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3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drawings/drawing4.xml" ContentType="application/vnd.openxmlformats-officedocument.drawing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drawings/drawing5.xml" ContentType="application/vnd.openxmlformats-officedocument.drawing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drawings/drawing6.xml" ContentType="application/vnd.openxmlformats-officedocument.drawing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drawings/drawing7.xml" ContentType="application/vnd.openxmlformats-officedocument.drawing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drawings/drawing8.xml" ContentType="application/vnd.openxmlformats-officedocument.drawing+xml"/>
  <Override PartName="/xl/charts/chart1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charts/chart12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xl/drawings/drawing9.xml" ContentType="application/vnd.openxmlformats-officedocument.drawing+xml"/>
  <Override PartName="/xl/charts/chart13.xml" ContentType="application/vnd.openxmlformats-officedocument.drawingml.chart+xml"/>
  <Override PartName="/xl/charts/style13.xml" ContentType="application/vnd.ms-office.chartstyle+xml"/>
  <Override PartName="/xl/charts/colors13.xml" ContentType="application/vnd.ms-office.chartcolorstyle+xml"/>
  <Override PartName="/xl/drawings/drawing10.xml" ContentType="application/vnd.openxmlformats-officedocument.drawing+xml"/>
  <Override PartName="/xl/charts/chart14.xml" ContentType="application/vnd.openxmlformats-officedocument.drawingml.chart+xml"/>
  <Override PartName="/xl/charts/style14.xml" ContentType="application/vnd.ms-office.chartstyle+xml"/>
  <Override PartName="/xl/charts/colors14.xml" ContentType="application/vnd.ms-office.chartcolorstyle+xml"/>
  <Override PartName="/xl/drawings/drawing11.xml" ContentType="application/vnd.openxmlformats-officedocument.drawing+xml"/>
  <Override PartName="/xl/charts/chart15.xml" ContentType="application/vnd.openxmlformats-officedocument.drawingml.chart+xml"/>
  <Override PartName="/xl/charts/style15.xml" ContentType="application/vnd.ms-office.chartstyle+xml"/>
  <Override PartName="/xl/charts/colors15.xml" ContentType="application/vnd.ms-office.chartcolorstyle+xml"/>
  <Override PartName="/xl/drawings/drawing12.xml" ContentType="application/vnd.openxmlformats-officedocument.drawing+xml"/>
  <Override PartName="/xl/charts/chart16.xml" ContentType="application/vnd.openxmlformats-officedocument.drawingml.chart+xml"/>
  <Override PartName="/xl/charts/style16.xml" ContentType="application/vnd.ms-office.chartstyle+xml"/>
  <Override PartName="/xl/charts/colors16.xml" ContentType="application/vnd.ms-office.chartcolorstyle+xml"/>
  <Override PartName="/xl/drawings/drawing13.xml" ContentType="application/vnd.openxmlformats-officedocument.drawing+xml"/>
  <Override PartName="/xl/charts/chart17.xml" ContentType="application/vnd.openxmlformats-officedocument.drawingml.chart+xml"/>
  <Override PartName="/xl/charts/style17.xml" ContentType="application/vnd.ms-office.chartstyle+xml"/>
  <Override PartName="/xl/charts/colors17.xml" ContentType="application/vnd.ms-office.chartcolorstyle+xml"/>
  <Override PartName="/xl/drawings/drawing14.xml" ContentType="application/vnd.openxmlformats-officedocument.drawing+xml"/>
  <Override PartName="/xl/charts/chart18.xml" ContentType="application/vnd.openxmlformats-officedocument.drawingml.chart+xml"/>
  <Override PartName="/xl/charts/style18.xml" ContentType="application/vnd.ms-office.chartstyle+xml"/>
  <Override PartName="/xl/charts/colors18.xml" ContentType="application/vnd.ms-office.chartcolorstyle+xml"/>
  <Override PartName="/xl/drawings/drawing15.xml" ContentType="application/vnd.openxmlformats-officedocument.drawing+xml"/>
  <Override PartName="/xl/charts/chart19.xml" ContentType="application/vnd.openxmlformats-officedocument.drawingml.chart+xml"/>
  <Override PartName="/xl/charts/style19.xml" ContentType="application/vnd.ms-office.chartstyle+xml"/>
  <Override PartName="/xl/charts/colors19.xml" ContentType="application/vnd.ms-office.chartcolorstyle+xml"/>
  <Override PartName="/xl/drawings/drawing16.xml" ContentType="application/vnd.openxmlformats-officedocument.drawing+xml"/>
  <Override PartName="/xl/charts/chart20.xml" ContentType="application/vnd.openxmlformats-officedocument.drawingml.chart+xml"/>
  <Override PartName="/xl/charts/style20.xml" ContentType="application/vnd.ms-office.chartstyle+xml"/>
  <Override PartName="/xl/charts/colors20.xml" ContentType="application/vnd.ms-office.chartcolorstyle+xml"/>
  <Override PartName="/xl/drawings/drawing17.xml" ContentType="application/vnd.openxmlformats-officedocument.drawing+xml"/>
  <Override PartName="/xl/charts/chart21.xml" ContentType="application/vnd.openxmlformats-officedocument.drawingml.chart+xml"/>
  <Override PartName="/xl/charts/style21.xml" ContentType="application/vnd.ms-office.chartstyle+xml"/>
  <Override PartName="/xl/charts/colors21.xml" ContentType="application/vnd.ms-office.chartcolorstyle+xml"/>
  <Override PartName="/xl/drawings/drawing18.xml" ContentType="application/vnd.openxmlformats-officedocument.drawing+xml"/>
  <Override PartName="/xl/charts/chart22.xml" ContentType="application/vnd.openxmlformats-officedocument.drawingml.chart+xml"/>
  <Override PartName="/xl/charts/style22.xml" ContentType="application/vnd.ms-office.chartstyle+xml"/>
  <Override PartName="/xl/charts/colors22.xml" ContentType="application/vnd.ms-office.chartcolorstyle+xml"/>
  <Override PartName="/xl/drawings/drawing19.xml" ContentType="application/vnd.openxmlformats-officedocument.drawing+xml"/>
  <Override PartName="/xl/charts/chart23.xml" ContentType="application/vnd.openxmlformats-officedocument.drawingml.chart+xml"/>
  <Override PartName="/xl/charts/style23.xml" ContentType="application/vnd.ms-office.chartstyle+xml"/>
  <Override PartName="/xl/charts/colors23.xml" ContentType="application/vnd.ms-office.chartcolorstyle+xml"/>
  <Override PartName="/xl/drawings/drawing20.xml" ContentType="application/vnd.openxmlformats-officedocument.drawing+xml"/>
  <Override PartName="/xl/charts/chart24.xml" ContentType="application/vnd.openxmlformats-officedocument.drawingml.chart+xml"/>
  <Override PartName="/xl/charts/style24.xml" ContentType="application/vnd.ms-office.chartstyle+xml"/>
  <Override PartName="/xl/charts/colors24.xml" ContentType="application/vnd.ms-office.chartcolorstyle+xml"/>
  <Override PartName="/xl/drawings/drawing21.xml" ContentType="application/vnd.openxmlformats-officedocument.drawing+xml"/>
  <Override PartName="/xl/charts/chart25.xml" ContentType="application/vnd.openxmlformats-officedocument.drawingml.chart+xml"/>
  <Override PartName="/xl/charts/style25.xml" ContentType="application/vnd.ms-office.chartstyle+xml"/>
  <Override PartName="/xl/charts/colors25.xml" ContentType="application/vnd.ms-office.chartcolorstyle+xml"/>
  <Override PartName="/xl/drawings/drawing22.xml" ContentType="application/vnd.openxmlformats-officedocument.drawing+xml"/>
  <Override PartName="/xl/charts/chart26.xml" ContentType="application/vnd.openxmlformats-officedocument.drawingml.chart+xml"/>
  <Override PartName="/xl/charts/style26.xml" ContentType="application/vnd.ms-office.chartstyle+xml"/>
  <Override PartName="/xl/charts/colors26.xml" ContentType="application/vnd.ms-office.chartcolorstyle+xml"/>
  <Override PartName="/xl/charts/chart27.xml" ContentType="application/vnd.openxmlformats-officedocument.drawingml.chart+xml"/>
  <Override PartName="/xl/charts/style27.xml" ContentType="application/vnd.ms-office.chartstyle+xml"/>
  <Override PartName="/xl/charts/colors27.xml" ContentType="application/vnd.ms-office.chartcolorstyle+xml"/>
  <Override PartName="/xl/charts/chart28.xml" ContentType="application/vnd.openxmlformats-officedocument.drawingml.chart+xml"/>
  <Override PartName="/xl/charts/style28.xml" ContentType="application/vnd.ms-office.chartstyle+xml"/>
  <Override PartName="/xl/charts/colors28.xml" ContentType="application/vnd.ms-office.chartcolorstyle+xml"/>
  <Override PartName="/xl/drawings/drawing23.xml" ContentType="application/vnd.openxmlformats-officedocument.drawing+xml"/>
  <Override PartName="/xl/charts/chart29.xml" ContentType="application/vnd.openxmlformats-officedocument.drawingml.chart+xml"/>
  <Override PartName="/xl/charts/style29.xml" ContentType="application/vnd.ms-office.chartstyle+xml"/>
  <Override PartName="/xl/charts/colors29.xml" ContentType="application/vnd.ms-office.chartcolorstyle+xml"/>
  <Override PartName="/xl/charts/chart30.xml" ContentType="application/vnd.openxmlformats-officedocument.drawingml.chart+xml"/>
  <Override PartName="/xl/charts/style30.xml" ContentType="application/vnd.ms-office.chartstyle+xml"/>
  <Override PartName="/xl/charts/colors30.xml" ContentType="application/vnd.ms-office.chartcolorstyle+xml"/>
  <Override PartName="/xl/charts/chart31.xml" ContentType="application/vnd.openxmlformats-officedocument.drawingml.chart+xml"/>
  <Override PartName="/xl/charts/style31.xml" ContentType="application/vnd.ms-office.chartstyle+xml"/>
  <Override PartName="/xl/charts/colors31.xml" ContentType="application/vnd.ms-office.chartcolorstyle+xml"/>
  <Override PartName="/xl/charts/chart32.xml" ContentType="application/vnd.openxmlformats-officedocument.drawingml.chart+xml"/>
  <Override PartName="/xl/charts/style32.xml" ContentType="application/vnd.ms-office.chartstyle+xml"/>
  <Override PartName="/xl/charts/colors32.xml" ContentType="application/vnd.ms-office.chartcolorstyle+xml"/>
  <Override PartName="/xl/drawings/drawing24.xml" ContentType="application/vnd.openxmlformats-officedocument.drawing+xml"/>
  <Override PartName="/xl/charts/chart33.xml" ContentType="application/vnd.openxmlformats-officedocument.drawingml.chart+xml"/>
  <Override PartName="/xl/charts/style33.xml" ContentType="application/vnd.ms-office.chartstyle+xml"/>
  <Override PartName="/xl/charts/colors33.xml" ContentType="application/vnd.ms-office.chartcolorstyle+xml"/>
  <Override PartName="/xl/drawings/drawing25.xml" ContentType="application/vnd.openxmlformats-officedocument.drawing+xml"/>
  <Override PartName="/xl/charts/chart34.xml" ContentType="application/vnd.openxmlformats-officedocument.drawingml.chart+xml"/>
  <Override PartName="/xl/charts/style34.xml" ContentType="application/vnd.ms-office.chartstyle+xml"/>
  <Override PartName="/xl/charts/colors34.xml" ContentType="application/vnd.ms-office.chartcolorstyle+xml"/>
  <Override PartName="/xl/drawings/drawing26.xml" ContentType="application/vnd.openxmlformats-officedocument.drawing+xml"/>
  <Override PartName="/xl/charts/chart35.xml" ContentType="application/vnd.openxmlformats-officedocument.drawingml.chart+xml"/>
  <Override PartName="/xl/charts/style35.xml" ContentType="application/vnd.ms-office.chartstyle+xml"/>
  <Override PartName="/xl/charts/colors35.xml" ContentType="application/vnd.ms-office.chartcolorstyle+xml"/>
  <Override PartName="/xl/drawings/drawing27.xml" ContentType="application/vnd.openxmlformats-officedocument.drawing+xml"/>
  <Override PartName="/xl/charts/chart36.xml" ContentType="application/vnd.openxmlformats-officedocument.drawingml.chart+xml"/>
  <Override PartName="/xl/charts/style36.xml" ContentType="application/vnd.ms-office.chartstyle+xml"/>
  <Override PartName="/xl/charts/colors36.xml" ContentType="application/vnd.ms-office.chartcolorstyle+xml"/>
  <Override PartName="/xl/drawings/drawing28.xml" ContentType="application/vnd.openxmlformats-officedocument.drawing+xml"/>
  <Override PartName="/xl/charts/chart37.xml" ContentType="application/vnd.openxmlformats-officedocument.drawingml.chart+xml"/>
  <Override PartName="/xl/charts/style37.xml" ContentType="application/vnd.ms-office.chartstyle+xml"/>
  <Override PartName="/xl/charts/colors37.xml" ContentType="application/vnd.ms-office.chartcolorstyle+xml"/>
  <Override PartName="/xl/charts/chart38.xml" ContentType="application/vnd.openxmlformats-officedocument.drawingml.chart+xml"/>
  <Override PartName="/xl/charts/style38.xml" ContentType="application/vnd.ms-office.chartstyle+xml"/>
  <Override PartName="/xl/charts/colors38.xml" ContentType="application/vnd.ms-office.chartcolorstyle+xml"/>
  <Override PartName="/xl/drawings/drawing29.xml" ContentType="application/vnd.openxmlformats-officedocument.drawing+xml"/>
  <Override PartName="/xl/charts/chart39.xml" ContentType="application/vnd.openxmlformats-officedocument.drawingml.chart+xml"/>
  <Override PartName="/xl/charts/style39.xml" ContentType="application/vnd.ms-office.chartstyle+xml"/>
  <Override PartName="/xl/charts/colors39.xml" ContentType="application/vnd.ms-office.chartcolorstyle+xml"/>
  <Override PartName="/xl/drawings/drawing30.xml" ContentType="application/vnd.openxmlformats-officedocument.drawing+xml"/>
  <Override PartName="/xl/charts/chart40.xml" ContentType="application/vnd.openxmlformats-officedocument.drawingml.chart+xml"/>
  <Override PartName="/xl/charts/style40.xml" ContentType="application/vnd.ms-office.chartstyle+xml"/>
  <Override PartName="/xl/charts/colors40.xml" ContentType="application/vnd.ms-office.chartcolorstyle+xml"/>
  <Override PartName="/xl/drawings/drawing31.xml" ContentType="application/vnd.openxmlformats-officedocument.drawing+xml"/>
  <Override PartName="/xl/charts/chart41.xml" ContentType="application/vnd.openxmlformats-officedocument.drawingml.chart+xml"/>
  <Override PartName="/xl/charts/style41.xml" ContentType="application/vnd.ms-office.chartstyle+xml"/>
  <Override PartName="/xl/charts/colors41.xml" ContentType="application/vnd.ms-office.chartcolorstyle+xml"/>
  <Override PartName="/xl/drawings/drawing32.xml" ContentType="application/vnd.openxmlformats-officedocument.drawing+xml"/>
  <Override PartName="/xl/charts/chart42.xml" ContentType="application/vnd.openxmlformats-officedocument.drawingml.chart+xml"/>
  <Override PartName="/xl/charts/style42.xml" ContentType="application/vnd.ms-office.chartstyle+xml"/>
  <Override PartName="/xl/charts/colors42.xml" ContentType="application/vnd.ms-office.chartcolorstyle+xml"/>
  <Override PartName="/xl/drawings/drawing33.xml" ContentType="application/vnd.openxmlformats-officedocument.drawing+xml"/>
  <Override PartName="/xl/charts/chart43.xml" ContentType="application/vnd.openxmlformats-officedocument.drawingml.chart+xml"/>
  <Override PartName="/xl/charts/style43.xml" ContentType="application/vnd.ms-office.chartstyle+xml"/>
  <Override PartName="/xl/charts/colors43.xml" ContentType="application/vnd.ms-office.chartcolorstyle+xml"/>
  <Override PartName="/xl/drawings/drawing34.xml" ContentType="application/vnd.openxmlformats-officedocument.drawing+xml"/>
  <Override PartName="/xl/charts/chart44.xml" ContentType="application/vnd.openxmlformats-officedocument.drawingml.chart+xml"/>
  <Override PartName="/xl/charts/style44.xml" ContentType="application/vnd.ms-office.chartstyle+xml"/>
  <Override PartName="/xl/charts/colors44.xml" ContentType="application/vnd.ms-office.chartcolorstyle+xml"/>
  <Override PartName="/xl/drawings/drawing35.xml" ContentType="application/vnd.openxmlformats-officedocument.drawing+xml"/>
  <Override PartName="/xl/charts/chart45.xml" ContentType="application/vnd.openxmlformats-officedocument.drawingml.chart+xml"/>
  <Override PartName="/xl/charts/style45.xml" ContentType="application/vnd.ms-office.chartstyle+xml"/>
  <Override PartName="/xl/charts/colors45.xml" ContentType="application/vnd.ms-office.chartcolorstyle+xml"/>
  <Override PartName="/xl/drawings/drawing36.xml" ContentType="application/vnd.openxmlformats-officedocument.drawing+xml"/>
  <Override PartName="/xl/charts/chart46.xml" ContentType="application/vnd.openxmlformats-officedocument.drawingml.chart+xml"/>
  <Override PartName="/xl/charts/style46.xml" ContentType="application/vnd.ms-office.chartstyle+xml"/>
  <Override PartName="/xl/charts/colors46.xml" ContentType="application/vnd.ms-office.chartcolorstyle+xml"/>
  <Override PartName="/xl/drawings/drawing37.xml" ContentType="application/vnd.openxmlformats-officedocument.drawing+xml"/>
  <Override PartName="/xl/charts/chart47.xml" ContentType="application/vnd.openxmlformats-officedocument.drawingml.chart+xml"/>
  <Override PartName="/xl/charts/style47.xml" ContentType="application/vnd.ms-office.chartstyle+xml"/>
  <Override PartName="/xl/charts/colors47.xml" ContentType="application/vnd.ms-office.chartcolorstyle+xml"/>
  <Override PartName="/xl/drawings/drawing38.xml" ContentType="application/vnd.openxmlformats-officedocument.drawing+xml"/>
  <Override PartName="/xl/charts/chart48.xml" ContentType="application/vnd.openxmlformats-officedocument.drawingml.chart+xml"/>
  <Override PartName="/xl/charts/style48.xml" ContentType="application/vnd.ms-office.chartstyle+xml"/>
  <Override PartName="/xl/charts/colors48.xml" ContentType="application/vnd.ms-office.chartcolorstyle+xml"/>
  <Override PartName="/xl/drawings/drawing39.xml" ContentType="application/vnd.openxmlformats-officedocument.drawing+xml"/>
  <Override PartName="/xl/charts/chart49.xml" ContentType="application/vnd.openxmlformats-officedocument.drawingml.chart+xml"/>
  <Override PartName="/xl/charts/style49.xml" ContentType="application/vnd.ms-office.chartstyle+xml"/>
  <Override PartName="/xl/charts/colors49.xml" ContentType="application/vnd.ms-office.chartcolorstyle+xml"/>
  <Override PartName="/xl/charts/chart50.xml" ContentType="application/vnd.openxmlformats-officedocument.drawingml.chart+xml"/>
  <Override PartName="/xl/charts/style50.xml" ContentType="application/vnd.ms-office.chartstyle+xml"/>
  <Override PartName="/xl/charts/colors50.xml" ContentType="application/vnd.ms-office.chartcolorstyle+xml"/>
  <Override PartName="/xl/drawings/drawing40.xml" ContentType="application/vnd.openxmlformats-officedocument.drawing+xml"/>
  <Override PartName="/xl/charts/chart51.xml" ContentType="application/vnd.openxmlformats-officedocument.drawingml.chart+xml"/>
  <Override PartName="/xl/charts/style51.xml" ContentType="application/vnd.ms-office.chartstyle+xml"/>
  <Override PartName="/xl/charts/colors51.xml" ContentType="application/vnd.ms-office.chartcolorstyle+xml"/>
  <Override PartName="/xl/charts/chart52.xml" ContentType="application/vnd.openxmlformats-officedocument.drawingml.chart+xml"/>
  <Override PartName="/xl/charts/style52.xml" ContentType="application/vnd.ms-office.chartstyle+xml"/>
  <Override PartName="/xl/charts/colors52.xml" ContentType="application/vnd.ms-office.chartcolorstyle+xml"/>
  <Override PartName="/xl/drawings/drawing41.xml" ContentType="application/vnd.openxmlformats-officedocument.drawing+xml"/>
  <Override PartName="/xl/charts/chart53.xml" ContentType="application/vnd.openxmlformats-officedocument.drawingml.chart+xml"/>
  <Override PartName="/xl/charts/style53.xml" ContentType="application/vnd.ms-office.chartstyle+xml"/>
  <Override PartName="/xl/charts/colors53.xml" ContentType="application/vnd.ms-office.chartcolorstyle+xml"/>
  <Override PartName="/xl/drawings/drawing42.xml" ContentType="application/vnd.openxmlformats-officedocument.drawing+xml"/>
  <Override PartName="/xl/charts/chart54.xml" ContentType="application/vnd.openxmlformats-officedocument.drawingml.chart+xml"/>
  <Override PartName="/xl/charts/style54.xml" ContentType="application/vnd.ms-office.chartstyle+xml"/>
  <Override PartName="/xl/charts/colors54.xml" ContentType="application/vnd.ms-office.chartcolorstyle+xml"/>
  <Override PartName="/xl/charts/chart55.xml" ContentType="application/vnd.openxmlformats-officedocument.drawingml.chart+xml"/>
  <Override PartName="/xl/charts/style55.xml" ContentType="application/vnd.ms-office.chartstyle+xml"/>
  <Override PartName="/xl/charts/colors55.xml" ContentType="application/vnd.ms-office.chartcolorstyle+xml"/>
  <Override PartName="/xl/charts/chart56.xml" ContentType="application/vnd.openxmlformats-officedocument.drawingml.chart+xml"/>
  <Override PartName="/xl/charts/style56.xml" ContentType="application/vnd.ms-office.chartstyle+xml"/>
  <Override PartName="/xl/charts/colors56.xml" ContentType="application/vnd.ms-office.chartcolorstyle+xml"/>
  <Override PartName="/xl/drawings/drawing43.xml" ContentType="application/vnd.openxmlformats-officedocument.drawing+xml"/>
  <Override PartName="/xl/charts/chart57.xml" ContentType="application/vnd.openxmlformats-officedocument.drawingml.chart+xml"/>
  <Override PartName="/xl/charts/style57.xml" ContentType="application/vnd.ms-office.chartstyle+xml"/>
  <Override PartName="/xl/charts/colors57.xml" ContentType="application/vnd.ms-office.chartcolorstyle+xml"/>
  <Override PartName="/xl/charts/chart58.xml" ContentType="application/vnd.openxmlformats-officedocument.drawingml.chart+xml"/>
  <Override PartName="/xl/charts/style58.xml" ContentType="application/vnd.ms-office.chartstyle+xml"/>
  <Override PartName="/xl/charts/colors58.xml" ContentType="application/vnd.ms-office.chartcolorstyle+xml"/>
  <Override PartName="/xl/drawings/drawing44.xml" ContentType="application/vnd.openxmlformats-officedocument.drawing+xml"/>
  <Override PartName="/xl/charts/chart59.xml" ContentType="application/vnd.openxmlformats-officedocument.drawingml.chart+xml"/>
  <Override PartName="/xl/charts/style59.xml" ContentType="application/vnd.ms-office.chartstyle+xml"/>
  <Override PartName="/xl/charts/colors59.xml" ContentType="application/vnd.ms-office.chartcolorstyle+xml"/>
  <Override PartName="/xl/charts/chart60.xml" ContentType="application/vnd.openxmlformats-officedocument.drawingml.chart+xml"/>
  <Override PartName="/xl/charts/style60.xml" ContentType="application/vnd.ms-office.chartstyle+xml"/>
  <Override PartName="/xl/charts/colors60.xml" ContentType="application/vnd.ms-office.chartcolorstyle+xml"/>
  <Override PartName="/xl/charts/chart61.xml" ContentType="application/vnd.openxmlformats-officedocument.drawingml.chart+xml"/>
  <Override PartName="/xl/charts/style61.xml" ContentType="application/vnd.ms-office.chartstyle+xml"/>
  <Override PartName="/xl/charts/colors61.xml" ContentType="application/vnd.ms-office.chartcolorstyle+xml"/>
  <Override PartName="/xl/charts/chart62.xml" ContentType="application/vnd.openxmlformats-officedocument.drawingml.chart+xml"/>
  <Override PartName="/xl/charts/style62.xml" ContentType="application/vnd.ms-office.chartstyle+xml"/>
  <Override PartName="/xl/charts/colors62.xml" ContentType="application/vnd.ms-office.chartcolorstyle+xml"/>
  <Override PartName="/xl/drawings/drawing45.xml" ContentType="application/vnd.openxmlformats-officedocument.drawing+xml"/>
  <Override PartName="/xl/charts/chart63.xml" ContentType="application/vnd.openxmlformats-officedocument.drawingml.chart+xml"/>
  <Override PartName="/xl/charts/style63.xml" ContentType="application/vnd.ms-office.chartstyle+xml"/>
  <Override PartName="/xl/charts/colors63.xml" ContentType="application/vnd.ms-office.chartcolorstyle+xml"/>
  <Override PartName="/xl/charts/chart64.xml" ContentType="application/vnd.openxmlformats-officedocument.drawingml.chart+xml"/>
  <Override PartName="/xl/charts/style64.xml" ContentType="application/vnd.ms-office.chartstyle+xml"/>
  <Override PartName="/xl/charts/colors64.xml" ContentType="application/vnd.ms-office.chartcolorstyle+xml"/>
  <Override PartName="/xl/charts/chart65.xml" ContentType="application/vnd.openxmlformats-officedocument.drawingml.chart+xml"/>
  <Override PartName="/xl/charts/style65.xml" ContentType="application/vnd.ms-office.chartstyle+xml"/>
  <Override PartName="/xl/charts/colors65.xml" ContentType="application/vnd.ms-office.chartcolorstyle+xml"/>
  <Override PartName="/xl/charts/chart66.xml" ContentType="application/vnd.openxmlformats-officedocument.drawingml.chart+xml"/>
  <Override PartName="/xl/charts/style66.xml" ContentType="application/vnd.ms-office.chartstyle+xml"/>
  <Override PartName="/xl/charts/colors66.xml" ContentType="application/vnd.ms-office.chartcolorstyle+xml"/>
  <Override PartName="/xl/drawings/drawing46.xml" ContentType="application/vnd.openxmlformats-officedocument.drawing+xml"/>
  <Override PartName="/xl/charts/chart67.xml" ContentType="application/vnd.openxmlformats-officedocument.drawingml.chart+xml"/>
  <Override PartName="/xl/charts/style67.xml" ContentType="application/vnd.ms-office.chartstyle+xml"/>
  <Override PartName="/xl/charts/colors67.xml" ContentType="application/vnd.ms-office.chartcolorstyle+xml"/>
  <Override PartName="/xl/charts/chart68.xml" ContentType="application/vnd.openxmlformats-officedocument.drawingml.chart+xml"/>
  <Override PartName="/xl/charts/style68.xml" ContentType="application/vnd.ms-office.chartstyle+xml"/>
  <Override PartName="/xl/charts/colors68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10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ncagh.sharepoint.com/sites/RESEARCHANDSTATISTICS/Shared Documents/STATISTICAL PUBLICATIONS/QSB/YEAR 2026/YEAR 2026/Q1 2026/"/>
    </mc:Choice>
  </mc:AlternateContent>
  <xr:revisionPtr revIDLastSave="0" documentId="8_{31F87925-79E4-4444-BB0E-014B9369D1DD}" xr6:coauthVersionLast="47" xr6:coauthVersionMax="47" xr10:uidLastSave="{00000000-0000-0000-0000-000000000000}"/>
  <bookViews>
    <workbookView xWindow="7380" yWindow="800" windowWidth="19700" windowHeight="20220" firstSheet="1" activeTab="1" xr2:uid="{48B2AD77-C6C2-DC48-B43C-E242C6807AD0}"/>
  </bookViews>
  <sheets>
    <sheet name="Glance 1-Updated (Q1 2026)" sheetId="48" r:id="rId1"/>
    <sheet name="Glance 2 - Updated (Q1 2026)" sheetId="49" r:id="rId2"/>
    <sheet name="Summary - MNOs" sheetId="50" r:id="rId3"/>
    <sheet name="1. Mobile Voice Subs &amp; Pen Rate" sheetId="1" r:id="rId4"/>
    <sheet name="2. Mobile Voice &amp; Market Share" sheetId="2" r:id="rId5"/>
    <sheet name="Mobile Voice HHI" sheetId="41" r:id="rId6"/>
    <sheet name="3. MVoice Prepaid &amp; Post Paid" sheetId="3" r:id="rId7"/>
    <sheet name="4. Domestic Traffic-OnNet" sheetId="51" r:id="rId8"/>
    <sheet name="OffNet Btn Mobile &amp; Fixed" sheetId="6" r:id="rId9"/>
    <sheet name="Tab 5. Total Domestic-MVoice" sheetId="7" r:id="rId10"/>
    <sheet name="Tab 6. Total Dom-MVoice per MNO" sheetId="52" r:id="rId11"/>
    <sheet name="Tab 7. MV International Traffic" sheetId="9" r:id="rId12"/>
    <sheet name="Tab 8. MVoice MoU per Subs" sheetId="8" r:id="rId13"/>
    <sheet name="Tab 9. Number of SMS" sheetId="10" r:id="rId14"/>
    <sheet name="Tab 10. No. of SMS per MNOs" sheetId="11" r:id="rId15"/>
    <sheet name="Tab 11.Average SMS per subs" sheetId="13" r:id="rId16"/>
    <sheet name="Tab12. Mob Data Subs &amp; Pen_Rate" sheetId="14" r:id="rId17"/>
    <sheet name="Tab 13. M-to-M Subscriptions" sheetId="4" r:id="rId18"/>
    <sheet name="Tab14. Mob Data Subs_Pre_&amp;_Post" sheetId="15" r:id="rId19"/>
    <sheet name="Tab 15.Mob Data &amp; Mkt Share  " sheetId="16" r:id="rId20"/>
    <sheet name="Tab 16. Mobile Data Traffic" sheetId="17" r:id="rId21"/>
    <sheet name="Tab17. Mob Data Usage per Subs." sheetId="12" r:id="rId22"/>
    <sheet name="Tab 18. Mob Data Traffic   " sheetId="18" r:id="rId23"/>
    <sheet name="Tab 19. Ave Mob Tariff " sheetId="19" r:id="rId24"/>
    <sheet name="Tab 20. Devices&amp;Terminals -MNOs" sheetId="45" r:id="rId25"/>
    <sheet name="Tab 21. Devices &amp; Terminals" sheetId="5" r:id="rId26"/>
    <sheet name="19. BWA Subs and Penetration" sheetId="20" r:id="rId27"/>
    <sheet name="20. BWA Subs per Operator" sheetId="22" r:id="rId28"/>
    <sheet name="BWA Subs per Operator (2)" sheetId="42" r:id="rId29"/>
    <sheet name="Ta21. BBand Vol of Int. Traffic" sheetId="21" r:id="rId30"/>
    <sheet name="22. Traffic per BWAs" sheetId="23" r:id="rId31"/>
    <sheet name="23. Data Usage per BWA" sheetId="24" r:id="rId32"/>
    <sheet name="24. Fixed Voice &amp; Pen Rate" sheetId="25" r:id="rId33"/>
    <sheet name="25. Fixed Voice Traffic" sheetId="26" r:id="rId34"/>
    <sheet name="26. Fixed Voice MoU" sheetId="27" r:id="rId35"/>
    <sheet name="27. Fixed Line Data &amp;Pen Rate" sheetId="28" r:id="rId36"/>
    <sheet name="28. Fixed Network per Operator" sheetId="29" r:id="rId37"/>
    <sheet name="29. Fixed Broadband Subs" sheetId="30" r:id="rId38"/>
    <sheet name="30. Fixed BB per operator" sheetId="31" r:id="rId39"/>
    <sheet name="31. Fixed Broadband Traffic" sheetId="32" r:id="rId40"/>
    <sheet name="Starlink - Total Subscriptions" sheetId="56" r:id="rId41"/>
    <sheet name="Starlink - Price Plan" sheetId="54" r:id="rId42"/>
    <sheet name="Starlink-Regional Distribution" sheetId="55" r:id="rId43"/>
    <sheet name="32. FM Regional Distribution" sheetId="33" r:id="rId44"/>
    <sheet name="33. Authorised FM- Regions" sheetId="34" r:id="rId45"/>
    <sheet name="Authorised FM- Regions (2)" sheetId="43" r:id="rId46"/>
    <sheet name="34. Authorized TV Stations" sheetId="35" r:id="rId47"/>
    <sheet name="34. Authorized TV Stations (2)" sheetId="57" r:id="rId48"/>
    <sheet name="35. Auth. TV &amp; Operational" sheetId="53" r:id="rId49"/>
  </sheets>
  <externalReferences>
    <externalReference r:id="rId50"/>
    <externalReference r:id="rId51"/>
    <externalReference r:id="rId52"/>
  </externalReferences>
  <definedNames>
    <definedName name="__123Graph_B" hidden="1">'[1]F&amp;F'!#REF!</definedName>
    <definedName name="__123Graph_BCURRENT" hidden="1">'[1]F&amp;F'!#REF!</definedName>
    <definedName name="_Fill" hidden="1">'[1]F&amp;F'!#REF!</definedName>
    <definedName name="_Key1" hidden="1">'[1]F&amp;F'!#REF!</definedName>
    <definedName name="_Key2" hidden="1">'[1]F&amp;F'!#REF!</definedName>
    <definedName name="_NewNewNnew">#REF!</definedName>
    <definedName name="_Order1" hidden="1">255</definedName>
    <definedName name="_Order2" hidden="1">255</definedName>
    <definedName name="_Sort" hidden="1">'[1]F&amp;F'!#REF!</definedName>
    <definedName name="_telecos1" hidden="1">'[1]F&amp;F'!#REF!</definedName>
    <definedName name="abc" hidden="1">{#N/A,#N/A,FALSE,"Sensitivity"}</definedName>
    <definedName name="abccc" hidden="1">{#N/A,#N/A,FALSE,"Sensitivity"}</definedName>
    <definedName name="abcd" hidden="1">{#N/A,#N/A,FALSE,"Sensitivity"}</definedName>
    <definedName name="ASS" hidden="1">{#N/A,#N/A,FALSE,"Sensitivity"}</definedName>
    <definedName name="CostPoolTotals">#REF!</definedName>
    <definedName name="ForecastYears">#N/A</definedName>
    <definedName name="HistoryYears">#N/A</definedName>
    <definedName name="LastComputedStamp">#REF!</definedName>
    <definedName name="New_Key1">"'[1]f&amp;f'!#ref!"</definedName>
    <definedName name="New_New">#REF!</definedName>
    <definedName name="New_Sheet">#REF!</definedName>
    <definedName name="NewNew">#REF!</definedName>
    <definedName name="NewSh">#REF!</definedName>
    <definedName name="nj" hidden="1">{#N/A,#N/A,FALSE,"Sensitivity"}</definedName>
    <definedName name="OLE_LINK1" localSheetId="0">'Glance 1-Updated (Q1 2026)'!$B$25</definedName>
    <definedName name="SS_site_acquisition_fees_new_RBS_site">#REF!</definedName>
    <definedName name="Translational" hidden="1">{#N/A,#N/A,FALSE,"Sensitivity"}</definedName>
    <definedName name="wrn.Sensitivity." hidden="1">{#N/A,#N/A,FALSE,"Sensitivity"}</definedName>
    <definedName name="wrn.sensitivity2" hidden="1">{#N/A,#N/A,FALSE,"Sensitivity"}</definedName>
    <definedName name="wrn.sensitivity3" hidden="1">{#N/A,#N/A,FALSE,"Sensitivity"}</definedName>
    <definedName name="year">[2]ModelSettings!$C$8</definedName>
    <definedName name="Year1_Capex">#REF!</definedName>
    <definedName name="Year1_Costs">#REF!</definedName>
    <definedName name="Year1_Depreciation">#REF!</definedName>
    <definedName name="Year1_Manpower">#REF!</definedName>
    <definedName name="Year1_Other">#REF!</definedName>
    <definedName name="Year10_Capex">#REF!</definedName>
    <definedName name="Year10_Costs">#REF!</definedName>
    <definedName name="Year10_Depreciation">#REF!</definedName>
    <definedName name="Year10_Manpower">#REF!</definedName>
    <definedName name="Year10_Other">#REF!</definedName>
    <definedName name="Year2_Capex">#REF!</definedName>
    <definedName name="Year2_Costs">#REF!</definedName>
    <definedName name="Year2_Depreciation">#REF!</definedName>
    <definedName name="Year2_Manpower">#REF!</definedName>
    <definedName name="Year2_Other">#REF!</definedName>
    <definedName name="Year3_Capex">#REF!</definedName>
    <definedName name="Year3_Costs">#REF!</definedName>
    <definedName name="Year3_Depreciation">#REF!</definedName>
    <definedName name="Year3_Manpower">#REF!</definedName>
    <definedName name="Year3_Other">#REF!</definedName>
    <definedName name="Year4_Capex">#REF!</definedName>
    <definedName name="Year4_Costs">#REF!</definedName>
    <definedName name="Year4_Depreciation">#REF!</definedName>
    <definedName name="Year4_Manpower">#REF!</definedName>
    <definedName name="Year4_Other">#REF!</definedName>
    <definedName name="Year5_Capex">#REF!</definedName>
    <definedName name="Year5_Costs">#REF!</definedName>
    <definedName name="Year5_Depreciation">#REF!</definedName>
    <definedName name="Year5_Manpower">#REF!</definedName>
    <definedName name="Year5_Other">#REF!</definedName>
    <definedName name="Year6_Capex">#REF!</definedName>
    <definedName name="Year6_Costs">#REF!</definedName>
    <definedName name="Year6_Depreciation">#REF!</definedName>
    <definedName name="Year6_Manpower">#REF!</definedName>
    <definedName name="Year6_Other">#REF!</definedName>
    <definedName name="Year7_Capex">#REF!</definedName>
    <definedName name="Year7_Costs">#REF!</definedName>
    <definedName name="Year7_Depreciation">#REF!</definedName>
    <definedName name="Year7_Manpower">#REF!</definedName>
    <definedName name="Year7_Other">#REF!</definedName>
    <definedName name="Year8_Capex">#REF!</definedName>
    <definedName name="Year8_Costs">#REF!</definedName>
    <definedName name="Year8_Depreciation">#REF!</definedName>
    <definedName name="Year8_Manpower">#REF!</definedName>
    <definedName name="Year8_Other">#REF!</definedName>
    <definedName name="Year9_Capex">#REF!</definedName>
    <definedName name="Year9_Costs">#REF!</definedName>
    <definedName name="Year9_Depreciation">#REF!</definedName>
    <definedName name="Year9_Manpower">#REF!</definedName>
    <definedName name="Year9_Other">#REF!</definedName>
    <definedName name="YearCapex">#REF!</definedName>
    <definedName name="Z">#REF!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X10" i="23" l="1"/>
  <c r="G3" i="23"/>
  <c r="M31" i="23"/>
  <c r="M20" i="23"/>
  <c r="M8" i="23"/>
  <c r="C17" i="53"/>
  <c r="W19" i="35"/>
  <c r="E54" i="57"/>
  <c r="E53" i="57"/>
  <c r="E52" i="57"/>
  <c r="E51" i="57"/>
  <c r="E50" i="57"/>
  <c r="E49" i="57"/>
  <c r="E48" i="57"/>
  <c r="E47" i="57"/>
  <c r="E46" i="57"/>
  <c r="E45" i="57"/>
  <c r="E44" i="57"/>
  <c r="E43" i="57"/>
  <c r="E42" i="57"/>
  <c r="Z19" i="57"/>
  <c r="Y19" i="57"/>
  <c r="X19" i="57"/>
  <c r="W19" i="57"/>
  <c r="N19" i="57"/>
  <c r="M19" i="57"/>
  <c r="M20" i="57" s="1"/>
  <c r="L19" i="57"/>
  <c r="K19" i="57"/>
  <c r="J19" i="57"/>
  <c r="I19" i="57"/>
  <c r="K20" i="57" s="1"/>
  <c r="H19" i="57"/>
  <c r="G19" i="57"/>
  <c r="F19" i="57"/>
  <c r="E19" i="57"/>
  <c r="D19" i="57"/>
  <c r="C19" i="57"/>
  <c r="X19" i="35"/>
  <c r="Y19" i="35"/>
  <c r="Z19" i="35"/>
  <c r="R24" i="34"/>
  <c r="R23" i="34"/>
  <c r="M22" i="34"/>
  <c r="M20" i="34"/>
  <c r="L20" i="34"/>
  <c r="H13" i="26"/>
  <c r="I13" i="26"/>
  <c r="J13" i="26"/>
  <c r="L13" i="26"/>
  <c r="K13" i="26"/>
  <c r="M13" i="45"/>
  <c r="L20" i="15"/>
  <c r="M20" i="15"/>
  <c r="K31" i="11"/>
  <c r="K33" i="11"/>
  <c r="F24" i="55"/>
  <c r="G24" i="55"/>
  <c r="H24" i="55"/>
  <c r="I24" i="55"/>
  <c r="E24" i="55"/>
  <c r="L9" i="52"/>
  <c r="K8" i="6"/>
  <c r="L9" i="25"/>
  <c r="L4" i="25" s="1"/>
  <c r="L4" i="22"/>
  <c r="M8" i="43"/>
  <c r="M9" i="43"/>
  <c r="M11" i="43"/>
  <c r="M12" i="43"/>
  <c r="M14" i="43"/>
  <c r="M15" i="43"/>
  <c r="AJ20" i="33"/>
  <c r="AI20" i="33"/>
  <c r="AH20" i="33"/>
  <c r="AG20" i="33"/>
  <c r="AF20" i="33"/>
  <c r="AK19" i="33"/>
  <c r="AK18" i="33"/>
  <c r="AK17" i="33"/>
  <c r="AK16" i="33"/>
  <c r="AK15" i="33"/>
  <c r="AK14" i="33"/>
  <c r="AK13" i="33"/>
  <c r="AK12" i="33"/>
  <c r="AK11" i="33"/>
  <c r="AK10" i="33"/>
  <c r="AK9" i="33"/>
  <c r="AK8" i="33"/>
  <c r="AK7" i="33"/>
  <c r="AK6" i="33"/>
  <c r="AK5" i="33"/>
  <c r="AK4" i="33"/>
  <c r="I11" i="54"/>
  <c r="J4" i="54"/>
  <c r="J5" i="54"/>
  <c r="J6" i="54"/>
  <c r="J7" i="54"/>
  <c r="J8" i="54"/>
  <c r="J9" i="54"/>
  <c r="J10" i="54"/>
  <c r="J3" i="54"/>
  <c r="H6" i="56"/>
  <c r="K5" i="32"/>
  <c r="K6" i="32" s="1"/>
  <c r="K10" i="32"/>
  <c r="K11" i="32"/>
  <c r="K12" i="32"/>
  <c r="K13" i="32"/>
  <c r="K5" i="31"/>
  <c r="K6" i="31" s="1"/>
  <c r="K15" i="31"/>
  <c r="K16" i="31"/>
  <c r="K19" i="31"/>
  <c r="K20" i="31"/>
  <c r="L5" i="30"/>
  <c r="L6" i="30"/>
  <c r="K6" i="29"/>
  <c r="K26" i="29" s="1"/>
  <c r="K9" i="29"/>
  <c r="K10" i="29"/>
  <c r="K13" i="29"/>
  <c r="K14" i="29"/>
  <c r="K17" i="29"/>
  <c r="K18" i="29"/>
  <c r="K9" i="28"/>
  <c r="K4" i="28" s="1"/>
  <c r="L5" i="27"/>
  <c r="L6" i="27" s="1"/>
  <c r="L5" i="26"/>
  <c r="L8" i="26" s="1"/>
  <c r="L5" i="24"/>
  <c r="L6" i="21"/>
  <c r="L8" i="20"/>
  <c r="L7" i="20"/>
  <c r="L10" i="20"/>
  <c r="L11" i="20"/>
  <c r="L16" i="5"/>
  <c r="L17" i="5"/>
  <c r="L20" i="5"/>
  <c r="L21" i="5"/>
  <c r="L24" i="5"/>
  <c r="L25" i="5"/>
  <c r="L5" i="5"/>
  <c r="L8" i="5"/>
  <c r="L11" i="5"/>
  <c r="L12" i="5"/>
  <c r="M20" i="45"/>
  <c r="M23" i="45"/>
  <c r="M26" i="45"/>
  <c r="M27" i="45"/>
  <c r="M19" i="45" s="1"/>
  <c r="L5" i="45"/>
  <c r="L8" i="45"/>
  <c r="L9" i="45"/>
  <c r="L4" i="45" s="1"/>
  <c r="L9" i="18"/>
  <c r="L6" i="18" s="1"/>
  <c r="L5" i="12"/>
  <c r="L5" i="17"/>
  <c r="K9" i="16"/>
  <c r="K4" i="16" s="1"/>
  <c r="M7" i="15"/>
  <c r="M4" i="15" s="1"/>
  <c r="M10" i="15"/>
  <c r="M11" i="15"/>
  <c r="M14" i="15"/>
  <c r="M15" i="15"/>
  <c r="K6" i="4"/>
  <c r="K9" i="4"/>
  <c r="K10" i="4"/>
  <c r="K13" i="4"/>
  <c r="K14" i="4"/>
  <c r="K17" i="4"/>
  <c r="K18" i="4"/>
  <c r="L4" i="14"/>
  <c r="L5" i="14"/>
  <c r="L6" i="14" s="1"/>
  <c r="L8" i="14"/>
  <c r="L11" i="14"/>
  <c r="L12" i="14"/>
  <c r="K16" i="11"/>
  <c r="K17" i="11"/>
  <c r="K18" i="11"/>
  <c r="K13" i="11"/>
  <c r="K7" i="11"/>
  <c r="L5" i="10"/>
  <c r="L18" i="10" s="1"/>
  <c r="L9" i="10"/>
  <c r="L10" i="10"/>
  <c r="L13" i="10"/>
  <c r="L14" i="10"/>
  <c r="L5" i="8"/>
  <c r="L7" i="8" s="1"/>
  <c r="K4" i="9"/>
  <c r="K6" i="9"/>
  <c r="K9" i="9"/>
  <c r="K10" i="9"/>
  <c r="K13" i="9"/>
  <c r="K14" i="9"/>
  <c r="L4" i="52"/>
  <c r="L11" i="52"/>
  <c r="L12" i="52"/>
  <c r="L14" i="52"/>
  <c r="L17" i="52"/>
  <c r="L18" i="52"/>
  <c r="K5" i="7"/>
  <c r="K8" i="7"/>
  <c r="K9" i="7"/>
  <c r="K4" i="7" s="1"/>
  <c r="K12" i="7"/>
  <c r="K13" i="7"/>
  <c r="K16" i="7"/>
  <c r="K17" i="7"/>
  <c r="K12" i="6"/>
  <c r="K13" i="6"/>
  <c r="K16" i="6"/>
  <c r="K17" i="6"/>
  <c r="K5" i="6"/>
  <c r="K9" i="6"/>
  <c r="K4" i="6" s="1"/>
  <c r="K9" i="51"/>
  <c r="K10" i="51"/>
  <c r="K4" i="51"/>
  <c r="K5" i="51"/>
  <c r="J7" i="3"/>
  <c r="J4" i="3" s="1"/>
  <c r="J10" i="3"/>
  <c r="J11" i="3"/>
  <c r="J14" i="3"/>
  <c r="J15" i="3"/>
  <c r="L9" i="41"/>
  <c r="L4" i="41" s="1"/>
  <c r="L13" i="41" s="1"/>
  <c r="L14" i="41" s="1"/>
  <c r="L9" i="2"/>
  <c r="L4" i="2" s="1"/>
  <c r="L11" i="2"/>
  <c r="L12" i="2"/>
  <c r="L14" i="2"/>
  <c r="L17" i="2"/>
  <c r="L18" i="2"/>
  <c r="K4" i="1"/>
  <c r="K5" i="1"/>
  <c r="K7" i="1"/>
  <c r="K9" i="1"/>
  <c r="K10" i="1"/>
  <c r="D11" i="43"/>
  <c r="E11" i="43"/>
  <c r="F11" i="43"/>
  <c r="G11" i="43"/>
  <c r="H11" i="43"/>
  <c r="I11" i="43"/>
  <c r="J11" i="43"/>
  <c r="K11" i="43"/>
  <c r="G12" i="43"/>
  <c r="H12" i="43"/>
  <c r="I12" i="43"/>
  <c r="J12" i="43"/>
  <c r="K12" i="43"/>
  <c r="D8" i="43"/>
  <c r="L12" i="43"/>
  <c r="L11" i="43"/>
  <c r="E8" i="43"/>
  <c r="F8" i="43"/>
  <c r="G8" i="43"/>
  <c r="H8" i="43"/>
  <c r="I8" i="43"/>
  <c r="J8" i="43"/>
  <c r="K8" i="43"/>
  <c r="G9" i="43"/>
  <c r="H9" i="43"/>
  <c r="I9" i="43"/>
  <c r="J9" i="43"/>
  <c r="K9" i="43"/>
  <c r="L9" i="43"/>
  <c r="L8" i="43"/>
  <c r="C5" i="43"/>
  <c r="D5" i="43"/>
  <c r="D14" i="43" s="1"/>
  <c r="F5" i="43"/>
  <c r="F14" i="43" s="1"/>
  <c r="G5" i="43"/>
  <c r="G14" i="43" s="1"/>
  <c r="H5" i="43"/>
  <c r="H14" i="43" s="1"/>
  <c r="I5" i="43"/>
  <c r="I15" i="43" s="1"/>
  <c r="J5" i="43"/>
  <c r="J15" i="43" s="1"/>
  <c r="K5" i="43"/>
  <c r="K14" i="43" s="1"/>
  <c r="L5" i="43"/>
  <c r="L14" i="43" s="1"/>
  <c r="E5" i="43"/>
  <c r="K20" i="4" l="1"/>
  <c r="K21" i="4"/>
  <c r="AK20" i="33"/>
  <c r="C24" i="33" s="1" a="1"/>
  <c r="C24" i="33" s="1"/>
  <c r="K6" i="54"/>
  <c r="K4" i="54"/>
  <c r="J11" i="54"/>
  <c r="K5" i="54"/>
  <c r="K7" i="54"/>
  <c r="K8" i="54"/>
  <c r="K9" i="54"/>
  <c r="K10" i="54"/>
  <c r="K3" i="54"/>
  <c r="K27" i="29"/>
  <c r="K21" i="29"/>
  <c r="K25" i="29"/>
  <c r="L4" i="5"/>
  <c r="L28" i="5"/>
  <c r="L29" i="5"/>
  <c r="K19" i="11"/>
  <c r="K3" i="13" s="1"/>
  <c r="K5" i="13" s="1"/>
  <c r="K8" i="13" s="1"/>
  <c r="K25" i="11"/>
  <c r="K23" i="11"/>
  <c r="L19" i="10"/>
  <c r="L21" i="52"/>
  <c r="K22" i="6"/>
  <c r="K21" i="6"/>
  <c r="K7" i="32"/>
  <c r="K12" i="31"/>
  <c r="K11" i="31"/>
  <c r="K7" i="31"/>
  <c r="K22" i="29"/>
  <c r="K13" i="28"/>
  <c r="K8" i="28"/>
  <c r="K14" i="28"/>
  <c r="K6" i="28"/>
  <c r="K11" i="28"/>
  <c r="L11" i="27"/>
  <c r="L10" i="27"/>
  <c r="L9" i="26"/>
  <c r="L14" i="25"/>
  <c r="L11" i="25"/>
  <c r="L6" i="25"/>
  <c r="L13" i="25"/>
  <c r="L8" i="24"/>
  <c r="L9" i="24"/>
  <c r="M9" i="23"/>
  <c r="L7" i="21"/>
  <c r="L7" i="5"/>
  <c r="L10" i="5"/>
  <c r="M22" i="45"/>
  <c r="M25" i="45"/>
  <c r="L7" i="45"/>
  <c r="L4" i="18"/>
  <c r="L8" i="18"/>
  <c r="L7" i="12"/>
  <c r="L8" i="12"/>
  <c r="L6" i="17"/>
  <c r="K8" i="16"/>
  <c r="K6" i="16"/>
  <c r="M6" i="15"/>
  <c r="L9" i="8"/>
  <c r="L10" i="8"/>
  <c r="L8" i="52"/>
  <c r="L23" i="52"/>
  <c r="L6" i="52"/>
  <c r="L15" i="52" s="1"/>
  <c r="K7" i="7"/>
  <c r="K20" i="7"/>
  <c r="K21" i="7"/>
  <c r="K7" i="6"/>
  <c r="J6" i="3"/>
  <c r="L8" i="41"/>
  <c r="L17" i="41" s="1"/>
  <c r="L18" i="41" s="1"/>
  <c r="L6" i="41"/>
  <c r="L15" i="41" s="1"/>
  <c r="L16" i="41" s="1"/>
  <c r="L8" i="2"/>
  <c r="L6" i="2"/>
  <c r="L15" i="2" s="1"/>
  <c r="E14" i="43"/>
  <c r="L15" i="43"/>
  <c r="K15" i="43"/>
  <c r="J14" i="43"/>
  <c r="G15" i="43"/>
  <c r="H15" i="43"/>
  <c r="I14" i="43"/>
  <c r="K24" i="11" l="1"/>
  <c r="K9" i="13"/>
  <c r="L19" i="41"/>
  <c r="L21" i="41"/>
  <c r="L20" i="41"/>
  <c r="J16" i="31"/>
  <c r="J4" i="32"/>
  <c r="J3" i="32"/>
  <c r="J10" i="32" l="1"/>
  <c r="J11" i="32"/>
  <c r="J12" i="32"/>
  <c r="J13" i="32"/>
  <c r="J5" i="32"/>
  <c r="J6" i="32" s="1"/>
  <c r="J19" i="31"/>
  <c r="J20" i="31"/>
  <c r="J15" i="31"/>
  <c r="J5" i="31"/>
  <c r="J6" i="31" s="1"/>
  <c r="J5" i="30"/>
  <c r="K5" i="30"/>
  <c r="J6" i="30"/>
  <c r="K6" i="30"/>
  <c r="J17" i="29"/>
  <c r="J18" i="29"/>
  <c r="J13" i="29"/>
  <c r="J14" i="29"/>
  <c r="J9" i="29"/>
  <c r="J10" i="29"/>
  <c r="J6" i="29"/>
  <c r="J26" i="29" s="1"/>
  <c r="J9" i="28"/>
  <c r="J4" i="28" s="1"/>
  <c r="K5" i="27"/>
  <c r="K6" i="27" s="1"/>
  <c r="K5" i="26"/>
  <c r="K8" i="26" s="1"/>
  <c r="K9" i="25"/>
  <c r="K4" i="25" s="1"/>
  <c r="K6" i="21"/>
  <c r="K7" i="21"/>
  <c r="E43" i="35"/>
  <c r="J12" i="31" l="1"/>
  <c r="J11" i="31"/>
  <c r="J25" i="29"/>
  <c r="J22" i="29"/>
  <c r="J21" i="29"/>
  <c r="J27" i="29"/>
  <c r="J7" i="32"/>
  <c r="J7" i="31"/>
  <c r="J6" i="28"/>
  <c r="J14" i="28"/>
  <c r="J13" i="28"/>
  <c r="J11" i="28"/>
  <c r="J8" i="28"/>
  <c r="K11" i="27"/>
  <c r="K10" i="27"/>
  <c r="K9" i="26"/>
  <c r="K14" i="25"/>
  <c r="K13" i="25"/>
  <c r="K11" i="25"/>
  <c r="K8" i="25"/>
  <c r="K6" i="25"/>
  <c r="T5" i="34" l="1"/>
  <c r="T6" i="34"/>
  <c r="T7" i="34"/>
  <c r="T8" i="34"/>
  <c r="T9" i="34"/>
  <c r="T10" i="34"/>
  <c r="T11" i="34"/>
  <c r="T12" i="34"/>
  <c r="T13" i="34"/>
  <c r="T14" i="34"/>
  <c r="T15" i="34"/>
  <c r="T16" i="34"/>
  <c r="T17" i="34"/>
  <c r="T18" i="34"/>
  <c r="T19" i="34"/>
  <c r="T4" i="34"/>
  <c r="AD20" i="33"/>
  <c r="AC20" i="33"/>
  <c r="AB20" i="33"/>
  <c r="AA20" i="33"/>
  <c r="Z20" i="33"/>
  <c r="AE20" i="33" s="1"/>
  <c r="AE19" i="33"/>
  <c r="AE18" i="33"/>
  <c r="AE17" i="33"/>
  <c r="AE16" i="33"/>
  <c r="AE15" i="33"/>
  <c r="AE14" i="33"/>
  <c r="AE13" i="33"/>
  <c r="AE12" i="33"/>
  <c r="AE11" i="33"/>
  <c r="AE10" i="33"/>
  <c r="AE9" i="33"/>
  <c r="AE8" i="33"/>
  <c r="AE7" i="33"/>
  <c r="AE6" i="33"/>
  <c r="AE5" i="33"/>
  <c r="AE4" i="33"/>
  <c r="J6" i="55"/>
  <c r="J9" i="55"/>
  <c r="J20" i="55"/>
  <c r="J8" i="55"/>
  <c r="J10" i="55"/>
  <c r="J5" i="55"/>
  <c r="J18" i="55"/>
  <c r="J11" i="55"/>
  <c r="J19" i="55"/>
  <c r="J16" i="55"/>
  <c r="J14" i="55"/>
  <c r="J17" i="55"/>
  <c r="J12" i="55"/>
  <c r="J13" i="55"/>
  <c r="J7" i="55"/>
  <c r="J15" i="55"/>
  <c r="G7" i="56"/>
  <c r="G6" i="56"/>
  <c r="J5" i="8" l="1"/>
  <c r="J5" i="7" l="1"/>
  <c r="J8" i="7"/>
  <c r="J9" i="7"/>
  <c r="J4" i="7" s="1"/>
  <c r="N4" i="17"/>
  <c r="K7" i="18"/>
  <c r="K5" i="18"/>
  <c r="K3" i="18"/>
  <c r="J3" i="18"/>
  <c r="K3" i="12"/>
  <c r="K3" i="17"/>
  <c r="J3" i="13"/>
  <c r="I19" i="11"/>
  <c r="J7" i="7" l="1"/>
  <c r="J5" i="24"/>
  <c r="J8" i="24" s="1"/>
  <c r="K5" i="24"/>
  <c r="K9" i="24" s="1"/>
  <c r="K8" i="23"/>
  <c r="L8" i="23"/>
  <c r="K9" i="23"/>
  <c r="L9" i="23"/>
  <c r="K4" i="42"/>
  <c r="K4" i="22"/>
  <c r="J10" i="20"/>
  <c r="K10" i="20"/>
  <c r="J11" i="20"/>
  <c r="K11" i="20"/>
  <c r="J4" i="20"/>
  <c r="K4" i="20"/>
  <c r="J5" i="20"/>
  <c r="K5" i="20"/>
  <c r="J7" i="20"/>
  <c r="K7" i="20"/>
  <c r="K20" i="45"/>
  <c r="K23" i="45"/>
  <c r="K26" i="45"/>
  <c r="K27" i="45"/>
  <c r="K19" i="45" s="1"/>
  <c r="K5" i="45"/>
  <c r="K8" i="45"/>
  <c r="K9" i="45"/>
  <c r="K24" i="5"/>
  <c r="K25" i="5"/>
  <c r="K20" i="5"/>
  <c r="K21" i="5"/>
  <c r="K16" i="5"/>
  <c r="K17" i="5"/>
  <c r="K5" i="5"/>
  <c r="K8" i="5"/>
  <c r="K11" i="5"/>
  <c r="K12" i="5"/>
  <c r="K4" i="5" s="1"/>
  <c r="K3" i="19"/>
  <c r="K5" i="19"/>
  <c r="K6" i="19"/>
  <c r="K7" i="19"/>
  <c r="K9" i="18"/>
  <c r="K8" i="18" s="1"/>
  <c r="K5" i="12"/>
  <c r="K5" i="17"/>
  <c r="K6" i="17"/>
  <c r="J9" i="16"/>
  <c r="J4" i="16" s="1"/>
  <c r="L14" i="15"/>
  <c r="L15" i="15"/>
  <c r="L10" i="15"/>
  <c r="L11" i="15"/>
  <c r="L7" i="15"/>
  <c r="L4" i="15" s="1"/>
  <c r="J17" i="4"/>
  <c r="J18" i="4"/>
  <c r="J13" i="4"/>
  <c r="J14" i="4"/>
  <c r="J9" i="4"/>
  <c r="J10" i="4"/>
  <c r="J6" i="4"/>
  <c r="J21" i="4" s="1"/>
  <c r="K11" i="14"/>
  <c r="K12" i="14"/>
  <c r="K4" i="14"/>
  <c r="K5" i="14"/>
  <c r="K6" i="14" s="1"/>
  <c r="K8" i="14"/>
  <c r="J5" i="13"/>
  <c r="J9" i="13" s="1"/>
  <c r="J16" i="11"/>
  <c r="J17" i="11"/>
  <c r="J18" i="11"/>
  <c r="J13" i="11"/>
  <c r="J7" i="11"/>
  <c r="K13" i="10"/>
  <c r="K14" i="10"/>
  <c r="K9" i="10"/>
  <c r="K10" i="10"/>
  <c r="K5" i="10"/>
  <c r="K18" i="10" s="1"/>
  <c r="K5" i="8"/>
  <c r="K7" i="8" s="1"/>
  <c r="J13" i="9"/>
  <c r="J14" i="9"/>
  <c r="J9" i="9"/>
  <c r="J10" i="9"/>
  <c r="J4" i="9"/>
  <c r="J6" i="9"/>
  <c r="K11" i="52"/>
  <c r="K12" i="52"/>
  <c r="K14" i="52"/>
  <c r="K17" i="52"/>
  <c r="K18" i="52"/>
  <c r="K9" i="52"/>
  <c r="K4" i="52" s="1"/>
  <c r="J16" i="7"/>
  <c r="J17" i="7"/>
  <c r="J12" i="7"/>
  <c r="J13" i="7"/>
  <c r="J17" i="6"/>
  <c r="J16" i="6"/>
  <c r="J12" i="6"/>
  <c r="J13" i="6"/>
  <c r="J5" i="6"/>
  <c r="J8" i="6"/>
  <c r="J9" i="6"/>
  <c r="J4" i="6" s="1"/>
  <c r="J9" i="51"/>
  <c r="J10" i="51"/>
  <c r="J4" i="51"/>
  <c r="J5" i="51"/>
  <c r="I14" i="3"/>
  <c r="I15" i="3"/>
  <c r="I10" i="3"/>
  <c r="I11" i="3"/>
  <c r="I7" i="3"/>
  <c r="I4" i="3" s="1"/>
  <c r="K9" i="41"/>
  <c r="K4" i="41" s="1"/>
  <c r="K13" i="41" s="1"/>
  <c r="K14" i="41" s="1"/>
  <c r="K17" i="2"/>
  <c r="K18" i="2"/>
  <c r="K14" i="2"/>
  <c r="K11" i="2"/>
  <c r="K12" i="2"/>
  <c r="K9" i="2"/>
  <c r="K4" i="2" s="1"/>
  <c r="J4" i="1"/>
  <c r="J5" i="1"/>
  <c r="J7" i="1"/>
  <c r="J9" i="1"/>
  <c r="J10" i="1"/>
  <c r="J5" i="27"/>
  <c r="C6" i="56"/>
  <c r="D6" i="56"/>
  <c r="E6" i="56"/>
  <c r="F7" i="56"/>
  <c r="F6" i="56"/>
  <c r="G11" i="54"/>
  <c r="F11" i="54"/>
  <c r="E11" i="54"/>
  <c r="D11" i="54"/>
  <c r="E9" i="45"/>
  <c r="E10" i="45" s="1"/>
  <c r="C9" i="45"/>
  <c r="D9" i="45"/>
  <c r="F9" i="45"/>
  <c r="G9" i="45"/>
  <c r="I9" i="45"/>
  <c r="J9" i="45"/>
  <c r="H9" i="45"/>
  <c r="L11" i="45" s="1"/>
  <c r="I22" i="34"/>
  <c r="Y5" i="33"/>
  <c r="Y6" i="33"/>
  <c r="Y7" i="33"/>
  <c r="Y8" i="33"/>
  <c r="Y9" i="33"/>
  <c r="Y10" i="33"/>
  <c r="Y11" i="33"/>
  <c r="Y12" i="33"/>
  <c r="Y13" i="33"/>
  <c r="Y14" i="33"/>
  <c r="Y15" i="33"/>
  <c r="Y16" i="33"/>
  <c r="Y17" i="33"/>
  <c r="Y18" i="33"/>
  <c r="Y19" i="33"/>
  <c r="X20" i="33"/>
  <c r="W20" i="33"/>
  <c r="V20" i="33"/>
  <c r="U20" i="33"/>
  <c r="T20" i="33"/>
  <c r="Y4" i="33"/>
  <c r="K4" i="45" l="1"/>
  <c r="L10" i="45"/>
  <c r="J9" i="24"/>
  <c r="K8" i="24"/>
  <c r="J20" i="4"/>
  <c r="J8" i="13"/>
  <c r="J19" i="11"/>
  <c r="K21" i="52"/>
  <c r="K23" i="52" s="1"/>
  <c r="K25" i="45"/>
  <c r="K22" i="45"/>
  <c r="K10" i="45"/>
  <c r="K11" i="45"/>
  <c r="K7" i="45"/>
  <c r="K29" i="5"/>
  <c r="K28" i="5"/>
  <c r="K10" i="5"/>
  <c r="K7" i="5"/>
  <c r="K6" i="18"/>
  <c r="K4" i="18"/>
  <c r="K7" i="12"/>
  <c r="K8" i="12"/>
  <c r="J8" i="16"/>
  <c r="J6" i="16"/>
  <c r="L6" i="15"/>
  <c r="K19" i="10"/>
  <c r="K10" i="8"/>
  <c r="K8" i="52"/>
  <c r="K6" i="52"/>
  <c r="J21" i="7"/>
  <c r="J22" i="6"/>
  <c r="J7" i="6"/>
  <c r="I6" i="3"/>
  <c r="K8" i="41"/>
  <c r="K17" i="41" s="1"/>
  <c r="K18" i="41" s="1"/>
  <c r="K6" i="41"/>
  <c r="K15" i="41" s="1"/>
  <c r="K16" i="41" s="1"/>
  <c r="K8" i="2"/>
  <c r="K6" i="2"/>
  <c r="K15" i="2" s="1"/>
  <c r="Y20" i="33"/>
  <c r="I10" i="32"/>
  <c r="I11" i="32"/>
  <c r="I12" i="32"/>
  <c r="I13" i="32"/>
  <c r="I4" i="32"/>
  <c r="I3" i="32"/>
  <c r="I5" i="32"/>
  <c r="I6" i="32" s="1"/>
  <c r="I15" i="31"/>
  <c r="I16" i="31"/>
  <c r="I19" i="31"/>
  <c r="I20" i="31"/>
  <c r="I5" i="31"/>
  <c r="I6" i="31" s="1"/>
  <c r="I17" i="29"/>
  <c r="I18" i="29"/>
  <c r="I13" i="29"/>
  <c r="I14" i="29"/>
  <c r="I9" i="29"/>
  <c r="I10" i="29"/>
  <c r="I6" i="29"/>
  <c r="I25" i="29" s="1"/>
  <c r="I9" i="28"/>
  <c r="I4" i="28" s="1"/>
  <c r="J5" i="26"/>
  <c r="J9" i="25"/>
  <c r="J4" i="25" s="1"/>
  <c r="J24" i="11" l="1"/>
  <c r="J25" i="11"/>
  <c r="J23" i="11"/>
  <c r="K19" i="41"/>
  <c r="K21" i="41" s="1"/>
  <c r="K20" i="41"/>
  <c r="I7" i="32"/>
  <c r="I11" i="31"/>
  <c r="I12" i="31"/>
  <c r="I7" i="31"/>
  <c r="I22" i="29"/>
  <c r="I27" i="29"/>
  <c r="I26" i="29"/>
  <c r="I8" i="28"/>
  <c r="I14" i="28"/>
  <c r="I11" i="28"/>
  <c r="I6" i="28"/>
  <c r="I13" i="28"/>
  <c r="J11" i="27"/>
  <c r="J9" i="26"/>
  <c r="J8" i="25"/>
  <c r="J14" i="25"/>
  <c r="J11" i="25"/>
  <c r="J6" i="25"/>
  <c r="J6" i="21" l="1"/>
  <c r="J7" i="21"/>
  <c r="J4" i="42"/>
  <c r="J4" i="22"/>
  <c r="J20" i="45"/>
  <c r="J23" i="45"/>
  <c r="J26" i="45"/>
  <c r="J27" i="45"/>
  <c r="J19" i="45" s="1"/>
  <c r="J5" i="45"/>
  <c r="J8" i="45"/>
  <c r="J4" i="45"/>
  <c r="J24" i="5"/>
  <c r="J25" i="5"/>
  <c r="J20" i="5"/>
  <c r="J21" i="5"/>
  <c r="J16" i="5"/>
  <c r="J17" i="5"/>
  <c r="J5" i="5"/>
  <c r="J8" i="5"/>
  <c r="J11" i="5"/>
  <c r="J12" i="5"/>
  <c r="J4" i="5" s="1"/>
  <c r="J3" i="19"/>
  <c r="J5" i="19"/>
  <c r="J6" i="19"/>
  <c r="J7" i="19"/>
  <c r="J7" i="18"/>
  <c r="J5" i="18"/>
  <c r="I3" i="18"/>
  <c r="J9" i="18"/>
  <c r="J4" i="18" s="1"/>
  <c r="J3" i="12"/>
  <c r="J5" i="12"/>
  <c r="J3" i="17"/>
  <c r="J5" i="17"/>
  <c r="J6" i="17"/>
  <c r="I9" i="16"/>
  <c r="I4" i="16" s="1"/>
  <c r="K7" i="15"/>
  <c r="K4" i="15" s="1"/>
  <c r="K10" i="15"/>
  <c r="K11" i="15"/>
  <c r="K14" i="15"/>
  <c r="K15" i="15"/>
  <c r="I17" i="4"/>
  <c r="I18" i="4"/>
  <c r="I13" i="4"/>
  <c r="I14" i="4"/>
  <c r="I9" i="4"/>
  <c r="I10" i="4"/>
  <c r="I6" i="4"/>
  <c r="I20" i="4" s="1"/>
  <c r="J11" i="14"/>
  <c r="J12" i="14"/>
  <c r="J4" i="14"/>
  <c r="J5" i="14"/>
  <c r="J6" i="14" s="1"/>
  <c r="J8" i="14"/>
  <c r="I5" i="13"/>
  <c r="I8" i="13" s="1"/>
  <c r="I16" i="11"/>
  <c r="I17" i="11"/>
  <c r="I18" i="11"/>
  <c r="I13" i="11"/>
  <c r="I7" i="11"/>
  <c r="J13" i="10"/>
  <c r="J14" i="10"/>
  <c r="J9" i="10"/>
  <c r="J10" i="10"/>
  <c r="J5" i="10"/>
  <c r="J18" i="10" s="1"/>
  <c r="J7" i="8"/>
  <c r="K9" i="8" s="1"/>
  <c r="I13" i="9"/>
  <c r="I14" i="9"/>
  <c r="I9" i="9"/>
  <c r="I10" i="9"/>
  <c r="I4" i="9"/>
  <c r="I6" i="9"/>
  <c r="J9" i="52"/>
  <c r="J4" i="52" s="1"/>
  <c r="J11" i="52"/>
  <c r="J12" i="52"/>
  <c r="J14" i="52"/>
  <c r="J17" i="52"/>
  <c r="J18" i="52"/>
  <c r="I5" i="7"/>
  <c r="I8" i="7"/>
  <c r="I9" i="7"/>
  <c r="J21" i="52" s="1"/>
  <c r="I16" i="7"/>
  <c r="I17" i="7"/>
  <c r="I12" i="7"/>
  <c r="I13" i="7"/>
  <c r="I16" i="6"/>
  <c r="I17" i="6"/>
  <c r="I12" i="6"/>
  <c r="I13" i="6"/>
  <c r="I5" i="6"/>
  <c r="I8" i="6"/>
  <c r="I9" i="6"/>
  <c r="I9" i="51"/>
  <c r="I10" i="51"/>
  <c r="I4" i="51"/>
  <c r="I5" i="51"/>
  <c r="H14" i="3"/>
  <c r="H15" i="3"/>
  <c r="H10" i="3"/>
  <c r="H11" i="3"/>
  <c r="H7" i="3"/>
  <c r="H4" i="3" s="1"/>
  <c r="J9" i="41"/>
  <c r="J4" i="41" s="1"/>
  <c r="J13" i="41" s="1"/>
  <c r="J14" i="41" s="1"/>
  <c r="I4" i="6" l="1"/>
  <c r="J21" i="6"/>
  <c r="J23" i="52"/>
  <c r="I4" i="7"/>
  <c r="J20" i="7"/>
  <c r="J25" i="45"/>
  <c r="J22" i="45"/>
  <c r="J11" i="45"/>
  <c r="J7" i="45"/>
  <c r="J29" i="5"/>
  <c r="J28" i="5"/>
  <c r="J10" i="5"/>
  <c r="J7" i="5"/>
  <c r="J8" i="18"/>
  <c r="J6" i="18"/>
  <c r="J7" i="12"/>
  <c r="J8" i="12"/>
  <c r="I8" i="16"/>
  <c r="I6" i="16"/>
  <c r="K6" i="15"/>
  <c r="I21" i="4"/>
  <c r="I9" i="13"/>
  <c r="J19" i="10"/>
  <c r="J9" i="8"/>
  <c r="J10" i="8"/>
  <c r="J8" i="52"/>
  <c r="J6" i="52"/>
  <c r="I21" i="7"/>
  <c r="I7" i="7"/>
  <c r="I20" i="7"/>
  <c r="I22" i="6"/>
  <c r="I21" i="6"/>
  <c r="I7" i="6"/>
  <c r="H6" i="3"/>
  <c r="J8" i="41"/>
  <c r="J17" i="41" s="1"/>
  <c r="J18" i="41" s="1"/>
  <c r="J6" i="41"/>
  <c r="J15" i="41" s="1"/>
  <c r="J16" i="41" s="1"/>
  <c r="J19" i="41" s="1"/>
  <c r="J11" i="2"/>
  <c r="J12" i="2"/>
  <c r="J14" i="2"/>
  <c r="J17" i="2"/>
  <c r="J18" i="2"/>
  <c r="J9" i="2"/>
  <c r="J4" i="2" s="1"/>
  <c r="I4" i="1"/>
  <c r="I7" i="1"/>
  <c r="I9" i="1"/>
  <c r="I10" i="1"/>
  <c r="H3" i="12"/>
  <c r="G3" i="12"/>
  <c r="F3" i="12"/>
  <c r="E3" i="12"/>
  <c r="D3" i="12"/>
  <c r="G18" i="11"/>
  <c r="H17" i="11"/>
  <c r="G17" i="11"/>
  <c r="H16" i="11"/>
  <c r="G16" i="11"/>
  <c r="H7" i="8"/>
  <c r="G7" i="8"/>
  <c r="F7" i="8"/>
  <c r="E7" i="8"/>
  <c r="G5" i="24"/>
  <c r="F5" i="24"/>
  <c r="E5" i="24"/>
  <c r="D5" i="24"/>
  <c r="C5" i="24"/>
  <c r="H12" i="5"/>
  <c r="G6" i="4"/>
  <c r="F6" i="4"/>
  <c r="I24" i="11" l="1"/>
  <c r="I25" i="11"/>
  <c r="I23" i="11"/>
  <c r="J20" i="41"/>
  <c r="J21" i="41"/>
  <c r="J8" i="2"/>
  <c r="J6" i="2"/>
  <c r="J15" i="2" s="1"/>
  <c r="I5" i="1"/>
  <c r="G7" i="3"/>
  <c r="E20" i="7"/>
  <c r="D20" i="7"/>
  <c r="C20" i="7"/>
  <c r="F11" i="52"/>
  <c r="E8" i="7"/>
  <c r="D8" i="7"/>
  <c r="D7" i="7"/>
  <c r="F4" i="51"/>
  <c r="E4" i="51"/>
  <c r="D4" i="51"/>
  <c r="D9" i="7"/>
  <c r="F21" i="52" l="1"/>
  <c r="G21" i="52"/>
  <c r="H21" i="52"/>
  <c r="I21" i="52"/>
  <c r="E21" i="52"/>
  <c r="H12" i="52"/>
  <c r="I18" i="52"/>
  <c r="H18" i="52"/>
  <c r="G18" i="52"/>
  <c r="I17" i="52"/>
  <c r="H17" i="52"/>
  <c r="G17" i="52"/>
  <c r="F17" i="52"/>
  <c r="E17" i="52"/>
  <c r="I14" i="52"/>
  <c r="H14" i="52"/>
  <c r="G14" i="52"/>
  <c r="F14" i="52"/>
  <c r="E14" i="52"/>
  <c r="I12" i="52"/>
  <c r="G12" i="52"/>
  <c r="I11" i="52"/>
  <c r="H11" i="52"/>
  <c r="G11" i="52"/>
  <c r="E11" i="52"/>
  <c r="I9" i="52"/>
  <c r="I8" i="52" s="1"/>
  <c r="H9" i="52"/>
  <c r="H6" i="52" s="1"/>
  <c r="G9" i="52"/>
  <c r="G8" i="52" s="1"/>
  <c r="F9" i="52"/>
  <c r="F4" i="52" s="1"/>
  <c r="E9" i="52"/>
  <c r="E4" i="52" s="1"/>
  <c r="D9" i="52"/>
  <c r="D6" i="52" s="1"/>
  <c r="F5" i="51"/>
  <c r="G5" i="51"/>
  <c r="H5" i="51"/>
  <c r="H4" i="51"/>
  <c r="H10" i="51"/>
  <c r="G10" i="51"/>
  <c r="F10" i="51"/>
  <c r="H9" i="51"/>
  <c r="G9" i="51"/>
  <c r="F9" i="51"/>
  <c r="E9" i="51"/>
  <c r="D9" i="51"/>
  <c r="C9" i="51"/>
  <c r="G4" i="51"/>
  <c r="M20" i="35"/>
  <c r="D23" i="34"/>
  <c r="D22" i="34"/>
  <c r="G22" i="34"/>
  <c r="E42" i="35"/>
  <c r="E44" i="35"/>
  <c r="E45" i="35"/>
  <c r="E46" i="35"/>
  <c r="E47" i="35"/>
  <c r="E48" i="35"/>
  <c r="E49" i="35"/>
  <c r="E50" i="35"/>
  <c r="E51" i="35"/>
  <c r="E52" i="35"/>
  <c r="E53" i="35"/>
  <c r="E54" i="35"/>
  <c r="N19" i="35"/>
  <c r="M19" i="35"/>
  <c r="L19" i="35"/>
  <c r="K19" i="35"/>
  <c r="C37" i="33"/>
  <c r="C36" i="33"/>
  <c r="C35" i="33"/>
  <c r="C34" i="33"/>
  <c r="C33" i="33"/>
  <c r="C32" i="33"/>
  <c r="S16" i="33"/>
  <c r="S17" i="33"/>
  <c r="S5" i="33"/>
  <c r="R20" i="33"/>
  <c r="Q20" i="33"/>
  <c r="P20" i="33"/>
  <c r="O20" i="33"/>
  <c r="N20" i="33"/>
  <c r="S19" i="33"/>
  <c r="S18" i="33"/>
  <c r="S15" i="33"/>
  <c r="S14" i="33"/>
  <c r="S13" i="33"/>
  <c r="S12" i="33"/>
  <c r="S11" i="33"/>
  <c r="S10" i="33"/>
  <c r="S9" i="33"/>
  <c r="S8" i="33"/>
  <c r="S7" i="33"/>
  <c r="S6" i="33"/>
  <c r="S4" i="33"/>
  <c r="I6" i="30"/>
  <c r="I9" i="25"/>
  <c r="J13" i="25" s="1"/>
  <c r="H11" i="32"/>
  <c r="H10" i="32"/>
  <c r="H6" i="32"/>
  <c r="I10" i="27"/>
  <c r="H14" i="9"/>
  <c r="F22" i="6"/>
  <c r="C21" i="6"/>
  <c r="D21" i="6"/>
  <c r="E21" i="6"/>
  <c r="F21" i="6"/>
  <c r="H22" i="6"/>
  <c r="H17" i="6"/>
  <c r="H17" i="7"/>
  <c r="H16" i="7"/>
  <c r="H23" i="7"/>
  <c r="G14" i="3"/>
  <c r="G15" i="3"/>
  <c r="I8" i="2"/>
  <c r="I6" i="2"/>
  <c r="I4" i="2"/>
  <c r="I7" i="18"/>
  <c r="I5" i="18"/>
  <c r="I3" i="12"/>
  <c r="I3" i="17"/>
  <c r="F5" i="48"/>
  <c r="H4" i="32"/>
  <c r="H3" i="32"/>
  <c r="G3" i="32"/>
  <c r="H32" i="5"/>
  <c r="I32" i="5"/>
  <c r="I27" i="45"/>
  <c r="I26" i="45"/>
  <c r="I25" i="45"/>
  <c r="I23" i="45"/>
  <c r="I22" i="45"/>
  <c r="I20" i="45"/>
  <c r="I19" i="45"/>
  <c r="I11" i="45"/>
  <c r="J10" i="45"/>
  <c r="I8" i="45"/>
  <c r="I7" i="45"/>
  <c r="I5" i="45"/>
  <c r="I4" i="45"/>
  <c r="F26" i="49"/>
  <c r="F27" i="49"/>
  <c r="F28" i="49"/>
  <c r="F29" i="49"/>
  <c r="F25" i="49"/>
  <c r="F23" i="49"/>
  <c r="F22" i="49"/>
  <c r="F20" i="49"/>
  <c r="F19" i="49"/>
  <c r="F18" i="49"/>
  <c r="F17" i="49"/>
  <c r="F16" i="49"/>
  <c r="F14" i="49"/>
  <c r="F13" i="49"/>
  <c r="F12" i="49"/>
  <c r="F11" i="49"/>
  <c r="F8" i="49"/>
  <c r="F9" i="49"/>
  <c r="F7" i="49"/>
  <c r="F6" i="49"/>
  <c r="F5" i="49"/>
  <c r="F29" i="48"/>
  <c r="F28" i="48"/>
  <c r="F27" i="48"/>
  <c r="F26" i="48"/>
  <c r="F25" i="48"/>
  <c r="F23" i="48"/>
  <c r="F22" i="48"/>
  <c r="F21" i="48"/>
  <c r="F20" i="48"/>
  <c r="F14" i="48"/>
  <c r="F15" i="48"/>
  <c r="F16" i="48"/>
  <c r="F17" i="48"/>
  <c r="F18" i="48"/>
  <c r="F13" i="48"/>
  <c r="F6" i="48"/>
  <c r="F7" i="48"/>
  <c r="F8" i="48"/>
  <c r="F9" i="48"/>
  <c r="F10" i="48"/>
  <c r="F11" i="48"/>
  <c r="I11" i="20"/>
  <c r="I9" i="24"/>
  <c r="I8" i="24"/>
  <c r="J9" i="23"/>
  <c r="J8" i="23"/>
  <c r="I7" i="21"/>
  <c r="I6" i="21"/>
  <c r="I4" i="42"/>
  <c r="I4" i="22"/>
  <c r="I6" i="20"/>
  <c r="G8" i="20"/>
  <c r="H8" i="20"/>
  <c r="I5" i="20"/>
  <c r="I4" i="20"/>
  <c r="I7" i="19"/>
  <c r="I6" i="19"/>
  <c r="I5" i="19"/>
  <c r="I3" i="19"/>
  <c r="H12" i="32"/>
  <c r="H13" i="32"/>
  <c r="H5" i="32"/>
  <c r="H7" i="32" s="1"/>
  <c r="H19" i="31"/>
  <c r="H20" i="31"/>
  <c r="H15" i="31"/>
  <c r="H16" i="31"/>
  <c r="H5" i="31"/>
  <c r="F18" i="29"/>
  <c r="G18" i="29"/>
  <c r="C17" i="29"/>
  <c r="D17" i="29"/>
  <c r="E17" i="29"/>
  <c r="F17" i="29"/>
  <c r="G17" i="29"/>
  <c r="H18" i="29"/>
  <c r="H17" i="29"/>
  <c r="C13" i="29"/>
  <c r="D13" i="29"/>
  <c r="E13" i="29"/>
  <c r="F13" i="29"/>
  <c r="G13" i="29"/>
  <c r="F14" i="29"/>
  <c r="G14" i="29"/>
  <c r="H14" i="29"/>
  <c r="H13" i="29"/>
  <c r="F10" i="29"/>
  <c r="G10" i="29"/>
  <c r="H10" i="29"/>
  <c r="C9" i="29"/>
  <c r="D9" i="29"/>
  <c r="E9" i="29"/>
  <c r="F9" i="29"/>
  <c r="G9" i="29"/>
  <c r="H9" i="29"/>
  <c r="G21" i="29"/>
  <c r="H6" i="29"/>
  <c r="I21" i="29" s="1"/>
  <c r="H9" i="28"/>
  <c r="G13" i="28"/>
  <c r="I5" i="27"/>
  <c r="I5" i="26"/>
  <c r="J8" i="26" s="1"/>
  <c r="I5" i="24"/>
  <c r="D6" i="21"/>
  <c r="E6" i="21"/>
  <c r="F6" i="21"/>
  <c r="G6" i="21"/>
  <c r="H6" i="21"/>
  <c r="G7" i="21"/>
  <c r="H7" i="21"/>
  <c r="I10" i="20"/>
  <c r="I7" i="20"/>
  <c r="I9" i="18"/>
  <c r="I4" i="18" s="1"/>
  <c r="I5" i="12"/>
  <c r="I6" i="17"/>
  <c r="H9" i="16"/>
  <c r="H4" i="16" s="1"/>
  <c r="E14" i="15"/>
  <c r="F14" i="15"/>
  <c r="G14" i="15"/>
  <c r="H14" i="15"/>
  <c r="I14" i="15"/>
  <c r="H15" i="15"/>
  <c r="I15" i="15"/>
  <c r="J15" i="15"/>
  <c r="J14" i="15"/>
  <c r="E10" i="15"/>
  <c r="F10" i="15"/>
  <c r="G10" i="15"/>
  <c r="H10" i="15"/>
  <c r="I10" i="15"/>
  <c r="H11" i="15"/>
  <c r="I11" i="15"/>
  <c r="J11" i="15"/>
  <c r="J10" i="15"/>
  <c r="J7" i="15"/>
  <c r="J4" i="15" s="1"/>
  <c r="I11" i="14"/>
  <c r="I12" i="14"/>
  <c r="I4" i="14"/>
  <c r="I5" i="14"/>
  <c r="I8" i="14"/>
  <c r="C8" i="13"/>
  <c r="D8" i="13"/>
  <c r="H5" i="13"/>
  <c r="H9" i="13" s="1"/>
  <c r="H18" i="11"/>
  <c r="H7" i="11"/>
  <c r="H13" i="11"/>
  <c r="I13" i="10"/>
  <c r="I14" i="10"/>
  <c r="I9" i="10"/>
  <c r="I10" i="10"/>
  <c r="I5" i="10"/>
  <c r="I5" i="8"/>
  <c r="I7" i="8"/>
  <c r="H13" i="9"/>
  <c r="H9" i="9"/>
  <c r="H10" i="9"/>
  <c r="C4" i="9"/>
  <c r="D4" i="9"/>
  <c r="E4" i="9"/>
  <c r="F4" i="9"/>
  <c r="G4" i="9"/>
  <c r="H4" i="9"/>
  <c r="H6" i="9"/>
  <c r="H12" i="7"/>
  <c r="H13" i="7"/>
  <c r="H5" i="7"/>
  <c r="H8" i="7"/>
  <c r="H9" i="7"/>
  <c r="H16" i="6"/>
  <c r="H12" i="6"/>
  <c r="H13" i="6"/>
  <c r="H5" i="6"/>
  <c r="H8" i="6"/>
  <c r="H9" i="6"/>
  <c r="H4" i="6" s="1"/>
  <c r="D28" i="5"/>
  <c r="E28" i="5"/>
  <c r="F28" i="5"/>
  <c r="G28" i="5"/>
  <c r="H28" i="5"/>
  <c r="G29" i="5"/>
  <c r="H29" i="5"/>
  <c r="D24" i="5"/>
  <c r="E24" i="5"/>
  <c r="F24" i="5"/>
  <c r="G24" i="5"/>
  <c r="H24" i="5"/>
  <c r="G25" i="5"/>
  <c r="H25" i="5"/>
  <c r="I25" i="5"/>
  <c r="I24" i="5"/>
  <c r="G21" i="5"/>
  <c r="I21" i="5"/>
  <c r="H21" i="5"/>
  <c r="I20" i="5"/>
  <c r="I16" i="5"/>
  <c r="I17" i="5"/>
  <c r="I5" i="5"/>
  <c r="I8" i="5"/>
  <c r="I11" i="5"/>
  <c r="I12" i="5"/>
  <c r="D20" i="5"/>
  <c r="E20" i="5"/>
  <c r="F20" i="5"/>
  <c r="G20" i="5"/>
  <c r="H20" i="5"/>
  <c r="G17" i="5"/>
  <c r="H17" i="5"/>
  <c r="D16" i="5"/>
  <c r="E16" i="5"/>
  <c r="F16" i="5"/>
  <c r="G16" i="5"/>
  <c r="H16" i="5"/>
  <c r="G21" i="4"/>
  <c r="C20" i="4"/>
  <c r="D20" i="4"/>
  <c r="E20" i="4"/>
  <c r="F20" i="4"/>
  <c r="G20" i="4"/>
  <c r="G18" i="4"/>
  <c r="H18" i="4"/>
  <c r="C17" i="4"/>
  <c r="D17" i="4"/>
  <c r="E17" i="4"/>
  <c r="F17" i="4"/>
  <c r="G17" i="4"/>
  <c r="H17" i="4"/>
  <c r="C13" i="4"/>
  <c r="D13" i="4"/>
  <c r="E13" i="4"/>
  <c r="F13" i="4"/>
  <c r="G13" i="4"/>
  <c r="G14" i="4"/>
  <c r="H14" i="4"/>
  <c r="H13" i="4"/>
  <c r="H6" i="4"/>
  <c r="H9" i="4"/>
  <c r="H10" i="4"/>
  <c r="G10" i="4"/>
  <c r="C9" i="4"/>
  <c r="D9" i="4"/>
  <c r="E9" i="4"/>
  <c r="F9" i="4"/>
  <c r="G9" i="4"/>
  <c r="E14" i="3"/>
  <c r="D14" i="3"/>
  <c r="C14" i="3"/>
  <c r="C10" i="3"/>
  <c r="D10" i="3"/>
  <c r="E10" i="3"/>
  <c r="F10" i="3"/>
  <c r="F11" i="3"/>
  <c r="G11" i="3"/>
  <c r="G10" i="3"/>
  <c r="G4" i="3"/>
  <c r="I9" i="41"/>
  <c r="I4" i="41" s="1"/>
  <c r="I13" i="41" s="1"/>
  <c r="I14" i="41" s="1"/>
  <c r="D17" i="2"/>
  <c r="E17" i="2"/>
  <c r="F17" i="2"/>
  <c r="G17" i="2"/>
  <c r="H17" i="2"/>
  <c r="G18" i="2"/>
  <c r="H18" i="2"/>
  <c r="I18" i="2"/>
  <c r="I17" i="2"/>
  <c r="D14" i="2"/>
  <c r="E14" i="2"/>
  <c r="F14" i="2"/>
  <c r="G14" i="2"/>
  <c r="H14" i="2"/>
  <c r="I14" i="2"/>
  <c r="G12" i="2"/>
  <c r="H12" i="2"/>
  <c r="I12" i="2"/>
  <c r="D11" i="2"/>
  <c r="E11" i="2"/>
  <c r="F11" i="2"/>
  <c r="G11" i="2"/>
  <c r="H11" i="2"/>
  <c r="I11" i="2"/>
  <c r="C9" i="1"/>
  <c r="D9" i="1"/>
  <c r="E9" i="1"/>
  <c r="F9" i="1"/>
  <c r="G9" i="1"/>
  <c r="F10" i="1"/>
  <c r="G10" i="1"/>
  <c r="H10" i="1"/>
  <c r="H9" i="1"/>
  <c r="I9" i="2"/>
  <c r="H7" i="1"/>
  <c r="H5" i="1"/>
  <c r="H4" i="1"/>
  <c r="B5" i="32"/>
  <c r="G4" i="32"/>
  <c r="F4" i="32"/>
  <c r="E4" i="32"/>
  <c r="D4" i="32"/>
  <c r="C4" i="32"/>
  <c r="B4" i="32"/>
  <c r="F3" i="32"/>
  <c r="E3" i="32"/>
  <c r="D3" i="32"/>
  <c r="C3" i="32"/>
  <c r="B3" i="32"/>
  <c r="C3" i="24"/>
  <c r="D3" i="24"/>
  <c r="E3" i="24"/>
  <c r="F3" i="24"/>
  <c r="G3" i="24"/>
  <c r="H3" i="24"/>
  <c r="I5" i="23"/>
  <c r="H5" i="23"/>
  <c r="G5" i="23"/>
  <c r="F5" i="23"/>
  <c r="E5" i="23"/>
  <c r="D5" i="23"/>
  <c r="D3" i="23"/>
  <c r="E3" i="23"/>
  <c r="F3" i="23"/>
  <c r="H3" i="23"/>
  <c r="I3" i="23"/>
  <c r="C3" i="21"/>
  <c r="D3" i="21"/>
  <c r="E3" i="21"/>
  <c r="F3" i="21"/>
  <c r="G3" i="21"/>
  <c r="H3" i="21"/>
  <c r="H7" i="18"/>
  <c r="G7" i="18"/>
  <c r="F7" i="18"/>
  <c r="E7" i="18"/>
  <c r="D7" i="18"/>
  <c r="C7" i="18"/>
  <c r="H5" i="18"/>
  <c r="G5" i="18"/>
  <c r="F5" i="18"/>
  <c r="E5" i="18"/>
  <c r="D5" i="18"/>
  <c r="C5" i="18"/>
  <c r="C3" i="18"/>
  <c r="D3" i="18"/>
  <c r="E3" i="18"/>
  <c r="F3" i="18"/>
  <c r="G3" i="18"/>
  <c r="H3" i="18"/>
  <c r="C3" i="12"/>
  <c r="D5" i="12"/>
  <c r="C3" i="17"/>
  <c r="D3" i="17"/>
  <c r="E3" i="17"/>
  <c r="F3" i="17"/>
  <c r="G3" i="17"/>
  <c r="H3" i="17"/>
  <c r="I5" i="17" s="1"/>
  <c r="I23" i="52" l="1"/>
  <c r="F23" i="52"/>
  <c r="I4" i="52"/>
  <c r="I11" i="27"/>
  <c r="J6" i="27"/>
  <c r="J10" i="27"/>
  <c r="I11" i="25"/>
  <c r="I13" i="25"/>
  <c r="I14" i="25"/>
  <c r="E8" i="52"/>
  <c r="E23" i="52"/>
  <c r="E6" i="52"/>
  <c r="G23" i="52"/>
  <c r="H23" i="52"/>
  <c r="I6" i="52"/>
  <c r="F8" i="52"/>
  <c r="F6" i="52"/>
  <c r="J15" i="52" s="1"/>
  <c r="G4" i="52"/>
  <c r="G6" i="52"/>
  <c r="H15" i="52"/>
  <c r="H8" i="52"/>
  <c r="D4" i="52"/>
  <c r="H4" i="52"/>
  <c r="D8" i="52"/>
  <c r="I15" i="52"/>
  <c r="S20" i="33"/>
  <c r="I5" i="30"/>
  <c r="I19" i="10"/>
  <c r="H21" i="4"/>
  <c r="H20" i="4"/>
  <c r="H4" i="7"/>
  <c r="H20" i="7"/>
  <c r="H21" i="7"/>
  <c r="I8" i="26"/>
  <c r="I9" i="26"/>
  <c r="H11" i="31"/>
  <c r="H12" i="31"/>
  <c r="H25" i="29"/>
  <c r="H26" i="29"/>
  <c r="H27" i="29"/>
  <c r="H21" i="29"/>
  <c r="H22" i="29"/>
  <c r="H4" i="28"/>
  <c r="H13" i="28"/>
  <c r="I4" i="25"/>
  <c r="I4" i="5"/>
  <c r="I28" i="5"/>
  <c r="I29" i="5"/>
  <c r="H7" i="31"/>
  <c r="H14" i="28"/>
  <c r="H8" i="28"/>
  <c r="H6" i="28"/>
  <c r="H11" i="28"/>
  <c r="I8" i="25"/>
  <c r="I6" i="25"/>
  <c r="I8" i="18"/>
  <c r="I6" i="18"/>
  <c r="I8" i="12"/>
  <c r="I7" i="12"/>
  <c r="H8" i="16"/>
  <c r="H6" i="16"/>
  <c r="J6" i="15"/>
  <c r="H19" i="11"/>
  <c r="H25" i="11" s="1"/>
  <c r="H7" i="7"/>
  <c r="H7" i="6"/>
  <c r="I7" i="5"/>
  <c r="I10" i="5"/>
  <c r="G6" i="3"/>
  <c r="I8" i="41"/>
  <c r="I17" i="41" s="1"/>
  <c r="I18" i="41" s="1"/>
  <c r="I6" i="41"/>
  <c r="I15" i="41" s="1"/>
  <c r="I16" i="41" s="1"/>
  <c r="I19" i="41" s="1"/>
  <c r="G15" i="52" l="1"/>
  <c r="K15" i="52"/>
  <c r="I21" i="41"/>
  <c r="I20" i="41"/>
  <c r="H23" i="11"/>
  <c r="H24" i="11"/>
  <c r="C5" i="32" l="1"/>
  <c r="D5" i="32"/>
  <c r="E5" i="32"/>
  <c r="F5" i="32"/>
  <c r="C9" i="18"/>
  <c r="D9" i="18"/>
  <c r="E9" i="18"/>
  <c r="F9" i="18"/>
  <c r="G9" i="18"/>
  <c r="C5" i="12" l="1"/>
  <c r="E5" i="12"/>
  <c r="F5" i="12"/>
  <c r="G5" i="12"/>
  <c r="H5" i="12"/>
  <c r="G10" i="45"/>
  <c r="F10" i="45"/>
  <c r="D10" i="45"/>
  <c r="C10" i="45"/>
  <c r="H8" i="45"/>
  <c r="H5" i="45"/>
  <c r="H11" i="45" l="1"/>
  <c r="I10" i="45"/>
  <c r="H7" i="45"/>
  <c r="H10" i="45"/>
  <c r="H4" i="45"/>
  <c r="D5" i="8" l="1"/>
  <c r="D7" i="8" s="1"/>
  <c r="E5" i="8"/>
  <c r="I10" i="8" s="1"/>
  <c r="F5" i="8"/>
  <c r="G5" i="8"/>
  <c r="H5" i="8"/>
  <c r="C5" i="8"/>
  <c r="C7" i="8" s="1"/>
  <c r="D9" i="8" l="1"/>
  <c r="G10" i="8"/>
  <c r="H10" i="8"/>
  <c r="I9" i="8"/>
  <c r="F9" i="8"/>
  <c r="E9" i="8"/>
  <c r="H9" i="8"/>
  <c r="G9" i="8"/>
  <c r="F17" i="6"/>
  <c r="F16" i="6"/>
  <c r="G13" i="6"/>
  <c r="G12" i="6"/>
  <c r="S20" i="34"/>
  <c r="T20" i="34"/>
  <c r="R20" i="34"/>
  <c r="F5" i="6" l="1"/>
  <c r="E8" i="6"/>
  <c r="F8" i="6"/>
  <c r="F17" i="7"/>
  <c r="F13" i="7"/>
  <c r="G17" i="7"/>
  <c r="G13" i="7"/>
  <c r="C16" i="7"/>
  <c r="D16" i="7"/>
  <c r="E16" i="7"/>
  <c r="F16" i="7"/>
  <c r="C12" i="7"/>
  <c r="D12" i="7"/>
  <c r="E12" i="7"/>
  <c r="F12" i="7"/>
  <c r="G16" i="7"/>
  <c r="G12" i="7"/>
  <c r="F9" i="6"/>
  <c r="F7" i="6" s="1"/>
  <c r="G9" i="6"/>
  <c r="H21" i="6" l="1"/>
  <c r="G22" i="6"/>
  <c r="G21" i="6"/>
  <c r="F4" i="6"/>
  <c r="C16" i="6"/>
  <c r="D16" i="6"/>
  <c r="E16" i="6"/>
  <c r="C12" i="6"/>
  <c r="D12" i="6"/>
  <c r="E12" i="6"/>
  <c r="F12" i="6"/>
  <c r="F13" i="6"/>
  <c r="G17" i="6"/>
  <c r="G16" i="6"/>
  <c r="M22" i="33" l="1"/>
  <c r="K20" i="35"/>
  <c r="C12" i="32"/>
  <c r="D12" i="32"/>
  <c r="E12" i="32"/>
  <c r="F12" i="32"/>
  <c r="F13" i="32"/>
  <c r="G13" i="32"/>
  <c r="G12" i="32"/>
  <c r="F11" i="32"/>
  <c r="C10" i="32"/>
  <c r="D10" i="32"/>
  <c r="E10" i="32"/>
  <c r="F10" i="32"/>
  <c r="G11" i="32"/>
  <c r="G10" i="32"/>
  <c r="F16" i="31"/>
  <c r="F20" i="31"/>
  <c r="G20" i="31"/>
  <c r="G16" i="31"/>
  <c r="C15" i="31"/>
  <c r="D15" i="31"/>
  <c r="E15" i="31"/>
  <c r="F15" i="31"/>
  <c r="C19" i="31"/>
  <c r="D19" i="31"/>
  <c r="E19" i="31"/>
  <c r="F19" i="31"/>
  <c r="G19" i="31"/>
  <c r="G15" i="31"/>
  <c r="B11" i="31"/>
  <c r="C11" i="31"/>
  <c r="D11" i="31"/>
  <c r="E11" i="31"/>
  <c r="F11" i="31"/>
  <c r="B12" i="31"/>
  <c r="C12" i="31"/>
  <c r="D12" i="31"/>
  <c r="E12" i="31"/>
  <c r="F12" i="31"/>
  <c r="B25" i="29"/>
  <c r="C25" i="29"/>
  <c r="D25" i="29"/>
  <c r="E25" i="29"/>
  <c r="F25" i="29"/>
  <c r="B26" i="29"/>
  <c r="C26" i="29"/>
  <c r="D26" i="29"/>
  <c r="E26" i="29"/>
  <c r="F26" i="29"/>
  <c r="B27" i="29"/>
  <c r="C27" i="29"/>
  <c r="D27" i="29"/>
  <c r="E27" i="29"/>
  <c r="F27" i="29"/>
  <c r="F14" i="28"/>
  <c r="G14" i="28"/>
  <c r="C13" i="28"/>
  <c r="D13" i="28"/>
  <c r="E13" i="28"/>
  <c r="F13" i="28"/>
  <c r="G11" i="27"/>
  <c r="D10" i="27"/>
  <c r="E10" i="27"/>
  <c r="F10" i="27"/>
  <c r="G10" i="27"/>
  <c r="G9" i="26"/>
  <c r="D8" i="26"/>
  <c r="E8" i="26"/>
  <c r="F8" i="26"/>
  <c r="G8" i="26"/>
  <c r="G14" i="25"/>
  <c r="D13" i="25"/>
  <c r="E13" i="25"/>
  <c r="F13" i="25"/>
  <c r="G13" i="25"/>
  <c r="D8" i="24"/>
  <c r="E8" i="24"/>
  <c r="F8" i="24"/>
  <c r="I8" i="23"/>
  <c r="H9" i="23"/>
  <c r="I9" i="23"/>
  <c r="E8" i="23"/>
  <c r="F8" i="23"/>
  <c r="G8" i="23"/>
  <c r="H8" i="23"/>
  <c r="G11" i="20"/>
  <c r="H11" i="20"/>
  <c r="D10" i="20"/>
  <c r="E10" i="20"/>
  <c r="F10" i="20"/>
  <c r="G10" i="20"/>
  <c r="H10" i="20"/>
  <c r="G8" i="12"/>
  <c r="D7" i="12"/>
  <c r="E7" i="12"/>
  <c r="F7" i="12"/>
  <c r="G7" i="12"/>
  <c r="G6" i="17"/>
  <c r="H6" i="17"/>
  <c r="D5" i="17"/>
  <c r="E5" i="17"/>
  <c r="F5" i="17"/>
  <c r="G5" i="17"/>
  <c r="H5" i="17"/>
  <c r="G12" i="14"/>
  <c r="D11" i="14"/>
  <c r="E11" i="14"/>
  <c r="F11" i="14"/>
  <c r="G11" i="14"/>
  <c r="H12" i="14"/>
  <c r="H11" i="14"/>
  <c r="B23" i="11"/>
  <c r="C23" i="11"/>
  <c r="D23" i="11"/>
  <c r="E23" i="11"/>
  <c r="F23" i="11"/>
  <c r="B24" i="11"/>
  <c r="C24" i="11"/>
  <c r="D24" i="11"/>
  <c r="E24" i="11"/>
  <c r="F24" i="11"/>
  <c r="B25" i="11"/>
  <c r="C25" i="11"/>
  <c r="D25" i="11"/>
  <c r="E25" i="11"/>
  <c r="F25" i="11"/>
  <c r="D13" i="10"/>
  <c r="E13" i="10"/>
  <c r="F13" i="10"/>
  <c r="G13" i="10"/>
  <c r="G14" i="10"/>
  <c r="H14" i="10"/>
  <c r="H13" i="10"/>
  <c r="D9" i="10"/>
  <c r="E9" i="10"/>
  <c r="F9" i="10"/>
  <c r="G9" i="10"/>
  <c r="G10" i="10"/>
  <c r="H10" i="10"/>
  <c r="H9" i="10"/>
  <c r="D18" i="10"/>
  <c r="E18" i="10"/>
  <c r="F18" i="10"/>
  <c r="G18" i="10"/>
  <c r="G19" i="10"/>
  <c r="F14" i="9"/>
  <c r="C13" i="9"/>
  <c r="D13" i="9"/>
  <c r="E13" i="9"/>
  <c r="F13" i="9"/>
  <c r="G14" i="9"/>
  <c r="G13" i="9"/>
  <c r="C9" i="9"/>
  <c r="D9" i="9"/>
  <c r="E9" i="9"/>
  <c r="F9" i="9"/>
  <c r="F10" i="9"/>
  <c r="G10" i="9"/>
  <c r="G9" i="9"/>
  <c r="B24" i="33" l="1" a="1"/>
  <c r="B24" i="33" s="1"/>
  <c r="M6" i="33"/>
  <c r="M7" i="33"/>
  <c r="M8" i="33"/>
  <c r="M9" i="33"/>
  <c r="M10" i="33"/>
  <c r="M11" i="33"/>
  <c r="M12" i="33"/>
  <c r="M13" i="33"/>
  <c r="M14" i="33"/>
  <c r="M15" i="33"/>
  <c r="M17" i="33"/>
  <c r="M18" i="33"/>
  <c r="M19" i="33"/>
  <c r="M4" i="33"/>
  <c r="F22" i="29"/>
  <c r="C21" i="29"/>
  <c r="D21" i="29"/>
  <c r="E21" i="29"/>
  <c r="F21" i="29"/>
  <c r="H5" i="30"/>
  <c r="H6" i="30"/>
  <c r="G6" i="30"/>
  <c r="G5" i="30"/>
  <c r="F5" i="30"/>
  <c r="E5" i="30"/>
  <c r="D5" i="30"/>
  <c r="C5" i="30"/>
  <c r="F7" i="32"/>
  <c r="F6" i="32"/>
  <c r="E6" i="32"/>
  <c r="D6" i="32"/>
  <c r="C6" i="32"/>
  <c r="B6" i="32"/>
  <c r="F7" i="31"/>
  <c r="B6" i="31"/>
  <c r="C6" i="31"/>
  <c r="D6" i="31"/>
  <c r="E6" i="31"/>
  <c r="F6" i="31"/>
  <c r="H7" i="20"/>
  <c r="G19" i="41"/>
  <c r="G21" i="41" s="1"/>
  <c r="D17" i="41"/>
  <c r="D18" i="41" s="1"/>
  <c r="E17" i="41"/>
  <c r="E18" i="41" s="1"/>
  <c r="F17" i="41"/>
  <c r="F18" i="41" s="1"/>
  <c r="G17" i="41"/>
  <c r="G18" i="41" s="1"/>
  <c r="H17" i="41"/>
  <c r="H18" i="41" s="1"/>
  <c r="C18" i="41"/>
  <c r="C17" i="41"/>
  <c r="D15" i="41"/>
  <c r="D16" i="41" s="1"/>
  <c r="E15" i="41"/>
  <c r="E16" i="41" s="1"/>
  <c r="F15" i="41"/>
  <c r="G15" i="41"/>
  <c r="G16" i="41" s="1"/>
  <c r="H15" i="41"/>
  <c r="H16" i="41" s="1"/>
  <c r="F16" i="41"/>
  <c r="C16" i="41"/>
  <c r="C15" i="41"/>
  <c r="D13" i="41"/>
  <c r="D14" i="41" s="1"/>
  <c r="F13" i="41"/>
  <c r="F14" i="41" s="1"/>
  <c r="G13" i="41"/>
  <c r="G14" i="41" s="1"/>
  <c r="H13" i="41"/>
  <c r="H14" i="41"/>
  <c r="H19" i="41" s="1"/>
  <c r="C13" i="41"/>
  <c r="C14" i="41" s="1"/>
  <c r="C19" i="41" s="1"/>
  <c r="C20" i="41" s="1"/>
  <c r="H9" i="41"/>
  <c r="H8" i="41" s="1"/>
  <c r="G9" i="41"/>
  <c r="G8" i="41" s="1"/>
  <c r="F9" i="41"/>
  <c r="E9" i="41"/>
  <c r="D9" i="41"/>
  <c r="D8" i="41" s="1"/>
  <c r="C9" i="41"/>
  <c r="C8" i="41" s="1"/>
  <c r="F8" i="41"/>
  <c r="E8" i="41"/>
  <c r="H6" i="41"/>
  <c r="G6" i="41"/>
  <c r="F6" i="41"/>
  <c r="E6" i="41"/>
  <c r="D6" i="41"/>
  <c r="C6" i="41"/>
  <c r="H4" i="41"/>
  <c r="G4" i="41"/>
  <c r="F4" i="41"/>
  <c r="E4" i="41"/>
  <c r="E13" i="41" s="1"/>
  <c r="E14" i="41" s="1"/>
  <c r="E19" i="41" s="1"/>
  <c r="D4" i="41"/>
  <c r="C4" i="41"/>
  <c r="C19" i="35"/>
  <c r="D19" i="35"/>
  <c r="E19" i="35"/>
  <c r="F19" i="35"/>
  <c r="G19" i="35"/>
  <c r="H19" i="35"/>
  <c r="I19" i="35"/>
  <c r="J19" i="35"/>
  <c r="B20" i="34"/>
  <c r="C20" i="34"/>
  <c r="C26" i="34" s="1"/>
  <c r="C20" i="33"/>
  <c r="D20" i="33"/>
  <c r="E20" i="33"/>
  <c r="F20" i="33"/>
  <c r="G20" i="33"/>
  <c r="I20" i="33"/>
  <c r="J20" i="33"/>
  <c r="K20" i="33"/>
  <c r="L20" i="33"/>
  <c r="H20" i="33"/>
  <c r="G5" i="32"/>
  <c r="G5" i="31"/>
  <c r="G6" i="29"/>
  <c r="G11" i="28"/>
  <c r="G8" i="28"/>
  <c r="G6" i="28"/>
  <c r="G4" i="28"/>
  <c r="G9" i="28"/>
  <c r="H5" i="27"/>
  <c r="H5" i="26"/>
  <c r="H5" i="24"/>
  <c r="G4" i="18"/>
  <c r="H9" i="18"/>
  <c r="H6" i="18" s="1"/>
  <c r="G8" i="16"/>
  <c r="G6" i="16"/>
  <c r="G4" i="16"/>
  <c r="G9" i="16"/>
  <c r="I7" i="15"/>
  <c r="I6" i="15" s="1"/>
  <c r="D5" i="14"/>
  <c r="E5" i="14"/>
  <c r="F5" i="14"/>
  <c r="G5" i="14"/>
  <c r="H5" i="14"/>
  <c r="I6" i="14" s="1"/>
  <c r="H8" i="14"/>
  <c r="H4" i="14"/>
  <c r="E5" i="13"/>
  <c r="F5" i="13"/>
  <c r="F9" i="13" s="1"/>
  <c r="G5" i="13"/>
  <c r="G13" i="11"/>
  <c r="G7" i="11"/>
  <c r="H5" i="10"/>
  <c r="I18" i="10" s="1"/>
  <c r="G6" i="9"/>
  <c r="F8" i="7"/>
  <c r="F5" i="7"/>
  <c r="F9" i="7"/>
  <c r="G9" i="7"/>
  <c r="G8" i="7"/>
  <c r="G5" i="7"/>
  <c r="G8" i="6"/>
  <c r="G5" i="6"/>
  <c r="G4" i="6"/>
  <c r="H11" i="5"/>
  <c r="H8" i="5"/>
  <c r="H5" i="5"/>
  <c r="F7" i="3"/>
  <c r="F6" i="3" s="1"/>
  <c r="B7" i="3"/>
  <c r="C7" i="3"/>
  <c r="D7" i="3"/>
  <c r="E7" i="3"/>
  <c r="B26" i="34" l="1"/>
  <c r="E22" i="34"/>
  <c r="G7" i="32"/>
  <c r="H6" i="31"/>
  <c r="G7" i="31"/>
  <c r="G12" i="31"/>
  <c r="G11" i="31"/>
  <c r="G6" i="31"/>
  <c r="G22" i="29"/>
  <c r="I6" i="27"/>
  <c r="H10" i="27"/>
  <c r="H11" i="27"/>
  <c r="H6" i="27"/>
  <c r="I4" i="15"/>
  <c r="H6" i="14"/>
  <c r="E8" i="13"/>
  <c r="F8" i="13"/>
  <c r="G9" i="13"/>
  <c r="H8" i="13"/>
  <c r="G8" i="13"/>
  <c r="H18" i="10"/>
  <c r="H19" i="10"/>
  <c r="G7" i="7"/>
  <c r="G4" i="7"/>
  <c r="G21" i="7"/>
  <c r="G20" i="7"/>
  <c r="F7" i="7"/>
  <c r="F4" i="7"/>
  <c r="F21" i="7"/>
  <c r="F20" i="7"/>
  <c r="H4" i="5"/>
  <c r="H7" i="5"/>
  <c r="H10" i="5"/>
  <c r="F14" i="3"/>
  <c r="F15" i="3"/>
  <c r="H9" i="26"/>
  <c r="H8" i="26"/>
  <c r="G6" i="32"/>
  <c r="H9" i="24"/>
  <c r="H8" i="24"/>
  <c r="G8" i="24"/>
  <c r="G9" i="24"/>
  <c r="G8" i="18"/>
  <c r="G6" i="18"/>
  <c r="H4" i="18"/>
  <c r="H8" i="18"/>
  <c r="H7" i="12"/>
  <c r="H8" i="12"/>
  <c r="G26" i="29"/>
  <c r="G25" i="29"/>
  <c r="G27" i="29"/>
  <c r="H20" i="41"/>
  <c r="D19" i="41"/>
  <c r="D20" i="41" s="1"/>
  <c r="F19" i="41"/>
  <c r="F20" i="41" s="1"/>
  <c r="M20" i="33"/>
  <c r="G19" i="11"/>
  <c r="G7" i="6"/>
  <c r="F4" i="3"/>
  <c r="G25" i="11" l="1"/>
  <c r="G24" i="11"/>
  <c r="G23" i="11"/>
  <c r="E20" i="41"/>
  <c r="G20" i="41"/>
  <c r="H21" i="41"/>
  <c r="C9" i="2" l="1"/>
  <c r="C4" i="2" s="1"/>
  <c r="D9" i="2"/>
  <c r="D4" i="2" s="1"/>
  <c r="E9" i="2"/>
  <c r="E8" i="2" s="1"/>
  <c r="F9" i="2"/>
  <c r="F6" i="2" s="1"/>
  <c r="G9" i="2"/>
  <c r="G4" i="2" s="1"/>
  <c r="H9" i="2"/>
  <c r="H8" i="2" s="1"/>
  <c r="G7" i="1"/>
  <c r="C5" i="1"/>
  <c r="D5" i="1"/>
  <c r="E5" i="1"/>
  <c r="F5" i="1"/>
  <c r="G5" i="1"/>
  <c r="C4" i="1"/>
  <c r="D4" i="1"/>
  <c r="E4" i="1"/>
  <c r="F4" i="1"/>
  <c r="G4" i="1"/>
  <c r="F8" i="2" l="1"/>
  <c r="D8" i="2"/>
  <c r="E6" i="2"/>
  <c r="I15" i="2" s="1"/>
  <c r="F4" i="2"/>
  <c r="H4" i="2"/>
  <c r="G8" i="2"/>
  <c r="C8" i="2"/>
  <c r="D6" i="2"/>
  <c r="E4" i="2"/>
  <c r="H6" i="2"/>
  <c r="G6" i="2"/>
  <c r="C6" i="2"/>
  <c r="G15" i="2" l="1"/>
  <c r="H15" i="2"/>
  <c r="H9" i="25"/>
  <c r="H4" i="25" l="1"/>
  <c r="H13" i="25"/>
  <c r="H14" i="25"/>
  <c r="H11" i="25"/>
  <c r="H6" i="25"/>
  <c r="H8" i="25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<sst xmlns="http://schemas.openxmlformats.org/spreadsheetml/2006/main" count="18164" uniqueCount="16770">
  <si>
    <t>Indicator/Period</t>
  </si>
  <si>
    <t>Q4 2025</t>
  </si>
  <si>
    <t>Q1 2026</t>
  </si>
  <si>
    <t xml:space="preserve">Quarterly Variation </t>
  </si>
  <si>
    <t>(Oct – Dec)</t>
  </si>
  <si>
    <t>(Jan – Mar)</t>
  </si>
  <si>
    <t>(%)</t>
  </si>
  <si>
    <t>MOBILE NETWORK SERVICES</t>
  </si>
  <si>
    <t>Subscription to Mobile Voice Services</t>
  </si>
  <si>
    <t>Total Mobile Voice Subscriptions</t>
  </si>
  <si>
    <t>Machine-to-Machine (M2M) Subscriptions</t>
  </si>
  <si>
    <t>Mobile Data Subscriptions</t>
  </si>
  <si>
    <t>Total Mobile Data Subscriptions</t>
  </si>
  <si>
    <t xml:space="preserve">Mobile Data 
Traffic </t>
  </si>
  <si>
    <t>Total Mobile Data Traffic (TB)</t>
  </si>
  <si>
    <t>Mobile Phone Devices</t>
  </si>
  <si>
    <t>Basic Phones</t>
  </si>
  <si>
    <t>Feature Phones</t>
  </si>
  <si>
    <t>Smartphones</t>
  </si>
  <si>
    <t>DOMESTIC MOBILE TRAFFIC</t>
  </si>
  <si>
    <t>Domestic Mobile Voice Traffic (Minutes)</t>
  </si>
  <si>
    <t>On-Net Voice Traffic</t>
  </si>
  <si>
    <t>Off-Net Voice Traffic</t>
  </si>
  <si>
    <t>Mobile to Mobile Off-Net Traffic</t>
  </si>
  <si>
    <t>Mobile to Fixed Off-Net Traffic</t>
  </si>
  <si>
    <t>Domestic Mobile SMS Traffic</t>
  </si>
  <si>
    <t>SMS On-Net</t>
  </si>
  <si>
    <t>SMS Off-Net</t>
  </si>
  <si>
    <t>INTERNATIONAL MOBILE TRAFFIC</t>
  </si>
  <si>
    <t>International Mobile Voice Traffic (Minutes)</t>
  </si>
  <si>
    <t>International Incoming Mobile Voice Traffic</t>
  </si>
  <si>
    <t>International Outgoing Mobile Voice Traffic</t>
  </si>
  <si>
    <t>International SMS Traffic</t>
  </si>
  <si>
    <t>International Incoming SMS</t>
  </si>
  <si>
    <t>International Outgoing SMS</t>
  </si>
  <si>
    <t>ROAMING TRAFFIC</t>
  </si>
  <si>
    <t>Out-bound Roaming Traffic</t>
  </si>
  <si>
    <t>Out-bound Roaming Voice Traffic (Minutes)</t>
  </si>
  <si>
    <t>In-Bound Roaming Traffic</t>
  </si>
  <si>
    <t>In-bound Roaming Incoming Voice Traffic (Minutes)</t>
  </si>
  <si>
    <t>In-bound Roaming Outgoing Voice Traffic (Minutes)</t>
  </si>
  <si>
    <t>In-Bound Roaming Incoming SMS</t>
  </si>
  <si>
    <t>In-bound Roaming Outgoing SMS</t>
  </si>
  <si>
    <t>(Jan - Mar)</t>
  </si>
  <si>
    <t>FIXED NETWORK SERVICES</t>
  </si>
  <si>
    <t>Fixed Voice Subscriptions</t>
  </si>
  <si>
    <t>Total Fixed Line Subscriptions</t>
  </si>
  <si>
    <t>Domestic Fixed Voice Traffic (Minutes)</t>
  </si>
  <si>
    <t>Fixed-to-Mobile</t>
  </si>
  <si>
    <t>Fixed Data and Broadband Subscriptions and Traffic</t>
  </si>
  <si>
    <t>Total Fixed Line Data Subscriptions</t>
  </si>
  <si>
    <t>Fixed Broadband Subscriptions</t>
  </si>
  <si>
    <t>Fixed Broadband Traffic (TB)</t>
  </si>
  <si>
    <t>BROADCASTING SERVICES</t>
  </si>
  <si>
    <t>Authorised TV Stations</t>
  </si>
  <si>
    <t>Operational TV Stations</t>
  </si>
  <si>
    <t>Licensed FM Stations</t>
  </si>
  <si>
    <t>Operational FM Stations</t>
  </si>
  <si>
    <t xml:space="preserve">CATEGORIES OF AUTHORISED FM STATIONS </t>
  </si>
  <si>
    <t>Commercial FM Stations</t>
  </si>
  <si>
    <t>Public FM Stations</t>
  </si>
  <si>
    <t>Public (Foreign) FM Stations</t>
  </si>
  <si>
    <t>Community FM Stations</t>
  </si>
  <si>
    <t>Campus FM Stations</t>
  </si>
  <si>
    <t>BROADBAND WIRELESS ACCESS SERVICES (BWAs)</t>
  </si>
  <si>
    <t xml:space="preserve">Broadband Wireless Access Subscriptions </t>
  </si>
  <si>
    <t>Broadband Wireless Access Data Traffic (TB)</t>
  </si>
  <si>
    <t>PENETRATION RATE (%)</t>
  </si>
  <si>
    <t>Mobile Voice Subscriptions</t>
  </si>
  <si>
    <t>Fixed Data Subscriptions</t>
  </si>
  <si>
    <t>Broadband Wireless Access (BWA) Subscriptions</t>
  </si>
  <si>
    <t>Column1</t>
  </si>
  <si>
    <t>Column2</t>
  </si>
  <si>
    <t>Column3</t>
  </si>
  <si>
    <t>Column4</t>
  </si>
  <si>
    <t>Column5</t>
  </si>
  <si>
    <t>Column6</t>
  </si>
  <si>
    <t>Column7</t>
  </si>
  <si>
    <t>Column8</t>
  </si>
  <si>
    <t>Column9</t>
  </si>
  <si>
    <t>Column10</t>
  </si>
  <si>
    <t>Column11</t>
  </si>
  <si>
    <t>Column12</t>
  </si>
  <si>
    <t>Column13</t>
  </si>
  <si>
    <t>Column14</t>
  </si>
  <si>
    <t>Column15</t>
  </si>
  <si>
    <t>Column16</t>
  </si>
  <si>
    <t>Column17</t>
  </si>
  <si>
    <t>Column18</t>
  </si>
  <si>
    <t>Column19</t>
  </si>
  <si>
    <t>Column20</t>
  </si>
  <si>
    <t>Column21</t>
  </si>
  <si>
    <t>Column22</t>
  </si>
  <si>
    <t>Column23</t>
  </si>
  <si>
    <t>Column24</t>
  </si>
  <si>
    <t>Column25</t>
  </si>
  <si>
    <t>Column26</t>
  </si>
  <si>
    <t>Column27</t>
  </si>
  <si>
    <t>Column28</t>
  </si>
  <si>
    <t>Column29</t>
  </si>
  <si>
    <t>Column30</t>
  </si>
  <si>
    <t>Column31</t>
  </si>
  <si>
    <t>Column32</t>
  </si>
  <si>
    <t>Column33</t>
  </si>
  <si>
    <t>Column34</t>
  </si>
  <si>
    <t>Column35</t>
  </si>
  <si>
    <t>Column36</t>
  </si>
  <si>
    <t>Column37</t>
  </si>
  <si>
    <t>Column38</t>
  </si>
  <si>
    <t>Column39</t>
  </si>
  <si>
    <t>Column40</t>
  </si>
  <si>
    <t>Column41</t>
  </si>
  <si>
    <t>Column42</t>
  </si>
  <si>
    <t>Column43</t>
  </si>
  <si>
    <t>Column44</t>
  </si>
  <si>
    <t>Column45</t>
  </si>
  <si>
    <t>Column46</t>
  </si>
  <si>
    <t>Column47</t>
  </si>
  <si>
    <t>Column48</t>
  </si>
  <si>
    <t>Column49</t>
  </si>
  <si>
    <t>Column50</t>
  </si>
  <si>
    <t>Column51</t>
  </si>
  <si>
    <t>Column52</t>
  </si>
  <si>
    <t>Column53</t>
  </si>
  <si>
    <t>Column54</t>
  </si>
  <si>
    <t>Column55</t>
  </si>
  <si>
    <t>Column56</t>
  </si>
  <si>
    <t>Column57</t>
  </si>
  <si>
    <t>Column58</t>
  </si>
  <si>
    <t>Column59</t>
  </si>
  <si>
    <t>Column60</t>
  </si>
  <si>
    <t>Column61</t>
  </si>
  <si>
    <t>Column62</t>
  </si>
  <si>
    <t>Column63</t>
  </si>
  <si>
    <t>Column64</t>
  </si>
  <si>
    <t>Column65</t>
  </si>
  <si>
    <t>Column66</t>
  </si>
  <si>
    <t>Column67</t>
  </si>
  <si>
    <t>Column68</t>
  </si>
  <si>
    <t>Column69</t>
  </si>
  <si>
    <t>Column70</t>
  </si>
  <si>
    <t>Column71</t>
  </si>
  <si>
    <t>Column72</t>
  </si>
  <si>
    <t>Column73</t>
  </si>
  <si>
    <t>Column74</t>
  </si>
  <si>
    <t>Column75</t>
  </si>
  <si>
    <t>Column76</t>
  </si>
  <si>
    <t>Column77</t>
  </si>
  <si>
    <t>Column78</t>
  </si>
  <si>
    <t>Column79</t>
  </si>
  <si>
    <t>Column80</t>
  </si>
  <si>
    <t>Column81</t>
  </si>
  <si>
    <t>Column82</t>
  </si>
  <si>
    <t>Column83</t>
  </si>
  <si>
    <t>Column84</t>
  </si>
  <si>
    <t>Column85</t>
  </si>
  <si>
    <t>Column86</t>
  </si>
  <si>
    <t>Column87</t>
  </si>
  <si>
    <t>Column88</t>
  </si>
  <si>
    <t>Column89</t>
  </si>
  <si>
    <t>Column90</t>
  </si>
  <si>
    <t>Column91</t>
  </si>
  <si>
    <t>Column92</t>
  </si>
  <si>
    <t>Column93</t>
  </si>
  <si>
    <t>Column94</t>
  </si>
  <si>
    <t>Column95</t>
  </si>
  <si>
    <t>Column96</t>
  </si>
  <si>
    <t>Column97</t>
  </si>
  <si>
    <t>Column98</t>
  </si>
  <si>
    <t>Column99</t>
  </si>
  <si>
    <t>Column100</t>
  </si>
  <si>
    <t>Column101</t>
  </si>
  <si>
    <t>Column102</t>
  </si>
  <si>
    <t>Column103</t>
  </si>
  <si>
    <t>Column104</t>
  </si>
  <si>
    <t>Column105</t>
  </si>
  <si>
    <t>Column106</t>
  </si>
  <si>
    <t>Column107</t>
  </si>
  <si>
    <t>Column108</t>
  </si>
  <si>
    <t>Column109</t>
  </si>
  <si>
    <t>Column110</t>
  </si>
  <si>
    <t>Column111</t>
  </si>
  <si>
    <t>Column112</t>
  </si>
  <si>
    <t>Column113</t>
  </si>
  <si>
    <t>Column114</t>
  </si>
  <si>
    <t>Column115</t>
  </si>
  <si>
    <t>Column116</t>
  </si>
  <si>
    <t>Column117</t>
  </si>
  <si>
    <t>Column118</t>
  </si>
  <si>
    <t>Column119</t>
  </si>
  <si>
    <t>Column120</t>
  </si>
  <si>
    <t>Column121</t>
  </si>
  <si>
    <t>Column122</t>
  </si>
  <si>
    <t>Column123</t>
  </si>
  <si>
    <t>Column124</t>
  </si>
  <si>
    <t>Column125</t>
  </si>
  <si>
    <t>Column126</t>
  </si>
  <si>
    <t>Column127</t>
  </si>
  <si>
    <t>Column128</t>
  </si>
  <si>
    <t>Column129</t>
  </si>
  <si>
    <t>Column130</t>
  </si>
  <si>
    <t>Column131</t>
  </si>
  <si>
    <t>Column132</t>
  </si>
  <si>
    <t>Column133</t>
  </si>
  <si>
    <t>Column134</t>
  </si>
  <si>
    <t>Column135</t>
  </si>
  <si>
    <t>Column136</t>
  </si>
  <si>
    <t>Column137</t>
  </si>
  <si>
    <t>Column138</t>
  </si>
  <si>
    <t>Column139</t>
  </si>
  <si>
    <t>Column140</t>
  </si>
  <si>
    <t>Column141</t>
  </si>
  <si>
    <t>Column142</t>
  </si>
  <si>
    <t>Column143</t>
  </si>
  <si>
    <t>Column144</t>
  </si>
  <si>
    <t>Column145</t>
  </si>
  <si>
    <t>Column146</t>
  </si>
  <si>
    <t>Column147</t>
  </si>
  <si>
    <t>Column148</t>
  </si>
  <si>
    <t>Column149</t>
  </si>
  <si>
    <t>Column150</t>
  </si>
  <si>
    <t>Column151</t>
  </si>
  <si>
    <t>Column152</t>
  </si>
  <si>
    <t>Column153</t>
  </si>
  <si>
    <t>Column154</t>
  </si>
  <si>
    <t>Column155</t>
  </si>
  <si>
    <t>Column156</t>
  </si>
  <si>
    <t>Column157</t>
  </si>
  <si>
    <t>Column158</t>
  </si>
  <si>
    <t>Column159</t>
  </si>
  <si>
    <t>Column160</t>
  </si>
  <si>
    <t>Column161</t>
  </si>
  <si>
    <t>Column162</t>
  </si>
  <si>
    <t>Column163</t>
  </si>
  <si>
    <t>Column164</t>
  </si>
  <si>
    <t>Column165</t>
  </si>
  <si>
    <t>Column166</t>
  </si>
  <si>
    <t>Column167</t>
  </si>
  <si>
    <t>Column168</t>
  </si>
  <si>
    <t>Column169</t>
  </si>
  <si>
    <t>Column170</t>
  </si>
  <si>
    <t>Column171</t>
  </si>
  <si>
    <t>Column172</t>
  </si>
  <si>
    <t>Column173</t>
  </si>
  <si>
    <t>Column174</t>
  </si>
  <si>
    <t>Column175</t>
  </si>
  <si>
    <t>Column176</t>
  </si>
  <si>
    <t>Column177</t>
  </si>
  <si>
    <t>Column178</t>
  </si>
  <si>
    <t>Column179</t>
  </si>
  <si>
    <t>Column180</t>
  </si>
  <si>
    <t>Column181</t>
  </si>
  <si>
    <t>Column182</t>
  </si>
  <si>
    <t>Column183</t>
  </si>
  <si>
    <t>Column184</t>
  </si>
  <si>
    <t>Column185</t>
  </si>
  <si>
    <t>Column186</t>
  </si>
  <si>
    <t>Column187</t>
  </si>
  <si>
    <t>Column188</t>
  </si>
  <si>
    <t>Column189</t>
  </si>
  <si>
    <t>Column190</t>
  </si>
  <si>
    <t>Column191</t>
  </si>
  <si>
    <t>Column192</t>
  </si>
  <si>
    <t>Column193</t>
  </si>
  <si>
    <t>Column194</t>
  </si>
  <si>
    <t>Column195</t>
  </si>
  <si>
    <t>Column196</t>
  </si>
  <si>
    <t>Column197</t>
  </si>
  <si>
    <t>Column198</t>
  </si>
  <si>
    <t>Column199</t>
  </si>
  <si>
    <t>Column200</t>
  </si>
  <si>
    <t>Column201</t>
  </si>
  <si>
    <t>Column202</t>
  </si>
  <si>
    <t>Column203</t>
  </si>
  <si>
    <t>Column204</t>
  </si>
  <si>
    <t>Column205</t>
  </si>
  <si>
    <t>Column206</t>
  </si>
  <si>
    <t>Column207</t>
  </si>
  <si>
    <t>Column208</t>
  </si>
  <si>
    <t>Column209</t>
  </si>
  <si>
    <t>Column210</t>
  </si>
  <si>
    <t>Column211</t>
  </si>
  <si>
    <t>Column212</t>
  </si>
  <si>
    <t>Column213</t>
  </si>
  <si>
    <t>Column214</t>
  </si>
  <si>
    <t>Column215</t>
  </si>
  <si>
    <t>Column216</t>
  </si>
  <si>
    <t>Column217</t>
  </si>
  <si>
    <t>Column218</t>
  </si>
  <si>
    <t>Column219</t>
  </si>
  <si>
    <t>Column220</t>
  </si>
  <si>
    <t>Column221</t>
  </si>
  <si>
    <t>Column222</t>
  </si>
  <si>
    <t>Column223</t>
  </si>
  <si>
    <t>Column224</t>
  </si>
  <si>
    <t>Column225</t>
  </si>
  <si>
    <t>Column226</t>
  </si>
  <si>
    <t>Column227</t>
  </si>
  <si>
    <t>Column228</t>
  </si>
  <si>
    <t>Column229</t>
  </si>
  <si>
    <t>Column230</t>
  </si>
  <si>
    <t>Column231</t>
  </si>
  <si>
    <t>Column232</t>
  </si>
  <si>
    <t>Column233</t>
  </si>
  <si>
    <t>Column234</t>
  </si>
  <si>
    <t>Column235</t>
  </si>
  <si>
    <t>Column236</t>
  </si>
  <si>
    <t>Column237</t>
  </si>
  <si>
    <t>Column238</t>
  </si>
  <si>
    <t>Column239</t>
  </si>
  <si>
    <t>Column240</t>
  </si>
  <si>
    <t>Column241</t>
  </si>
  <si>
    <t>Column242</t>
  </si>
  <si>
    <t>Column243</t>
  </si>
  <si>
    <t>Column244</t>
  </si>
  <si>
    <t>Column245</t>
  </si>
  <si>
    <t>Column246</t>
  </si>
  <si>
    <t>Column247</t>
  </si>
  <si>
    <t>Column248</t>
  </si>
  <si>
    <t>Column249</t>
  </si>
  <si>
    <t>Column250</t>
  </si>
  <si>
    <t>Column251</t>
  </si>
  <si>
    <t>Column252</t>
  </si>
  <si>
    <t>Column253</t>
  </si>
  <si>
    <t>Column254</t>
  </si>
  <si>
    <t>Column255</t>
  </si>
  <si>
    <t>Column256</t>
  </si>
  <si>
    <t>Column257</t>
  </si>
  <si>
    <t>Column258</t>
  </si>
  <si>
    <t>Column259</t>
  </si>
  <si>
    <t>Column260</t>
  </si>
  <si>
    <t>Column261</t>
  </si>
  <si>
    <t>Column262</t>
  </si>
  <si>
    <t>Column263</t>
  </si>
  <si>
    <t>Column264</t>
  </si>
  <si>
    <t>Column265</t>
  </si>
  <si>
    <t>Column266</t>
  </si>
  <si>
    <t>Column267</t>
  </si>
  <si>
    <t>Column268</t>
  </si>
  <si>
    <t>Column269</t>
  </si>
  <si>
    <t>Column270</t>
  </si>
  <si>
    <t>Column271</t>
  </si>
  <si>
    <t>Column272</t>
  </si>
  <si>
    <t>Column273</t>
  </si>
  <si>
    <t>Column274</t>
  </si>
  <si>
    <t>Column275</t>
  </si>
  <si>
    <t>Column276</t>
  </si>
  <si>
    <t>Column277</t>
  </si>
  <si>
    <t>Column278</t>
  </si>
  <si>
    <t>Column279</t>
  </si>
  <si>
    <t>Column280</t>
  </si>
  <si>
    <t>Column281</t>
  </si>
  <si>
    <t>Column282</t>
  </si>
  <si>
    <t>Column283</t>
  </si>
  <si>
    <t>Column284</t>
  </si>
  <si>
    <t>Column285</t>
  </si>
  <si>
    <t>Column286</t>
  </si>
  <si>
    <t>Column287</t>
  </si>
  <si>
    <t>Column288</t>
  </si>
  <si>
    <t>Column289</t>
  </si>
  <si>
    <t>Column290</t>
  </si>
  <si>
    <t>Column291</t>
  </si>
  <si>
    <t>Column292</t>
  </si>
  <si>
    <t>Column293</t>
  </si>
  <si>
    <t>Column294</t>
  </si>
  <si>
    <t>Column295</t>
  </si>
  <si>
    <t>Column296</t>
  </si>
  <si>
    <t>Column297</t>
  </si>
  <si>
    <t>Column298</t>
  </si>
  <si>
    <t>Column299</t>
  </si>
  <si>
    <t>Column300</t>
  </si>
  <si>
    <t>Column301</t>
  </si>
  <si>
    <t>Column302</t>
  </si>
  <si>
    <t>Column303</t>
  </si>
  <si>
    <t>Column304</t>
  </si>
  <si>
    <t>Column305</t>
  </si>
  <si>
    <t>Column306</t>
  </si>
  <si>
    <t>Column307</t>
  </si>
  <si>
    <t>Column308</t>
  </si>
  <si>
    <t>Column309</t>
  </si>
  <si>
    <t>Column310</t>
  </si>
  <si>
    <t>Column311</t>
  </si>
  <si>
    <t>Column312</t>
  </si>
  <si>
    <t>Column313</t>
  </si>
  <si>
    <t>Column314</t>
  </si>
  <si>
    <t>Column315</t>
  </si>
  <si>
    <t>Column316</t>
  </si>
  <si>
    <t>Column317</t>
  </si>
  <si>
    <t>Column318</t>
  </si>
  <si>
    <t>Column319</t>
  </si>
  <si>
    <t>Column320</t>
  </si>
  <si>
    <t>Column321</t>
  </si>
  <si>
    <t>Column322</t>
  </si>
  <si>
    <t>Column323</t>
  </si>
  <si>
    <t>Column324</t>
  </si>
  <si>
    <t>Column325</t>
  </si>
  <si>
    <t>Column326</t>
  </si>
  <si>
    <t>Column327</t>
  </si>
  <si>
    <t>Column328</t>
  </si>
  <si>
    <t>Column329</t>
  </si>
  <si>
    <t>Column330</t>
  </si>
  <si>
    <t>Column331</t>
  </si>
  <si>
    <t>Column332</t>
  </si>
  <si>
    <t>Column333</t>
  </si>
  <si>
    <t>Column334</t>
  </si>
  <si>
    <t>Column335</t>
  </si>
  <si>
    <t>Column336</t>
  </si>
  <si>
    <t>Column337</t>
  </si>
  <si>
    <t>Column338</t>
  </si>
  <si>
    <t>Column339</t>
  </si>
  <si>
    <t>Column340</t>
  </si>
  <si>
    <t>Column341</t>
  </si>
  <si>
    <t>Column342</t>
  </si>
  <si>
    <t>Column343</t>
  </si>
  <si>
    <t>Column344</t>
  </si>
  <si>
    <t>Column345</t>
  </si>
  <si>
    <t>Column346</t>
  </si>
  <si>
    <t>Column347</t>
  </si>
  <si>
    <t>Column348</t>
  </si>
  <si>
    <t>Column349</t>
  </si>
  <si>
    <t>Column350</t>
  </si>
  <si>
    <t>Column351</t>
  </si>
  <si>
    <t>Column352</t>
  </si>
  <si>
    <t>Column353</t>
  </si>
  <si>
    <t>Column354</t>
  </si>
  <si>
    <t>Column355</t>
  </si>
  <si>
    <t>Column356</t>
  </si>
  <si>
    <t>Column357</t>
  </si>
  <si>
    <t>Column358</t>
  </si>
  <si>
    <t>Column359</t>
  </si>
  <si>
    <t>Column360</t>
  </si>
  <si>
    <t>Column361</t>
  </si>
  <si>
    <t>Column362</t>
  </si>
  <si>
    <t>Column363</t>
  </si>
  <si>
    <t>Column364</t>
  </si>
  <si>
    <t>Column365</t>
  </si>
  <si>
    <t>Column366</t>
  </si>
  <si>
    <t>Column367</t>
  </si>
  <si>
    <t>Column368</t>
  </si>
  <si>
    <t>Column369</t>
  </si>
  <si>
    <t>Column370</t>
  </si>
  <si>
    <t>Column371</t>
  </si>
  <si>
    <t>Column372</t>
  </si>
  <si>
    <t>Column373</t>
  </si>
  <si>
    <t>Column374</t>
  </si>
  <si>
    <t>Column375</t>
  </si>
  <si>
    <t>Column376</t>
  </si>
  <si>
    <t>Column377</t>
  </si>
  <si>
    <t>Column378</t>
  </si>
  <si>
    <t>Column379</t>
  </si>
  <si>
    <t>Column380</t>
  </si>
  <si>
    <t>Column381</t>
  </si>
  <si>
    <t>Column382</t>
  </si>
  <si>
    <t>Column383</t>
  </si>
  <si>
    <t>Column384</t>
  </si>
  <si>
    <t>Column385</t>
  </si>
  <si>
    <t>Column386</t>
  </si>
  <si>
    <t>Column387</t>
  </si>
  <si>
    <t>Column388</t>
  </si>
  <si>
    <t>Column389</t>
  </si>
  <si>
    <t>Column390</t>
  </si>
  <si>
    <t>Column391</t>
  </si>
  <si>
    <t>Column392</t>
  </si>
  <si>
    <t>Column393</t>
  </si>
  <si>
    <t>Column394</t>
  </si>
  <si>
    <t>Column395</t>
  </si>
  <si>
    <t>Column396</t>
  </si>
  <si>
    <t>Column397</t>
  </si>
  <si>
    <t>Column398</t>
  </si>
  <si>
    <t>Column399</t>
  </si>
  <si>
    <t>Column400</t>
  </si>
  <si>
    <t>Column401</t>
  </si>
  <si>
    <t>Column402</t>
  </si>
  <si>
    <t>Column403</t>
  </si>
  <si>
    <t>Column404</t>
  </si>
  <si>
    <t>Column405</t>
  </si>
  <si>
    <t>Column406</t>
  </si>
  <si>
    <t>Column407</t>
  </si>
  <si>
    <t>Column408</t>
  </si>
  <si>
    <t>Column409</t>
  </si>
  <si>
    <t>Column410</t>
  </si>
  <si>
    <t>Column411</t>
  </si>
  <si>
    <t>Column412</t>
  </si>
  <si>
    <t>Column413</t>
  </si>
  <si>
    <t>Column414</t>
  </si>
  <si>
    <t>Column415</t>
  </si>
  <si>
    <t>Column416</t>
  </si>
  <si>
    <t>Column417</t>
  </si>
  <si>
    <t>Column418</t>
  </si>
  <si>
    <t>Column419</t>
  </si>
  <si>
    <t>Column420</t>
  </si>
  <si>
    <t>Column421</t>
  </si>
  <si>
    <t>Column422</t>
  </si>
  <si>
    <t>Column423</t>
  </si>
  <si>
    <t>Column424</t>
  </si>
  <si>
    <t>Column425</t>
  </si>
  <si>
    <t>Column426</t>
  </si>
  <si>
    <t>Column427</t>
  </si>
  <si>
    <t>Column428</t>
  </si>
  <si>
    <t>Column429</t>
  </si>
  <si>
    <t>Column430</t>
  </si>
  <si>
    <t>Column431</t>
  </si>
  <si>
    <t>Column432</t>
  </si>
  <si>
    <t>Column433</t>
  </si>
  <si>
    <t>Column434</t>
  </si>
  <si>
    <t>Column435</t>
  </si>
  <si>
    <t>Column436</t>
  </si>
  <si>
    <t>Column437</t>
  </si>
  <si>
    <t>Column438</t>
  </si>
  <si>
    <t>Column439</t>
  </si>
  <si>
    <t>Column440</t>
  </si>
  <si>
    <t>Column441</t>
  </si>
  <si>
    <t>Column442</t>
  </si>
  <si>
    <t>Column443</t>
  </si>
  <si>
    <t>Column444</t>
  </si>
  <si>
    <t>Column445</t>
  </si>
  <si>
    <t>Column446</t>
  </si>
  <si>
    <t>Column447</t>
  </si>
  <si>
    <t>Column448</t>
  </si>
  <si>
    <t>Column449</t>
  </si>
  <si>
    <t>Column450</t>
  </si>
  <si>
    <t>Column451</t>
  </si>
  <si>
    <t>Column452</t>
  </si>
  <si>
    <t>Column453</t>
  </si>
  <si>
    <t>Column454</t>
  </si>
  <si>
    <t>Column455</t>
  </si>
  <si>
    <t>Column456</t>
  </si>
  <si>
    <t>Column457</t>
  </si>
  <si>
    <t>Column458</t>
  </si>
  <si>
    <t>Column459</t>
  </si>
  <si>
    <t>Column460</t>
  </si>
  <si>
    <t>Column461</t>
  </si>
  <si>
    <t>Column462</t>
  </si>
  <si>
    <t>Column463</t>
  </si>
  <si>
    <t>Column464</t>
  </si>
  <si>
    <t>Column465</t>
  </si>
  <si>
    <t>Column466</t>
  </si>
  <si>
    <t>Column467</t>
  </si>
  <si>
    <t>Column468</t>
  </si>
  <si>
    <t>Column469</t>
  </si>
  <si>
    <t>Column470</t>
  </si>
  <si>
    <t>Column471</t>
  </si>
  <si>
    <t>Column472</t>
  </si>
  <si>
    <t>Column473</t>
  </si>
  <si>
    <t>Column474</t>
  </si>
  <si>
    <t>Column475</t>
  </si>
  <si>
    <t>Column476</t>
  </si>
  <si>
    <t>Column477</t>
  </si>
  <si>
    <t>Column478</t>
  </si>
  <si>
    <t>Column479</t>
  </si>
  <si>
    <t>Column480</t>
  </si>
  <si>
    <t>Column481</t>
  </si>
  <si>
    <t>Column482</t>
  </si>
  <si>
    <t>Column483</t>
  </si>
  <si>
    <t>Column484</t>
  </si>
  <si>
    <t>Column485</t>
  </si>
  <si>
    <t>Column486</t>
  </si>
  <si>
    <t>Column487</t>
  </si>
  <si>
    <t>Column488</t>
  </si>
  <si>
    <t>Column489</t>
  </si>
  <si>
    <t>Column490</t>
  </si>
  <si>
    <t>Column491</t>
  </si>
  <si>
    <t>Column492</t>
  </si>
  <si>
    <t>Column493</t>
  </si>
  <si>
    <t>Column494</t>
  </si>
  <si>
    <t>Column495</t>
  </si>
  <si>
    <t>Column496</t>
  </si>
  <si>
    <t>Column497</t>
  </si>
  <si>
    <t>Column498</t>
  </si>
  <si>
    <t>Column499</t>
  </si>
  <si>
    <t>Column500</t>
  </si>
  <si>
    <t>Column501</t>
  </si>
  <si>
    <t>Column502</t>
  </si>
  <si>
    <t>Column503</t>
  </si>
  <si>
    <t>Column504</t>
  </si>
  <si>
    <t>Column505</t>
  </si>
  <si>
    <t>Column506</t>
  </si>
  <si>
    <t>Column507</t>
  </si>
  <si>
    <t>Column508</t>
  </si>
  <si>
    <t>Column509</t>
  </si>
  <si>
    <t>Column510</t>
  </si>
  <si>
    <t>Column511</t>
  </si>
  <si>
    <t>Column512</t>
  </si>
  <si>
    <t>Column513</t>
  </si>
  <si>
    <t>Column514</t>
  </si>
  <si>
    <t>Column515</t>
  </si>
  <si>
    <t>Column516</t>
  </si>
  <si>
    <t>Column517</t>
  </si>
  <si>
    <t>Column518</t>
  </si>
  <si>
    <t>Column519</t>
  </si>
  <si>
    <t>Column520</t>
  </si>
  <si>
    <t>Column521</t>
  </si>
  <si>
    <t>Column522</t>
  </si>
  <si>
    <t>Column523</t>
  </si>
  <si>
    <t>Column524</t>
  </si>
  <si>
    <t>Column525</t>
  </si>
  <si>
    <t>Column526</t>
  </si>
  <si>
    <t>Column527</t>
  </si>
  <si>
    <t>Column528</t>
  </si>
  <si>
    <t>Column529</t>
  </si>
  <si>
    <t>Column530</t>
  </si>
  <si>
    <t>Column531</t>
  </si>
  <si>
    <t>Column532</t>
  </si>
  <si>
    <t>Column533</t>
  </si>
  <si>
    <t>Column534</t>
  </si>
  <si>
    <t>Column535</t>
  </si>
  <si>
    <t>Column536</t>
  </si>
  <si>
    <t>Column537</t>
  </si>
  <si>
    <t>Column538</t>
  </si>
  <si>
    <t>Column539</t>
  </si>
  <si>
    <t>Column540</t>
  </si>
  <si>
    <t>Column541</t>
  </si>
  <si>
    <t>Column542</t>
  </si>
  <si>
    <t>Column543</t>
  </si>
  <si>
    <t>Column544</t>
  </si>
  <si>
    <t>Column545</t>
  </si>
  <si>
    <t>Column546</t>
  </si>
  <si>
    <t>Column547</t>
  </si>
  <si>
    <t>Column548</t>
  </si>
  <si>
    <t>Column549</t>
  </si>
  <si>
    <t>Column550</t>
  </si>
  <si>
    <t>Column551</t>
  </si>
  <si>
    <t>Column552</t>
  </si>
  <si>
    <t>Column553</t>
  </si>
  <si>
    <t>Column554</t>
  </si>
  <si>
    <t>Column555</t>
  </si>
  <si>
    <t>Column556</t>
  </si>
  <si>
    <t>Column557</t>
  </si>
  <si>
    <t>Column558</t>
  </si>
  <si>
    <t>Column559</t>
  </si>
  <si>
    <t>Column560</t>
  </si>
  <si>
    <t>Column561</t>
  </si>
  <si>
    <t>Column562</t>
  </si>
  <si>
    <t>Column563</t>
  </si>
  <si>
    <t>Column564</t>
  </si>
  <si>
    <t>Column565</t>
  </si>
  <si>
    <t>Column566</t>
  </si>
  <si>
    <t>Column567</t>
  </si>
  <si>
    <t>Column568</t>
  </si>
  <si>
    <t>Column569</t>
  </si>
  <si>
    <t>Column570</t>
  </si>
  <si>
    <t>Column571</t>
  </si>
  <si>
    <t>Column572</t>
  </si>
  <si>
    <t>Column573</t>
  </si>
  <si>
    <t>Column574</t>
  </si>
  <si>
    <t>Column575</t>
  </si>
  <si>
    <t>Column576</t>
  </si>
  <si>
    <t>Column577</t>
  </si>
  <si>
    <t>Column578</t>
  </si>
  <si>
    <t>Column579</t>
  </si>
  <si>
    <t>Column580</t>
  </si>
  <si>
    <t>Column581</t>
  </si>
  <si>
    <t>Column582</t>
  </si>
  <si>
    <t>Column583</t>
  </si>
  <si>
    <t>Column584</t>
  </si>
  <si>
    <t>Column585</t>
  </si>
  <si>
    <t>Column586</t>
  </si>
  <si>
    <t>Column587</t>
  </si>
  <si>
    <t>Column588</t>
  </si>
  <si>
    <t>Column589</t>
  </si>
  <si>
    <t>Column590</t>
  </si>
  <si>
    <t>Column591</t>
  </si>
  <si>
    <t>Column592</t>
  </si>
  <si>
    <t>Column593</t>
  </si>
  <si>
    <t>Column594</t>
  </si>
  <si>
    <t>Column595</t>
  </si>
  <si>
    <t>Column596</t>
  </si>
  <si>
    <t>Column597</t>
  </si>
  <si>
    <t>Column598</t>
  </si>
  <si>
    <t>Column599</t>
  </si>
  <si>
    <t>Column600</t>
  </si>
  <si>
    <t>Column601</t>
  </si>
  <si>
    <t>Column602</t>
  </si>
  <si>
    <t>Column603</t>
  </si>
  <si>
    <t>Column604</t>
  </si>
  <si>
    <t>Column605</t>
  </si>
  <si>
    <t>Column606</t>
  </si>
  <si>
    <t>Column607</t>
  </si>
  <si>
    <t>Column608</t>
  </si>
  <si>
    <t>Column609</t>
  </si>
  <si>
    <t>Column610</t>
  </si>
  <si>
    <t>Column611</t>
  </si>
  <si>
    <t>Column612</t>
  </si>
  <si>
    <t>Column613</t>
  </si>
  <si>
    <t>Column614</t>
  </si>
  <si>
    <t>Column615</t>
  </si>
  <si>
    <t>Column616</t>
  </si>
  <si>
    <t>Column617</t>
  </si>
  <si>
    <t>Column618</t>
  </si>
  <si>
    <t>Column619</t>
  </si>
  <si>
    <t>Column620</t>
  </si>
  <si>
    <t>Column621</t>
  </si>
  <si>
    <t>Column622</t>
  </si>
  <si>
    <t>Column623</t>
  </si>
  <si>
    <t>Column624</t>
  </si>
  <si>
    <t>Column625</t>
  </si>
  <si>
    <t>Column626</t>
  </si>
  <si>
    <t>Column627</t>
  </si>
  <si>
    <t>Column628</t>
  </si>
  <si>
    <t>Column629</t>
  </si>
  <si>
    <t>Column630</t>
  </si>
  <si>
    <t>Column631</t>
  </si>
  <si>
    <t>Column632</t>
  </si>
  <si>
    <t>Column633</t>
  </si>
  <si>
    <t>Column634</t>
  </si>
  <si>
    <t>Column635</t>
  </si>
  <si>
    <t>Column636</t>
  </si>
  <si>
    <t>Column637</t>
  </si>
  <si>
    <t>Column638</t>
  </si>
  <si>
    <t>Column639</t>
  </si>
  <si>
    <t>Column640</t>
  </si>
  <si>
    <t>Column641</t>
  </si>
  <si>
    <t>Column642</t>
  </si>
  <si>
    <t>Column643</t>
  </si>
  <si>
    <t>Column644</t>
  </si>
  <si>
    <t>Column645</t>
  </si>
  <si>
    <t>Column646</t>
  </si>
  <si>
    <t>Column647</t>
  </si>
  <si>
    <t>Column648</t>
  </si>
  <si>
    <t>Column649</t>
  </si>
  <si>
    <t>Column650</t>
  </si>
  <si>
    <t>Column651</t>
  </si>
  <si>
    <t>Column652</t>
  </si>
  <si>
    <t>Column653</t>
  </si>
  <si>
    <t>Column654</t>
  </si>
  <si>
    <t>Column655</t>
  </si>
  <si>
    <t>Column656</t>
  </si>
  <si>
    <t>Column657</t>
  </si>
  <si>
    <t>Column658</t>
  </si>
  <si>
    <t>Column659</t>
  </si>
  <si>
    <t>Column660</t>
  </si>
  <si>
    <t>Column661</t>
  </si>
  <si>
    <t>Column662</t>
  </si>
  <si>
    <t>Column663</t>
  </si>
  <si>
    <t>Column664</t>
  </si>
  <si>
    <t>Column665</t>
  </si>
  <si>
    <t>Column666</t>
  </si>
  <si>
    <t>Column667</t>
  </si>
  <si>
    <t>Column668</t>
  </si>
  <si>
    <t>Column669</t>
  </si>
  <si>
    <t>Column670</t>
  </si>
  <si>
    <t>Column671</t>
  </si>
  <si>
    <t>Column672</t>
  </si>
  <si>
    <t>Column673</t>
  </si>
  <si>
    <t>Column674</t>
  </si>
  <si>
    <t>Column675</t>
  </si>
  <si>
    <t>Column676</t>
  </si>
  <si>
    <t>Column677</t>
  </si>
  <si>
    <t>Column678</t>
  </si>
  <si>
    <t>Column679</t>
  </si>
  <si>
    <t>Column680</t>
  </si>
  <si>
    <t>Column681</t>
  </si>
  <si>
    <t>Column682</t>
  </si>
  <si>
    <t>Column683</t>
  </si>
  <si>
    <t>Column684</t>
  </si>
  <si>
    <t>Column685</t>
  </si>
  <si>
    <t>Column686</t>
  </si>
  <si>
    <t>Column687</t>
  </si>
  <si>
    <t>Column688</t>
  </si>
  <si>
    <t>Column689</t>
  </si>
  <si>
    <t>Column690</t>
  </si>
  <si>
    <t>Column691</t>
  </si>
  <si>
    <t>Column692</t>
  </si>
  <si>
    <t>Column693</t>
  </si>
  <si>
    <t>Column694</t>
  </si>
  <si>
    <t>Column695</t>
  </si>
  <si>
    <t>Column696</t>
  </si>
  <si>
    <t>Column697</t>
  </si>
  <si>
    <t>Column698</t>
  </si>
  <si>
    <t>Column699</t>
  </si>
  <si>
    <t>Column700</t>
  </si>
  <si>
    <t>Column701</t>
  </si>
  <si>
    <t>Column702</t>
  </si>
  <si>
    <t>Column703</t>
  </si>
  <si>
    <t>Column704</t>
  </si>
  <si>
    <t>Column705</t>
  </si>
  <si>
    <t>Column706</t>
  </si>
  <si>
    <t>Column707</t>
  </si>
  <si>
    <t>Column708</t>
  </si>
  <si>
    <t>Column709</t>
  </si>
  <si>
    <t>Column710</t>
  </si>
  <si>
    <t>Column711</t>
  </si>
  <si>
    <t>Column712</t>
  </si>
  <si>
    <t>Column713</t>
  </si>
  <si>
    <t>Column714</t>
  </si>
  <si>
    <t>Column715</t>
  </si>
  <si>
    <t>Column716</t>
  </si>
  <si>
    <t>Column717</t>
  </si>
  <si>
    <t>Column718</t>
  </si>
  <si>
    <t>Column719</t>
  </si>
  <si>
    <t>Column720</t>
  </si>
  <si>
    <t>Column721</t>
  </si>
  <si>
    <t>Column722</t>
  </si>
  <si>
    <t>Column723</t>
  </si>
  <si>
    <t>Column724</t>
  </si>
  <si>
    <t>Column725</t>
  </si>
  <si>
    <t>Column726</t>
  </si>
  <si>
    <t>Column727</t>
  </si>
  <si>
    <t>Column728</t>
  </si>
  <si>
    <t>Column729</t>
  </si>
  <si>
    <t>Column730</t>
  </si>
  <si>
    <t>Column731</t>
  </si>
  <si>
    <t>Column732</t>
  </si>
  <si>
    <t>Column733</t>
  </si>
  <si>
    <t>Column734</t>
  </si>
  <si>
    <t>Column735</t>
  </si>
  <si>
    <t>Column736</t>
  </si>
  <si>
    <t>Column737</t>
  </si>
  <si>
    <t>Column738</t>
  </si>
  <si>
    <t>Column739</t>
  </si>
  <si>
    <t>Column740</t>
  </si>
  <si>
    <t>Column741</t>
  </si>
  <si>
    <t>Column742</t>
  </si>
  <si>
    <t>Column743</t>
  </si>
  <si>
    <t>Column744</t>
  </si>
  <si>
    <t>Column745</t>
  </si>
  <si>
    <t>Column746</t>
  </si>
  <si>
    <t>Column747</t>
  </si>
  <si>
    <t>Column748</t>
  </si>
  <si>
    <t>Column749</t>
  </si>
  <si>
    <t>Column750</t>
  </si>
  <si>
    <t>Column751</t>
  </si>
  <si>
    <t>Column752</t>
  </si>
  <si>
    <t>Column753</t>
  </si>
  <si>
    <t>Column754</t>
  </si>
  <si>
    <t>Column755</t>
  </si>
  <si>
    <t>Column756</t>
  </si>
  <si>
    <t>Column757</t>
  </si>
  <si>
    <t>Column758</t>
  </si>
  <si>
    <t>Column759</t>
  </si>
  <si>
    <t>Column760</t>
  </si>
  <si>
    <t>Column761</t>
  </si>
  <si>
    <t>Column762</t>
  </si>
  <si>
    <t>Column763</t>
  </si>
  <si>
    <t>Column764</t>
  </si>
  <si>
    <t>Column765</t>
  </si>
  <si>
    <t>Column766</t>
  </si>
  <si>
    <t>Column767</t>
  </si>
  <si>
    <t>Column768</t>
  </si>
  <si>
    <t>Column769</t>
  </si>
  <si>
    <t>Column770</t>
  </si>
  <si>
    <t>Column771</t>
  </si>
  <si>
    <t>Column772</t>
  </si>
  <si>
    <t>Column773</t>
  </si>
  <si>
    <t>Column774</t>
  </si>
  <si>
    <t>Column775</t>
  </si>
  <si>
    <t>Column776</t>
  </si>
  <si>
    <t>Column777</t>
  </si>
  <si>
    <t>Column778</t>
  </si>
  <si>
    <t>Column779</t>
  </si>
  <si>
    <t>Column780</t>
  </si>
  <si>
    <t>Column781</t>
  </si>
  <si>
    <t>Column782</t>
  </si>
  <si>
    <t>Column783</t>
  </si>
  <si>
    <t>Column784</t>
  </si>
  <si>
    <t>Column785</t>
  </si>
  <si>
    <t>Column786</t>
  </si>
  <si>
    <t>Column787</t>
  </si>
  <si>
    <t>Column788</t>
  </si>
  <si>
    <t>Column789</t>
  </si>
  <si>
    <t>Column790</t>
  </si>
  <si>
    <t>Column791</t>
  </si>
  <si>
    <t>Column792</t>
  </si>
  <si>
    <t>Column793</t>
  </si>
  <si>
    <t>Column794</t>
  </si>
  <si>
    <t>Column795</t>
  </si>
  <si>
    <t>Column796</t>
  </si>
  <si>
    <t>Column797</t>
  </si>
  <si>
    <t>Column798</t>
  </si>
  <si>
    <t>Column799</t>
  </si>
  <si>
    <t>Column800</t>
  </si>
  <si>
    <t>Column801</t>
  </si>
  <si>
    <t>Column802</t>
  </si>
  <si>
    <t>Column803</t>
  </si>
  <si>
    <t>Column804</t>
  </si>
  <si>
    <t>Column805</t>
  </si>
  <si>
    <t>Column806</t>
  </si>
  <si>
    <t>Column807</t>
  </si>
  <si>
    <t>Column808</t>
  </si>
  <si>
    <t>Column809</t>
  </si>
  <si>
    <t>Column810</t>
  </si>
  <si>
    <t>Column811</t>
  </si>
  <si>
    <t>Column812</t>
  </si>
  <si>
    <t>Column813</t>
  </si>
  <si>
    <t>Column814</t>
  </si>
  <si>
    <t>Column815</t>
  </si>
  <si>
    <t>Column816</t>
  </si>
  <si>
    <t>Column817</t>
  </si>
  <si>
    <t>Column818</t>
  </si>
  <si>
    <t>Column819</t>
  </si>
  <si>
    <t>Column820</t>
  </si>
  <si>
    <t>Column821</t>
  </si>
  <si>
    <t>Column822</t>
  </si>
  <si>
    <t>Column823</t>
  </si>
  <si>
    <t>Column824</t>
  </si>
  <si>
    <t>Column825</t>
  </si>
  <si>
    <t>Column826</t>
  </si>
  <si>
    <t>Column827</t>
  </si>
  <si>
    <t>Column828</t>
  </si>
  <si>
    <t>Column829</t>
  </si>
  <si>
    <t>Column830</t>
  </si>
  <si>
    <t>Column831</t>
  </si>
  <si>
    <t>Column832</t>
  </si>
  <si>
    <t>Column833</t>
  </si>
  <si>
    <t>Column834</t>
  </si>
  <si>
    <t>Column835</t>
  </si>
  <si>
    <t>Column836</t>
  </si>
  <si>
    <t>Column837</t>
  </si>
  <si>
    <t>Column838</t>
  </si>
  <si>
    <t>Column839</t>
  </si>
  <si>
    <t>Column840</t>
  </si>
  <si>
    <t>Column841</t>
  </si>
  <si>
    <t>Column842</t>
  </si>
  <si>
    <t>Column843</t>
  </si>
  <si>
    <t>Column844</t>
  </si>
  <si>
    <t>Column845</t>
  </si>
  <si>
    <t>Column846</t>
  </si>
  <si>
    <t>Column847</t>
  </si>
  <si>
    <t>Column848</t>
  </si>
  <si>
    <t>Column849</t>
  </si>
  <si>
    <t>Column850</t>
  </si>
  <si>
    <t>Column851</t>
  </si>
  <si>
    <t>Column852</t>
  </si>
  <si>
    <t>Column853</t>
  </si>
  <si>
    <t>Column854</t>
  </si>
  <si>
    <t>Column855</t>
  </si>
  <si>
    <t>Column856</t>
  </si>
  <si>
    <t>Column857</t>
  </si>
  <si>
    <t>Column858</t>
  </si>
  <si>
    <t>Column859</t>
  </si>
  <si>
    <t>Column860</t>
  </si>
  <si>
    <t>Column861</t>
  </si>
  <si>
    <t>Column862</t>
  </si>
  <si>
    <t>Column863</t>
  </si>
  <si>
    <t>Column864</t>
  </si>
  <si>
    <t>Column865</t>
  </si>
  <si>
    <t>Column866</t>
  </si>
  <si>
    <t>Column867</t>
  </si>
  <si>
    <t>Column868</t>
  </si>
  <si>
    <t>Column869</t>
  </si>
  <si>
    <t>Column870</t>
  </si>
  <si>
    <t>Column871</t>
  </si>
  <si>
    <t>Column872</t>
  </si>
  <si>
    <t>Column873</t>
  </si>
  <si>
    <t>Column874</t>
  </si>
  <si>
    <t>Column875</t>
  </si>
  <si>
    <t>Column876</t>
  </si>
  <si>
    <t>Column877</t>
  </si>
  <si>
    <t>Column878</t>
  </si>
  <si>
    <t>Column879</t>
  </si>
  <si>
    <t>Column880</t>
  </si>
  <si>
    <t>Column881</t>
  </si>
  <si>
    <t>Column882</t>
  </si>
  <si>
    <t>Column883</t>
  </si>
  <si>
    <t>Column884</t>
  </si>
  <si>
    <t>Column885</t>
  </si>
  <si>
    <t>Column886</t>
  </si>
  <si>
    <t>Column887</t>
  </si>
  <si>
    <t>Column888</t>
  </si>
  <si>
    <t>Column889</t>
  </si>
  <si>
    <t>Column890</t>
  </si>
  <si>
    <t>Column891</t>
  </si>
  <si>
    <t>Column892</t>
  </si>
  <si>
    <t>Column893</t>
  </si>
  <si>
    <t>Column894</t>
  </si>
  <si>
    <t>Column895</t>
  </si>
  <si>
    <t>Column896</t>
  </si>
  <si>
    <t>Column897</t>
  </si>
  <si>
    <t>Column898</t>
  </si>
  <si>
    <t>Column899</t>
  </si>
  <si>
    <t>Column900</t>
  </si>
  <si>
    <t>Column901</t>
  </si>
  <si>
    <t>Column902</t>
  </si>
  <si>
    <t>Column903</t>
  </si>
  <si>
    <t>Column904</t>
  </si>
  <si>
    <t>Column905</t>
  </si>
  <si>
    <t>Column906</t>
  </si>
  <si>
    <t>Column907</t>
  </si>
  <si>
    <t>Column908</t>
  </si>
  <si>
    <t>Column909</t>
  </si>
  <si>
    <t>Column910</t>
  </si>
  <si>
    <t>Column911</t>
  </si>
  <si>
    <t>Column912</t>
  </si>
  <si>
    <t>Column913</t>
  </si>
  <si>
    <t>Column914</t>
  </si>
  <si>
    <t>Column915</t>
  </si>
  <si>
    <t>Column916</t>
  </si>
  <si>
    <t>Column917</t>
  </si>
  <si>
    <t>Column918</t>
  </si>
  <si>
    <t>Column919</t>
  </si>
  <si>
    <t>Column920</t>
  </si>
  <si>
    <t>Column921</t>
  </si>
  <si>
    <t>Column922</t>
  </si>
  <si>
    <t>Column923</t>
  </si>
  <si>
    <t>Column924</t>
  </si>
  <si>
    <t>Column925</t>
  </si>
  <si>
    <t>Column926</t>
  </si>
  <si>
    <t>Column927</t>
  </si>
  <si>
    <t>Column928</t>
  </si>
  <si>
    <t>Column929</t>
  </si>
  <si>
    <t>Column930</t>
  </si>
  <si>
    <t>Column931</t>
  </si>
  <si>
    <t>Column932</t>
  </si>
  <si>
    <t>Column933</t>
  </si>
  <si>
    <t>Column934</t>
  </si>
  <si>
    <t>Column935</t>
  </si>
  <si>
    <t>Column936</t>
  </si>
  <si>
    <t>Column937</t>
  </si>
  <si>
    <t>Column938</t>
  </si>
  <si>
    <t>Column939</t>
  </si>
  <si>
    <t>Column940</t>
  </si>
  <si>
    <t>Column941</t>
  </si>
  <si>
    <t>Column942</t>
  </si>
  <si>
    <t>Column943</t>
  </si>
  <si>
    <t>Column944</t>
  </si>
  <si>
    <t>Column945</t>
  </si>
  <si>
    <t>Column946</t>
  </si>
  <si>
    <t>Column947</t>
  </si>
  <si>
    <t>Column948</t>
  </si>
  <si>
    <t>Column949</t>
  </si>
  <si>
    <t>Column950</t>
  </si>
  <si>
    <t>Column951</t>
  </si>
  <si>
    <t>Column952</t>
  </si>
  <si>
    <t>Column953</t>
  </si>
  <si>
    <t>Column954</t>
  </si>
  <si>
    <t>Column955</t>
  </si>
  <si>
    <t>Column956</t>
  </si>
  <si>
    <t>Column957</t>
  </si>
  <si>
    <t>Column958</t>
  </si>
  <si>
    <t>Column959</t>
  </si>
  <si>
    <t>Column960</t>
  </si>
  <si>
    <t>Column961</t>
  </si>
  <si>
    <t>Column962</t>
  </si>
  <si>
    <t>Column963</t>
  </si>
  <si>
    <t>Column964</t>
  </si>
  <si>
    <t>Column965</t>
  </si>
  <si>
    <t>Column966</t>
  </si>
  <si>
    <t>Column967</t>
  </si>
  <si>
    <t>Column968</t>
  </si>
  <si>
    <t>Column969</t>
  </si>
  <si>
    <t>Column970</t>
  </si>
  <si>
    <t>Column971</t>
  </si>
  <si>
    <t>Column972</t>
  </si>
  <si>
    <t>Column973</t>
  </si>
  <si>
    <t>Column974</t>
  </si>
  <si>
    <t>Column975</t>
  </si>
  <si>
    <t>Column976</t>
  </si>
  <si>
    <t>Column977</t>
  </si>
  <si>
    <t>Column978</t>
  </si>
  <si>
    <t>Column979</t>
  </si>
  <si>
    <t>Column980</t>
  </si>
  <si>
    <t>Column981</t>
  </si>
  <si>
    <t>Column982</t>
  </si>
  <si>
    <t>Column983</t>
  </si>
  <si>
    <t>Column984</t>
  </si>
  <si>
    <t>Column985</t>
  </si>
  <si>
    <t>Column986</t>
  </si>
  <si>
    <t>Column987</t>
  </si>
  <si>
    <t>Column988</t>
  </si>
  <si>
    <t>Column989</t>
  </si>
  <si>
    <t>Column990</t>
  </si>
  <si>
    <t>Column991</t>
  </si>
  <si>
    <t>Column992</t>
  </si>
  <si>
    <t>Column993</t>
  </si>
  <si>
    <t>Column994</t>
  </si>
  <si>
    <t>Column995</t>
  </si>
  <si>
    <t>Column996</t>
  </si>
  <si>
    <t>Column997</t>
  </si>
  <si>
    <t>Column998</t>
  </si>
  <si>
    <t>Column999</t>
  </si>
  <si>
    <t>Column1000</t>
  </si>
  <si>
    <t>Column1001</t>
  </si>
  <si>
    <t>Column1002</t>
  </si>
  <si>
    <t>Column1003</t>
  </si>
  <si>
    <t>Column1004</t>
  </si>
  <si>
    <t>Column1005</t>
  </si>
  <si>
    <t>Column1006</t>
  </si>
  <si>
    <t>Column1007</t>
  </si>
  <si>
    <t>Column1008</t>
  </si>
  <si>
    <t>Column1009</t>
  </si>
  <si>
    <t>Column1010</t>
  </si>
  <si>
    <t>Column1011</t>
  </si>
  <si>
    <t>Column1012</t>
  </si>
  <si>
    <t>Column1013</t>
  </si>
  <si>
    <t>Column1014</t>
  </si>
  <si>
    <t>Column1015</t>
  </si>
  <si>
    <t>Column1016</t>
  </si>
  <si>
    <t>Column1017</t>
  </si>
  <si>
    <t>Column1018</t>
  </si>
  <si>
    <t>Column1019</t>
  </si>
  <si>
    <t>Column1020</t>
  </si>
  <si>
    <t>Column1021</t>
  </si>
  <si>
    <t>Column1022</t>
  </si>
  <si>
    <t>Column1023</t>
  </si>
  <si>
    <t>Column1024</t>
  </si>
  <si>
    <t>Column1025</t>
  </si>
  <si>
    <t>Column1026</t>
  </si>
  <si>
    <t>Column1027</t>
  </si>
  <si>
    <t>Column1028</t>
  </si>
  <si>
    <t>Column1029</t>
  </si>
  <si>
    <t>Column1030</t>
  </si>
  <si>
    <t>Column1031</t>
  </si>
  <si>
    <t>Column1032</t>
  </si>
  <si>
    <t>Column1033</t>
  </si>
  <si>
    <t>Column1034</t>
  </si>
  <si>
    <t>Column1035</t>
  </si>
  <si>
    <t>Column1036</t>
  </si>
  <si>
    <t>Column1037</t>
  </si>
  <si>
    <t>Column1038</t>
  </si>
  <si>
    <t>Column1039</t>
  </si>
  <si>
    <t>Column1040</t>
  </si>
  <si>
    <t>Column1041</t>
  </si>
  <si>
    <t>Column1042</t>
  </si>
  <si>
    <t>Column1043</t>
  </si>
  <si>
    <t>Column1044</t>
  </si>
  <si>
    <t>Column1045</t>
  </si>
  <si>
    <t>Column1046</t>
  </si>
  <si>
    <t>Column1047</t>
  </si>
  <si>
    <t>Column1048</t>
  </si>
  <si>
    <t>Column1049</t>
  </si>
  <si>
    <t>Column1050</t>
  </si>
  <si>
    <t>Column1051</t>
  </si>
  <si>
    <t>Column1052</t>
  </si>
  <si>
    <t>Column1053</t>
  </si>
  <si>
    <t>Column1054</t>
  </si>
  <si>
    <t>Column1055</t>
  </si>
  <si>
    <t>Column1056</t>
  </si>
  <si>
    <t>Column1057</t>
  </si>
  <si>
    <t>Column1058</t>
  </si>
  <si>
    <t>Column1059</t>
  </si>
  <si>
    <t>Column1060</t>
  </si>
  <si>
    <t>Column1061</t>
  </si>
  <si>
    <t>Column1062</t>
  </si>
  <si>
    <t>Column1063</t>
  </si>
  <si>
    <t>Column1064</t>
  </si>
  <si>
    <t>Column1065</t>
  </si>
  <si>
    <t>Column1066</t>
  </si>
  <si>
    <t>Column1067</t>
  </si>
  <si>
    <t>Column1068</t>
  </si>
  <si>
    <t>Column1069</t>
  </si>
  <si>
    <t>Column1070</t>
  </si>
  <si>
    <t>Column1071</t>
  </si>
  <si>
    <t>Column1072</t>
  </si>
  <si>
    <t>Column1073</t>
  </si>
  <si>
    <t>Column1074</t>
  </si>
  <si>
    <t>Column1075</t>
  </si>
  <si>
    <t>Column1076</t>
  </si>
  <si>
    <t>Column1077</t>
  </si>
  <si>
    <t>Column1078</t>
  </si>
  <si>
    <t>Column1079</t>
  </si>
  <si>
    <t>Column1080</t>
  </si>
  <si>
    <t>Column1081</t>
  </si>
  <si>
    <t>Column1082</t>
  </si>
  <si>
    <t>Column1083</t>
  </si>
  <si>
    <t>Column1084</t>
  </si>
  <si>
    <t>Column1085</t>
  </si>
  <si>
    <t>Column1086</t>
  </si>
  <si>
    <t>Column1087</t>
  </si>
  <si>
    <t>Column1088</t>
  </si>
  <si>
    <t>Column1089</t>
  </si>
  <si>
    <t>Column1090</t>
  </si>
  <si>
    <t>Column1091</t>
  </si>
  <si>
    <t>Column1092</t>
  </si>
  <si>
    <t>Column1093</t>
  </si>
  <si>
    <t>Column1094</t>
  </si>
  <si>
    <t>Column1095</t>
  </si>
  <si>
    <t>Column1096</t>
  </si>
  <si>
    <t>Column1097</t>
  </si>
  <si>
    <t>Column1098</t>
  </si>
  <si>
    <t>Column1099</t>
  </si>
  <si>
    <t>Column1100</t>
  </si>
  <si>
    <t>Column1101</t>
  </si>
  <si>
    <t>Column1102</t>
  </si>
  <si>
    <t>Column1103</t>
  </si>
  <si>
    <t>Column1104</t>
  </si>
  <si>
    <t>Column1105</t>
  </si>
  <si>
    <t>Column1106</t>
  </si>
  <si>
    <t>Column1107</t>
  </si>
  <si>
    <t>Column1108</t>
  </si>
  <si>
    <t>Column1109</t>
  </si>
  <si>
    <t>Column1110</t>
  </si>
  <si>
    <t>Column1111</t>
  </si>
  <si>
    <t>Column1112</t>
  </si>
  <si>
    <t>Column1113</t>
  </si>
  <si>
    <t>Column1114</t>
  </si>
  <si>
    <t>Column1115</t>
  </si>
  <si>
    <t>Column1116</t>
  </si>
  <si>
    <t>Column1117</t>
  </si>
  <si>
    <t>Column1118</t>
  </si>
  <si>
    <t>Column1119</t>
  </si>
  <si>
    <t>Column1120</t>
  </si>
  <si>
    <t>Column1121</t>
  </si>
  <si>
    <t>Column1122</t>
  </si>
  <si>
    <t>Column1123</t>
  </si>
  <si>
    <t>Column1124</t>
  </si>
  <si>
    <t>Column1125</t>
  </si>
  <si>
    <t>Column1126</t>
  </si>
  <si>
    <t>Column1127</t>
  </si>
  <si>
    <t>Column1128</t>
  </si>
  <si>
    <t>Column1129</t>
  </si>
  <si>
    <t>Column1130</t>
  </si>
  <si>
    <t>Column1131</t>
  </si>
  <si>
    <t>Column1132</t>
  </si>
  <si>
    <t>Column1133</t>
  </si>
  <si>
    <t>Column1134</t>
  </si>
  <si>
    <t>Column1135</t>
  </si>
  <si>
    <t>Column1136</t>
  </si>
  <si>
    <t>Column1137</t>
  </si>
  <si>
    <t>Column1138</t>
  </si>
  <si>
    <t>Column1139</t>
  </si>
  <si>
    <t>Column1140</t>
  </si>
  <si>
    <t>Column1141</t>
  </si>
  <si>
    <t>Column1142</t>
  </si>
  <si>
    <t>Column1143</t>
  </si>
  <si>
    <t>Column1144</t>
  </si>
  <si>
    <t>Column1145</t>
  </si>
  <si>
    <t>Column1146</t>
  </si>
  <si>
    <t>Column1147</t>
  </si>
  <si>
    <t>Column1148</t>
  </si>
  <si>
    <t>Column1149</t>
  </si>
  <si>
    <t>Column1150</t>
  </si>
  <si>
    <t>Column1151</t>
  </si>
  <si>
    <t>Column1152</t>
  </si>
  <si>
    <t>Column1153</t>
  </si>
  <si>
    <t>Column1154</t>
  </si>
  <si>
    <t>Column1155</t>
  </si>
  <si>
    <t>Column1156</t>
  </si>
  <si>
    <t>Column1157</t>
  </si>
  <si>
    <t>Column1158</t>
  </si>
  <si>
    <t>Column1159</t>
  </si>
  <si>
    <t>Column1160</t>
  </si>
  <si>
    <t>Column1161</t>
  </si>
  <si>
    <t>Column1162</t>
  </si>
  <si>
    <t>Column1163</t>
  </si>
  <si>
    <t>Column1164</t>
  </si>
  <si>
    <t>Column1165</t>
  </si>
  <si>
    <t>Column1166</t>
  </si>
  <si>
    <t>Column1167</t>
  </si>
  <si>
    <t>Column1168</t>
  </si>
  <si>
    <t>Column1169</t>
  </si>
  <si>
    <t>Column1170</t>
  </si>
  <si>
    <t>Column1171</t>
  </si>
  <si>
    <t>Column1172</t>
  </si>
  <si>
    <t>Column1173</t>
  </si>
  <si>
    <t>Column1174</t>
  </si>
  <si>
    <t>Column1175</t>
  </si>
  <si>
    <t>Column1176</t>
  </si>
  <si>
    <t>Column1177</t>
  </si>
  <si>
    <t>Column1178</t>
  </si>
  <si>
    <t>Column1179</t>
  </si>
  <si>
    <t>Column1180</t>
  </si>
  <si>
    <t>Column1181</t>
  </si>
  <si>
    <t>Column1182</t>
  </si>
  <si>
    <t>Column1183</t>
  </si>
  <si>
    <t>Column1184</t>
  </si>
  <si>
    <t>Column1185</t>
  </si>
  <si>
    <t>Column1186</t>
  </si>
  <si>
    <t>Column1187</t>
  </si>
  <si>
    <t>Column1188</t>
  </si>
  <si>
    <t>Column1189</t>
  </si>
  <si>
    <t>Column1190</t>
  </si>
  <si>
    <t>Column1191</t>
  </si>
  <si>
    <t>Column1192</t>
  </si>
  <si>
    <t>Column1193</t>
  </si>
  <si>
    <t>Column1194</t>
  </si>
  <si>
    <t>Column1195</t>
  </si>
  <si>
    <t>Column1196</t>
  </si>
  <si>
    <t>Column1197</t>
  </si>
  <si>
    <t>Column1198</t>
  </si>
  <si>
    <t>Column1199</t>
  </si>
  <si>
    <t>Column1200</t>
  </si>
  <si>
    <t>Column1201</t>
  </si>
  <si>
    <t>Column1202</t>
  </si>
  <si>
    <t>Column1203</t>
  </si>
  <si>
    <t>Column1204</t>
  </si>
  <si>
    <t>Column1205</t>
  </si>
  <si>
    <t>Column1206</t>
  </si>
  <si>
    <t>Column1207</t>
  </si>
  <si>
    <t>Column1208</t>
  </si>
  <si>
    <t>Column1209</t>
  </si>
  <si>
    <t>Column1210</t>
  </si>
  <si>
    <t>Column1211</t>
  </si>
  <si>
    <t>Column1212</t>
  </si>
  <si>
    <t>Column1213</t>
  </si>
  <si>
    <t>Column1214</t>
  </si>
  <si>
    <t>Column1215</t>
  </si>
  <si>
    <t>Column1216</t>
  </si>
  <si>
    <t>Column1217</t>
  </si>
  <si>
    <t>Column1218</t>
  </si>
  <si>
    <t>Column1219</t>
  </si>
  <si>
    <t>Column1220</t>
  </si>
  <si>
    <t>Column1221</t>
  </si>
  <si>
    <t>Column1222</t>
  </si>
  <si>
    <t>Column1223</t>
  </si>
  <si>
    <t>Column1224</t>
  </si>
  <si>
    <t>Column1225</t>
  </si>
  <si>
    <t>Column1226</t>
  </si>
  <si>
    <t>Column1227</t>
  </si>
  <si>
    <t>Column1228</t>
  </si>
  <si>
    <t>Column1229</t>
  </si>
  <si>
    <t>Column1230</t>
  </si>
  <si>
    <t>Column1231</t>
  </si>
  <si>
    <t>Column1232</t>
  </si>
  <si>
    <t>Column1233</t>
  </si>
  <si>
    <t>Column1234</t>
  </si>
  <si>
    <t>Column1235</t>
  </si>
  <si>
    <t>Column1236</t>
  </si>
  <si>
    <t>Column1237</t>
  </si>
  <si>
    <t>Column1238</t>
  </si>
  <si>
    <t>Column1239</t>
  </si>
  <si>
    <t>Column1240</t>
  </si>
  <si>
    <t>Column1241</t>
  </si>
  <si>
    <t>Column1242</t>
  </si>
  <si>
    <t>Column1243</t>
  </si>
  <si>
    <t>Column1244</t>
  </si>
  <si>
    <t>Column1245</t>
  </si>
  <si>
    <t>Column1246</t>
  </si>
  <si>
    <t>Column1247</t>
  </si>
  <si>
    <t>Column1248</t>
  </si>
  <si>
    <t>Column1249</t>
  </si>
  <si>
    <t>Column1250</t>
  </si>
  <si>
    <t>Column1251</t>
  </si>
  <si>
    <t>Column1252</t>
  </si>
  <si>
    <t>Column1253</t>
  </si>
  <si>
    <t>Column1254</t>
  </si>
  <si>
    <t>Column1255</t>
  </si>
  <si>
    <t>Column1256</t>
  </si>
  <si>
    <t>Column1257</t>
  </si>
  <si>
    <t>Column1258</t>
  </si>
  <si>
    <t>Column1259</t>
  </si>
  <si>
    <t>Column1260</t>
  </si>
  <si>
    <t>Column1261</t>
  </si>
  <si>
    <t>Column1262</t>
  </si>
  <si>
    <t>Column1263</t>
  </si>
  <si>
    <t>Column1264</t>
  </si>
  <si>
    <t>Column1265</t>
  </si>
  <si>
    <t>Column1266</t>
  </si>
  <si>
    <t>Column1267</t>
  </si>
  <si>
    <t>Column1268</t>
  </si>
  <si>
    <t>Column1269</t>
  </si>
  <si>
    <t>Column1270</t>
  </si>
  <si>
    <t>Column1271</t>
  </si>
  <si>
    <t>Column1272</t>
  </si>
  <si>
    <t>Column1273</t>
  </si>
  <si>
    <t>Column1274</t>
  </si>
  <si>
    <t>Column1275</t>
  </si>
  <si>
    <t>Column1276</t>
  </si>
  <si>
    <t>Column1277</t>
  </si>
  <si>
    <t>Column1278</t>
  </si>
  <si>
    <t>Column1279</t>
  </si>
  <si>
    <t>Column1280</t>
  </si>
  <si>
    <t>Column1281</t>
  </si>
  <si>
    <t>Column1282</t>
  </si>
  <si>
    <t>Column1283</t>
  </si>
  <si>
    <t>Column1284</t>
  </si>
  <si>
    <t>Column1285</t>
  </si>
  <si>
    <t>Column1286</t>
  </si>
  <si>
    <t>Column1287</t>
  </si>
  <si>
    <t>Column1288</t>
  </si>
  <si>
    <t>Column1289</t>
  </si>
  <si>
    <t>Column1290</t>
  </si>
  <si>
    <t>Column1291</t>
  </si>
  <si>
    <t>Column1292</t>
  </si>
  <si>
    <t>Column1293</t>
  </si>
  <si>
    <t>Column1294</t>
  </si>
  <si>
    <t>Column1295</t>
  </si>
  <si>
    <t>Column1296</t>
  </si>
  <si>
    <t>Column1297</t>
  </si>
  <si>
    <t>Column1298</t>
  </si>
  <si>
    <t>Column1299</t>
  </si>
  <si>
    <t>Column1300</t>
  </si>
  <si>
    <t>Column1301</t>
  </si>
  <si>
    <t>Column1302</t>
  </si>
  <si>
    <t>Column1303</t>
  </si>
  <si>
    <t>Column1304</t>
  </si>
  <si>
    <t>Column1305</t>
  </si>
  <si>
    <t>Column1306</t>
  </si>
  <si>
    <t>Column1307</t>
  </si>
  <si>
    <t>Column1308</t>
  </si>
  <si>
    <t>Column1309</t>
  </si>
  <si>
    <t>Column1310</t>
  </si>
  <si>
    <t>Column1311</t>
  </si>
  <si>
    <t>Column1312</t>
  </si>
  <si>
    <t>Column1313</t>
  </si>
  <si>
    <t>Column1314</t>
  </si>
  <si>
    <t>Column1315</t>
  </si>
  <si>
    <t>Column1316</t>
  </si>
  <si>
    <t>Column1317</t>
  </si>
  <si>
    <t>Column1318</t>
  </si>
  <si>
    <t>Column1319</t>
  </si>
  <si>
    <t>Column1320</t>
  </si>
  <si>
    <t>Column1321</t>
  </si>
  <si>
    <t>Column1322</t>
  </si>
  <si>
    <t>Column1323</t>
  </si>
  <si>
    <t>Column1324</t>
  </si>
  <si>
    <t>Column1325</t>
  </si>
  <si>
    <t>Column1326</t>
  </si>
  <si>
    <t>Column1327</t>
  </si>
  <si>
    <t>Column1328</t>
  </si>
  <si>
    <t>Column1329</t>
  </si>
  <si>
    <t>Column1330</t>
  </si>
  <si>
    <t>Column1331</t>
  </si>
  <si>
    <t>Column1332</t>
  </si>
  <si>
    <t>Column1333</t>
  </si>
  <si>
    <t>Column1334</t>
  </si>
  <si>
    <t>Column1335</t>
  </si>
  <si>
    <t>Column1336</t>
  </si>
  <si>
    <t>Column1337</t>
  </si>
  <si>
    <t>Column1338</t>
  </si>
  <si>
    <t>Column1339</t>
  </si>
  <si>
    <t>Column1340</t>
  </si>
  <si>
    <t>Column1341</t>
  </si>
  <si>
    <t>Column1342</t>
  </si>
  <si>
    <t>Column1343</t>
  </si>
  <si>
    <t>Column1344</t>
  </si>
  <si>
    <t>Column1345</t>
  </si>
  <si>
    <t>Column1346</t>
  </si>
  <si>
    <t>Column1347</t>
  </si>
  <si>
    <t>Column1348</t>
  </si>
  <si>
    <t>Column1349</t>
  </si>
  <si>
    <t>Column1350</t>
  </si>
  <si>
    <t>Column1351</t>
  </si>
  <si>
    <t>Column1352</t>
  </si>
  <si>
    <t>Column1353</t>
  </si>
  <si>
    <t>Column1354</t>
  </si>
  <si>
    <t>Column1355</t>
  </si>
  <si>
    <t>Column1356</t>
  </si>
  <si>
    <t>Column1357</t>
  </si>
  <si>
    <t>Column1358</t>
  </si>
  <si>
    <t>Column1359</t>
  </si>
  <si>
    <t>Column1360</t>
  </si>
  <si>
    <t>Column1361</t>
  </si>
  <si>
    <t>Column1362</t>
  </si>
  <si>
    <t>Column1363</t>
  </si>
  <si>
    <t>Column1364</t>
  </si>
  <si>
    <t>Column1365</t>
  </si>
  <si>
    <t>Column1366</t>
  </si>
  <si>
    <t>Column1367</t>
  </si>
  <si>
    <t>Column1368</t>
  </si>
  <si>
    <t>Column1369</t>
  </si>
  <si>
    <t>Column1370</t>
  </si>
  <si>
    <t>Column1371</t>
  </si>
  <si>
    <t>Column1372</t>
  </si>
  <si>
    <t>Column1373</t>
  </si>
  <si>
    <t>Column1374</t>
  </si>
  <si>
    <t>Column1375</t>
  </si>
  <si>
    <t>Column1376</t>
  </si>
  <si>
    <t>Column1377</t>
  </si>
  <si>
    <t>Column1378</t>
  </si>
  <si>
    <t>Column1379</t>
  </si>
  <si>
    <t>Column1380</t>
  </si>
  <si>
    <t>Column1381</t>
  </si>
  <si>
    <t>Column1382</t>
  </si>
  <si>
    <t>Column1383</t>
  </si>
  <si>
    <t>Column1384</t>
  </si>
  <si>
    <t>Column1385</t>
  </si>
  <si>
    <t>Column1386</t>
  </si>
  <si>
    <t>Column1387</t>
  </si>
  <si>
    <t>Column1388</t>
  </si>
  <si>
    <t>Column1389</t>
  </si>
  <si>
    <t>Column1390</t>
  </si>
  <si>
    <t>Column1391</t>
  </si>
  <si>
    <t>Column1392</t>
  </si>
  <si>
    <t>Column1393</t>
  </si>
  <si>
    <t>Column1394</t>
  </si>
  <si>
    <t>Column1395</t>
  </si>
  <si>
    <t>Column1396</t>
  </si>
  <si>
    <t>Column1397</t>
  </si>
  <si>
    <t>Column1398</t>
  </si>
  <si>
    <t>Column1399</t>
  </si>
  <si>
    <t>Column1400</t>
  </si>
  <si>
    <t>Column1401</t>
  </si>
  <si>
    <t>Column1402</t>
  </si>
  <si>
    <t>Column1403</t>
  </si>
  <si>
    <t>Column1404</t>
  </si>
  <si>
    <t>Column1405</t>
  </si>
  <si>
    <t>Column1406</t>
  </si>
  <si>
    <t>Column1407</t>
  </si>
  <si>
    <t>Column1408</t>
  </si>
  <si>
    <t>Column1409</t>
  </si>
  <si>
    <t>Column1410</t>
  </si>
  <si>
    <t>Column1411</t>
  </si>
  <si>
    <t>Column1412</t>
  </si>
  <si>
    <t>Column1413</t>
  </si>
  <si>
    <t>Column1414</t>
  </si>
  <si>
    <t>Column1415</t>
  </si>
  <si>
    <t>Column1416</t>
  </si>
  <si>
    <t>Column1417</t>
  </si>
  <si>
    <t>Column1418</t>
  </si>
  <si>
    <t>Column1419</t>
  </si>
  <si>
    <t>Column1420</t>
  </si>
  <si>
    <t>Column1421</t>
  </si>
  <si>
    <t>Column1422</t>
  </si>
  <si>
    <t>Column1423</t>
  </si>
  <si>
    <t>Column1424</t>
  </si>
  <si>
    <t>Column1425</t>
  </si>
  <si>
    <t>Column1426</t>
  </si>
  <si>
    <t>Column1427</t>
  </si>
  <si>
    <t>Column1428</t>
  </si>
  <si>
    <t>Column1429</t>
  </si>
  <si>
    <t>Column1430</t>
  </si>
  <si>
    <t>Column1431</t>
  </si>
  <si>
    <t>Column1432</t>
  </si>
  <si>
    <t>Column1433</t>
  </si>
  <si>
    <t>Column1434</t>
  </si>
  <si>
    <t>Column1435</t>
  </si>
  <si>
    <t>Column1436</t>
  </si>
  <si>
    <t>Column1437</t>
  </si>
  <si>
    <t>Column1438</t>
  </si>
  <si>
    <t>Column1439</t>
  </si>
  <si>
    <t>Column1440</t>
  </si>
  <si>
    <t>Column1441</t>
  </si>
  <si>
    <t>Column1442</t>
  </si>
  <si>
    <t>Column1443</t>
  </si>
  <si>
    <t>Column1444</t>
  </si>
  <si>
    <t>Column1445</t>
  </si>
  <si>
    <t>Column1446</t>
  </si>
  <si>
    <t>Column1447</t>
  </si>
  <si>
    <t>Column1448</t>
  </si>
  <si>
    <t>Column1449</t>
  </si>
  <si>
    <t>Column1450</t>
  </si>
  <si>
    <t>Column1451</t>
  </si>
  <si>
    <t>Column1452</t>
  </si>
  <si>
    <t>Column1453</t>
  </si>
  <si>
    <t>Column1454</t>
  </si>
  <si>
    <t>Column1455</t>
  </si>
  <si>
    <t>Column1456</t>
  </si>
  <si>
    <t>Column1457</t>
  </si>
  <si>
    <t>Column1458</t>
  </si>
  <si>
    <t>Column1459</t>
  </si>
  <si>
    <t>Column1460</t>
  </si>
  <si>
    <t>Column1461</t>
  </si>
  <si>
    <t>Column1462</t>
  </si>
  <si>
    <t>Column1463</t>
  </si>
  <si>
    <t>Column1464</t>
  </si>
  <si>
    <t>Column1465</t>
  </si>
  <si>
    <t>Column1466</t>
  </si>
  <si>
    <t>Column1467</t>
  </si>
  <si>
    <t>Column1468</t>
  </si>
  <si>
    <t>Column1469</t>
  </si>
  <si>
    <t>Column1470</t>
  </si>
  <si>
    <t>Column1471</t>
  </si>
  <si>
    <t>Column1472</t>
  </si>
  <si>
    <t>Column1473</t>
  </si>
  <si>
    <t>Column1474</t>
  </si>
  <si>
    <t>Column1475</t>
  </si>
  <si>
    <t>Column1476</t>
  </si>
  <si>
    <t>Column1477</t>
  </si>
  <si>
    <t>Column1478</t>
  </si>
  <si>
    <t>Column1479</t>
  </si>
  <si>
    <t>Column1480</t>
  </si>
  <si>
    <t>Column1481</t>
  </si>
  <si>
    <t>Column1482</t>
  </si>
  <si>
    <t>Column1483</t>
  </si>
  <si>
    <t>Column1484</t>
  </si>
  <si>
    <t>Column1485</t>
  </si>
  <si>
    <t>Column1486</t>
  </si>
  <si>
    <t>Column1487</t>
  </si>
  <si>
    <t>Column1488</t>
  </si>
  <si>
    <t>Column1489</t>
  </si>
  <si>
    <t>Column1490</t>
  </si>
  <si>
    <t>Column1491</t>
  </si>
  <si>
    <t>Column1492</t>
  </si>
  <si>
    <t>Column1493</t>
  </si>
  <si>
    <t>Column1494</t>
  </si>
  <si>
    <t>Column1495</t>
  </si>
  <si>
    <t>Column1496</t>
  </si>
  <si>
    <t>Column1497</t>
  </si>
  <si>
    <t>Column1498</t>
  </si>
  <si>
    <t>Column1499</t>
  </si>
  <si>
    <t>Column1500</t>
  </si>
  <si>
    <t>Column1501</t>
  </si>
  <si>
    <t>Column1502</t>
  </si>
  <si>
    <t>Column1503</t>
  </si>
  <si>
    <t>Column1504</t>
  </si>
  <si>
    <t>Column1505</t>
  </si>
  <si>
    <t>Column1506</t>
  </si>
  <si>
    <t>Column1507</t>
  </si>
  <si>
    <t>Column1508</t>
  </si>
  <si>
    <t>Column1509</t>
  </si>
  <si>
    <t>Column1510</t>
  </si>
  <si>
    <t>Column1511</t>
  </si>
  <si>
    <t>Column1512</t>
  </si>
  <si>
    <t>Column1513</t>
  </si>
  <si>
    <t>Column1514</t>
  </si>
  <si>
    <t>Column1515</t>
  </si>
  <si>
    <t>Column1516</t>
  </si>
  <si>
    <t>Column1517</t>
  </si>
  <si>
    <t>Column1518</t>
  </si>
  <si>
    <t>Column1519</t>
  </si>
  <si>
    <t>Column1520</t>
  </si>
  <si>
    <t>Column1521</t>
  </si>
  <si>
    <t>Column1522</t>
  </si>
  <si>
    <t>Column1523</t>
  </si>
  <si>
    <t>Column1524</t>
  </si>
  <si>
    <t>Column1525</t>
  </si>
  <si>
    <t>Column1526</t>
  </si>
  <si>
    <t>Column1527</t>
  </si>
  <si>
    <t>Column1528</t>
  </si>
  <si>
    <t>Column1529</t>
  </si>
  <si>
    <t>Column1530</t>
  </si>
  <si>
    <t>Column1531</t>
  </si>
  <si>
    <t>Column1532</t>
  </si>
  <si>
    <t>Column1533</t>
  </si>
  <si>
    <t>Column1534</t>
  </si>
  <si>
    <t>Column1535</t>
  </si>
  <si>
    <t>Column1536</t>
  </si>
  <si>
    <t>Column1537</t>
  </si>
  <si>
    <t>Column1538</t>
  </si>
  <si>
    <t>Column1539</t>
  </si>
  <si>
    <t>Column1540</t>
  </si>
  <si>
    <t>Column1541</t>
  </si>
  <si>
    <t>Column1542</t>
  </si>
  <si>
    <t>Column1543</t>
  </si>
  <si>
    <t>Column1544</t>
  </si>
  <si>
    <t>Column1545</t>
  </si>
  <si>
    <t>Column1546</t>
  </si>
  <si>
    <t>Column1547</t>
  </si>
  <si>
    <t>Column1548</t>
  </si>
  <si>
    <t>Column1549</t>
  </si>
  <si>
    <t>Column1550</t>
  </si>
  <si>
    <t>Column1551</t>
  </si>
  <si>
    <t>Column1552</t>
  </si>
  <si>
    <t>Column1553</t>
  </si>
  <si>
    <t>Column1554</t>
  </si>
  <si>
    <t>Column1555</t>
  </si>
  <si>
    <t>Column1556</t>
  </si>
  <si>
    <t>Column1557</t>
  </si>
  <si>
    <t>Column1558</t>
  </si>
  <si>
    <t>Column1559</t>
  </si>
  <si>
    <t>Column1560</t>
  </si>
  <si>
    <t>Column1561</t>
  </si>
  <si>
    <t>Column1562</t>
  </si>
  <si>
    <t>Column1563</t>
  </si>
  <si>
    <t>Column1564</t>
  </si>
  <si>
    <t>Column1565</t>
  </si>
  <si>
    <t>Column1566</t>
  </si>
  <si>
    <t>Column1567</t>
  </si>
  <si>
    <t>Column1568</t>
  </si>
  <si>
    <t>Column1569</t>
  </si>
  <si>
    <t>Column1570</t>
  </si>
  <si>
    <t>Column1571</t>
  </si>
  <si>
    <t>Column1572</t>
  </si>
  <si>
    <t>Column1573</t>
  </si>
  <si>
    <t>Column1574</t>
  </si>
  <si>
    <t>Column1575</t>
  </si>
  <si>
    <t>Column1576</t>
  </si>
  <si>
    <t>Column1577</t>
  </si>
  <si>
    <t>Column1578</t>
  </si>
  <si>
    <t>Column1579</t>
  </si>
  <si>
    <t>Column1580</t>
  </si>
  <si>
    <t>Column1581</t>
  </si>
  <si>
    <t>Column1582</t>
  </si>
  <si>
    <t>Column1583</t>
  </si>
  <si>
    <t>Column1584</t>
  </si>
  <si>
    <t>Column1585</t>
  </si>
  <si>
    <t>Column1586</t>
  </si>
  <si>
    <t>Column1587</t>
  </si>
  <si>
    <t>Column1588</t>
  </si>
  <si>
    <t>Column1589</t>
  </si>
  <si>
    <t>Column1590</t>
  </si>
  <si>
    <t>Column1591</t>
  </si>
  <si>
    <t>Column1592</t>
  </si>
  <si>
    <t>Column1593</t>
  </si>
  <si>
    <t>Column1594</t>
  </si>
  <si>
    <t>Column1595</t>
  </si>
  <si>
    <t>Column1596</t>
  </si>
  <si>
    <t>Column1597</t>
  </si>
  <si>
    <t>Column1598</t>
  </si>
  <si>
    <t>Column1599</t>
  </si>
  <si>
    <t>Column1600</t>
  </si>
  <si>
    <t>Column1601</t>
  </si>
  <si>
    <t>Column1602</t>
  </si>
  <si>
    <t>Column1603</t>
  </si>
  <si>
    <t>Column1604</t>
  </si>
  <si>
    <t>Column1605</t>
  </si>
  <si>
    <t>Column1606</t>
  </si>
  <si>
    <t>Column1607</t>
  </si>
  <si>
    <t>Column1608</t>
  </si>
  <si>
    <t>Column1609</t>
  </si>
  <si>
    <t>Column1610</t>
  </si>
  <si>
    <t>Column1611</t>
  </si>
  <si>
    <t>Column1612</t>
  </si>
  <si>
    <t>Column1613</t>
  </si>
  <si>
    <t>Column1614</t>
  </si>
  <si>
    <t>Column1615</t>
  </si>
  <si>
    <t>Column1616</t>
  </si>
  <si>
    <t>Column1617</t>
  </si>
  <si>
    <t>Column1618</t>
  </si>
  <si>
    <t>Column1619</t>
  </si>
  <si>
    <t>Column1620</t>
  </si>
  <si>
    <t>Column1621</t>
  </si>
  <si>
    <t>Column1622</t>
  </si>
  <si>
    <t>Column1623</t>
  </si>
  <si>
    <t>Column1624</t>
  </si>
  <si>
    <t>Column1625</t>
  </si>
  <si>
    <t>Column1626</t>
  </si>
  <si>
    <t>Column1627</t>
  </si>
  <si>
    <t>Column1628</t>
  </si>
  <si>
    <t>Column1629</t>
  </si>
  <si>
    <t>Column1630</t>
  </si>
  <si>
    <t>Column1631</t>
  </si>
  <si>
    <t>Column1632</t>
  </si>
  <si>
    <t>Column1633</t>
  </si>
  <si>
    <t>Column1634</t>
  </si>
  <si>
    <t>Column1635</t>
  </si>
  <si>
    <t>Column1636</t>
  </si>
  <si>
    <t>Column1637</t>
  </si>
  <si>
    <t>Column1638</t>
  </si>
  <si>
    <t>Column1639</t>
  </si>
  <si>
    <t>Column1640</t>
  </si>
  <si>
    <t>Column1641</t>
  </si>
  <si>
    <t>Column1642</t>
  </si>
  <si>
    <t>Column1643</t>
  </si>
  <si>
    <t>Column1644</t>
  </si>
  <si>
    <t>Column1645</t>
  </si>
  <si>
    <t>Column1646</t>
  </si>
  <si>
    <t>Column1647</t>
  </si>
  <si>
    <t>Column1648</t>
  </si>
  <si>
    <t>Column1649</t>
  </si>
  <si>
    <t>Column1650</t>
  </si>
  <si>
    <t>Column1651</t>
  </si>
  <si>
    <t>Column1652</t>
  </si>
  <si>
    <t>Column1653</t>
  </si>
  <si>
    <t>Column1654</t>
  </si>
  <si>
    <t>Column1655</t>
  </si>
  <si>
    <t>Column1656</t>
  </si>
  <si>
    <t>Column1657</t>
  </si>
  <si>
    <t>Column1658</t>
  </si>
  <si>
    <t>Column1659</t>
  </si>
  <si>
    <t>Column1660</t>
  </si>
  <si>
    <t>Column1661</t>
  </si>
  <si>
    <t>Column1662</t>
  </si>
  <si>
    <t>Column1663</t>
  </si>
  <si>
    <t>Column1664</t>
  </si>
  <si>
    <t>Column1665</t>
  </si>
  <si>
    <t>Column1666</t>
  </si>
  <si>
    <t>Column1667</t>
  </si>
  <si>
    <t>Column1668</t>
  </si>
  <si>
    <t>Column1669</t>
  </si>
  <si>
    <t>Column1670</t>
  </si>
  <si>
    <t>Column1671</t>
  </si>
  <si>
    <t>Column1672</t>
  </si>
  <si>
    <t>Column1673</t>
  </si>
  <si>
    <t>Column1674</t>
  </si>
  <si>
    <t>Column1675</t>
  </si>
  <si>
    <t>Column1676</t>
  </si>
  <si>
    <t>Column1677</t>
  </si>
  <si>
    <t>Column1678</t>
  </si>
  <si>
    <t>Column1679</t>
  </si>
  <si>
    <t>Column1680</t>
  </si>
  <si>
    <t>Column1681</t>
  </si>
  <si>
    <t>Column1682</t>
  </si>
  <si>
    <t>Column1683</t>
  </si>
  <si>
    <t>Column1684</t>
  </si>
  <si>
    <t>Column1685</t>
  </si>
  <si>
    <t>Column1686</t>
  </si>
  <si>
    <t>Column1687</t>
  </si>
  <si>
    <t>Column1688</t>
  </si>
  <si>
    <t>Column1689</t>
  </si>
  <si>
    <t>Column1690</t>
  </si>
  <si>
    <t>Column1691</t>
  </si>
  <si>
    <t>Column1692</t>
  </si>
  <si>
    <t>Column1693</t>
  </si>
  <si>
    <t>Column1694</t>
  </si>
  <si>
    <t>Column1695</t>
  </si>
  <si>
    <t>Column1696</t>
  </si>
  <si>
    <t>Column1697</t>
  </si>
  <si>
    <t>Column1698</t>
  </si>
  <si>
    <t>Column1699</t>
  </si>
  <si>
    <t>Column1700</t>
  </si>
  <si>
    <t>Column1701</t>
  </si>
  <si>
    <t>Column1702</t>
  </si>
  <si>
    <t>Column1703</t>
  </si>
  <si>
    <t>Column1704</t>
  </si>
  <si>
    <t>Column1705</t>
  </si>
  <si>
    <t>Column1706</t>
  </si>
  <si>
    <t>Column1707</t>
  </si>
  <si>
    <t>Column1708</t>
  </si>
  <si>
    <t>Column1709</t>
  </si>
  <si>
    <t>Column1710</t>
  </si>
  <si>
    <t>Column1711</t>
  </si>
  <si>
    <t>Column1712</t>
  </si>
  <si>
    <t>Column1713</t>
  </si>
  <si>
    <t>Column1714</t>
  </si>
  <si>
    <t>Column1715</t>
  </si>
  <si>
    <t>Column1716</t>
  </si>
  <si>
    <t>Column1717</t>
  </si>
  <si>
    <t>Column1718</t>
  </si>
  <si>
    <t>Column1719</t>
  </si>
  <si>
    <t>Column1720</t>
  </si>
  <si>
    <t>Column1721</t>
  </si>
  <si>
    <t>Column1722</t>
  </si>
  <si>
    <t>Column1723</t>
  </si>
  <si>
    <t>Column1724</t>
  </si>
  <si>
    <t>Column1725</t>
  </si>
  <si>
    <t>Column1726</t>
  </si>
  <si>
    <t>Column1727</t>
  </si>
  <si>
    <t>Column1728</t>
  </si>
  <si>
    <t>Column1729</t>
  </si>
  <si>
    <t>Column1730</t>
  </si>
  <si>
    <t>Column1731</t>
  </si>
  <si>
    <t>Column1732</t>
  </si>
  <si>
    <t>Column1733</t>
  </si>
  <si>
    <t>Column1734</t>
  </si>
  <si>
    <t>Column1735</t>
  </si>
  <si>
    <t>Column1736</t>
  </si>
  <si>
    <t>Column1737</t>
  </si>
  <si>
    <t>Column1738</t>
  </si>
  <si>
    <t>Column1739</t>
  </si>
  <si>
    <t>Column1740</t>
  </si>
  <si>
    <t>Column1741</t>
  </si>
  <si>
    <t>Column1742</t>
  </si>
  <si>
    <t>Column1743</t>
  </si>
  <si>
    <t>Column1744</t>
  </si>
  <si>
    <t>Column1745</t>
  </si>
  <si>
    <t>Column1746</t>
  </si>
  <si>
    <t>Column1747</t>
  </si>
  <si>
    <t>Column1748</t>
  </si>
  <si>
    <t>Column1749</t>
  </si>
  <si>
    <t>Column1750</t>
  </si>
  <si>
    <t>Column1751</t>
  </si>
  <si>
    <t>Column1752</t>
  </si>
  <si>
    <t>Column1753</t>
  </si>
  <si>
    <t>Column1754</t>
  </si>
  <si>
    <t>Column1755</t>
  </si>
  <si>
    <t>Column1756</t>
  </si>
  <si>
    <t>Column1757</t>
  </si>
  <si>
    <t>Column1758</t>
  </si>
  <si>
    <t>Column1759</t>
  </si>
  <si>
    <t>Column1760</t>
  </si>
  <si>
    <t>Column1761</t>
  </si>
  <si>
    <t>Column1762</t>
  </si>
  <si>
    <t>Column1763</t>
  </si>
  <si>
    <t>Column1764</t>
  </si>
  <si>
    <t>Column1765</t>
  </si>
  <si>
    <t>Column1766</t>
  </si>
  <si>
    <t>Column1767</t>
  </si>
  <si>
    <t>Column1768</t>
  </si>
  <si>
    <t>Column1769</t>
  </si>
  <si>
    <t>Column1770</t>
  </si>
  <si>
    <t>Column1771</t>
  </si>
  <si>
    <t>Column1772</t>
  </si>
  <si>
    <t>Column1773</t>
  </si>
  <si>
    <t>Column1774</t>
  </si>
  <si>
    <t>Column1775</t>
  </si>
  <si>
    <t>Column1776</t>
  </si>
  <si>
    <t>Column1777</t>
  </si>
  <si>
    <t>Column1778</t>
  </si>
  <si>
    <t>Column1779</t>
  </si>
  <si>
    <t>Column1780</t>
  </si>
  <si>
    <t>Column1781</t>
  </si>
  <si>
    <t>Column1782</t>
  </si>
  <si>
    <t>Column1783</t>
  </si>
  <si>
    <t>Column1784</t>
  </si>
  <si>
    <t>Column1785</t>
  </si>
  <si>
    <t>Column1786</t>
  </si>
  <si>
    <t>Column1787</t>
  </si>
  <si>
    <t>Column1788</t>
  </si>
  <si>
    <t>Column1789</t>
  </si>
  <si>
    <t>Column1790</t>
  </si>
  <si>
    <t>Column1791</t>
  </si>
  <si>
    <t>Column1792</t>
  </si>
  <si>
    <t>Column1793</t>
  </si>
  <si>
    <t>Column1794</t>
  </si>
  <si>
    <t>Column1795</t>
  </si>
  <si>
    <t>Column1796</t>
  </si>
  <si>
    <t>Column1797</t>
  </si>
  <si>
    <t>Column1798</t>
  </si>
  <si>
    <t>Column1799</t>
  </si>
  <si>
    <t>Column1800</t>
  </si>
  <si>
    <t>Column1801</t>
  </si>
  <si>
    <t>Column1802</t>
  </si>
  <si>
    <t>Column1803</t>
  </si>
  <si>
    <t>Column1804</t>
  </si>
  <si>
    <t>Column1805</t>
  </si>
  <si>
    <t>Column1806</t>
  </si>
  <si>
    <t>Column1807</t>
  </si>
  <si>
    <t>Column1808</t>
  </si>
  <si>
    <t>Column1809</t>
  </si>
  <si>
    <t>Column1810</t>
  </si>
  <si>
    <t>Column1811</t>
  </si>
  <si>
    <t>Column1812</t>
  </si>
  <si>
    <t>Column1813</t>
  </si>
  <si>
    <t>Column1814</t>
  </si>
  <si>
    <t>Column1815</t>
  </si>
  <si>
    <t>Column1816</t>
  </si>
  <si>
    <t>Column1817</t>
  </si>
  <si>
    <t>Column1818</t>
  </si>
  <si>
    <t>Column1819</t>
  </si>
  <si>
    <t>Column1820</t>
  </si>
  <si>
    <t>Column1821</t>
  </si>
  <si>
    <t>Column1822</t>
  </si>
  <si>
    <t>Column1823</t>
  </si>
  <si>
    <t>Column1824</t>
  </si>
  <si>
    <t>Column1825</t>
  </si>
  <si>
    <t>Column1826</t>
  </si>
  <si>
    <t>Column1827</t>
  </si>
  <si>
    <t>Column1828</t>
  </si>
  <si>
    <t>Column1829</t>
  </si>
  <si>
    <t>Column1830</t>
  </si>
  <si>
    <t>Column1831</t>
  </si>
  <si>
    <t>Column1832</t>
  </si>
  <si>
    <t>Column1833</t>
  </si>
  <si>
    <t>Column1834</t>
  </si>
  <si>
    <t>Column1835</t>
  </si>
  <si>
    <t>Column1836</t>
  </si>
  <si>
    <t>Column1837</t>
  </si>
  <si>
    <t>Column1838</t>
  </si>
  <si>
    <t>Column1839</t>
  </si>
  <si>
    <t>Column1840</t>
  </si>
  <si>
    <t>Column1841</t>
  </si>
  <si>
    <t>Column1842</t>
  </si>
  <si>
    <t>Column1843</t>
  </si>
  <si>
    <t>Column1844</t>
  </si>
  <si>
    <t>Column1845</t>
  </si>
  <si>
    <t>Column1846</t>
  </si>
  <si>
    <t>Column1847</t>
  </si>
  <si>
    <t>Column1848</t>
  </si>
  <si>
    <t>Column1849</t>
  </si>
  <si>
    <t>Column1850</t>
  </si>
  <si>
    <t>Column1851</t>
  </si>
  <si>
    <t>Column1852</t>
  </si>
  <si>
    <t>Column1853</t>
  </si>
  <si>
    <t>Column1854</t>
  </si>
  <si>
    <t>Column1855</t>
  </si>
  <si>
    <t>Column1856</t>
  </si>
  <si>
    <t>Column1857</t>
  </si>
  <si>
    <t>Column1858</t>
  </si>
  <si>
    <t>Column1859</t>
  </si>
  <si>
    <t>Column1860</t>
  </si>
  <si>
    <t>Column1861</t>
  </si>
  <si>
    <t>Column1862</t>
  </si>
  <si>
    <t>Column1863</t>
  </si>
  <si>
    <t>Column1864</t>
  </si>
  <si>
    <t>Column1865</t>
  </si>
  <si>
    <t>Column1866</t>
  </si>
  <si>
    <t>Column1867</t>
  </si>
  <si>
    <t>Column1868</t>
  </si>
  <si>
    <t>Column1869</t>
  </si>
  <si>
    <t>Column1870</t>
  </si>
  <si>
    <t>Column1871</t>
  </si>
  <si>
    <t>Column1872</t>
  </si>
  <si>
    <t>Column1873</t>
  </si>
  <si>
    <t>Column1874</t>
  </si>
  <si>
    <t>Column1875</t>
  </si>
  <si>
    <t>Column1876</t>
  </si>
  <si>
    <t>Column1877</t>
  </si>
  <si>
    <t>Column1878</t>
  </si>
  <si>
    <t>Column1879</t>
  </si>
  <si>
    <t>Column1880</t>
  </si>
  <si>
    <t>Column1881</t>
  </si>
  <si>
    <t>Column1882</t>
  </si>
  <si>
    <t>Column1883</t>
  </si>
  <si>
    <t>Column1884</t>
  </si>
  <si>
    <t>Column1885</t>
  </si>
  <si>
    <t>Column1886</t>
  </si>
  <si>
    <t>Column1887</t>
  </si>
  <si>
    <t>Column1888</t>
  </si>
  <si>
    <t>Column1889</t>
  </si>
  <si>
    <t>Column1890</t>
  </si>
  <si>
    <t>Column1891</t>
  </si>
  <si>
    <t>Column1892</t>
  </si>
  <si>
    <t>Column1893</t>
  </si>
  <si>
    <t>Column1894</t>
  </si>
  <si>
    <t>Column1895</t>
  </si>
  <si>
    <t>Column1896</t>
  </si>
  <si>
    <t>Column1897</t>
  </si>
  <si>
    <t>Column1898</t>
  </si>
  <si>
    <t>Column1899</t>
  </si>
  <si>
    <t>Column1900</t>
  </si>
  <si>
    <t>Column1901</t>
  </si>
  <si>
    <t>Column1902</t>
  </si>
  <si>
    <t>Column1903</t>
  </si>
  <si>
    <t>Column1904</t>
  </si>
  <si>
    <t>Column1905</t>
  </si>
  <si>
    <t>Column1906</t>
  </si>
  <si>
    <t>Column1907</t>
  </si>
  <si>
    <t>Column1908</t>
  </si>
  <si>
    <t>Column1909</t>
  </si>
  <si>
    <t>Column1910</t>
  </si>
  <si>
    <t>Column1911</t>
  </si>
  <si>
    <t>Column1912</t>
  </si>
  <si>
    <t>Column1913</t>
  </si>
  <si>
    <t>Column1914</t>
  </si>
  <si>
    <t>Column1915</t>
  </si>
  <si>
    <t>Column1916</t>
  </si>
  <si>
    <t>Column1917</t>
  </si>
  <si>
    <t>Column1918</t>
  </si>
  <si>
    <t>Column1919</t>
  </si>
  <si>
    <t>Column1920</t>
  </si>
  <si>
    <t>Column1921</t>
  </si>
  <si>
    <t>Column1922</t>
  </si>
  <si>
    <t>Column1923</t>
  </si>
  <si>
    <t>Column1924</t>
  </si>
  <si>
    <t>Column1925</t>
  </si>
  <si>
    <t>Column1926</t>
  </si>
  <si>
    <t>Column1927</t>
  </si>
  <si>
    <t>Column1928</t>
  </si>
  <si>
    <t>Column1929</t>
  </si>
  <si>
    <t>Column1930</t>
  </si>
  <si>
    <t>Column1931</t>
  </si>
  <si>
    <t>Column1932</t>
  </si>
  <si>
    <t>Column1933</t>
  </si>
  <si>
    <t>Column1934</t>
  </si>
  <si>
    <t>Column1935</t>
  </si>
  <si>
    <t>Column1936</t>
  </si>
  <si>
    <t>Column1937</t>
  </si>
  <si>
    <t>Column1938</t>
  </si>
  <si>
    <t>Column1939</t>
  </si>
  <si>
    <t>Column1940</t>
  </si>
  <si>
    <t>Column1941</t>
  </si>
  <si>
    <t>Column1942</t>
  </si>
  <si>
    <t>Column1943</t>
  </si>
  <si>
    <t>Column1944</t>
  </si>
  <si>
    <t>Column1945</t>
  </si>
  <si>
    <t>Column1946</t>
  </si>
  <si>
    <t>Column1947</t>
  </si>
  <si>
    <t>Column1948</t>
  </si>
  <si>
    <t>Column1949</t>
  </si>
  <si>
    <t>Column1950</t>
  </si>
  <si>
    <t>Column1951</t>
  </si>
  <si>
    <t>Column1952</t>
  </si>
  <si>
    <t>Column1953</t>
  </si>
  <si>
    <t>Column1954</t>
  </si>
  <si>
    <t>Column1955</t>
  </si>
  <si>
    <t>Column1956</t>
  </si>
  <si>
    <t>Column1957</t>
  </si>
  <si>
    <t>Column1958</t>
  </si>
  <si>
    <t>Column1959</t>
  </si>
  <si>
    <t>Column1960</t>
  </si>
  <si>
    <t>Column1961</t>
  </si>
  <si>
    <t>Column1962</t>
  </si>
  <si>
    <t>Column1963</t>
  </si>
  <si>
    <t>Column1964</t>
  </si>
  <si>
    <t>Column1965</t>
  </si>
  <si>
    <t>Column1966</t>
  </si>
  <si>
    <t>Column1967</t>
  </si>
  <si>
    <t>Column1968</t>
  </si>
  <si>
    <t>Column1969</t>
  </si>
  <si>
    <t>Column1970</t>
  </si>
  <si>
    <t>Column1971</t>
  </si>
  <si>
    <t>Column1972</t>
  </si>
  <si>
    <t>Column1973</t>
  </si>
  <si>
    <t>Column1974</t>
  </si>
  <si>
    <t>Column1975</t>
  </si>
  <si>
    <t>Column1976</t>
  </si>
  <si>
    <t>Column1977</t>
  </si>
  <si>
    <t>Column1978</t>
  </si>
  <si>
    <t>Column1979</t>
  </si>
  <si>
    <t>Column1980</t>
  </si>
  <si>
    <t>Column1981</t>
  </si>
  <si>
    <t>Column1982</t>
  </si>
  <si>
    <t>Column1983</t>
  </si>
  <si>
    <t>Column1984</t>
  </si>
  <si>
    <t>Column1985</t>
  </si>
  <si>
    <t>Column1986</t>
  </si>
  <si>
    <t>Column1987</t>
  </si>
  <si>
    <t>Column1988</t>
  </si>
  <si>
    <t>Column1989</t>
  </si>
  <si>
    <t>Column1990</t>
  </si>
  <si>
    <t>Column1991</t>
  </si>
  <si>
    <t>Column1992</t>
  </si>
  <si>
    <t>Column1993</t>
  </si>
  <si>
    <t>Column1994</t>
  </si>
  <si>
    <t>Column1995</t>
  </si>
  <si>
    <t>Column1996</t>
  </si>
  <si>
    <t>Column1997</t>
  </si>
  <si>
    <t>Column1998</t>
  </si>
  <si>
    <t>Column1999</t>
  </si>
  <si>
    <t>Column2000</t>
  </si>
  <si>
    <t>Column2001</t>
  </si>
  <si>
    <t>Column2002</t>
  </si>
  <si>
    <t>Column2003</t>
  </si>
  <si>
    <t>Column2004</t>
  </si>
  <si>
    <t>Column2005</t>
  </si>
  <si>
    <t>Column2006</t>
  </si>
  <si>
    <t>Column2007</t>
  </si>
  <si>
    <t>Column2008</t>
  </si>
  <si>
    <t>Column2009</t>
  </si>
  <si>
    <t>Column2010</t>
  </si>
  <si>
    <t>Column2011</t>
  </si>
  <si>
    <t>Column2012</t>
  </si>
  <si>
    <t>Column2013</t>
  </si>
  <si>
    <t>Column2014</t>
  </si>
  <si>
    <t>Column2015</t>
  </si>
  <si>
    <t>Column2016</t>
  </si>
  <si>
    <t>Column2017</t>
  </si>
  <si>
    <t>Column2018</t>
  </si>
  <si>
    <t>Column2019</t>
  </si>
  <si>
    <t>Column2020</t>
  </si>
  <si>
    <t>Column2021</t>
  </si>
  <si>
    <t>Column2022</t>
  </si>
  <si>
    <t>Column2023</t>
  </si>
  <si>
    <t>Column2024</t>
  </si>
  <si>
    <t>Column2025</t>
  </si>
  <si>
    <t>Column2026</t>
  </si>
  <si>
    <t>Column2027</t>
  </si>
  <si>
    <t>Column2028</t>
  </si>
  <si>
    <t>Column2029</t>
  </si>
  <si>
    <t>Column2030</t>
  </si>
  <si>
    <t>Column2031</t>
  </si>
  <si>
    <t>Column2032</t>
  </si>
  <si>
    <t>Column2033</t>
  </si>
  <si>
    <t>Column2034</t>
  </si>
  <si>
    <t>Column2035</t>
  </si>
  <si>
    <t>Column2036</t>
  </si>
  <si>
    <t>Column2037</t>
  </si>
  <si>
    <t>Column2038</t>
  </si>
  <si>
    <t>Column2039</t>
  </si>
  <si>
    <t>Column2040</t>
  </si>
  <si>
    <t>Column2041</t>
  </si>
  <si>
    <t>Column2042</t>
  </si>
  <si>
    <t>Column2043</t>
  </si>
  <si>
    <t>Column2044</t>
  </si>
  <si>
    <t>Column2045</t>
  </si>
  <si>
    <t>Column2046</t>
  </si>
  <si>
    <t>Column2047</t>
  </si>
  <si>
    <t>Column2048</t>
  </si>
  <si>
    <t>Column2049</t>
  </si>
  <si>
    <t>Column2050</t>
  </si>
  <si>
    <t>Column2051</t>
  </si>
  <si>
    <t>Column2052</t>
  </si>
  <si>
    <t>Column2053</t>
  </si>
  <si>
    <t>Column2054</t>
  </si>
  <si>
    <t>Column2055</t>
  </si>
  <si>
    <t>Column2056</t>
  </si>
  <si>
    <t>Column2057</t>
  </si>
  <si>
    <t>Column2058</t>
  </si>
  <si>
    <t>Column2059</t>
  </si>
  <si>
    <t>Column2060</t>
  </si>
  <si>
    <t>Column2061</t>
  </si>
  <si>
    <t>Column2062</t>
  </si>
  <si>
    <t>Column2063</t>
  </si>
  <si>
    <t>Column2064</t>
  </si>
  <si>
    <t>Column2065</t>
  </si>
  <si>
    <t>Column2066</t>
  </si>
  <si>
    <t>Column2067</t>
  </si>
  <si>
    <t>Column2068</t>
  </si>
  <si>
    <t>Column2069</t>
  </si>
  <si>
    <t>Column2070</t>
  </si>
  <si>
    <t>Column2071</t>
  </si>
  <si>
    <t>Column2072</t>
  </si>
  <si>
    <t>Column2073</t>
  </si>
  <si>
    <t>Column2074</t>
  </si>
  <si>
    <t>Column2075</t>
  </si>
  <si>
    <t>Column2076</t>
  </si>
  <si>
    <t>Column2077</t>
  </si>
  <si>
    <t>Column2078</t>
  </si>
  <si>
    <t>Column2079</t>
  </si>
  <si>
    <t>Column2080</t>
  </si>
  <si>
    <t>Column2081</t>
  </si>
  <si>
    <t>Column2082</t>
  </si>
  <si>
    <t>Column2083</t>
  </si>
  <si>
    <t>Column2084</t>
  </si>
  <si>
    <t>Column2085</t>
  </si>
  <si>
    <t>Column2086</t>
  </si>
  <si>
    <t>Column2087</t>
  </si>
  <si>
    <t>Column2088</t>
  </si>
  <si>
    <t>Column2089</t>
  </si>
  <si>
    <t>Column2090</t>
  </si>
  <si>
    <t>Column2091</t>
  </si>
  <si>
    <t>Column2092</t>
  </si>
  <si>
    <t>Column2093</t>
  </si>
  <si>
    <t>Column2094</t>
  </si>
  <si>
    <t>Column2095</t>
  </si>
  <si>
    <t>Column2096</t>
  </si>
  <si>
    <t>Column2097</t>
  </si>
  <si>
    <t>Column2098</t>
  </si>
  <si>
    <t>Column2099</t>
  </si>
  <si>
    <t>Column2100</t>
  </si>
  <si>
    <t>Column2101</t>
  </si>
  <si>
    <t>Column2102</t>
  </si>
  <si>
    <t>Column2103</t>
  </si>
  <si>
    <t>Column2104</t>
  </si>
  <si>
    <t>Column2105</t>
  </si>
  <si>
    <t>Column2106</t>
  </si>
  <si>
    <t>Column2107</t>
  </si>
  <si>
    <t>Column2108</t>
  </si>
  <si>
    <t>Column2109</t>
  </si>
  <si>
    <t>Column2110</t>
  </si>
  <si>
    <t>Column2111</t>
  </si>
  <si>
    <t>Column2112</t>
  </si>
  <si>
    <t>Column2113</t>
  </si>
  <si>
    <t>Column2114</t>
  </si>
  <si>
    <t>Column2115</t>
  </si>
  <si>
    <t>Column2116</t>
  </si>
  <si>
    <t>Column2117</t>
  </si>
  <si>
    <t>Column2118</t>
  </si>
  <si>
    <t>Column2119</t>
  </si>
  <si>
    <t>Column2120</t>
  </si>
  <si>
    <t>Column2121</t>
  </si>
  <si>
    <t>Column2122</t>
  </si>
  <si>
    <t>Column2123</t>
  </si>
  <si>
    <t>Column2124</t>
  </si>
  <si>
    <t>Column2125</t>
  </si>
  <si>
    <t>Column2126</t>
  </si>
  <si>
    <t>Column2127</t>
  </si>
  <si>
    <t>Column2128</t>
  </si>
  <si>
    <t>Column2129</t>
  </si>
  <si>
    <t>Column2130</t>
  </si>
  <si>
    <t>Column2131</t>
  </si>
  <si>
    <t>Column2132</t>
  </si>
  <si>
    <t>Column2133</t>
  </si>
  <si>
    <t>Column2134</t>
  </si>
  <si>
    <t>Column2135</t>
  </si>
  <si>
    <t>Column2136</t>
  </si>
  <si>
    <t>Column2137</t>
  </si>
  <si>
    <t>Column2138</t>
  </si>
  <si>
    <t>Column2139</t>
  </si>
  <si>
    <t>Column2140</t>
  </si>
  <si>
    <t>Column2141</t>
  </si>
  <si>
    <t>Column2142</t>
  </si>
  <si>
    <t>Column2143</t>
  </si>
  <si>
    <t>Column2144</t>
  </si>
  <si>
    <t>Column2145</t>
  </si>
  <si>
    <t>Column2146</t>
  </si>
  <si>
    <t>Column2147</t>
  </si>
  <si>
    <t>Column2148</t>
  </si>
  <si>
    <t>Column2149</t>
  </si>
  <si>
    <t>Column2150</t>
  </si>
  <si>
    <t>Column2151</t>
  </si>
  <si>
    <t>Column2152</t>
  </si>
  <si>
    <t>Column2153</t>
  </si>
  <si>
    <t>Column2154</t>
  </si>
  <si>
    <t>Column2155</t>
  </si>
  <si>
    <t>Column2156</t>
  </si>
  <si>
    <t>Column2157</t>
  </si>
  <si>
    <t>Column2158</t>
  </si>
  <si>
    <t>Column2159</t>
  </si>
  <si>
    <t>Column2160</t>
  </si>
  <si>
    <t>Column2161</t>
  </si>
  <si>
    <t>Column2162</t>
  </si>
  <si>
    <t>Column2163</t>
  </si>
  <si>
    <t>Column2164</t>
  </si>
  <si>
    <t>Column2165</t>
  </si>
  <si>
    <t>Column2166</t>
  </si>
  <si>
    <t>Column2167</t>
  </si>
  <si>
    <t>Column2168</t>
  </si>
  <si>
    <t>Column2169</t>
  </si>
  <si>
    <t>Column2170</t>
  </si>
  <si>
    <t>Column2171</t>
  </si>
  <si>
    <t>Column2172</t>
  </si>
  <si>
    <t>Column2173</t>
  </si>
  <si>
    <t>Column2174</t>
  </si>
  <si>
    <t>Column2175</t>
  </si>
  <si>
    <t>Column2176</t>
  </si>
  <si>
    <t>Column2177</t>
  </si>
  <si>
    <t>Column2178</t>
  </si>
  <si>
    <t>Column2179</t>
  </si>
  <si>
    <t>Column2180</t>
  </si>
  <si>
    <t>Column2181</t>
  </si>
  <si>
    <t>Column2182</t>
  </si>
  <si>
    <t>Column2183</t>
  </si>
  <si>
    <t>Column2184</t>
  </si>
  <si>
    <t>Column2185</t>
  </si>
  <si>
    <t>Column2186</t>
  </si>
  <si>
    <t>Column2187</t>
  </si>
  <si>
    <t>Column2188</t>
  </si>
  <si>
    <t>Column2189</t>
  </si>
  <si>
    <t>Column2190</t>
  </si>
  <si>
    <t>Column2191</t>
  </si>
  <si>
    <t>Column2192</t>
  </si>
  <si>
    <t>Column2193</t>
  </si>
  <si>
    <t>Column2194</t>
  </si>
  <si>
    <t>Column2195</t>
  </si>
  <si>
    <t>Column2196</t>
  </si>
  <si>
    <t>Column2197</t>
  </si>
  <si>
    <t>Column2198</t>
  </si>
  <si>
    <t>Column2199</t>
  </si>
  <si>
    <t>Column2200</t>
  </si>
  <si>
    <t>Column2201</t>
  </si>
  <si>
    <t>Column2202</t>
  </si>
  <si>
    <t>Column2203</t>
  </si>
  <si>
    <t>Column2204</t>
  </si>
  <si>
    <t>Column2205</t>
  </si>
  <si>
    <t>Column2206</t>
  </si>
  <si>
    <t>Column2207</t>
  </si>
  <si>
    <t>Column2208</t>
  </si>
  <si>
    <t>Column2209</t>
  </si>
  <si>
    <t>Column2210</t>
  </si>
  <si>
    <t>Column2211</t>
  </si>
  <si>
    <t>Column2212</t>
  </si>
  <si>
    <t>Column2213</t>
  </si>
  <si>
    <t>Column2214</t>
  </si>
  <si>
    <t>Column2215</t>
  </si>
  <si>
    <t>Column2216</t>
  </si>
  <si>
    <t>Column2217</t>
  </si>
  <si>
    <t>Column2218</t>
  </si>
  <si>
    <t>Column2219</t>
  </si>
  <si>
    <t>Column2220</t>
  </si>
  <si>
    <t>Column2221</t>
  </si>
  <si>
    <t>Column2222</t>
  </si>
  <si>
    <t>Column2223</t>
  </si>
  <si>
    <t>Column2224</t>
  </si>
  <si>
    <t>Column2225</t>
  </si>
  <si>
    <t>Column2226</t>
  </si>
  <si>
    <t>Column2227</t>
  </si>
  <si>
    <t>Column2228</t>
  </si>
  <si>
    <t>Column2229</t>
  </si>
  <si>
    <t>Column2230</t>
  </si>
  <si>
    <t>Column2231</t>
  </si>
  <si>
    <t>Column2232</t>
  </si>
  <si>
    <t>Column2233</t>
  </si>
  <si>
    <t>Column2234</t>
  </si>
  <si>
    <t>Column2235</t>
  </si>
  <si>
    <t>Column2236</t>
  </si>
  <si>
    <t>Column2237</t>
  </si>
  <si>
    <t>Column2238</t>
  </si>
  <si>
    <t>Column2239</t>
  </si>
  <si>
    <t>Column2240</t>
  </si>
  <si>
    <t>Column2241</t>
  </si>
  <si>
    <t>Column2242</t>
  </si>
  <si>
    <t>Column2243</t>
  </si>
  <si>
    <t>Column2244</t>
  </si>
  <si>
    <t>Column2245</t>
  </si>
  <si>
    <t>Column2246</t>
  </si>
  <si>
    <t>Column2247</t>
  </si>
  <si>
    <t>Column2248</t>
  </si>
  <si>
    <t>Column2249</t>
  </si>
  <si>
    <t>Column2250</t>
  </si>
  <si>
    <t>Column2251</t>
  </si>
  <si>
    <t>Column2252</t>
  </si>
  <si>
    <t>Column2253</t>
  </si>
  <si>
    <t>Column2254</t>
  </si>
  <si>
    <t>Column2255</t>
  </si>
  <si>
    <t>Column2256</t>
  </si>
  <si>
    <t>Column2257</t>
  </si>
  <si>
    <t>Column2258</t>
  </si>
  <si>
    <t>Column2259</t>
  </si>
  <si>
    <t>Column2260</t>
  </si>
  <si>
    <t>Column2261</t>
  </si>
  <si>
    <t>Column2262</t>
  </si>
  <si>
    <t>Column2263</t>
  </si>
  <si>
    <t>Column2264</t>
  </si>
  <si>
    <t>Column2265</t>
  </si>
  <si>
    <t>Column2266</t>
  </si>
  <si>
    <t>Column2267</t>
  </si>
  <si>
    <t>Column2268</t>
  </si>
  <si>
    <t>Column2269</t>
  </si>
  <si>
    <t>Column2270</t>
  </si>
  <si>
    <t>Column2271</t>
  </si>
  <si>
    <t>Column2272</t>
  </si>
  <si>
    <t>Column2273</t>
  </si>
  <si>
    <t>Column2274</t>
  </si>
  <si>
    <t>Column2275</t>
  </si>
  <si>
    <t>Column2276</t>
  </si>
  <si>
    <t>Column2277</t>
  </si>
  <si>
    <t>Column2278</t>
  </si>
  <si>
    <t>Column2279</t>
  </si>
  <si>
    <t>Column2280</t>
  </si>
  <si>
    <t>Column2281</t>
  </si>
  <si>
    <t>Column2282</t>
  </si>
  <si>
    <t>Column2283</t>
  </si>
  <si>
    <t>Column2284</t>
  </si>
  <si>
    <t>Column2285</t>
  </si>
  <si>
    <t>Column2286</t>
  </si>
  <si>
    <t>Column2287</t>
  </si>
  <si>
    <t>Column2288</t>
  </si>
  <si>
    <t>Column2289</t>
  </si>
  <si>
    <t>Column2290</t>
  </si>
  <si>
    <t>Column2291</t>
  </si>
  <si>
    <t>Column2292</t>
  </si>
  <si>
    <t>Column2293</t>
  </si>
  <si>
    <t>Column2294</t>
  </si>
  <si>
    <t>Column2295</t>
  </si>
  <si>
    <t>Column2296</t>
  </si>
  <si>
    <t>Column2297</t>
  </si>
  <si>
    <t>Column2298</t>
  </si>
  <si>
    <t>Column2299</t>
  </si>
  <si>
    <t>Column2300</t>
  </si>
  <si>
    <t>Column2301</t>
  </si>
  <si>
    <t>Column2302</t>
  </si>
  <si>
    <t>Column2303</t>
  </si>
  <si>
    <t>Column2304</t>
  </si>
  <si>
    <t>Column2305</t>
  </si>
  <si>
    <t>Column2306</t>
  </si>
  <si>
    <t>Column2307</t>
  </si>
  <si>
    <t>Column2308</t>
  </si>
  <si>
    <t>Column2309</t>
  </si>
  <si>
    <t>Column2310</t>
  </si>
  <si>
    <t>Column2311</t>
  </si>
  <si>
    <t>Column2312</t>
  </si>
  <si>
    <t>Column2313</t>
  </si>
  <si>
    <t>Column2314</t>
  </si>
  <si>
    <t>Column2315</t>
  </si>
  <si>
    <t>Column2316</t>
  </si>
  <si>
    <t>Column2317</t>
  </si>
  <si>
    <t>Column2318</t>
  </si>
  <si>
    <t>Column2319</t>
  </si>
  <si>
    <t>Column2320</t>
  </si>
  <si>
    <t>Column2321</t>
  </si>
  <si>
    <t>Column2322</t>
  </si>
  <si>
    <t>Column2323</t>
  </si>
  <si>
    <t>Column2324</t>
  </si>
  <si>
    <t>Column2325</t>
  </si>
  <si>
    <t>Column2326</t>
  </si>
  <si>
    <t>Column2327</t>
  </si>
  <si>
    <t>Column2328</t>
  </si>
  <si>
    <t>Column2329</t>
  </si>
  <si>
    <t>Column2330</t>
  </si>
  <si>
    <t>Column2331</t>
  </si>
  <si>
    <t>Column2332</t>
  </si>
  <si>
    <t>Column2333</t>
  </si>
  <si>
    <t>Column2334</t>
  </si>
  <si>
    <t>Column2335</t>
  </si>
  <si>
    <t>Column2336</t>
  </si>
  <si>
    <t>Column2337</t>
  </si>
  <si>
    <t>Column2338</t>
  </si>
  <si>
    <t>Column2339</t>
  </si>
  <si>
    <t>Column2340</t>
  </si>
  <si>
    <t>Column2341</t>
  </si>
  <si>
    <t>Column2342</t>
  </si>
  <si>
    <t>Column2343</t>
  </si>
  <si>
    <t>Column2344</t>
  </si>
  <si>
    <t>Column2345</t>
  </si>
  <si>
    <t>Column2346</t>
  </si>
  <si>
    <t>Column2347</t>
  </si>
  <si>
    <t>Column2348</t>
  </si>
  <si>
    <t>Column2349</t>
  </si>
  <si>
    <t>Column2350</t>
  </si>
  <si>
    <t>Column2351</t>
  </si>
  <si>
    <t>Column2352</t>
  </si>
  <si>
    <t>Column2353</t>
  </si>
  <si>
    <t>Column2354</t>
  </si>
  <si>
    <t>Column2355</t>
  </si>
  <si>
    <t>Column2356</t>
  </si>
  <si>
    <t>Column2357</t>
  </si>
  <si>
    <t>Column2358</t>
  </si>
  <si>
    <t>Column2359</t>
  </si>
  <si>
    <t>Column2360</t>
  </si>
  <si>
    <t>Column2361</t>
  </si>
  <si>
    <t>Column2362</t>
  </si>
  <si>
    <t>Column2363</t>
  </si>
  <si>
    <t>Column2364</t>
  </si>
  <si>
    <t>Column2365</t>
  </si>
  <si>
    <t>Column2366</t>
  </si>
  <si>
    <t>Column2367</t>
  </si>
  <si>
    <t>Column2368</t>
  </si>
  <si>
    <t>Column2369</t>
  </si>
  <si>
    <t>Column2370</t>
  </si>
  <si>
    <t>Column2371</t>
  </si>
  <si>
    <t>Column2372</t>
  </si>
  <si>
    <t>Column2373</t>
  </si>
  <si>
    <t>Column2374</t>
  </si>
  <si>
    <t>Column2375</t>
  </si>
  <si>
    <t>Column2376</t>
  </si>
  <si>
    <t>Column2377</t>
  </si>
  <si>
    <t>Column2378</t>
  </si>
  <si>
    <t>Column2379</t>
  </si>
  <si>
    <t>Column2380</t>
  </si>
  <si>
    <t>Column2381</t>
  </si>
  <si>
    <t>Column2382</t>
  </si>
  <si>
    <t>Column2383</t>
  </si>
  <si>
    <t>Column2384</t>
  </si>
  <si>
    <t>Column2385</t>
  </si>
  <si>
    <t>Column2386</t>
  </si>
  <si>
    <t>Column2387</t>
  </si>
  <si>
    <t>Column2388</t>
  </si>
  <si>
    <t>Column2389</t>
  </si>
  <si>
    <t>Column2390</t>
  </si>
  <si>
    <t>Column2391</t>
  </si>
  <si>
    <t>Column2392</t>
  </si>
  <si>
    <t>Column2393</t>
  </si>
  <si>
    <t>Column2394</t>
  </si>
  <si>
    <t>Column2395</t>
  </si>
  <si>
    <t>Column2396</t>
  </si>
  <si>
    <t>Column2397</t>
  </si>
  <si>
    <t>Column2398</t>
  </si>
  <si>
    <t>Column2399</t>
  </si>
  <si>
    <t>Column2400</t>
  </si>
  <si>
    <t>Column2401</t>
  </si>
  <si>
    <t>Column2402</t>
  </si>
  <si>
    <t>Column2403</t>
  </si>
  <si>
    <t>Column2404</t>
  </si>
  <si>
    <t>Column2405</t>
  </si>
  <si>
    <t>Column2406</t>
  </si>
  <si>
    <t>Column2407</t>
  </si>
  <si>
    <t>Column2408</t>
  </si>
  <si>
    <t>Column2409</t>
  </si>
  <si>
    <t>Column2410</t>
  </si>
  <si>
    <t>Column2411</t>
  </si>
  <si>
    <t>Column2412</t>
  </si>
  <si>
    <t>Column2413</t>
  </si>
  <si>
    <t>Column2414</t>
  </si>
  <si>
    <t>Column2415</t>
  </si>
  <si>
    <t>Column2416</t>
  </si>
  <si>
    <t>Column2417</t>
  </si>
  <si>
    <t>Column2418</t>
  </si>
  <si>
    <t>Column2419</t>
  </si>
  <si>
    <t>Column2420</t>
  </si>
  <si>
    <t>Column2421</t>
  </si>
  <si>
    <t>Column2422</t>
  </si>
  <si>
    <t>Column2423</t>
  </si>
  <si>
    <t>Column2424</t>
  </si>
  <si>
    <t>Column2425</t>
  </si>
  <si>
    <t>Column2426</t>
  </si>
  <si>
    <t>Column2427</t>
  </si>
  <si>
    <t>Column2428</t>
  </si>
  <si>
    <t>Column2429</t>
  </si>
  <si>
    <t>Column2430</t>
  </si>
  <si>
    <t>Column2431</t>
  </si>
  <si>
    <t>Column2432</t>
  </si>
  <si>
    <t>Column2433</t>
  </si>
  <si>
    <t>Column2434</t>
  </si>
  <si>
    <t>Column2435</t>
  </si>
  <si>
    <t>Column2436</t>
  </si>
  <si>
    <t>Column2437</t>
  </si>
  <si>
    <t>Column2438</t>
  </si>
  <si>
    <t>Column2439</t>
  </si>
  <si>
    <t>Column2440</t>
  </si>
  <si>
    <t>Column2441</t>
  </si>
  <si>
    <t>Column2442</t>
  </si>
  <si>
    <t>Column2443</t>
  </si>
  <si>
    <t>Column2444</t>
  </si>
  <si>
    <t>Column2445</t>
  </si>
  <si>
    <t>Column2446</t>
  </si>
  <si>
    <t>Column2447</t>
  </si>
  <si>
    <t>Column2448</t>
  </si>
  <si>
    <t>Column2449</t>
  </si>
  <si>
    <t>Column2450</t>
  </si>
  <si>
    <t>Column2451</t>
  </si>
  <si>
    <t>Column2452</t>
  </si>
  <si>
    <t>Column2453</t>
  </si>
  <si>
    <t>Column2454</t>
  </si>
  <si>
    <t>Column2455</t>
  </si>
  <si>
    <t>Column2456</t>
  </si>
  <si>
    <t>Column2457</t>
  </si>
  <si>
    <t>Column2458</t>
  </si>
  <si>
    <t>Column2459</t>
  </si>
  <si>
    <t>Column2460</t>
  </si>
  <si>
    <t>Column2461</t>
  </si>
  <si>
    <t>Column2462</t>
  </si>
  <si>
    <t>Column2463</t>
  </si>
  <si>
    <t>Column2464</t>
  </si>
  <si>
    <t>Column2465</t>
  </si>
  <si>
    <t>Column2466</t>
  </si>
  <si>
    <t>Column2467</t>
  </si>
  <si>
    <t>Column2468</t>
  </si>
  <si>
    <t>Column2469</t>
  </si>
  <si>
    <t>Column2470</t>
  </si>
  <si>
    <t>Column2471</t>
  </si>
  <si>
    <t>Column2472</t>
  </si>
  <si>
    <t>Column2473</t>
  </si>
  <si>
    <t>Column2474</t>
  </si>
  <si>
    <t>Column2475</t>
  </si>
  <si>
    <t>Column2476</t>
  </si>
  <si>
    <t>Column2477</t>
  </si>
  <si>
    <t>Column2478</t>
  </si>
  <si>
    <t>Column2479</t>
  </si>
  <si>
    <t>Column2480</t>
  </si>
  <si>
    <t>Column2481</t>
  </si>
  <si>
    <t>Column2482</t>
  </si>
  <si>
    <t>Column2483</t>
  </si>
  <si>
    <t>Column2484</t>
  </si>
  <si>
    <t>Column2485</t>
  </si>
  <si>
    <t>Column2486</t>
  </si>
  <si>
    <t>Column2487</t>
  </si>
  <si>
    <t>Column2488</t>
  </si>
  <si>
    <t>Column2489</t>
  </si>
  <si>
    <t>Column2490</t>
  </si>
  <si>
    <t>Column2491</t>
  </si>
  <si>
    <t>Column2492</t>
  </si>
  <si>
    <t>Column2493</t>
  </si>
  <si>
    <t>Column2494</t>
  </si>
  <si>
    <t>Column2495</t>
  </si>
  <si>
    <t>Column2496</t>
  </si>
  <si>
    <t>Column2497</t>
  </si>
  <si>
    <t>Column2498</t>
  </si>
  <si>
    <t>Column2499</t>
  </si>
  <si>
    <t>Column2500</t>
  </si>
  <si>
    <t>Column2501</t>
  </si>
  <si>
    <t>Column2502</t>
  </si>
  <si>
    <t>Column2503</t>
  </si>
  <si>
    <t>Column2504</t>
  </si>
  <si>
    <t>Column2505</t>
  </si>
  <si>
    <t>Column2506</t>
  </si>
  <si>
    <t>Column2507</t>
  </si>
  <si>
    <t>Column2508</t>
  </si>
  <si>
    <t>Column2509</t>
  </si>
  <si>
    <t>Column2510</t>
  </si>
  <si>
    <t>Column2511</t>
  </si>
  <si>
    <t>Column2512</t>
  </si>
  <si>
    <t>Column2513</t>
  </si>
  <si>
    <t>Column2514</t>
  </si>
  <si>
    <t>Column2515</t>
  </si>
  <si>
    <t>Column2516</t>
  </si>
  <si>
    <t>Column2517</t>
  </si>
  <si>
    <t>Column2518</t>
  </si>
  <si>
    <t>Column2519</t>
  </si>
  <si>
    <t>Column2520</t>
  </si>
  <si>
    <t>Column2521</t>
  </si>
  <si>
    <t>Column2522</t>
  </si>
  <si>
    <t>Column2523</t>
  </si>
  <si>
    <t>Column2524</t>
  </si>
  <si>
    <t>Column2525</t>
  </si>
  <si>
    <t>Column2526</t>
  </si>
  <si>
    <t>Column2527</t>
  </si>
  <si>
    <t>Column2528</t>
  </si>
  <si>
    <t>Column2529</t>
  </si>
  <si>
    <t>Column2530</t>
  </si>
  <si>
    <t>Column2531</t>
  </si>
  <si>
    <t>Column2532</t>
  </si>
  <si>
    <t>Column2533</t>
  </si>
  <si>
    <t>Column2534</t>
  </si>
  <si>
    <t>Column2535</t>
  </si>
  <si>
    <t>Column2536</t>
  </si>
  <si>
    <t>Column2537</t>
  </si>
  <si>
    <t>Column2538</t>
  </si>
  <si>
    <t>Column2539</t>
  </si>
  <si>
    <t>Column2540</t>
  </si>
  <si>
    <t>Column2541</t>
  </si>
  <si>
    <t>Column2542</t>
  </si>
  <si>
    <t>Column2543</t>
  </si>
  <si>
    <t>Column2544</t>
  </si>
  <si>
    <t>Column2545</t>
  </si>
  <si>
    <t>Column2546</t>
  </si>
  <si>
    <t>Column2547</t>
  </si>
  <si>
    <t>Column2548</t>
  </si>
  <si>
    <t>Column2549</t>
  </si>
  <si>
    <t>Column2550</t>
  </si>
  <si>
    <t>Column2551</t>
  </si>
  <si>
    <t>Column2552</t>
  </si>
  <si>
    <t>Column2553</t>
  </si>
  <si>
    <t>Column2554</t>
  </si>
  <si>
    <t>Column2555</t>
  </si>
  <si>
    <t>Column2556</t>
  </si>
  <si>
    <t>Column2557</t>
  </si>
  <si>
    <t>Column2558</t>
  </si>
  <si>
    <t>Column2559</t>
  </si>
  <si>
    <t>Column2560</t>
  </si>
  <si>
    <t>Column2561</t>
  </si>
  <si>
    <t>Column2562</t>
  </si>
  <si>
    <t>Column2563</t>
  </si>
  <si>
    <t>Column2564</t>
  </si>
  <si>
    <t>Column2565</t>
  </si>
  <si>
    <t>Column2566</t>
  </si>
  <si>
    <t>Column2567</t>
  </si>
  <si>
    <t>Column2568</t>
  </si>
  <si>
    <t>Column2569</t>
  </si>
  <si>
    <t>Column2570</t>
  </si>
  <si>
    <t>Column2571</t>
  </si>
  <si>
    <t>Column2572</t>
  </si>
  <si>
    <t>Column2573</t>
  </si>
  <si>
    <t>Column2574</t>
  </si>
  <si>
    <t>Column2575</t>
  </si>
  <si>
    <t>Column2576</t>
  </si>
  <si>
    <t>Column2577</t>
  </si>
  <si>
    <t>Column2578</t>
  </si>
  <si>
    <t>Column2579</t>
  </si>
  <si>
    <t>Column2580</t>
  </si>
  <si>
    <t>Column2581</t>
  </si>
  <si>
    <t>Column2582</t>
  </si>
  <si>
    <t>Column2583</t>
  </si>
  <si>
    <t>Column2584</t>
  </si>
  <si>
    <t>Column2585</t>
  </si>
  <si>
    <t>Column2586</t>
  </si>
  <si>
    <t>Column2587</t>
  </si>
  <si>
    <t>Column2588</t>
  </si>
  <si>
    <t>Column2589</t>
  </si>
  <si>
    <t>Column2590</t>
  </si>
  <si>
    <t>Column2591</t>
  </si>
  <si>
    <t>Column2592</t>
  </si>
  <si>
    <t>Column2593</t>
  </si>
  <si>
    <t>Column2594</t>
  </si>
  <si>
    <t>Column2595</t>
  </si>
  <si>
    <t>Column2596</t>
  </si>
  <si>
    <t>Column2597</t>
  </si>
  <si>
    <t>Column2598</t>
  </si>
  <si>
    <t>Column2599</t>
  </si>
  <si>
    <t>Column2600</t>
  </si>
  <si>
    <t>Column2601</t>
  </si>
  <si>
    <t>Column2602</t>
  </si>
  <si>
    <t>Column2603</t>
  </si>
  <si>
    <t>Column2604</t>
  </si>
  <si>
    <t>Column2605</t>
  </si>
  <si>
    <t>Column2606</t>
  </si>
  <si>
    <t>Column2607</t>
  </si>
  <si>
    <t>Column2608</t>
  </si>
  <si>
    <t>Column2609</t>
  </si>
  <si>
    <t>Column2610</t>
  </si>
  <si>
    <t>Column2611</t>
  </si>
  <si>
    <t>Column2612</t>
  </si>
  <si>
    <t>Column2613</t>
  </si>
  <si>
    <t>Column2614</t>
  </si>
  <si>
    <t>Column2615</t>
  </si>
  <si>
    <t>Column2616</t>
  </si>
  <si>
    <t>Column2617</t>
  </si>
  <si>
    <t>Column2618</t>
  </si>
  <si>
    <t>Column2619</t>
  </si>
  <si>
    <t>Column2620</t>
  </si>
  <si>
    <t>Column2621</t>
  </si>
  <si>
    <t>Column2622</t>
  </si>
  <si>
    <t>Column2623</t>
  </si>
  <si>
    <t>Column2624</t>
  </si>
  <si>
    <t>Column2625</t>
  </si>
  <si>
    <t>Column2626</t>
  </si>
  <si>
    <t>Column2627</t>
  </si>
  <si>
    <t>Column2628</t>
  </si>
  <si>
    <t>Column2629</t>
  </si>
  <si>
    <t>Column2630</t>
  </si>
  <si>
    <t>Column2631</t>
  </si>
  <si>
    <t>Column2632</t>
  </si>
  <si>
    <t>Column2633</t>
  </si>
  <si>
    <t>Column2634</t>
  </si>
  <si>
    <t>Column2635</t>
  </si>
  <si>
    <t>Column2636</t>
  </si>
  <si>
    <t>Column2637</t>
  </si>
  <si>
    <t>Column2638</t>
  </si>
  <si>
    <t>Column2639</t>
  </si>
  <si>
    <t>Column2640</t>
  </si>
  <si>
    <t>Column2641</t>
  </si>
  <si>
    <t>Column2642</t>
  </si>
  <si>
    <t>Column2643</t>
  </si>
  <si>
    <t>Column2644</t>
  </si>
  <si>
    <t>Column2645</t>
  </si>
  <si>
    <t>Column2646</t>
  </si>
  <si>
    <t>Column2647</t>
  </si>
  <si>
    <t>Column2648</t>
  </si>
  <si>
    <t>Column2649</t>
  </si>
  <si>
    <t>Column2650</t>
  </si>
  <si>
    <t>Column2651</t>
  </si>
  <si>
    <t>Column2652</t>
  </si>
  <si>
    <t>Column2653</t>
  </si>
  <si>
    <t>Column2654</t>
  </si>
  <si>
    <t>Column2655</t>
  </si>
  <si>
    <t>Column2656</t>
  </si>
  <si>
    <t>Column2657</t>
  </si>
  <si>
    <t>Column2658</t>
  </si>
  <si>
    <t>Column2659</t>
  </si>
  <si>
    <t>Column2660</t>
  </si>
  <si>
    <t>Column2661</t>
  </si>
  <si>
    <t>Column2662</t>
  </si>
  <si>
    <t>Column2663</t>
  </si>
  <si>
    <t>Column2664</t>
  </si>
  <si>
    <t>Column2665</t>
  </si>
  <si>
    <t>Column2666</t>
  </si>
  <si>
    <t>Column2667</t>
  </si>
  <si>
    <t>Column2668</t>
  </si>
  <si>
    <t>Column2669</t>
  </si>
  <si>
    <t>Column2670</t>
  </si>
  <si>
    <t>Column2671</t>
  </si>
  <si>
    <t>Column2672</t>
  </si>
  <si>
    <t>Column2673</t>
  </si>
  <si>
    <t>Column2674</t>
  </si>
  <si>
    <t>Column2675</t>
  </si>
  <si>
    <t>Column2676</t>
  </si>
  <si>
    <t>Column2677</t>
  </si>
  <si>
    <t>Column2678</t>
  </si>
  <si>
    <t>Column2679</t>
  </si>
  <si>
    <t>Column2680</t>
  </si>
  <si>
    <t>Column2681</t>
  </si>
  <si>
    <t>Column2682</t>
  </si>
  <si>
    <t>Column2683</t>
  </si>
  <si>
    <t>Column2684</t>
  </si>
  <si>
    <t>Column2685</t>
  </si>
  <si>
    <t>Column2686</t>
  </si>
  <si>
    <t>Column2687</t>
  </si>
  <si>
    <t>Column2688</t>
  </si>
  <si>
    <t>Column2689</t>
  </si>
  <si>
    <t>Column2690</t>
  </si>
  <si>
    <t>Column2691</t>
  </si>
  <si>
    <t>Column2692</t>
  </si>
  <si>
    <t>Column2693</t>
  </si>
  <si>
    <t>Column2694</t>
  </si>
  <si>
    <t>Column2695</t>
  </si>
  <si>
    <t>Column2696</t>
  </si>
  <si>
    <t>Column2697</t>
  </si>
  <si>
    <t>Column2698</t>
  </si>
  <si>
    <t>Column2699</t>
  </si>
  <si>
    <t>Column2700</t>
  </si>
  <si>
    <t>Column2701</t>
  </si>
  <si>
    <t>Column2702</t>
  </si>
  <si>
    <t>Column2703</t>
  </si>
  <si>
    <t>Column2704</t>
  </si>
  <si>
    <t>Column2705</t>
  </si>
  <si>
    <t>Column2706</t>
  </si>
  <si>
    <t>Column2707</t>
  </si>
  <si>
    <t>Column2708</t>
  </si>
  <si>
    <t>Column2709</t>
  </si>
  <si>
    <t>Column2710</t>
  </si>
  <si>
    <t>Column2711</t>
  </si>
  <si>
    <t>Column2712</t>
  </si>
  <si>
    <t>Column2713</t>
  </si>
  <si>
    <t>Column2714</t>
  </si>
  <si>
    <t>Column2715</t>
  </si>
  <si>
    <t>Column2716</t>
  </si>
  <si>
    <t>Column2717</t>
  </si>
  <si>
    <t>Column2718</t>
  </si>
  <si>
    <t>Column2719</t>
  </si>
  <si>
    <t>Column2720</t>
  </si>
  <si>
    <t>Column2721</t>
  </si>
  <si>
    <t>Column2722</t>
  </si>
  <si>
    <t>Column2723</t>
  </si>
  <si>
    <t>Column2724</t>
  </si>
  <si>
    <t>Column2725</t>
  </si>
  <si>
    <t>Column2726</t>
  </si>
  <si>
    <t>Column2727</t>
  </si>
  <si>
    <t>Column2728</t>
  </si>
  <si>
    <t>Column2729</t>
  </si>
  <si>
    <t>Column2730</t>
  </si>
  <si>
    <t>Column2731</t>
  </si>
  <si>
    <t>Column2732</t>
  </si>
  <si>
    <t>Column2733</t>
  </si>
  <si>
    <t>Column2734</t>
  </si>
  <si>
    <t>Column2735</t>
  </si>
  <si>
    <t>Column2736</t>
  </si>
  <si>
    <t>Column2737</t>
  </si>
  <si>
    <t>Column2738</t>
  </si>
  <si>
    <t>Column2739</t>
  </si>
  <si>
    <t>Column2740</t>
  </si>
  <si>
    <t>Column2741</t>
  </si>
  <si>
    <t>Column2742</t>
  </si>
  <si>
    <t>Column2743</t>
  </si>
  <si>
    <t>Column2744</t>
  </si>
  <si>
    <t>Column2745</t>
  </si>
  <si>
    <t>Column2746</t>
  </si>
  <si>
    <t>Column2747</t>
  </si>
  <si>
    <t>Column2748</t>
  </si>
  <si>
    <t>Column2749</t>
  </si>
  <si>
    <t>Column2750</t>
  </si>
  <si>
    <t>Column2751</t>
  </si>
  <si>
    <t>Column2752</t>
  </si>
  <si>
    <t>Column2753</t>
  </si>
  <si>
    <t>Column2754</t>
  </si>
  <si>
    <t>Column2755</t>
  </si>
  <si>
    <t>Column2756</t>
  </si>
  <si>
    <t>Column2757</t>
  </si>
  <si>
    <t>Column2758</t>
  </si>
  <si>
    <t>Column2759</t>
  </si>
  <si>
    <t>Column2760</t>
  </si>
  <si>
    <t>Column2761</t>
  </si>
  <si>
    <t>Column2762</t>
  </si>
  <si>
    <t>Column2763</t>
  </si>
  <si>
    <t>Column2764</t>
  </si>
  <si>
    <t>Column2765</t>
  </si>
  <si>
    <t>Column2766</t>
  </si>
  <si>
    <t>Column2767</t>
  </si>
  <si>
    <t>Column2768</t>
  </si>
  <si>
    <t>Column2769</t>
  </si>
  <si>
    <t>Column2770</t>
  </si>
  <si>
    <t>Column2771</t>
  </si>
  <si>
    <t>Column2772</t>
  </si>
  <si>
    <t>Column2773</t>
  </si>
  <si>
    <t>Column2774</t>
  </si>
  <si>
    <t>Column2775</t>
  </si>
  <si>
    <t>Column2776</t>
  </si>
  <si>
    <t>Column2777</t>
  </si>
  <si>
    <t>Column2778</t>
  </si>
  <si>
    <t>Column2779</t>
  </si>
  <si>
    <t>Column2780</t>
  </si>
  <si>
    <t>Column2781</t>
  </si>
  <si>
    <t>Column2782</t>
  </si>
  <si>
    <t>Column2783</t>
  </si>
  <si>
    <t>Column2784</t>
  </si>
  <si>
    <t>Column2785</t>
  </si>
  <si>
    <t>Column2786</t>
  </si>
  <si>
    <t>Column2787</t>
  </si>
  <si>
    <t>Column2788</t>
  </si>
  <si>
    <t>Column2789</t>
  </si>
  <si>
    <t>Column2790</t>
  </si>
  <si>
    <t>Column2791</t>
  </si>
  <si>
    <t>Column2792</t>
  </si>
  <si>
    <t>Column2793</t>
  </si>
  <si>
    <t>Column2794</t>
  </si>
  <si>
    <t>Column2795</t>
  </si>
  <si>
    <t>Column2796</t>
  </si>
  <si>
    <t>Column2797</t>
  </si>
  <si>
    <t>Column2798</t>
  </si>
  <si>
    <t>Column2799</t>
  </si>
  <si>
    <t>Column2800</t>
  </si>
  <si>
    <t>Column2801</t>
  </si>
  <si>
    <t>Column2802</t>
  </si>
  <si>
    <t>Column2803</t>
  </si>
  <si>
    <t>Column2804</t>
  </si>
  <si>
    <t>Column2805</t>
  </si>
  <si>
    <t>Column2806</t>
  </si>
  <si>
    <t>Column2807</t>
  </si>
  <si>
    <t>Column2808</t>
  </si>
  <si>
    <t>Column2809</t>
  </si>
  <si>
    <t>Column2810</t>
  </si>
  <si>
    <t>Column2811</t>
  </si>
  <si>
    <t>Column2812</t>
  </si>
  <si>
    <t>Column2813</t>
  </si>
  <si>
    <t>Column2814</t>
  </si>
  <si>
    <t>Column2815</t>
  </si>
  <si>
    <t>Column2816</t>
  </si>
  <si>
    <t>Column2817</t>
  </si>
  <si>
    <t>Column2818</t>
  </si>
  <si>
    <t>Column2819</t>
  </si>
  <si>
    <t>Column2820</t>
  </si>
  <si>
    <t>Column2821</t>
  </si>
  <si>
    <t>Column2822</t>
  </si>
  <si>
    <t>Column2823</t>
  </si>
  <si>
    <t>Column2824</t>
  </si>
  <si>
    <t>Column2825</t>
  </si>
  <si>
    <t>Column2826</t>
  </si>
  <si>
    <t>Column2827</t>
  </si>
  <si>
    <t>Column2828</t>
  </si>
  <si>
    <t>Column2829</t>
  </si>
  <si>
    <t>Column2830</t>
  </si>
  <si>
    <t>Column2831</t>
  </si>
  <si>
    <t>Column2832</t>
  </si>
  <si>
    <t>Column2833</t>
  </si>
  <si>
    <t>Column2834</t>
  </si>
  <si>
    <t>Column2835</t>
  </si>
  <si>
    <t>Column2836</t>
  </si>
  <si>
    <t>Column2837</t>
  </si>
  <si>
    <t>Column2838</t>
  </si>
  <si>
    <t>Column2839</t>
  </si>
  <si>
    <t>Column2840</t>
  </si>
  <si>
    <t>Column2841</t>
  </si>
  <si>
    <t>Column2842</t>
  </si>
  <si>
    <t>Column2843</t>
  </si>
  <si>
    <t>Column2844</t>
  </si>
  <si>
    <t>Column2845</t>
  </si>
  <si>
    <t>Column2846</t>
  </si>
  <si>
    <t>Column2847</t>
  </si>
  <si>
    <t>Column2848</t>
  </si>
  <si>
    <t>Column2849</t>
  </si>
  <si>
    <t>Column2850</t>
  </si>
  <si>
    <t>Column2851</t>
  </si>
  <si>
    <t>Column2852</t>
  </si>
  <si>
    <t>Column2853</t>
  </si>
  <si>
    <t>Column2854</t>
  </si>
  <si>
    <t>Column2855</t>
  </si>
  <si>
    <t>Column2856</t>
  </si>
  <si>
    <t>Column2857</t>
  </si>
  <si>
    <t>Column2858</t>
  </si>
  <si>
    <t>Column2859</t>
  </si>
  <si>
    <t>Column2860</t>
  </si>
  <si>
    <t>Column2861</t>
  </si>
  <si>
    <t>Column2862</t>
  </si>
  <si>
    <t>Column2863</t>
  </si>
  <si>
    <t>Column2864</t>
  </si>
  <si>
    <t>Column2865</t>
  </si>
  <si>
    <t>Column2866</t>
  </si>
  <si>
    <t>Column2867</t>
  </si>
  <si>
    <t>Column2868</t>
  </si>
  <si>
    <t>Column2869</t>
  </si>
  <si>
    <t>Column2870</t>
  </si>
  <si>
    <t>Column2871</t>
  </si>
  <si>
    <t>Column2872</t>
  </si>
  <si>
    <t>Column2873</t>
  </si>
  <si>
    <t>Column2874</t>
  </si>
  <si>
    <t>Column2875</t>
  </si>
  <si>
    <t>Column2876</t>
  </si>
  <si>
    <t>Column2877</t>
  </si>
  <si>
    <t>Column2878</t>
  </si>
  <si>
    <t>Column2879</t>
  </si>
  <si>
    <t>Column2880</t>
  </si>
  <si>
    <t>Column2881</t>
  </si>
  <si>
    <t>Column2882</t>
  </si>
  <si>
    <t>Column2883</t>
  </si>
  <si>
    <t>Column2884</t>
  </si>
  <si>
    <t>Column2885</t>
  </si>
  <si>
    <t>Column2886</t>
  </si>
  <si>
    <t>Column2887</t>
  </si>
  <si>
    <t>Column2888</t>
  </si>
  <si>
    <t>Column2889</t>
  </si>
  <si>
    <t>Column2890</t>
  </si>
  <si>
    <t>Column2891</t>
  </si>
  <si>
    <t>Column2892</t>
  </si>
  <si>
    <t>Column2893</t>
  </si>
  <si>
    <t>Column2894</t>
  </si>
  <si>
    <t>Column2895</t>
  </si>
  <si>
    <t>Column2896</t>
  </si>
  <si>
    <t>Column2897</t>
  </si>
  <si>
    <t>Column2898</t>
  </si>
  <si>
    <t>Column2899</t>
  </si>
  <si>
    <t>Column2900</t>
  </si>
  <si>
    <t>Column2901</t>
  </si>
  <si>
    <t>Column2902</t>
  </si>
  <si>
    <t>Column2903</t>
  </si>
  <si>
    <t>Column2904</t>
  </si>
  <si>
    <t>Column2905</t>
  </si>
  <si>
    <t>Column2906</t>
  </si>
  <si>
    <t>Column2907</t>
  </si>
  <si>
    <t>Column2908</t>
  </si>
  <si>
    <t>Column2909</t>
  </si>
  <si>
    <t>Column2910</t>
  </si>
  <si>
    <t>Column2911</t>
  </si>
  <si>
    <t>Column2912</t>
  </si>
  <si>
    <t>Column2913</t>
  </si>
  <si>
    <t>Column2914</t>
  </si>
  <si>
    <t>Column2915</t>
  </si>
  <si>
    <t>Column2916</t>
  </si>
  <si>
    <t>Column2917</t>
  </si>
  <si>
    <t>Column2918</t>
  </si>
  <si>
    <t>Column2919</t>
  </si>
  <si>
    <t>Column2920</t>
  </si>
  <si>
    <t>Column2921</t>
  </si>
  <si>
    <t>Column2922</t>
  </si>
  <si>
    <t>Column2923</t>
  </si>
  <si>
    <t>Column2924</t>
  </si>
  <si>
    <t>Column2925</t>
  </si>
  <si>
    <t>Column2926</t>
  </si>
  <si>
    <t>Column2927</t>
  </si>
  <si>
    <t>Column2928</t>
  </si>
  <si>
    <t>Column2929</t>
  </si>
  <si>
    <t>Column2930</t>
  </si>
  <si>
    <t>Column2931</t>
  </si>
  <si>
    <t>Column2932</t>
  </si>
  <si>
    <t>Column2933</t>
  </si>
  <si>
    <t>Column2934</t>
  </si>
  <si>
    <t>Column2935</t>
  </si>
  <si>
    <t>Column2936</t>
  </si>
  <si>
    <t>Column2937</t>
  </si>
  <si>
    <t>Column2938</t>
  </si>
  <si>
    <t>Column2939</t>
  </si>
  <si>
    <t>Column2940</t>
  </si>
  <si>
    <t>Column2941</t>
  </si>
  <si>
    <t>Column2942</t>
  </si>
  <si>
    <t>Column2943</t>
  </si>
  <si>
    <t>Column2944</t>
  </si>
  <si>
    <t>Column2945</t>
  </si>
  <si>
    <t>Column2946</t>
  </si>
  <si>
    <t>Column2947</t>
  </si>
  <si>
    <t>Column2948</t>
  </si>
  <si>
    <t>Column2949</t>
  </si>
  <si>
    <t>Column2950</t>
  </si>
  <si>
    <t>Column2951</t>
  </si>
  <si>
    <t>Column2952</t>
  </si>
  <si>
    <t>Column2953</t>
  </si>
  <si>
    <t>Column2954</t>
  </si>
  <si>
    <t>Column2955</t>
  </si>
  <si>
    <t>Column2956</t>
  </si>
  <si>
    <t>Column2957</t>
  </si>
  <si>
    <t>Column2958</t>
  </si>
  <si>
    <t>Column2959</t>
  </si>
  <si>
    <t>Column2960</t>
  </si>
  <si>
    <t>Column2961</t>
  </si>
  <si>
    <t>Column2962</t>
  </si>
  <si>
    <t>Column2963</t>
  </si>
  <si>
    <t>Column2964</t>
  </si>
  <si>
    <t>Column2965</t>
  </si>
  <si>
    <t>Column2966</t>
  </si>
  <si>
    <t>Column2967</t>
  </si>
  <si>
    <t>Column2968</t>
  </si>
  <si>
    <t>Column2969</t>
  </si>
  <si>
    <t>Column2970</t>
  </si>
  <si>
    <t>Column2971</t>
  </si>
  <si>
    <t>Column2972</t>
  </si>
  <si>
    <t>Column2973</t>
  </si>
  <si>
    <t>Column2974</t>
  </si>
  <si>
    <t>Column2975</t>
  </si>
  <si>
    <t>Column2976</t>
  </si>
  <si>
    <t>Column2977</t>
  </si>
  <si>
    <t>Column2978</t>
  </si>
  <si>
    <t>Column2979</t>
  </si>
  <si>
    <t>Column2980</t>
  </si>
  <si>
    <t>Column2981</t>
  </si>
  <si>
    <t>Column2982</t>
  </si>
  <si>
    <t>Column2983</t>
  </si>
  <si>
    <t>Column2984</t>
  </si>
  <si>
    <t>Column2985</t>
  </si>
  <si>
    <t>Column2986</t>
  </si>
  <si>
    <t>Column2987</t>
  </si>
  <si>
    <t>Column2988</t>
  </si>
  <si>
    <t>Column2989</t>
  </si>
  <si>
    <t>Column2990</t>
  </si>
  <si>
    <t>Column2991</t>
  </si>
  <si>
    <t>Column2992</t>
  </si>
  <si>
    <t>Column2993</t>
  </si>
  <si>
    <t>Column2994</t>
  </si>
  <si>
    <t>Column2995</t>
  </si>
  <si>
    <t>Column2996</t>
  </si>
  <si>
    <t>Column2997</t>
  </si>
  <si>
    <t>Column2998</t>
  </si>
  <si>
    <t>Column2999</t>
  </si>
  <si>
    <t>Column3000</t>
  </si>
  <si>
    <t>Column3001</t>
  </si>
  <si>
    <t>Column3002</t>
  </si>
  <si>
    <t>Column3003</t>
  </si>
  <si>
    <t>Column3004</t>
  </si>
  <si>
    <t>Column3005</t>
  </si>
  <si>
    <t>Column3006</t>
  </si>
  <si>
    <t>Column3007</t>
  </si>
  <si>
    <t>Column3008</t>
  </si>
  <si>
    <t>Column3009</t>
  </si>
  <si>
    <t>Column3010</t>
  </si>
  <si>
    <t>Column3011</t>
  </si>
  <si>
    <t>Column3012</t>
  </si>
  <si>
    <t>Column3013</t>
  </si>
  <si>
    <t>Column3014</t>
  </si>
  <si>
    <t>Column3015</t>
  </si>
  <si>
    <t>Column3016</t>
  </si>
  <si>
    <t>Column3017</t>
  </si>
  <si>
    <t>Column3018</t>
  </si>
  <si>
    <t>Column3019</t>
  </si>
  <si>
    <t>Column3020</t>
  </si>
  <si>
    <t>Column3021</t>
  </si>
  <si>
    <t>Column3022</t>
  </si>
  <si>
    <t>Column3023</t>
  </si>
  <si>
    <t>Column3024</t>
  </si>
  <si>
    <t>Column3025</t>
  </si>
  <si>
    <t>Column3026</t>
  </si>
  <si>
    <t>Column3027</t>
  </si>
  <si>
    <t>Column3028</t>
  </si>
  <si>
    <t>Column3029</t>
  </si>
  <si>
    <t>Column3030</t>
  </si>
  <si>
    <t>Column3031</t>
  </si>
  <si>
    <t>Column3032</t>
  </si>
  <si>
    <t>Column3033</t>
  </si>
  <si>
    <t>Column3034</t>
  </si>
  <si>
    <t>Column3035</t>
  </si>
  <si>
    <t>Column3036</t>
  </si>
  <si>
    <t>Column3037</t>
  </si>
  <si>
    <t>Column3038</t>
  </si>
  <si>
    <t>Column3039</t>
  </si>
  <si>
    <t>Column3040</t>
  </si>
  <si>
    <t>Column3041</t>
  </si>
  <si>
    <t>Column3042</t>
  </si>
  <si>
    <t>Column3043</t>
  </si>
  <si>
    <t>Column3044</t>
  </si>
  <si>
    <t>Column3045</t>
  </si>
  <si>
    <t>Column3046</t>
  </si>
  <si>
    <t>Column3047</t>
  </si>
  <si>
    <t>Column3048</t>
  </si>
  <si>
    <t>Column3049</t>
  </si>
  <si>
    <t>Column3050</t>
  </si>
  <si>
    <t>Column3051</t>
  </si>
  <si>
    <t>Column3052</t>
  </si>
  <si>
    <t>Column3053</t>
  </si>
  <si>
    <t>Column3054</t>
  </si>
  <si>
    <t>Column3055</t>
  </si>
  <si>
    <t>Column3056</t>
  </si>
  <si>
    <t>Column3057</t>
  </si>
  <si>
    <t>Column3058</t>
  </si>
  <si>
    <t>Column3059</t>
  </si>
  <si>
    <t>Column3060</t>
  </si>
  <si>
    <t>Column3061</t>
  </si>
  <si>
    <t>Column3062</t>
  </si>
  <si>
    <t>Column3063</t>
  </si>
  <si>
    <t>Column3064</t>
  </si>
  <si>
    <t>Column3065</t>
  </si>
  <si>
    <t>Column3066</t>
  </si>
  <si>
    <t>Column3067</t>
  </si>
  <si>
    <t>Column3068</t>
  </si>
  <si>
    <t>Column3069</t>
  </si>
  <si>
    <t>Column3070</t>
  </si>
  <si>
    <t>Column3071</t>
  </si>
  <si>
    <t>Column3072</t>
  </si>
  <si>
    <t>Column3073</t>
  </si>
  <si>
    <t>Column3074</t>
  </si>
  <si>
    <t>Column3075</t>
  </si>
  <si>
    <t>Column3076</t>
  </si>
  <si>
    <t>Column3077</t>
  </si>
  <si>
    <t>Column3078</t>
  </si>
  <si>
    <t>Column3079</t>
  </si>
  <si>
    <t>Column3080</t>
  </si>
  <si>
    <t>Column3081</t>
  </si>
  <si>
    <t>Column3082</t>
  </si>
  <si>
    <t>Column3083</t>
  </si>
  <si>
    <t>Column3084</t>
  </si>
  <si>
    <t>Column3085</t>
  </si>
  <si>
    <t>Column3086</t>
  </si>
  <si>
    <t>Column3087</t>
  </si>
  <si>
    <t>Column3088</t>
  </si>
  <si>
    <t>Column3089</t>
  </si>
  <si>
    <t>Column3090</t>
  </si>
  <si>
    <t>Column3091</t>
  </si>
  <si>
    <t>Column3092</t>
  </si>
  <si>
    <t>Column3093</t>
  </si>
  <si>
    <t>Column3094</t>
  </si>
  <si>
    <t>Column3095</t>
  </si>
  <si>
    <t>Column3096</t>
  </si>
  <si>
    <t>Column3097</t>
  </si>
  <si>
    <t>Column3098</t>
  </si>
  <si>
    <t>Column3099</t>
  </si>
  <si>
    <t>Column3100</t>
  </si>
  <si>
    <t>Column3101</t>
  </si>
  <si>
    <t>Column3102</t>
  </si>
  <si>
    <t>Column3103</t>
  </si>
  <si>
    <t>Column3104</t>
  </si>
  <si>
    <t>Column3105</t>
  </si>
  <si>
    <t>Column3106</t>
  </si>
  <si>
    <t>Column3107</t>
  </si>
  <si>
    <t>Column3108</t>
  </si>
  <si>
    <t>Column3109</t>
  </si>
  <si>
    <t>Column3110</t>
  </si>
  <si>
    <t>Column3111</t>
  </si>
  <si>
    <t>Column3112</t>
  </si>
  <si>
    <t>Column3113</t>
  </si>
  <si>
    <t>Column3114</t>
  </si>
  <si>
    <t>Column3115</t>
  </si>
  <si>
    <t>Column3116</t>
  </si>
  <si>
    <t>Column3117</t>
  </si>
  <si>
    <t>Column3118</t>
  </si>
  <si>
    <t>Column3119</t>
  </si>
  <si>
    <t>Column3120</t>
  </si>
  <si>
    <t>Column3121</t>
  </si>
  <si>
    <t>Column3122</t>
  </si>
  <si>
    <t>Column3123</t>
  </si>
  <si>
    <t>Column3124</t>
  </si>
  <si>
    <t>Column3125</t>
  </si>
  <si>
    <t>Column3126</t>
  </si>
  <si>
    <t>Column3127</t>
  </si>
  <si>
    <t>Column3128</t>
  </si>
  <si>
    <t>Column3129</t>
  </si>
  <si>
    <t>Column3130</t>
  </si>
  <si>
    <t>Column3131</t>
  </si>
  <si>
    <t>Column3132</t>
  </si>
  <si>
    <t>Column3133</t>
  </si>
  <si>
    <t>Column3134</t>
  </si>
  <si>
    <t>Column3135</t>
  </si>
  <si>
    <t>Column3136</t>
  </si>
  <si>
    <t>Column3137</t>
  </si>
  <si>
    <t>Column3138</t>
  </si>
  <si>
    <t>Column3139</t>
  </si>
  <si>
    <t>Column3140</t>
  </si>
  <si>
    <t>Column3141</t>
  </si>
  <si>
    <t>Column3142</t>
  </si>
  <si>
    <t>Column3143</t>
  </si>
  <si>
    <t>Column3144</t>
  </si>
  <si>
    <t>Column3145</t>
  </si>
  <si>
    <t>Column3146</t>
  </si>
  <si>
    <t>Column3147</t>
  </si>
  <si>
    <t>Column3148</t>
  </si>
  <si>
    <t>Column3149</t>
  </si>
  <si>
    <t>Column3150</t>
  </si>
  <si>
    <t>Column3151</t>
  </si>
  <si>
    <t>Column3152</t>
  </si>
  <si>
    <t>Column3153</t>
  </si>
  <si>
    <t>Column3154</t>
  </si>
  <si>
    <t>Column3155</t>
  </si>
  <si>
    <t>Column3156</t>
  </si>
  <si>
    <t>Column3157</t>
  </si>
  <si>
    <t>Column3158</t>
  </si>
  <si>
    <t>Column3159</t>
  </si>
  <si>
    <t>Column3160</t>
  </si>
  <si>
    <t>Column3161</t>
  </si>
  <si>
    <t>Column3162</t>
  </si>
  <si>
    <t>Column3163</t>
  </si>
  <si>
    <t>Column3164</t>
  </si>
  <si>
    <t>Column3165</t>
  </si>
  <si>
    <t>Column3166</t>
  </si>
  <si>
    <t>Column3167</t>
  </si>
  <si>
    <t>Column3168</t>
  </si>
  <si>
    <t>Column3169</t>
  </si>
  <si>
    <t>Column3170</t>
  </si>
  <si>
    <t>Column3171</t>
  </si>
  <si>
    <t>Column3172</t>
  </si>
  <si>
    <t>Column3173</t>
  </si>
  <si>
    <t>Column3174</t>
  </si>
  <si>
    <t>Column3175</t>
  </si>
  <si>
    <t>Column3176</t>
  </si>
  <si>
    <t>Column3177</t>
  </si>
  <si>
    <t>Column3178</t>
  </si>
  <si>
    <t>Column3179</t>
  </si>
  <si>
    <t>Column3180</t>
  </si>
  <si>
    <t>Column3181</t>
  </si>
  <si>
    <t>Column3182</t>
  </si>
  <si>
    <t>Column3183</t>
  </si>
  <si>
    <t>Column3184</t>
  </si>
  <si>
    <t>Column3185</t>
  </si>
  <si>
    <t>Column3186</t>
  </si>
  <si>
    <t>Column3187</t>
  </si>
  <si>
    <t>Column3188</t>
  </si>
  <si>
    <t>Column3189</t>
  </si>
  <si>
    <t>Column3190</t>
  </si>
  <si>
    <t>Column3191</t>
  </si>
  <si>
    <t>Column3192</t>
  </si>
  <si>
    <t>Column3193</t>
  </si>
  <si>
    <t>Column3194</t>
  </si>
  <si>
    <t>Column3195</t>
  </si>
  <si>
    <t>Column3196</t>
  </si>
  <si>
    <t>Column3197</t>
  </si>
  <si>
    <t>Column3198</t>
  </si>
  <si>
    <t>Column3199</t>
  </si>
  <si>
    <t>Column3200</t>
  </si>
  <si>
    <t>Column3201</t>
  </si>
  <si>
    <t>Column3202</t>
  </si>
  <si>
    <t>Column3203</t>
  </si>
  <si>
    <t>Column3204</t>
  </si>
  <si>
    <t>Column3205</t>
  </si>
  <si>
    <t>Column3206</t>
  </si>
  <si>
    <t>Column3207</t>
  </si>
  <si>
    <t>Column3208</t>
  </si>
  <si>
    <t>Column3209</t>
  </si>
  <si>
    <t>Column3210</t>
  </si>
  <si>
    <t>Column3211</t>
  </si>
  <si>
    <t>Column3212</t>
  </si>
  <si>
    <t>Column3213</t>
  </si>
  <si>
    <t>Column3214</t>
  </si>
  <si>
    <t>Column3215</t>
  </si>
  <si>
    <t>Column3216</t>
  </si>
  <si>
    <t>Column3217</t>
  </si>
  <si>
    <t>Column3218</t>
  </si>
  <si>
    <t>Column3219</t>
  </si>
  <si>
    <t>Column3220</t>
  </si>
  <si>
    <t>Column3221</t>
  </si>
  <si>
    <t>Column3222</t>
  </si>
  <si>
    <t>Column3223</t>
  </si>
  <si>
    <t>Column3224</t>
  </si>
  <si>
    <t>Column3225</t>
  </si>
  <si>
    <t>Column3226</t>
  </si>
  <si>
    <t>Column3227</t>
  </si>
  <si>
    <t>Column3228</t>
  </si>
  <si>
    <t>Column3229</t>
  </si>
  <si>
    <t>Column3230</t>
  </si>
  <si>
    <t>Column3231</t>
  </si>
  <si>
    <t>Column3232</t>
  </si>
  <si>
    <t>Column3233</t>
  </si>
  <si>
    <t>Column3234</t>
  </si>
  <si>
    <t>Column3235</t>
  </si>
  <si>
    <t>Column3236</t>
  </si>
  <si>
    <t>Column3237</t>
  </si>
  <si>
    <t>Column3238</t>
  </si>
  <si>
    <t>Column3239</t>
  </si>
  <si>
    <t>Column3240</t>
  </si>
  <si>
    <t>Column3241</t>
  </si>
  <si>
    <t>Column3242</t>
  </si>
  <si>
    <t>Column3243</t>
  </si>
  <si>
    <t>Column3244</t>
  </si>
  <si>
    <t>Column3245</t>
  </si>
  <si>
    <t>Column3246</t>
  </si>
  <si>
    <t>Column3247</t>
  </si>
  <si>
    <t>Column3248</t>
  </si>
  <si>
    <t>Column3249</t>
  </si>
  <si>
    <t>Column3250</t>
  </si>
  <si>
    <t>Column3251</t>
  </si>
  <si>
    <t>Column3252</t>
  </si>
  <si>
    <t>Column3253</t>
  </si>
  <si>
    <t>Column3254</t>
  </si>
  <si>
    <t>Column3255</t>
  </si>
  <si>
    <t>Column3256</t>
  </si>
  <si>
    <t>Column3257</t>
  </si>
  <si>
    <t>Column3258</t>
  </si>
  <si>
    <t>Column3259</t>
  </si>
  <si>
    <t>Column3260</t>
  </si>
  <si>
    <t>Column3261</t>
  </si>
  <si>
    <t>Column3262</t>
  </si>
  <si>
    <t>Column3263</t>
  </si>
  <si>
    <t>Column3264</t>
  </si>
  <si>
    <t>Column3265</t>
  </si>
  <si>
    <t>Column3266</t>
  </si>
  <si>
    <t>Column3267</t>
  </si>
  <si>
    <t>Column3268</t>
  </si>
  <si>
    <t>Column3269</t>
  </si>
  <si>
    <t>Column3270</t>
  </si>
  <si>
    <t>Column3271</t>
  </si>
  <si>
    <t>Column3272</t>
  </si>
  <si>
    <t>Column3273</t>
  </si>
  <si>
    <t>Column3274</t>
  </si>
  <si>
    <t>Column3275</t>
  </si>
  <si>
    <t>Column3276</t>
  </si>
  <si>
    <t>Column3277</t>
  </si>
  <si>
    <t>Column3278</t>
  </si>
  <si>
    <t>Column3279</t>
  </si>
  <si>
    <t>Column3280</t>
  </si>
  <si>
    <t>Column3281</t>
  </si>
  <si>
    <t>Column3282</t>
  </si>
  <si>
    <t>Column3283</t>
  </si>
  <si>
    <t>Column3284</t>
  </si>
  <si>
    <t>Column3285</t>
  </si>
  <si>
    <t>Column3286</t>
  </si>
  <si>
    <t>Column3287</t>
  </si>
  <si>
    <t>Column3288</t>
  </si>
  <si>
    <t>Column3289</t>
  </si>
  <si>
    <t>Column3290</t>
  </si>
  <si>
    <t>Column3291</t>
  </si>
  <si>
    <t>Column3292</t>
  </si>
  <si>
    <t>Column3293</t>
  </si>
  <si>
    <t>Column3294</t>
  </si>
  <si>
    <t>Column3295</t>
  </si>
  <si>
    <t>Column3296</t>
  </si>
  <si>
    <t>Column3297</t>
  </si>
  <si>
    <t>Column3298</t>
  </si>
  <si>
    <t>Column3299</t>
  </si>
  <si>
    <t>Column3300</t>
  </si>
  <si>
    <t>Column3301</t>
  </si>
  <si>
    <t>Column3302</t>
  </si>
  <si>
    <t>Column3303</t>
  </si>
  <si>
    <t>Column3304</t>
  </si>
  <si>
    <t>Column3305</t>
  </si>
  <si>
    <t>Column3306</t>
  </si>
  <si>
    <t>Column3307</t>
  </si>
  <si>
    <t>Column3308</t>
  </si>
  <si>
    <t>Column3309</t>
  </si>
  <si>
    <t>Column3310</t>
  </si>
  <si>
    <t>Column3311</t>
  </si>
  <si>
    <t>Column3312</t>
  </si>
  <si>
    <t>Column3313</t>
  </si>
  <si>
    <t>Column3314</t>
  </si>
  <si>
    <t>Column3315</t>
  </si>
  <si>
    <t>Column3316</t>
  </si>
  <si>
    <t>Column3317</t>
  </si>
  <si>
    <t>Column3318</t>
  </si>
  <si>
    <t>Column3319</t>
  </si>
  <si>
    <t>Column3320</t>
  </si>
  <si>
    <t>Column3321</t>
  </si>
  <si>
    <t>Column3322</t>
  </si>
  <si>
    <t>Column3323</t>
  </si>
  <si>
    <t>Column3324</t>
  </si>
  <si>
    <t>Column3325</t>
  </si>
  <si>
    <t>Column3326</t>
  </si>
  <si>
    <t>Column3327</t>
  </si>
  <si>
    <t>Column3328</t>
  </si>
  <si>
    <t>Column3329</t>
  </si>
  <si>
    <t>Column3330</t>
  </si>
  <si>
    <t>Column3331</t>
  </si>
  <si>
    <t>Column3332</t>
  </si>
  <si>
    <t>Column3333</t>
  </si>
  <si>
    <t>Column3334</t>
  </si>
  <si>
    <t>Column3335</t>
  </si>
  <si>
    <t>Column3336</t>
  </si>
  <si>
    <t>Column3337</t>
  </si>
  <si>
    <t>Column3338</t>
  </si>
  <si>
    <t>Column3339</t>
  </si>
  <si>
    <t>Column3340</t>
  </si>
  <si>
    <t>Column3341</t>
  </si>
  <si>
    <t>Column3342</t>
  </si>
  <si>
    <t>Column3343</t>
  </si>
  <si>
    <t>Column3344</t>
  </si>
  <si>
    <t>Column3345</t>
  </si>
  <si>
    <t>Column3346</t>
  </si>
  <si>
    <t>Column3347</t>
  </si>
  <si>
    <t>Column3348</t>
  </si>
  <si>
    <t>Column3349</t>
  </si>
  <si>
    <t>Column3350</t>
  </si>
  <si>
    <t>Column3351</t>
  </si>
  <si>
    <t>Column3352</t>
  </si>
  <si>
    <t>Column3353</t>
  </si>
  <si>
    <t>Column3354</t>
  </si>
  <si>
    <t>Column3355</t>
  </si>
  <si>
    <t>Column3356</t>
  </si>
  <si>
    <t>Column3357</t>
  </si>
  <si>
    <t>Column3358</t>
  </si>
  <si>
    <t>Column3359</t>
  </si>
  <si>
    <t>Column3360</t>
  </si>
  <si>
    <t>Column3361</t>
  </si>
  <si>
    <t>Column3362</t>
  </si>
  <si>
    <t>Column3363</t>
  </si>
  <si>
    <t>Column3364</t>
  </si>
  <si>
    <t>Column3365</t>
  </si>
  <si>
    <t>Column3366</t>
  </si>
  <si>
    <t>Column3367</t>
  </si>
  <si>
    <t>Column3368</t>
  </si>
  <si>
    <t>Column3369</t>
  </si>
  <si>
    <t>Column3370</t>
  </si>
  <si>
    <t>Column3371</t>
  </si>
  <si>
    <t>Column3372</t>
  </si>
  <si>
    <t>Column3373</t>
  </si>
  <si>
    <t>Column3374</t>
  </si>
  <si>
    <t>Column3375</t>
  </si>
  <si>
    <t>Column3376</t>
  </si>
  <si>
    <t>Column3377</t>
  </si>
  <si>
    <t>Column3378</t>
  </si>
  <si>
    <t>Column3379</t>
  </si>
  <si>
    <t>Column3380</t>
  </si>
  <si>
    <t>Column3381</t>
  </si>
  <si>
    <t>Column3382</t>
  </si>
  <si>
    <t>Column3383</t>
  </si>
  <si>
    <t>Column3384</t>
  </si>
  <si>
    <t>Column3385</t>
  </si>
  <si>
    <t>Column3386</t>
  </si>
  <si>
    <t>Column3387</t>
  </si>
  <si>
    <t>Column3388</t>
  </si>
  <si>
    <t>Column3389</t>
  </si>
  <si>
    <t>Column3390</t>
  </si>
  <si>
    <t>Column3391</t>
  </si>
  <si>
    <t>Column3392</t>
  </si>
  <si>
    <t>Column3393</t>
  </si>
  <si>
    <t>Column3394</t>
  </si>
  <si>
    <t>Column3395</t>
  </si>
  <si>
    <t>Column3396</t>
  </si>
  <si>
    <t>Column3397</t>
  </si>
  <si>
    <t>Column3398</t>
  </si>
  <si>
    <t>Column3399</t>
  </si>
  <si>
    <t>Column3400</t>
  </si>
  <si>
    <t>Column3401</t>
  </si>
  <si>
    <t>Column3402</t>
  </si>
  <si>
    <t>Column3403</t>
  </si>
  <si>
    <t>Column3404</t>
  </si>
  <si>
    <t>Column3405</t>
  </si>
  <si>
    <t>Column3406</t>
  </si>
  <si>
    <t>Column3407</t>
  </si>
  <si>
    <t>Column3408</t>
  </si>
  <si>
    <t>Column3409</t>
  </si>
  <si>
    <t>Column3410</t>
  </si>
  <si>
    <t>Column3411</t>
  </si>
  <si>
    <t>Column3412</t>
  </si>
  <si>
    <t>Column3413</t>
  </si>
  <si>
    <t>Column3414</t>
  </si>
  <si>
    <t>Column3415</t>
  </si>
  <si>
    <t>Column3416</t>
  </si>
  <si>
    <t>Column3417</t>
  </si>
  <si>
    <t>Column3418</t>
  </si>
  <si>
    <t>Column3419</t>
  </si>
  <si>
    <t>Column3420</t>
  </si>
  <si>
    <t>Column3421</t>
  </si>
  <si>
    <t>Column3422</t>
  </si>
  <si>
    <t>Column3423</t>
  </si>
  <si>
    <t>Column3424</t>
  </si>
  <si>
    <t>Column3425</t>
  </si>
  <si>
    <t>Column3426</t>
  </si>
  <si>
    <t>Column3427</t>
  </si>
  <si>
    <t>Column3428</t>
  </si>
  <si>
    <t>Column3429</t>
  </si>
  <si>
    <t>Column3430</t>
  </si>
  <si>
    <t>Column3431</t>
  </si>
  <si>
    <t>Column3432</t>
  </si>
  <si>
    <t>Column3433</t>
  </si>
  <si>
    <t>Column3434</t>
  </si>
  <si>
    <t>Column3435</t>
  </si>
  <si>
    <t>Column3436</t>
  </si>
  <si>
    <t>Column3437</t>
  </si>
  <si>
    <t>Column3438</t>
  </si>
  <si>
    <t>Column3439</t>
  </si>
  <si>
    <t>Column3440</t>
  </si>
  <si>
    <t>Column3441</t>
  </si>
  <si>
    <t>Column3442</t>
  </si>
  <si>
    <t>Column3443</t>
  </si>
  <si>
    <t>Column3444</t>
  </si>
  <si>
    <t>Column3445</t>
  </si>
  <si>
    <t>Column3446</t>
  </si>
  <si>
    <t>Column3447</t>
  </si>
  <si>
    <t>Column3448</t>
  </si>
  <si>
    <t>Column3449</t>
  </si>
  <si>
    <t>Column3450</t>
  </si>
  <si>
    <t>Column3451</t>
  </si>
  <si>
    <t>Column3452</t>
  </si>
  <si>
    <t>Column3453</t>
  </si>
  <si>
    <t>Column3454</t>
  </si>
  <si>
    <t>Column3455</t>
  </si>
  <si>
    <t>Column3456</t>
  </si>
  <si>
    <t>Column3457</t>
  </si>
  <si>
    <t>Column3458</t>
  </si>
  <si>
    <t>Column3459</t>
  </si>
  <si>
    <t>Column3460</t>
  </si>
  <si>
    <t>Column3461</t>
  </si>
  <si>
    <t>Column3462</t>
  </si>
  <si>
    <t>Column3463</t>
  </si>
  <si>
    <t>Column3464</t>
  </si>
  <si>
    <t>Column3465</t>
  </si>
  <si>
    <t>Column3466</t>
  </si>
  <si>
    <t>Column3467</t>
  </si>
  <si>
    <t>Column3468</t>
  </si>
  <si>
    <t>Column3469</t>
  </si>
  <si>
    <t>Column3470</t>
  </si>
  <si>
    <t>Column3471</t>
  </si>
  <si>
    <t>Column3472</t>
  </si>
  <si>
    <t>Column3473</t>
  </si>
  <si>
    <t>Column3474</t>
  </si>
  <si>
    <t>Column3475</t>
  </si>
  <si>
    <t>Column3476</t>
  </si>
  <si>
    <t>Column3477</t>
  </si>
  <si>
    <t>Column3478</t>
  </si>
  <si>
    <t>Column3479</t>
  </si>
  <si>
    <t>Column3480</t>
  </si>
  <si>
    <t>Column3481</t>
  </si>
  <si>
    <t>Column3482</t>
  </si>
  <si>
    <t>Column3483</t>
  </si>
  <si>
    <t>Column3484</t>
  </si>
  <si>
    <t>Column3485</t>
  </si>
  <si>
    <t>Column3486</t>
  </si>
  <si>
    <t>Column3487</t>
  </si>
  <si>
    <t>Column3488</t>
  </si>
  <si>
    <t>Column3489</t>
  </si>
  <si>
    <t>Column3490</t>
  </si>
  <si>
    <t>Column3491</t>
  </si>
  <si>
    <t>Column3492</t>
  </si>
  <si>
    <t>Column3493</t>
  </si>
  <si>
    <t>Column3494</t>
  </si>
  <si>
    <t>Column3495</t>
  </si>
  <si>
    <t>Column3496</t>
  </si>
  <si>
    <t>Column3497</t>
  </si>
  <si>
    <t>Column3498</t>
  </si>
  <si>
    <t>Column3499</t>
  </si>
  <si>
    <t>Column3500</t>
  </si>
  <si>
    <t>Column3501</t>
  </si>
  <si>
    <t>Column3502</t>
  </si>
  <si>
    <t>Column3503</t>
  </si>
  <si>
    <t>Column3504</t>
  </si>
  <si>
    <t>Column3505</t>
  </si>
  <si>
    <t>Column3506</t>
  </si>
  <si>
    <t>Column3507</t>
  </si>
  <si>
    <t>Column3508</t>
  </si>
  <si>
    <t>Column3509</t>
  </si>
  <si>
    <t>Column3510</t>
  </si>
  <si>
    <t>Column3511</t>
  </si>
  <si>
    <t>Column3512</t>
  </si>
  <si>
    <t>Column3513</t>
  </si>
  <si>
    <t>Column3514</t>
  </si>
  <si>
    <t>Column3515</t>
  </si>
  <si>
    <t>Column3516</t>
  </si>
  <si>
    <t>Column3517</t>
  </si>
  <si>
    <t>Column3518</t>
  </si>
  <si>
    <t>Column3519</t>
  </si>
  <si>
    <t>Column3520</t>
  </si>
  <si>
    <t>Column3521</t>
  </si>
  <si>
    <t>Column3522</t>
  </si>
  <si>
    <t>Column3523</t>
  </si>
  <si>
    <t>Column3524</t>
  </si>
  <si>
    <t>Column3525</t>
  </si>
  <si>
    <t>Column3526</t>
  </si>
  <si>
    <t>Column3527</t>
  </si>
  <si>
    <t>Column3528</t>
  </si>
  <si>
    <t>Column3529</t>
  </si>
  <si>
    <t>Column3530</t>
  </si>
  <si>
    <t>Column3531</t>
  </si>
  <si>
    <t>Column3532</t>
  </si>
  <si>
    <t>Column3533</t>
  </si>
  <si>
    <t>Column3534</t>
  </si>
  <si>
    <t>Column3535</t>
  </si>
  <si>
    <t>Column3536</t>
  </si>
  <si>
    <t>Column3537</t>
  </si>
  <si>
    <t>Column3538</t>
  </si>
  <si>
    <t>Column3539</t>
  </si>
  <si>
    <t>Column3540</t>
  </si>
  <si>
    <t>Column3541</t>
  </si>
  <si>
    <t>Column3542</t>
  </si>
  <si>
    <t>Column3543</t>
  </si>
  <si>
    <t>Column3544</t>
  </si>
  <si>
    <t>Column3545</t>
  </si>
  <si>
    <t>Column3546</t>
  </si>
  <si>
    <t>Column3547</t>
  </si>
  <si>
    <t>Column3548</t>
  </si>
  <si>
    <t>Column3549</t>
  </si>
  <si>
    <t>Column3550</t>
  </si>
  <si>
    <t>Column3551</t>
  </si>
  <si>
    <t>Column3552</t>
  </si>
  <si>
    <t>Column3553</t>
  </si>
  <si>
    <t>Column3554</t>
  </si>
  <si>
    <t>Column3555</t>
  </si>
  <si>
    <t>Column3556</t>
  </si>
  <si>
    <t>Column3557</t>
  </si>
  <si>
    <t>Column3558</t>
  </si>
  <si>
    <t>Column3559</t>
  </si>
  <si>
    <t>Column3560</t>
  </si>
  <si>
    <t>Column3561</t>
  </si>
  <si>
    <t>Column3562</t>
  </si>
  <si>
    <t>Column3563</t>
  </si>
  <si>
    <t>Column3564</t>
  </si>
  <si>
    <t>Column3565</t>
  </si>
  <si>
    <t>Column3566</t>
  </si>
  <si>
    <t>Column3567</t>
  </si>
  <si>
    <t>Column3568</t>
  </si>
  <si>
    <t>Column3569</t>
  </si>
  <si>
    <t>Column3570</t>
  </si>
  <si>
    <t>Column3571</t>
  </si>
  <si>
    <t>Column3572</t>
  </si>
  <si>
    <t>Column3573</t>
  </si>
  <si>
    <t>Column3574</t>
  </si>
  <si>
    <t>Column3575</t>
  </si>
  <si>
    <t>Column3576</t>
  </si>
  <si>
    <t>Column3577</t>
  </si>
  <si>
    <t>Column3578</t>
  </si>
  <si>
    <t>Column3579</t>
  </si>
  <si>
    <t>Column3580</t>
  </si>
  <si>
    <t>Column3581</t>
  </si>
  <si>
    <t>Column3582</t>
  </si>
  <si>
    <t>Column3583</t>
  </si>
  <si>
    <t>Column3584</t>
  </si>
  <si>
    <t>Column3585</t>
  </si>
  <si>
    <t>Column3586</t>
  </si>
  <si>
    <t>Column3587</t>
  </si>
  <si>
    <t>Column3588</t>
  </si>
  <si>
    <t>Column3589</t>
  </si>
  <si>
    <t>Column3590</t>
  </si>
  <si>
    <t>Column3591</t>
  </si>
  <si>
    <t>Column3592</t>
  </si>
  <si>
    <t>Column3593</t>
  </si>
  <si>
    <t>Column3594</t>
  </si>
  <si>
    <t>Column3595</t>
  </si>
  <si>
    <t>Column3596</t>
  </si>
  <si>
    <t>Column3597</t>
  </si>
  <si>
    <t>Column3598</t>
  </si>
  <si>
    <t>Column3599</t>
  </si>
  <si>
    <t>Column3600</t>
  </si>
  <si>
    <t>Column3601</t>
  </si>
  <si>
    <t>Column3602</t>
  </si>
  <si>
    <t>Column3603</t>
  </si>
  <si>
    <t>Column3604</t>
  </si>
  <si>
    <t>Column3605</t>
  </si>
  <si>
    <t>Column3606</t>
  </si>
  <si>
    <t>Column3607</t>
  </si>
  <si>
    <t>Column3608</t>
  </si>
  <si>
    <t>Column3609</t>
  </si>
  <si>
    <t>Column3610</t>
  </si>
  <si>
    <t>Column3611</t>
  </si>
  <si>
    <t>Column3612</t>
  </si>
  <si>
    <t>Column3613</t>
  </si>
  <si>
    <t>Column3614</t>
  </si>
  <si>
    <t>Column3615</t>
  </si>
  <si>
    <t>Column3616</t>
  </si>
  <si>
    <t>Column3617</t>
  </si>
  <si>
    <t>Column3618</t>
  </si>
  <si>
    <t>Column3619</t>
  </si>
  <si>
    <t>Column3620</t>
  </si>
  <si>
    <t>Column3621</t>
  </si>
  <si>
    <t>Column3622</t>
  </si>
  <si>
    <t>Column3623</t>
  </si>
  <si>
    <t>Column3624</t>
  </si>
  <si>
    <t>Column3625</t>
  </si>
  <si>
    <t>Column3626</t>
  </si>
  <si>
    <t>Column3627</t>
  </si>
  <si>
    <t>Column3628</t>
  </si>
  <si>
    <t>Column3629</t>
  </si>
  <si>
    <t>Column3630</t>
  </si>
  <si>
    <t>Column3631</t>
  </si>
  <si>
    <t>Column3632</t>
  </si>
  <si>
    <t>Column3633</t>
  </si>
  <si>
    <t>Column3634</t>
  </si>
  <si>
    <t>Column3635</t>
  </si>
  <si>
    <t>Column3636</t>
  </si>
  <si>
    <t>Column3637</t>
  </si>
  <si>
    <t>Column3638</t>
  </si>
  <si>
    <t>Column3639</t>
  </si>
  <si>
    <t>Column3640</t>
  </si>
  <si>
    <t>Column3641</t>
  </si>
  <si>
    <t>Column3642</t>
  </si>
  <si>
    <t>Column3643</t>
  </si>
  <si>
    <t>Column3644</t>
  </si>
  <si>
    <t>Column3645</t>
  </si>
  <si>
    <t>Column3646</t>
  </si>
  <si>
    <t>Column3647</t>
  </si>
  <si>
    <t>Column3648</t>
  </si>
  <si>
    <t>Column3649</t>
  </si>
  <si>
    <t>Column3650</t>
  </si>
  <si>
    <t>Column3651</t>
  </si>
  <si>
    <t>Column3652</t>
  </si>
  <si>
    <t>Column3653</t>
  </si>
  <si>
    <t>Column3654</t>
  </si>
  <si>
    <t>Column3655</t>
  </si>
  <si>
    <t>Column3656</t>
  </si>
  <si>
    <t>Column3657</t>
  </si>
  <si>
    <t>Column3658</t>
  </si>
  <si>
    <t>Column3659</t>
  </si>
  <si>
    <t>Column3660</t>
  </si>
  <si>
    <t>Column3661</t>
  </si>
  <si>
    <t>Column3662</t>
  </si>
  <si>
    <t>Column3663</t>
  </si>
  <si>
    <t>Column3664</t>
  </si>
  <si>
    <t>Column3665</t>
  </si>
  <si>
    <t>Column3666</t>
  </si>
  <si>
    <t>Column3667</t>
  </si>
  <si>
    <t>Column3668</t>
  </si>
  <si>
    <t>Column3669</t>
  </si>
  <si>
    <t>Column3670</t>
  </si>
  <si>
    <t>Column3671</t>
  </si>
  <si>
    <t>Column3672</t>
  </si>
  <si>
    <t>Column3673</t>
  </si>
  <si>
    <t>Column3674</t>
  </si>
  <si>
    <t>Column3675</t>
  </si>
  <si>
    <t>Column3676</t>
  </si>
  <si>
    <t>Column3677</t>
  </si>
  <si>
    <t>Column3678</t>
  </si>
  <si>
    <t>Column3679</t>
  </si>
  <si>
    <t>Column3680</t>
  </si>
  <si>
    <t>Column3681</t>
  </si>
  <si>
    <t>Column3682</t>
  </si>
  <si>
    <t>Column3683</t>
  </si>
  <si>
    <t>Column3684</t>
  </si>
  <si>
    <t>Column3685</t>
  </si>
  <si>
    <t>Column3686</t>
  </si>
  <si>
    <t>Column3687</t>
  </si>
  <si>
    <t>Column3688</t>
  </si>
  <si>
    <t>Column3689</t>
  </si>
  <si>
    <t>Column3690</t>
  </si>
  <si>
    <t>Column3691</t>
  </si>
  <si>
    <t>Column3692</t>
  </si>
  <si>
    <t>Column3693</t>
  </si>
  <si>
    <t>Column3694</t>
  </si>
  <si>
    <t>Column3695</t>
  </si>
  <si>
    <t>Column3696</t>
  </si>
  <si>
    <t>Column3697</t>
  </si>
  <si>
    <t>Column3698</t>
  </si>
  <si>
    <t>Column3699</t>
  </si>
  <si>
    <t>Column3700</t>
  </si>
  <si>
    <t>Column3701</t>
  </si>
  <si>
    <t>Column3702</t>
  </si>
  <si>
    <t>Column3703</t>
  </si>
  <si>
    <t>Column3704</t>
  </si>
  <si>
    <t>Column3705</t>
  </si>
  <si>
    <t>Column3706</t>
  </si>
  <si>
    <t>Column3707</t>
  </si>
  <si>
    <t>Column3708</t>
  </si>
  <si>
    <t>Column3709</t>
  </si>
  <si>
    <t>Column3710</t>
  </si>
  <si>
    <t>Column3711</t>
  </si>
  <si>
    <t>Column3712</t>
  </si>
  <si>
    <t>Column3713</t>
  </si>
  <si>
    <t>Column3714</t>
  </si>
  <si>
    <t>Column3715</t>
  </si>
  <si>
    <t>Column3716</t>
  </si>
  <si>
    <t>Column3717</t>
  </si>
  <si>
    <t>Column3718</t>
  </si>
  <si>
    <t>Column3719</t>
  </si>
  <si>
    <t>Column3720</t>
  </si>
  <si>
    <t>Column3721</t>
  </si>
  <si>
    <t>Column3722</t>
  </si>
  <si>
    <t>Column3723</t>
  </si>
  <si>
    <t>Column3724</t>
  </si>
  <si>
    <t>Column3725</t>
  </si>
  <si>
    <t>Column3726</t>
  </si>
  <si>
    <t>Column3727</t>
  </si>
  <si>
    <t>Column3728</t>
  </si>
  <si>
    <t>Column3729</t>
  </si>
  <si>
    <t>Column3730</t>
  </si>
  <si>
    <t>Column3731</t>
  </si>
  <si>
    <t>Column3732</t>
  </si>
  <si>
    <t>Column3733</t>
  </si>
  <si>
    <t>Column3734</t>
  </si>
  <si>
    <t>Column3735</t>
  </si>
  <si>
    <t>Column3736</t>
  </si>
  <si>
    <t>Column3737</t>
  </si>
  <si>
    <t>Column3738</t>
  </si>
  <si>
    <t>Column3739</t>
  </si>
  <si>
    <t>Column3740</t>
  </si>
  <si>
    <t>Column3741</t>
  </si>
  <si>
    <t>Column3742</t>
  </si>
  <si>
    <t>Column3743</t>
  </si>
  <si>
    <t>Column3744</t>
  </si>
  <si>
    <t>Column3745</t>
  </si>
  <si>
    <t>Column3746</t>
  </si>
  <si>
    <t>Column3747</t>
  </si>
  <si>
    <t>Column3748</t>
  </si>
  <si>
    <t>Column3749</t>
  </si>
  <si>
    <t>Column3750</t>
  </si>
  <si>
    <t>Column3751</t>
  </si>
  <si>
    <t>Column3752</t>
  </si>
  <si>
    <t>Column3753</t>
  </si>
  <si>
    <t>Column3754</t>
  </si>
  <si>
    <t>Column3755</t>
  </si>
  <si>
    <t>Column3756</t>
  </si>
  <si>
    <t>Column3757</t>
  </si>
  <si>
    <t>Column3758</t>
  </si>
  <si>
    <t>Column3759</t>
  </si>
  <si>
    <t>Column3760</t>
  </si>
  <si>
    <t>Column3761</t>
  </si>
  <si>
    <t>Column3762</t>
  </si>
  <si>
    <t>Column3763</t>
  </si>
  <si>
    <t>Column3764</t>
  </si>
  <si>
    <t>Column3765</t>
  </si>
  <si>
    <t>Column3766</t>
  </si>
  <si>
    <t>Column3767</t>
  </si>
  <si>
    <t>Column3768</t>
  </si>
  <si>
    <t>Column3769</t>
  </si>
  <si>
    <t>Column3770</t>
  </si>
  <si>
    <t>Column3771</t>
  </si>
  <si>
    <t>Column3772</t>
  </si>
  <si>
    <t>Column3773</t>
  </si>
  <si>
    <t>Column3774</t>
  </si>
  <si>
    <t>Column3775</t>
  </si>
  <si>
    <t>Column3776</t>
  </si>
  <si>
    <t>Column3777</t>
  </si>
  <si>
    <t>Column3778</t>
  </si>
  <si>
    <t>Column3779</t>
  </si>
  <si>
    <t>Column3780</t>
  </si>
  <si>
    <t>Column3781</t>
  </si>
  <si>
    <t>Column3782</t>
  </si>
  <si>
    <t>Column3783</t>
  </si>
  <si>
    <t>Column3784</t>
  </si>
  <si>
    <t>Column3785</t>
  </si>
  <si>
    <t>Column3786</t>
  </si>
  <si>
    <t>Column3787</t>
  </si>
  <si>
    <t>Column3788</t>
  </si>
  <si>
    <t>Column3789</t>
  </si>
  <si>
    <t>Column3790</t>
  </si>
  <si>
    <t>Column3791</t>
  </si>
  <si>
    <t>Column3792</t>
  </si>
  <si>
    <t>Column3793</t>
  </si>
  <si>
    <t>Column3794</t>
  </si>
  <si>
    <t>Column3795</t>
  </si>
  <si>
    <t>Column3796</t>
  </si>
  <si>
    <t>Column3797</t>
  </si>
  <si>
    <t>Column3798</t>
  </si>
  <si>
    <t>Column3799</t>
  </si>
  <si>
    <t>Column3800</t>
  </si>
  <si>
    <t>Column3801</t>
  </si>
  <si>
    <t>Column3802</t>
  </si>
  <si>
    <t>Column3803</t>
  </si>
  <si>
    <t>Column3804</t>
  </si>
  <si>
    <t>Column3805</t>
  </si>
  <si>
    <t>Column3806</t>
  </si>
  <si>
    <t>Column3807</t>
  </si>
  <si>
    <t>Column3808</t>
  </si>
  <si>
    <t>Column3809</t>
  </si>
  <si>
    <t>Column3810</t>
  </si>
  <si>
    <t>Column3811</t>
  </si>
  <si>
    <t>Column3812</t>
  </si>
  <si>
    <t>Column3813</t>
  </si>
  <si>
    <t>Column3814</t>
  </si>
  <si>
    <t>Column3815</t>
  </si>
  <si>
    <t>Column3816</t>
  </si>
  <si>
    <t>Column3817</t>
  </si>
  <si>
    <t>Column3818</t>
  </si>
  <si>
    <t>Column3819</t>
  </si>
  <si>
    <t>Column3820</t>
  </si>
  <si>
    <t>Column3821</t>
  </si>
  <si>
    <t>Column3822</t>
  </si>
  <si>
    <t>Column3823</t>
  </si>
  <si>
    <t>Column3824</t>
  </si>
  <si>
    <t>Column3825</t>
  </si>
  <si>
    <t>Column3826</t>
  </si>
  <si>
    <t>Column3827</t>
  </si>
  <si>
    <t>Column3828</t>
  </si>
  <si>
    <t>Column3829</t>
  </si>
  <si>
    <t>Column3830</t>
  </si>
  <si>
    <t>Column3831</t>
  </si>
  <si>
    <t>Column3832</t>
  </si>
  <si>
    <t>Column3833</t>
  </si>
  <si>
    <t>Column3834</t>
  </si>
  <si>
    <t>Column3835</t>
  </si>
  <si>
    <t>Column3836</t>
  </si>
  <si>
    <t>Column3837</t>
  </si>
  <si>
    <t>Column3838</t>
  </si>
  <si>
    <t>Column3839</t>
  </si>
  <si>
    <t>Column3840</t>
  </si>
  <si>
    <t>Column3841</t>
  </si>
  <si>
    <t>Column3842</t>
  </si>
  <si>
    <t>Column3843</t>
  </si>
  <si>
    <t>Column3844</t>
  </si>
  <si>
    <t>Column3845</t>
  </si>
  <si>
    <t>Column3846</t>
  </si>
  <si>
    <t>Column3847</t>
  </si>
  <si>
    <t>Column3848</t>
  </si>
  <si>
    <t>Column3849</t>
  </si>
  <si>
    <t>Column3850</t>
  </si>
  <si>
    <t>Column3851</t>
  </si>
  <si>
    <t>Column3852</t>
  </si>
  <si>
    <t>Column3853</t>
  </si>
  <si>
    <t>Column3854</t>
  </si>
  <si>
    <t>Column3855</t>
  </si>
  <si>
    <t>Column3856</t>
  </si>
  <si>
    <t>Column3857</t>
  </si>
  <si>
    <t>Column3858</t>
  </si>
  <si>
    <t>Column3859</t>
  </si>
  <si>
    <t>Column3860</t>
  </si>
  <si>
    <t>Column3861</t>
  </si>
  <si>
    <t>Column3862</t>
  </si>
  <si>
    <t>Column3863</t>
  </si>
  <si>
    <t>Column3864</t>
  </si>
  <si>
    <t>Column3865</t>
  </si>
  <si>
    <t>Column3866</t>
  </si>
  <si>
    <t>Column3867</t>
  </si>
  <si>
    <t>Column3868</t>
  </si>
  <si>
    <t>Column3869</t>
  </si>
  <si>
    <t>Column3870</t>
  </si>
  <si>
    <t>Column3871</t>
  </si>
  <si>
    <t>Column3872</t>
  </si>
  <si>
    <t>Column3873</t>
  </si>
  <si>
    <t>Column3874</t>
  </si>
  <si>
    <t>Column3875</t>
  </si>
  <si>
    <t>Column3876</t>
  </si>
  <si>
    <t>Column3877</t>
  </si>
  <si>
    <t>Column3878</t>
  </si>
  <si>
    <t>Column3879</t>
  </si>
  <si>
    <t>Column3880</t>
  </si>
  <si>
    <t>Column3881</t>
  </si>
  <si>
    <t>Column3882</t>
  </si>
  <si>
    <t>Column3883</t>
  </si>
  <si>
    <t>Column3884</t>
  </si>
  <si>
    <t>Column3885</t>
  </si>
  <si>
    <t>Column3886</t>
  </si>
  <si>
    <t>Column3887</t>
  </si>
  <si>
    <t>Column3888</t>
  </si>
  <si>
    <t>Column3889</t>
  </si>
  <si>
    <t>Column3890</t>
  </si>
  <si>
    <t>Column3891</t>
  </si>
  <si>
    <t>Column3892</t>
  </si>
  <si>
    <t>Column3893</t>
  </si>
  <si>
    <t>Column3894</t>
  </si>
  <si>
    <t>Column3895</t>
  </si>
  <si>
    <t>Column3896</t>
  </si>
  <si>
    <t>Column3897</t>
  </si>
  <si>
    <t>Column3898</t>
  </si>
  <si>
    <t>Column3899</t>
  </si>
  <si>
    <t>Column3900</t>
  </si>
  <si>
    <t>Column3901</t>
  </si>
  <si>
    <t>Column3902</t>
  </si>
  <si>
    <t>Column3903</t>
  </si>
  <si>
    <t>Column3904</t>
  </si>
  <si>
    <t>Column3905</t>
  </si>
  <si>
    <t>Column3906</t>
  </si>
  <si>
    <t>Column3907</t>
  </si>
  <si>
    <t>Column3908</t>
  </si>
  <si>
    <t>Column3909</t>
  </si>
  <si>
    <t>Column3910</t>
  </si>
  <si>
    <t>Column3911</t>
  </si>
  <si>
    <t>Column3912</t>
  </si>
  <si>
    <t>Column3913</t>
  </si>
  <si>
    <t>Column3914</t>
  </si>
  <si>
    <t>Column3915</t>
  </si>
  <si>
    <t>Column3916</t>
  </si>
  <si>
    <t>Column3917</t>
  </si>
  <si>
    <t>Column3918</t>
  </si>
  <si>
    <t>Column3919</t>
  </si>
  <si>
    <t>Column3920</t>
  </si>
  <si>
    <t>Column3921</t>
  </si>
  <si>
    <t>Column3922</t>
  </si>
  <si>
    <t>Column3923</t>
  </si>
  <si>
    <t>Column3924</t>
  </si>
  <si>
    <t>Column3925</t>
  </si>
  <si>
    <t>Column3926</t>
  </si>
  <si>
    <t>Column3927</t>
  </si>
  <si>
    <t>Column3928</t>
  </si>
  <si>
    <t>Column3929</t>
  </si>
  <si>
    <t>Column3930</t>
  </si>
  <si>
    <t>Column3931</t>
  </si>
  <si>
    <t>Column3932</t>
  </si>
  <si>
    <t>Column3933</t>
  </si>
  <si>
    <t>Column3934</t>
  </si>
  <si>
    <t>Column3935</t>
  </si>
  <si>
    <t>Column3936</t>
  </si>
  <si>
    <t>Column3937</t>
  </si>
  <si>
    <t>Column3938</t>
  </si>
  <si>
    <t>Column3939</t>
  </si>
  <si>
    <t>Column3940</t>
  </si>
  <si>
    <t>Column3941</t>
  </si>
  <si>
    <t>Column3942</t>
  </si>
  <si>
    <t>Column3943</t>
  </si>
  <si>
    <t>Column3944</t>
  </si>
  <si>
    <t>Column3945</t>
  </si>
  <si>
    <t>Column3946</t>
  </si>
  <si>
    <t>Column3947</t>
  </si>
  <si>
    <t>Column3948</t>
  </si>
  <si>
    <t>Column3949</t>
  </si>
  <si>
    <t>Column3950</t>
  </si>
  <si>
    <t>Column3951</t>
  </si>
  <si>
    <t>Column3952</t>
  </si>
  <si>
    <t>Column3953</t>
  </si>
  <si>
    <t>Column3954</t>
  </si>
  <si>
    <t>Column3955</t>
  </si>
  <si>
    <t>Column3956</t>
  </si>
  <si>
    <t>Column3957</t>
  </si>
  <si>
    <t>Column3958</t>
  </si>
  <si>
    <t>Column3959</t>
  </si>
  <si>
    <t>Column3960</t>
  </si>
  <si>
    <t>Column3961</t>
  </si>
  <si>
    <t>Column3962</t>
  </si>
  <si>
    <t>Column3963</t>
  </si>
  <si>
    <t>Column3964</t>
  </si>
  <si>
    <t>Column3965</t>
  </si>
  <si>
    <t>Column3966</t>
  </si>
  <si>
    <t>Column3967</t>
  </si>
  <si>
    <t>Column3968</t>
  </si>
  <si>
    <t>Column3969</t>
  </si>
  <si>
    <t>Column3970</t>
  </si>
  <si>
    <t>Column3971</t>
  </si>
  <si>
    <t>Column3972</t>
  </si>
  <si>
    <t>Column3973</t>
  </si>
  <si>
    <t>Column3974</t>
  </si>
  <si>
    <t>Column3975</t>
  </si>
  <si>
    <t>Column3976</t>
  </si>
  <si>
    <t>Column3977</t>
  </si>
  <si>
    <t>Column3978</t>
  </si>
  <si>
    <t>Column3979</t>
  </si>
  <si>
    <t>Column3980</t>
  </si>
  <si>
    <t>Column3981</t>
  </si>
  <si>
    <t>Column3982</t>
  </si>
  <si>
    <t>Column3983</t>
  </si>
  <si>
    <t>Column3984</t>
  </si>
  <si>
    <t>Column3985</t>
  </si>
  <si>
    <t>Column3986</t>
  </si>
  <si>
    <t>Column3987</t>
  </si>
  <si>
    <t>Column3988</t>
  </si>
  <si>
    <t>Column3989</t>
  </si>
  <si>
    <t>Column3990</t>
  </si>
  <si>
    <t>Column3991</t>
  </si>
  <si>
    <t>Column3992</t>
  </si>
  <si>
    <t>Column3993</t>
  </si>
  <si>
    <t>Column3994</t>
  </si>
  <si>
    <t>Column3995</t>
  </si>
  <si>
    <t>Column3996</t>
  </si>
  <si>
    <t>Column3997</t>
  </si>
  <si>
    <t>Column3998</t>
  </si>
  <si>
    <t>Column3999</t>
  </si>
  <si>
    <t>Column4000</t>
  </si>
  <si>
    <t>Column4001</t>
  </si>
  <si>
    <t>Column4002</t>
  </si>
  <si>
    <t>Column4003</t>
  </si>
  <si>
    <t>Column4004</t>
  </si>
  <si>
    <t>Column4005</t>
  </si>
  <si>
    <t>Column4006</t>
  </si>
  <si>
    <t>Column4007</t>
  </si>
  <si>
    <t>Column4008</t>
  </si>
  <si>
    <t>Column4009</t>
  </si>
  <si>
    <t>Column4010</t>
  </si>
  <si>
    <t>Column4011</t>
  </si>
  <si>
    <t>Column4012</t>
  </si>
  <si>
    <t>Column4013</t>
  </si>
  <si>
    <t>Column4014</t>
  </si>
  <si>
    <t>Column4015</t>
  </si>
  <si>
    <t>Column4016</t>
  </si>
  <si>
    <t>Column4017</t>
  </si>
  <si>
    <t>Column4018</t>
  </si>
  <si>
    <t>Column4019</t>
  </si>
  <si>
    <t>Column4020</t>
  </si>
  <si>
    <t>Column4021</t>
  </si>
  <si>
    <t>Column4022</t>
  </si>
  <si>
    <t>Column4023</t>
  </si>
  <si>
    <t>Column4024</t>
  </si>
  <si>
    <t>Column4025</t>
  </si>
  <si>
    <t>Column4026</t>
  </si>
  <si>
    <t>Column4027</t>
  </si>
  <si>
    <t>Column4028</t>
  </si>
  <si>
    <t>Column4029</t>
  </si>
  <si>
    <t>Column4030</t>
  </si>
  <si>
    <t>Column4031</t>
  </si>
  <si>
    <t>Column4032</t>
  </si>
  <si>
    <t>Column4033</t>
  </si>
  <si>
    <t>Column4034</t>
  </si>
  <si>
    <t>Column4035</t>
  </si>
  <si>
    <t>Column4036</t>
  </si>
  <si>
    <t>Column4037</t>
  </si>
  <si>
    <t>Column4038</t>
  </si>
  <si>
    <t>Column4039</t>
  </si>
  <si>
    <t>Column4040</t>
  </si>
  <si>
    <t>Column4041</t>
  </si>
  <si>
    <t>Column4042</t>
  </si>
  <si>
    <t>Column4043</t>
  </si>
  <si>
    <t>Column4044</t>
  </si>
  <si>
    <t>Column4045</t>
  </si>
  <si>
    <t>Column4046</t>
  </si>
  <si>
    <t>Column4047</t>
  </si>
  <si>
    <t>Column4048</t>
  </si>
  <si>
    <t>Column4049</t>
  </si>
  <si>
    <t>Column4050</t>
  </si>
  <si>
    <t>Column4051</t>
  </si>
  <si>
    <t>Column4052</t>
  </si>
  <si>
    <t>Column4053</t>
  </si>
  <si>
    <t>Column4054</t>
  </si>
  <si>
    <t>Column4055</t>
  </si>
  <si>
    <t>Column4056</t>
  </si>
  <si>
    <t>Column4057</t>
  </si>
  <si>
    <t>Column4058</t>
  </si>
  <si>
    <t>Column4059</t>
  </si>
  <si>
    <t>Column4060</t>
  </si>
  <si>
    <t>Column4061</t>
  </si>
  <si>
    <t>Column4062</t>
  </si>
  <si>
    <t>Column4063</t>
  </si>
  <si>
    <t>Column4064</t>
  </si>
  <si>
    <t>Column4065</t>
  </si>
  <si>
    <t>Column4066</t>
  </si>
  <si>
    <t>Column4067</t>
  </si>
  <si>
    <t>Column4068</t>
  </si>
  <si>
    <t>Column4069</t>
  </si>
  <si>
    <t>Column4070</t>
  </si>
  <si>
    <t>Column4071</t>
  </si>
  <si>
    <t>Column4072</t>
  </si>
  <si>
    <t>Column4073</t>
  </si>
  <si>
    <t>Column4074</t>
  </si>
  <si>
    <t>Column4075</t>
  </si>
  <si>
    <t>Column4076</t>
  </si>
  <si>
    <t>Column4077</t>
  </si>
  <si>
    <t>Column4078</t>
  </si>
  <si>
    <t>Column4079</t>
  </si>
  <si>
    <t>Column4080</t>
  </si>
  <si>
    <t>Column4081</t>
  </si>
  <si>
    <t>Column4082</t>
  </si>
  <si>
    <t>Column4083</t>
  </si>
  <si>
    <t>Column4084</t>
  </si>
  <si>
    <t>Column4085</t>
  </si>
  <si>
    <t>Column4086</t>
  </si>
  <si>
    <t>Column4087</t>
  </si>
  <si>
    <t>Column4088</t>
  </si>
  <si>
    <t>Column4089</t>
  </si>
  <si>
    <t>Column4090</t>
  </si>
  <si>
    <t>Column4091</t>
  </si>
  <si>
    <t>Column4092</t>
  </si>
  <si>
    <t>Column4093</t>
  </si>
  <si>
    <t>Column4094</t>
  </si>
  <si>
    <t>Column4095</t>
  </si>
  <si>
    <t>Column4096</t>
  </si>
  <si>
    <t>Column4097</t>
  </si>
  <si>
    <t>Column4098</t>
  </si>
  <si>
    <t>Column4099</t>
  </si>
  <si>
    <t>Column4100</t>
  </si>
  <si>
    <t>Column4101</t>
  </si>
  <si>
    <t>Column4102</t>
  </si>
  <si>
    <t>Column4103</t>
  </si>
  <si>
    <t>Column4104</t>
  </si>
  <si>
    <t>Column4105</t>
  </si>
  <si>
    <t>Column4106</t>
  </si>
  <si>
    <t>Column4107</t>
  </si>
  <si>
    <t>Column4108</t>
  </si>
  <si>
    <t>Column4109</t>
  </si>
  <si>
    <t>Column4110</t>
  </si>
  <si>
    <t>Column4111</t>
  </si>
  <si>
    <t>Column4112</t>
  </si>
  <si>
    <t>Column4113</t>
  </si>
  <si>
    <t>Column4114</t>
  </si>
  <si>
    <t>Column4115</t>
  </si>
  <si>
    <t>Column4116</t>
  </si>
  <si>
    <t>Column4117</t>
  </si>
  <si>
    <t>Column4118</t>
  </si>
  <si>
    <t>Column4119</t>
  </si>
  <si>
    <t>Column4120</t>
  </si>
  <si>
    <t>Column4121</t>
  </si>
  <si>
    <t>Column4122</t>
  </si>
  <si>
    <t>Column4123</t>
  </si>
  <si>
    <t>Column4124</t>
  </si>
  <si>
    <t>Column4125</t>
  </si>
  <si>
    <t>Column4126</t>
  </si>
  <si>
    <t>Column4127</t>
  </si>
  <si>
    <t>Column4128</t>
  </si>
  <si>
    <t>Column4129</t>
  </si>
  <si>
    <t>Column4130</t>
  </si>
  <si>
    <t>Column4131</t>
  </si>
  <si>
    <t>Column4132</t>
  </si>
  <si>
    <t>Column4133</t>
  </si>
  <si>
    <t>Column4134</t>
  </si>
  <si>
    <t>Column4135</t>
  </si>
  <si>
    <t>Column4136</t>
  </si>
  <si>
    <t>Column4137</t>
  </si>
  <si>
    <t>Column4138</t>
  </si>
  <si>
    <t>Column4139</t>
  </si>
  <si>
    <t>Column4140</t>
  </si>
  <si>
    <t>Column4141</t>
  </si>
  <si>
    <t>Column4142</t>
  </si>
  <si>
    <t>Column4143</t>
  </si>
  <si>
    <t>Column4144</t>
  </si>
  <si>
    <t>Column4145</t>
  </si>
  <si>
    <t>Column4146</t>
  </si>
  <si>
    <t>Column4147</t>
  </si>
  <si>
    <t>Column4148</t>
  </si>
  <si>
    <t>Column4149</t>
  </si>
  <si>
    <t>Column4150</t>
  </si>
  <si>
    <t>Column4151</t>
  </si>
  <si>
    <t>Column4152</t>
  </si>
  <si>
    <t>Column4153</t>
  </si>
  <si>
    <t>Column4154</t>
  </si>
  <si>
    <t>Column4155</t>
  </si>
  <si>
    <t>Column4156</t>
  </si>
  <si>
    <t>Column4157</t>
  </si>
  <si>
    <t>Column4158</t>
  </si>
  <si>
    <t>Column4159</t>
  </si>
  <si>
    <t>Column4160</t>
  </si>
  <si>
    <t>Column4161</t>
  </si>
  <si>
    <t>Column4162</t>
  </si>
  <si>
    <t>Column4163</t>
  </si>
  <si>
    <t>Column4164</t>
  </si>
  <si>
    <t>Column4165</t>
  </si>
  <si>
    <t>Column4166</t>
  </si>
  <si>
    <t>Column4167</t>
  </si>
  <si>
    <t>Column4168</t>
  </si>
  <si>
    <t>Column4169</t>
  </si>
  <si>
    <t>Column4170</t>
  </si>
  <si>
    <t>Column4171</t>
  </si>
  <si>
    <t>Column4172</t>
  </si>
  <si>
    <t>Column4173</t>
  </si>
  <si>
    <t>Column4174</t>
  </si>
  <si>
    <t>Column4175</t>
  </si>
  <si>
    <t>Column4176</t>
  </si>
  <si>
    <t>Column4177</t>
  </si>
  <si>
    <t>Column4178</t>
  </si>
  <si>
    <t>Column4179</t>
  </si>
  <si>
    <t>Column4180</t>
  </si>
  <si>
    <t>Column4181</t>
  </si>
  <si>
    <t>Column4182</t>
  </si>
  <si>
    <t>Column4183</t>
  </si>
  <si>
    <t>Column4184</t>
  </si>
  <si>
    <t>Column4185</t>
  </si>
  <si>
    <t>Column4186</t>
  </si>
  <si>
    <t>Column4187</t>
  </si>
  <si>
    <t>Column4188</t>
  </si>
  <si>
    <t>Column4189</t>
  </si>
  <si>
    <t>Column4190</t>
  </si>
  <si>
    <t>Column4191</t>
  </si>
  <si>
    <t>Column4192</t>
  </si>
  <si>
    <t>Column4193</t>
  </si>
  <si>
    <t>Column4194</t>
  </si>
  <si>
    <t>Column4195</t>
  </si>
  <si>
    <t>Column4196</t>
  </si>
  <si>
    <t>Column4197</t>
  </si>
  <si>
    <t>Column4198</t>
  </si>
  <si>
    <t>Column4199</t>
  </si>
  <si>
    <t>Column4200</t>
  </si>
  <si>
    <t>Column4201</t>
  </si>
  <si>
    <t>Column4202</t>
  </si>
  <si>
    <t>Column4203</t>
  </si>
  <si>
    <t>Column4204</t>
  </si>
  <si>
    <t>Column4205</t>
  </si>
  <si>
    <t>Column4206</t>
  </si>
  <si>
    <t>Column4207</t>
  </si>
  <si>
    <t>Column4208</t>
  </si>
  <si>
    <t>Column4209</t>
  </si>
  <si>
    <t>Column4210</t>
  </si>
  <si>
    <t>Column4211</t>
  </si>
  <si>
    <t>Column4212</t>
  </si>
  <si>
    <t>Column4213</t>
  </si>
  <si>
    <t>Column4214</t>
  </si>
  <si>
    <t>Column4215</t>
  </si>
  <si>
    <t>Column4216</t>
  </si>
  <si>
    <t>Column4217</t>
  </si>
  <si>
    <t>Column4218</t>
  </si>
  <si>
    <t>Column4219</t>
  </si>
  <si>
    <t>Column4220</t>
  </si>
  <si>
    <t>Column4221</t>
  </si>
  <si>
    <t>Column4222</t>
  </si>
  <si>
    <t>Column4223</t>
  </si>
  <si>
    <t>Column4224</t>
  </si>
  <si>
    <t>Column4225</t>
  </si>
  <si>
    <t>Column4226</t>
  </si>
  <si>
    <t>Column4227</t>
  </si>
  <si>
    <t>Column4228</t>
  </si>
  <si>
    <t>Column4229</t>
  </si>
  <si>
    <t>Column4230</t>
  </si>
  <si>
    <t>Column4231</t>
  </si>
  <si>
    <t>Column4232</t>
  </si>
  <si>
    <t>Column4233</t>
  </si>
  <si>
    <t>Column4234</t>
  </si>
  <si>
    <t>Column4235</t>
  </si>
  <si>
    <t>Column4236</t>
  </si>
  <si>
    <t>Column4237</t>
  </si>
  <si>
    <t>Column4238</t>
  </si>
  <si>
    <t>Column4239</t>
  </si>
  <si>
    <t>Column4240</t>
  </si>
  <si>
    <t>Column4241</t>
  </si>
  <si>
    <t>Column4242</t>
  </si>
  <si>
    <t>Column4243</t>
  </si>
  <si>
    <t>Column4244</t>
  </si>
  <si>
    <t>Column4245</t>
  </si>
  <si>
    <t>Column4246</t>
  </si>
  <si>
    <t>Column4247</t>
  </si>
  <si>
    <t>Column4248</t>
  </si>
  <si>
    <t>Column4249</t>
  </si>
  <si>
    <t>Column4250</t>
  </si>
  <si>
    <t>Column4251</t>
  </si>
  <si>
    <t>Column4252</t>
  </si>
  <si>
    <t>Column4253</t>
  </si>
  <si>
    <t>Column4254</t>
  </si>
  <si>
    <t>Column4255</t>
  </si>
  <si>
    <t>Column4256</t>
  </si>
  <si>
    <t>Column4257</t>
  </si>
  <si>
    <t>Column4258</t>
  </si>
  <si>
    <t>Column4259</t>
  </si>
  <si>
    <t>Column4260</t>
  </si>
  <si>
    <t>Column4261</t>
  </si>
  <si>
    <t>Column4262</t>
  </si>
  <si>
    <t>Column4263</t>
  </si>
  <si>
    <t>Column4264</t>
  </si>
  <si>
    <t>Column4265</t>
  </si>
  <si>
    <t>Column4266</t>
  </si>
  <si>
    <t>Column4267</t>
  </si>
  <si>
    <t>Column4268</t>
  </si>
  <si>
    <t>Column4269</t>
  </si>
  <si>
    <t>Column4270</t>
  </si>
  <si>
    <t>Column4271</t>
  </si>
  <si>
    <t>Column4272</t>
  </si>
  <si>
    <t>Column4273</t>
  </si>
  <si>
    <t>Column4274</t>
  </si>
  <si>
    <t>Column4275</t>
  </si>
  <si>
    <t>Column4276</t>
  </si>
  <si>
    <t>Column4277</t>
  </si>
  <si>
    <t>Column4278</t>
  </si>
  <si>
    <t>Column4279</t>
  </si>
  <si>
    <t>Column4280</t>
  </si>
  <si>
    <t>Column4281</t>
  </si>
  <si>
    <t>Column4282</t>
  </si>
  <si>
    <t>Column4283</t>
  </si>
  <si>
    <t>Column4284</t>
  </si>
  <si>
    <t>Column4285</t>
  </si>
  <si>
    <t>Column4286</t>
  </si>
  <si>
    <t>Column4287</t>
  </si>
  <si>
    <t>Column4288</t>
  </si>
  <si>
    <t>Column4289</t>
  </si>
  <si>
    <t>Column4290</t>
  </si>
  <si>
    <t>Column4291</t>
  </si>
  <si>
    <t>Column4292</t>
  </si>
  <si>
    <t>Column4293</t>
  </si>
  <si>
    <t>Column4294</t>
  </si>
  <si>
    <t>Column4295</t>
  </si>
  <si>
    <t>Column4296</t>
  </si>
  <si>
    <t>Column4297</t>
  </si>
  <si>
    <t>Column4298</t>
  </si>
  <si>
    <t>Column4299</t>
  </si>
  <si>
    <t>Column4300</t>
  </si>
  <si>
    <t>Column4301</t>
  </si>
  <si>
    <t>Column4302</t>
  </si>
  <si>
    <t>Column4303</t>
  </si>
  <si>
    <t>Column4304</t>
  </si>
  <si>
    <t>Column4305</t>
  </si>
  <si>
    <t>Column4306</t>
  </si>
  <si>
    <t>Column4307</t>
  </si>
  <si>
    <t>Column4308</t>
  </si>
  <si>
    <t>Column4309</t>
  </si>
  <si>
    <t>Column4310</t>
  </si>
  <si>
    <t>Column4311</t>
  </si>
  <si>
    <t>Column4312</t>
  </si>
  <si>
    <t>Column4313</t>
  </si>
  <si>
    <t>Column4314</t>
  </si>
  <si>
    <t>Column4315</t>
  </si>
  <si>
    <t>Column4316</t>
  </si>
  <si>
    <t>Column4317</t>
  </si>
  <si>
    <t>Column4318</t>
  </si>
  <si>
    <t>Column4319</t>
  </si>
  <si>
    <t>Column4320</t>
  </si>
  <si>
    <t>Column4321</t>
  </si>
  <si>
    <t>Column4322</t>
  </si>
  <si>
    <t>Column4323</t>
  </si>
  <si>
    <t>Column4324</t>
  </si>
  <si>
    <t>Column4325</t>
  </si>
  <si>
    <t>Column4326</t>
  </si>
  <si>
    <t>Column4327</t>
  </si>
  <si>
    <t>Column4328</t>
  </si>
  <si>
    <t>Column4329</t>
  </si>
  <si>
    <t>Column4330</t>
  </si>
  <si>
    <t>Column4331</t>
  </si>
  <si>
    <t>Column4332</t>
  </si>
  <si>
    <t>Column4333</t>
  </si>
  <si>
    <t>Column4334</t>
  </si>
  <si>
    <t>Column4335</t>
  </si>
  <si>
    <t>Column4336</t>
  </si>
  <si>
    <t>Column4337</t>
  </si>
  <si>
    <t>Column4338</t>
  </si>
  <si>
    <t>Column4339</t>
  </si>
  <si>
    <t>Column4340</t>
  </si>
  <si>
    <t>Column4341</t>
  </si>
  <si>
    <t>Column4342</t>
  </si>
  <si>
    <t>Column4343</t>
  </si>
  <si>
    <t>Column4344</t>
  </si>
  <si>
    <t>Column4345</t>
  </si>
  <si>
    <t>Column4346</t>
  </si>
  <si>
    <t>Column4347</t>
  </si>
  <si>
    <t>Column4348</t>
  </si>
  <si>
    <t>Column4349</t>
  </si>
  <si>
    <t>Column4350</t>
  </si>
  <si>
    <t>Column4351</t>
  </si>
  <si>
    <t>Column4352</t>
  </si>
  <si>
    <t>Column4353</t>
  </si>
  <si>
    <t>Column4354</t>
  </si>
  <si>
    <t>Column4355</t>
  </si>
  <si>
    <t>Column4356</t>
  </si>
  <si>
    <t>Column4357</t>
  </si>
  <si>
    <t>Column4358</t>
  </si>
  <si>
    <t>Column4359</t>
  </si>
  <si>
    <t>Column4360</t>
  </si>
  <si>
    <t>Column4361</t>
  </si>
  <si>
    <t>Column4362</t>
  </si>
  <si>
    <t>Column4363</t>
  </si>
  <si>
    <t>Column4364</t>
  </si>
  <si>
    <t>Column4365</t>
  </si>
  <si>
    <t>Column4366</t>
  </si>
  <si>
    <t>Column4367</t>
  </si>
  <si>
    <t>Column4368</t>
  </si>
  <si>
    <t>Column4369</t>
  </si>
  <si>
    <t>Column4370</t>
  </si>
  <si>
    <t>Column4371</t>
  </si>
  <si>
    <t>Column4372</t>
  </si>
  <si>
    <t>Column4373</t>
  </si>
  <si>
    <t>Column4374</t>
  </si>
  <si>
    <t>Column4375</t>
  </si>
  <si>
    <t>Column4376</t>
  </si>
  <si>
    <t>Column4377</t>
  </si>
  <si>
    <t>Column4378</t>
  </si>
  <si>
    <t>Column4379</t>
  </si>
  <si>
    <t>Column4380</t>
  </si>
  <si>
    <t>Column4381</t>
  </si>
  <si>
    <t>Column4382</t>
  </si>
  <si>
    <t>Column4383</t>
  </si>
  <si>
    <t>Column4384</t>
  </si>
  <si>
    <t>Column4385</t>
  </si>
  <si>
    <t>Column4386</t>
  </si>
  <si>
    <t>Column4387</t>
  </si>
  <si>
    <t>Column4388</t>
  </si>
  <si>
    <t>Column4389</t>
  </si>
  <si>
    <t>Column4390</t>
  </si>
  <si>
    <t>Column4391</t>
  </si>
  <si>
    <t>Column4392</t>
  </si>
  <si>
    <t>Column4393</t>
  </si>
  <si>
    <t>Column4394</t>
  </si>
  <si>
    <t>Column4395</t>
  </si>
  <si>
    <t>Column4396</t>
  </si>
  <si>
    <t>Column4397</t>
  </si>
  <si>
    <t>Column4398</t>
  </si>
  <si>
    <t>Column4399</t>
  </si>
  <si>
    <t>Column4400</t>
  </si>
  <si>
    <t>Column4401</t>
  </si>
  <si>
    <t>Column4402</t>
  </si>
  <si>
    <t>Column4403</t>
  </si>
  <si>
    <t>Column4404</t>
  </si>
  <si>
    <t>Column4405</t>
  </si>
  <si>
    <t>Column4406</t>
  </si>
  <si>
    <t>Column4407</t>
  </si>
  <si>
    <t>Column4408</t>
  </si>
  <si>
    <t>Column4409</t>
  </si>
  <si>
    <t>Column4410</t>
  </si>
  <si>
    <t>Column4411</t>
  </si>
  <si>
    <t>Column4412</t>
  </si>
  <si>
    <t>Column4413</t>
  </si>
  <si>
    <t>Column4414</t>
  </si>
  <si>
    <t>Column4415</t>
  </si>
  <si>
    <t>Column4416</t>
  </si>
  <si>
    <t>Column4417</t>
  </si>
  <si>
    <t>Column4418</t>
  </si>
  <si>
    <t>Column4419</t>
  </si>
  <si>
    <t>Column4420</t>
  </si>
  <si>
    <t>Column4421</t>
  </si>
  <si>
    <t>Column4422</t>
  </si>
  <si>
    <t>Column4423</t>
  </si>
  <si>
    <t>Column4424</t>
  </si>
  <si>
    <t>Column4425</t>
  </si>
  <si>
    <t>Column4426</t>
  </si>
  <si>
    <t>Column4427</t>
  </si>
  <si>
    <t>Column4428</t>
  </si>
  <si>
    <t>Column4429</t>
  </si>
  <si>
    <t>Column4430</t>
  </si>
  <si>
    <t>Column4431</t>
  </si>
  <si>
    <t>Column4432</t>
  </si>
  <si>
    <t>Column4433</t>
  </si>
  <si>
    <t>Column4434</t>
  </si>
  <si>
    <t>Column4435</t>
  </si>
  <si>
    <t>Column4436</t>
  </si>
  <si>
    <t>Column4437</t>
  </si>
  <si>
    <t>Column4438</t>
  </si>
  <si>
    <t>Column4439</t>
  </si>
  <si>
    <t>Column4440</t>
  </si>
  <si>
    <t>Column4441</t>
  </si>
  <si>
    <t>Column4442</t>
  </si>
  <si>
    <t>Column4443</t>
  </si>
  <si>
    <t>Column4444</t>
  </si>
  <si>
    <t>Column4445</t>
  </si>
  <si>
    <t>Column4446</t>
  </si>
  <si>
    <t>Column4447</t>
  </si>
  <si>
    <t>Column4448</t>
  </si>
  <si>
    <t>Column4449</t>
  </si>
  <si>
    <t>Column4450</t>
  </si>
  <si>
    <t>Column4451</t>
  </si>
  <si>
    <t>Column4452</t>
  </si>
  <si>
    <t>Column4453</t>
  </si>
  <si>
    <t>Column4454</t>
  </si>
  <si>
    <t>Column4455</t>
  </si>
  <si>
    <t>Column4456</t>
  </si>
  <si>
    <t>Column4457</t>
  </si>
  <si>
    <t>Column4458</t>
  </si>
  <si>
    <t>Column4459</t>
  </si>
  <si>
    <t>Column4460</t>
  </si>
  <si>
    <t>Column4461</t>
  </si>
  <si>
    <t>Column4462</t>
  </si>
  <si>
    <t>Column4463</t>
  </si>
  <si>
    <t>Column4464</t>
  </si>
  <si>
    <t>Column4465</t>
  </si>
  <si>
    <t>Column4466</t>
  </si>
  <si>
    <t>Column4467</t>
  </si>
  <si>
    <t>Column4468</t>
  </si>
  <si>
    <t>Column4469</t>
  </si>
  <si>
    <t>Column4470</t>
  </si>
  <si>
    <t>Column4471</t>
  </si>
  <si>
    <t>Column4472</t>
  </si>
  <si>
    <t>Column4473</t>
  </si>
  <si>
    <t>Column4474</t>
  </si>
  <si>
    <t>Column4475</t>
  </si>
  <si>
    <t>Column4476</t>
  </si>
  <si>
    <t>Column4477</t>
  </si>
  <si>
    <t>Column4478</t>
  </si>
  <si>
    <t>Column4479</t>
  </si>
  <si>
    <t>Column4480</t>
  </si>
  <si>
    <t>Column4481</t>
  </si>
  <si>
    <t>Column4482</t>
  </si>
  <si>
    <t>Column4483</t>
  </si>
  <si>
    <t>Column4484</t>
  </si>
  <si>
    <t>Column4485</t>
  </si>
  <si>
    <t>Column4486</t>
  </si>
  <si>
    <t>Column4487</t>
  </si>
  <si>
    <t>Column4488</t>
  </si>
  <si>
    <t>Column4489</t>
  </si>
  <si>
    <t>Column4490</t>
  </si>
  <si>
    <t>Column4491</t>
  </si>
  <si>
    <t>Column4492</t>
  </si>
  <si>
    <t>Column4493</t>
  </si>
  <si>
    <t>Column4494</t>
  </si>
  <si>
    <t>Column4495</t>
  </si>
  <si>
    <t>Column4496</t>
  </si>
  <si>
    <t>Column4497</t>
  </si>
  <si>
    <t>Column4498</t>
  </si>
  <si>
    <t>Column4499</t>
  </si>
  <si>
    <t>Column4500</t>
  </si>
  <si>
    <t>Column4501</t>
  </si>
  <si>
    <t>Column4502</t>
  </si>
  <si>
    <t>Column4503</t>
  </si>
  <si>
    <t>Column4504</t>
  </si>
  <si>
    <t>Column4505</t>
  </si>
  <si>
    <t>Column4506</t>
  </si>
  <si>
    <t>Column4507</t>
  </si>
  <si>
    <t>Column4508</t>
  </si>
  <si>
    <t>Column4509</t>
  </si>
  <si>
    <t>Column4510</t>
  </si>
  <si>
    <t>Column4511</t>
  </si>
  <si>
    <t>Column4512</t>
  </si>
  <si>
    <t>Column4513</t>
  </si>
  <si>
    <t>Column4514</t>
  </si>
  <si>
    <t>Column4515</t>
  </si>
  <si>
    <t>Column4516</t>
  </si>
  <si>
    <t>Column4517</t>
  </si>
  <si>
    <t>Column4518</t>
  </si>
  <si>
    <t>Column4519</t>
  </si>
  <si>
    <t>Column4520</t>
  </si>
  <si>
    <t>Column4521</t>
  </si>
  <si>
    <t>Column4522</t>
  </si>
  <si>
    <t>Column4523</t>
  </si>
  <si>
    <t>Column4524</t>
  </si>
  <si>
    <t>Column4525</t>
  </si>
  <si>
    <t>Column4526</t>
  </si>
  <si>
    <t>Column4527</t>
  </si>
  <si>
    <t>Column4528</t>
  </si>
  <si>
    <t>Column4529</t>
  </si>
  <si>
    <t>Column4530</t>
  </si>
  <si>
    <t>Column4531</t>
  </si>
  <si>
    <t>Column4532</t>
  </si>
  <si>
    <t>Column4533</t>
  </si>
  <si>
    <t>Column4534</t>
  </si>
  <si>
    <t>Column4535</t>
  </si>
  <si>
    <t>Column4536</t>
  </si>
  <si>
    <t>Column4537</t>
  </si>
  <si>
    <t>Column4538</t>
  </si>
  <si>
    <t>Column4539</t>
  </si>
  <si>
    <t>Column4540</t>
  </si>
  <si>
    <t>Column4541</t>
  </si>
  <si>
    <t>Column4542</t>
  </si>
  <si>
    <t>Column4543</t>
  </si>
  <si>
    <t>Column4544</t>
  </si>
  <si>
    <t>Column4545</t>
  </si>
  <si>
    <t>Column4546</t>
  </si>
  <si>
    <t>Column4547</t>
  </si>
  <si>
    <t>Column4548</t>
  </si>
  <si>
    <t>Column4549</t>
  </si>
  <si>
    <t>Column4550</t>
  </si>
  <si>
    <t>Column4551</t>
  </si>
  <si>
    <t>Column4552</t>
  </si>
  <si>
    <t>Column4553</t>
  </si>
  <si>
    <t>Column4554</t>
  </si>
  <si>
    <t>Column4555</t>
  </si>
  <si>
    <t>Column4556</t>
  </si>
  <si>
    <t>Column4557</t>
  </si>
  <si>
    <t>Column4558</t>
  </si>
  <si>
    <t>Column4559</t>
  </si>
  <si>
    <t>Column4560</t>
  </si>
  <si>
    <t>Column4561</t>
  </si>
  <si>
    <t>Column4562</t>
  </si>
  <si>
    <t>Column4563</t>
  </si>
  <si>
    <t>Column4564</t>
  </si>
  <si>
    <t>Column4565</t>
  </si>
  <si>
    <t>Column4566</t>
  </si>
  <si>
    <t>Column4567</t>
  </si>
  <si>
    <t>Column4568</t>
  </si>
  <si>
    <t>Column4569</t>
  </si>
  <si>
    <t>Column4570</t>
  </si>
  <si>
    <t>Column4571</t>
  </si>
  <si>
    <t>Column4572</t>
  </si>
  <si>
    <t>Column4573</t>
  </si>
  <si>
    <t>Column4574</t>
  </si>
  <si>
    <t>Column4575</t>
  </si>
  <si>
    <t>Column4576</t>
  </si>
  <si>
    <t>Column4577</t>
  </si>
  <si>
    <t>Column4578</t>
  </si>
  <si>
    <t>Column4579</t>
  </si>
  <si>
    <t>Column4580</t>
  </si>
  <si>
    <t>Column4581</t>
  </si>
  <si>
    <t>Column4582</t>
  </si>
  <si>
    <t>Column4583</t>
  </si>
  <si>
    <t>Column4584</t>
  </si>
  <si>
    <t>Column4585</t>
  </si>
  <si>
    <t>Column4586</t>
  </si>
  <si>
    <t>Column4587</t>
  </si>
  <si>
    <t>Column4588</t>
  </si>
  <si>
    <t>Column4589</t>
  </si>
  <si>
    <t>Column4590</t>
  </si>
  <si>
    <t>Column4591</t>
  </si>
  <si>
    <t>Column4592</t>
  </si>
  <si>
    <t>Column4593</t>
  </si>
  <si>
    <t>Column4594</t>
  </si>
  <si>
    <t>Column4595</t>
  </si>
  <si>
    <t>Column4596</t>
  </si>
  <si>
    <t>Column4597</t>
  </si>
  <si>
    <t>Column4598</t>
  </si>
  <si>
    <t>Column4599</t>
  </si>
  <si>
    <t>Column4600</t>
  </si>
  <si>
    <t>Column4601</t>
  </si>
  <si>
    <t>Column4602</t>
  </si>
  <si>
    <t>Column4603</t>
  </si>
  <si>
    <t>Column4604</t>
  </si>
  <si>
    <t>Column4605</t>
  </si>
  <si>
    <t>Column4606</t>
  </si>
  <si>
    <t>Column4607</t>
  </si>
  <si>
    <t>Column4608</t>
  </si>
  <si>
    <t>Column4609</t>
  </si>
  <si>
    <t>Column4610</t>
  </si>
  <si>
    <t>Column4611</t>
  </si>
  <si>
    <t>Column4612</t>
  </si>
  <si>
    <t>Column4613</t>
  </si>
  <si>
    <t>Column4614</t>
  </si>
  <si>
    <t>Column4615</t>
  </si>
  <si>
    <t>Column4616</t>
  </si>
  <si>
    <t>Column4617</t>
  </si>
  <si>
    <t>Column4618</t>
  </si>
  <si>
    <t>Column4619</t>
  </si>
  <si>
    <t>Column4620</t>
  </si>
  <si>
    <t>Column4621</t>
  </si>
  <si>
    <t>Column4622</t>
  </si>
  <si>
    <t>Column4623</t>
  </si>
  <si>
    <t>Column4624</t>
  </si>
  <si>
    <t>Column4625</t>
  </si>
  <si>
    <t>Column4626</t>
  </si>
  <si>
    <t>Column4627</t>
  </si>
  <si>
    <t>Column4628</t>
  </si>
  <si>
    <t>Column4629</t>
  </si>
  <si>
    <t>Column4630</t>
  </si>
  <si>
    <t>Column4631</t>
  </si>
  <si>
    <t>Column4632</t>
  </si>
  <si>
    <t>Column4633</t>
  </si>
  <si>
    <t>Column4634</t>
  </si>
  <si>
    <t>Column4635</t>
  </si>
  <si>
    <t>Column4636</t>
  </si>
  <si>
    <t>Column4637</t>
  </si>
  <si>
    <t>Column4638</t>
  </si>
  <si>
    <t>Column4639</t>
  </si>
  <si>
    <t>Column4640</t>
  </si>
  <si>
    <t>Column4641</t>
  </si>
  <si>
    <t>Column4642</t>
  </si>
  <si>
    <t>Column4643</t>
  </si>
  <si>
    <t>Column4644</t>
  </si>
  <si>
    <t>Column4645</t>
  </si>
  <si>
    <t>Column4646</t>
  </si>
  <si>
    <t>Column4647</t>
  </si>
  <si>
    <t>Column4648</t>
  </si>
  <si>
    <t>Column4649</t>
  </si>
  <si>
    <t>Column4650</t>
  </si>
  <si>
    <t>Column4651</t>
  </si>
  <si>
    <t>Column4652</t>
  </si>
  <si>
    <t>Column4653</t>
  </si>
  <si>
    <t>Column4654</t>
  </si>
  <si>
    <t>Column4655</t>
  </si>
  <si>
    <t>Column4656</t>
  </si>
  <si>
    <t>Column4657</t>
  </si>
  <si>
    <t>Column4658</t>
  </si>
  <si>
    <t>Column4659</t>
  </si>
  <si>
    <t>Column4660</t>
  </si>
  <si>
    <t>Column4661</t>
  </si>
  <si>
    <t>Column4662</t>
  </si>
  <si>
    <t>Column4663</t>
  </si>
  <si>
    <t>Column4664</t>
  </si>
  <si>
    <t>Column4665</t>
  </si>
  <si>
    <t>Column4666</t>
  </si>
  <si>
    <t>Column4667</t>
  </si>
  <si>
    <t>Column4668</t>
  </si>
  <si>
    <t>Column4669</t>
  </si>
  <si>
    <t>Column4670</t>
  </si>
  <si>
    <t>Column4671</t>
  </si>
  <si>
    <t>Column4672</t>
  </si>
  <si>
    <t>Column4673</t>
  </si>
  <si>
    <t>Column4674</t>
  </si>
  <si>
    <t>Column4675</t>
  </si>
  <si>
    <t>Column4676</t>
  </si>
  <si>
    <t>Column4677</t>
  </si>
  <si>
    <t>Column4678</t>
  </si>
  <si>
    <t>Column4679</t>
  </si>
  <si>
    <t>Column4680</t>
  </si>
  <si>
    <t>Column4681</t>
  </si>
  <si>
    <t>Column4682</t>
  </si>
  <si>
    <t>Column4683</t>
  </si>
  <si>
    <t>Column4684</t>
  </si>
  <si>
    <t>Column4685</t>
  </si>
  <si>
    <t>Column4686</t>
  </si>
  <si>
    <t>Column4687</t>
  </si>
  <si>
    <t>Column4688</t>
  </si>
  <si>
    <t>Column4689</t>
  </si>
  <si>
    <t>Column4690</t>
  </si>
  <si>
    <t>Column4691</t>
  </si>
  <si>
    <t>Column4692</t>
  </si>
  <si>
    <t>Column4693</t>
  </si>
  <si>
    <t>Column4694</t>
  </si>
  <si>
    <t>Column4695</t>
  </si>
  <si>
    <t>Column4696</t>
  </si>
  <si>
    <t>Column4697</t>
  </si>
  <si>
    <t>Column4698</t>
  </si>
  <si>
    <t>Column4699</t>
  </si>
  <si>
    <t>Column4700</t>
  </si>
  <si>
    <t>Column4701</t>
  </si>
  <si>
    <t>Column4702</t>
  </si>
  <si>
    <t>Column4703</t>
  </si>
  <si>
    <t>Column4704</t>
  </si>
  <si>
    <t>Column4705</t>
  </si>
  <si>
    <t>Column4706</t>
  </si>
  <si>
    <t>Column4707</t>
  </si>
  <si>
    <t>Column4708</t>
  </si>
  <si>
    <t>Column4709</t>
  </si>
  <si>
    <t>Column4710</t>
  </si>
  <si>
    <t>Column4711</t>
  </si>
  <si>
    <t>Column4712</t>
  </si>
  <si>
    <t>Column4713</t>
  </si>
  <si>
    <t>Column4714</t>
  </si>
  <si>
    <t>Column4715</t>
  </si>
  <si>
    <t>Column4716</t>
  </si>
  <si>
    <t>Column4717</t>
  </si>
  <si>
    <t>Column4718</t>
  </si>
  <si>
    <t>Column4719</t>
  </si>
  <si>
    <t>Column4720</t>
  </si>
  <si>
    <t>Column4721</t>
  </si>
  <si>
    <t>Column4722</t>
  </si>
  <si>
    <t>Column4723</t>
  </si>
  <si>
    <t>Column4724</t>
  </si>
  <si>
    <t>Column4725</t>
  </si>
  <si>
    <t>Column4726</t>
  </si>
  <si>
    <t>Column4727</t>
  </si>
  <si>
    <t>Column4728</t>
  </si>
  <si>
    <t>Column4729</t>
  </si>
  <si>
    <t>Column4730</t>
  </si>
  <si>
    <t>Column4731</t>
  </si>
  <si>
    <t>Column4732</t>
  </si>
  <si>
    <t>Column4733</t>
  </si>
  <si>
    <t>Column4734</t>
  </si>
  <si>
    <t>Column4735</t>
  </si>
  <si>
    <t>Column4736</t>
  </si>
  <si>
    <t>Column4737</t>
  </si>
  <si>
    <t>Column4738</t>
  </si>
  <si>
    <t>Column4739</t>
  </si>
  <si>
    <t>Column4740</t>
  </si>
  <si>
    <t>Column4741</t>
  </si>
  <si>
    <t>Column4742</t>
  </si>
  <si>
    <t>Column4743</t>
  </si>
  <si>
    <t>Column4744</t>
  </si>
  <si>
    <t>Column4745</t>
  </si>
  <si>
    <t>Column4746</t>
  </si>
  <si>
    <t>Column4747</t>
  </si>
  <si>
    <t>Column4748</t>
  </si>
  <si>
    <t>Column4749</t>
  </si>
  <si>
    <t>Column4750</t>
  </si>
  <si>
    <t>Column4751</t>
  </si>
  <si>
    <t>Column4752</t>
  </si>
  <si>
    <t>Column4753</t>
  </si>
  <si>
    <t>Column4754</t>
  </si>
  <si>
    <t>Column4755</t>
  </si>
  <si>
    <t>Column4756</t>
  </si>
  <si>
    <t>Column4757</t>
  </si>
  <si>
    <t>Column4758</t>
  </si>
  <si>
    <t>Column4759</t>
  </si>
  <si>
    <t>Column4760</t>
  </si>
  <si>
    <t>Column4761</t>
  </si>
  <si>
    <t>Column4762</t>
  </si>
  <si>
    <t>Column4763</t>
  </si>
  <si>
    <t>Column4764</t>
  </si>
  <si>
    <t>Column4765</t>
  </si>
  <si>
    <t>Column4766</t>
  </si>
  <si>
    <t>Column4767</t>
  </si>
  <si>
    <t>Column4768</t>
  </si>
  <si>
    <t>Column4769</t>
  </si>
  <si>
    <t>Column4770</t>
  </si>
  <si>
    <t>Column4771</t>
  </si>
  <si>
    <t>Column4772</t>
  </si>
  <si>
    <t>Column4773</t>
  </si>
  <si>
    <t>Column4774</t>
  </si>
  <si>
    <t>Column4775</t>
  </si>
  <si>
    <t>Column4776</t>
  </si>
  <si>
    <t>Column4777</t>
  </si>
  <si>
    <t>Column4778</t>
  </si>
  <si>
    <t>Column4779</t>
  </si>
  <si>
    <t>Column4780</t>
  </si>
  <si>
    <t>Column4781</t>
  </si>
  <si>
    <t>Column4782</t>
  </si>
  <si>
    <t>Column4783</t>
  </si>
  <si>
    <t>Column4784</t>
  </si>
  <si>
    <t>Column4785</t>
  </si>
  <si>
    <t>Column4786</t>
  </si>
  <si>
    <t>Column4787</t>
  </si>
  <si>
    <t>Column4788</t>
  </si>
  <si>
    <t>Column4789</t>
  </si>
  <si>
    <t>Column4790</t>
  </si>
  <si>
    <t>Column4791</t>
  </si>
  <si>
    <t>Column4792</t>
  </si>
  <si>
    <t>Column4793</t>
  </si>
  <si>
    <t>Column4794</t>
  </si>
  <si>
    <t>Column4795</t>
  </si>
  <si>
    <t>Column4796</t>
  </si>
  <si>
    <t>Column4797</t>
  </si>
  <si>
    <t>Column4798</t>
  </si>
  <si>
    <t>Column4799</t>
  </si>
  <si>
    <t>Column4800</t>
  </si>
  <si>
    <t>Column4801</t>
  </si>
  <si>
    <t>Column4802</t>
  </si>
  <si>
    <t>Column4803</t>
  </si>
  <si>
    <t>Column4804</t>
  </si>
  <si>
    <t>Column4805</t>
  </si>
  <si>
    <t>Column4806</t>
  </si>
  <si>
    <t>Column4807</t>
  </si>
  <si>
    <t>Column4808</t>
  </si>
  <si>
    <t>Column4809</t>
  </si>
  <si>
    <t>Column4810</t>
  </si>
  <si>
    <t>Column4811</t>
  </si>
  <si>
    <t>Column4812</t>
  </si>
  <si>
    <t>Column4813</t>
  </si>
  <si>
    <t>Column4814</t>
  </si>
  <si>
    <t>Column4815</t>
  </si>
  <si>
    <t>Column4816</t>
  </si>
  <si>
    <t>Column4817</t>
  </si>
  <si>
    <t>Column4818</t>
  </si>
  <si>
    <t>Column4819</t>
  </si>
  <si>
    <t>Column4820</t>
  </si>
  <si>
    <t>Column4821</t>
  </si>
  <si>
    <t>Column4822</t>
  </si>
  <si>
    <t>Column4823</t>
  </si>
  <si>
    <t>Column4824</t>
  </si>
  <si>
    <t>Column4825</t>
  </si>
  <si>
    <t>Column4826</t>
  </si>
  <si>
    <t>Column4827</t>
  </si>
  <si>
    <t>Column4828</t>
  </si>
  <si>
    <t>Column4829</t>
  </si>
  <si>
    <t>Column4830</t>
  </si>
  <si>
    <t>Column4831</t>
  </si>
  <si>
    <t>Column4832</t>
  </si>
  <si>
    <t>Column4833</t>
  </si>
  <si>
    <t>Column4834</t>
  </si>
  <si>
    <t>Column4835</t>
  </si>
  <si>
    <t>Column4836</t>
  </si>
  <si>
    <t>Column4837</t>
  </si>
  <si>
    <t>Column4838</t>
  </si>
  <si>
    <t>Column4839</t>
  </si>
  <si>
    <t>Column4840</t>
  </si>
  <si>
    <t>Column4841</t>
  </si>
  <si>
    <t>Column4842</t>
  </si>
  <si>
    <t>Column4843</t>
  </si>
  <si>
    <t>Column4844</t>
  </si>
  <si>
    <t>Column4845</t>
  </si>
  <si>
    <t>Column4846</t>
  </si>
  <si>
    <t>Column4847</t>
  </si>
  <si>
    <t>Column4848</t>
  </si>
  <si>
    <t>Column4849</t>
  </si>
  <si>
    <t>Column4850</t>
  </si>
  <si>
    <t>Column4851</t>
  </si>
  <si>
    <t>Column4852</t>
  </si>
  <si>
    <t>Column4853</t>
  </si>
  <si>
    <t>Column4854</t>
  </si>
  <si>
    <t>Column4855</t>
  </si>
  <si>
    <t>Column4856</t>
  </si>
  <si>
    <t>Column4857</t>
  </si>
  <si>
    <t>Column4858</t>
  </si>
  <si>
    <t>Column4859</t>
  </si>
  <si>
    <t>Column4860</t>
  </si>
  <si>
    <t>Column4861</t>
  </si>
  <si>
    <t>Column4862</t>
  </si>
  <si>
    <t>Column4863</t>
  </si>
  <si>
    <t>Column4864</t>
  </si>
  <si>
    <t>Column4865</t>
  </si>
  <si>
    <t>Column4866</t>
  </si>
  <si>
    <t>Column4867</t>
  </si>
  <si>
    <t>Column4868</t>
  </si>
  <si>
    <t>Column4869</t>
  </si>
  <si>
    <t>Column4870</t>
  </si>
  <si>
    <t>Column4871</t>
  </si>
  <si>
    <t>Column4872</t>
  </si>
  <si>
    <t>Column4873</t>
  </si>
  <si>
    <t>Column4874</t>
  </si>
  <si>
    <t>Column4875</t>
  </si>
  <si>
    <t>Column4876</t>
  </si>
  <si>
    <t>Column4877</t>
  </si>
  <si>
    <t>Column4878</t>
  </si>
  <si>
    <t>Column4879</t>
  </si>
  <si>
    <t>Column4880</t>
  </si>
  <si>
    <t>Column4881</t>
  </si>
  <si>
    <t>Column4882</t>
  </si>
  <si>
    <t>Column4883</t>
  </si>
  <si>
    <t>Column4884</t>
  </si>
  <si>
    <t>Column4885</t>
  </si>
  <si>
    <t>Column4886</t>
  </si>
  <si>
    <t>Column4887</t>
  </si>
  <si>
    <t>Column4888</t>
  </si>
  <si>
    <t>Column4889</t>
  </si>
  <si>
    <t>Column4890</t>
  </si>
  <si>
    <t>Column4891</t>
  </si>
  <si>
    <t>Column4892</t>
  </si>
  <si>
    <t>Column4893</t>
  </si>
  <si>
    <t>Column4894</t>
  </si>
  <si>
    <t>Column4895</t>
  </si>
  <si>
    <t>Column4896</t>
  </si>
  <si>
    <t>Column4897</t>
  </si>
  <si>
    <t>Column4898</t>
  </si>
  <si>
    <t>Column4899</t>
  </si>
  <si>
    <t>Column4900</t>
  </si>
  <si>
    <t>Column4901</t>
  </si>
  <si>
    <t>Column4902</t>
  </si>
  <si>
    <t>Column4903</t>
  </si>
  <si>
    <t>Column4904</t>
  </si>
  <si>
    <t>Column4905</t>
  </si>
  <si>
    <t>Column4906</t>
  </si>
  <si>
    <t>Column4907</t>
  </si>
  <si>
    <t>Column4908</t>
  </si>
  <si>
    <t>Column4909</t>
  </si>
  <si>
    <t>Column4910</t>
  </si>
  <si>
    <t>Column4911</t>
  </si>
  <si>
    <t>Column4912</t>
  </si>
  <si>
    <t>Column4913</t>
  </si>
  <si>
    <t>Column4914</t>
  </si>
  <si>
    <t>Column4915</t>
  </si>
  <si>
    <t>Column4916</t>
  </si>
  <si>
    <t>Column4917</t>
  </si>
  <si>
    <t>Column4918</t>
  </si>
  <si>
    <t>Column4919</t>
  </si>
  <si>
    <t>Column4920</t>
  </si>
  <si>
    <t>Column4921</t>
  </si>
  <si>
    <t>Column4922</t>
  </si>
  <si>
    <t>Column4923</t>
  </si>
  <si>
    <t>Column4924</t>
  </si>
  <si>
    <t>Column4925</t>
  </si>
  <si>
    <t>Column4926</t>
  </si>
  <si>
    <t>Column4927</t>
  </si>
  <si>
    <t>Column4928</t>
  </si>
  <si>
    <t>Column4929</t>
  </si>
  <si>
    <t>Column4930</t>
  </si>
  <si>
    <t>Column4931</t>
  </si>
  <si>
    <t>Column4932</t>
  </si>
  <si>
    <t>Column4933</t>
  </si>
  <si>
    <t>Column4934</t>
  </si>
  <si>
    <t>Column4935</t>
  </si>
  <si>
    <t>Column4936</t>
  </si>
  <si>
    <t>Column4937</t>
  </si>
  <si>
    <t>Column4938</t>
  </si>
  <si>
    <t>Column4939</t>
  </si>
  <si>
    <t>Column4940</t>
  </si>
  <si>
    <t>Column4941</t>
  </si>
  <si>
    <t>Column4942</t>
  </si>
  <si>
    <t>Column4943</t>
  </si>
  <si>
    <t>Column4944</t>
  </si>
  <si>
    <t>Column4945</t>
  </si>
  <si>
    <t>Column4946</t>
  </si>
  <si>
    <t>Column4947</t>
  </si>
  <si>
    <t>Column4948</t>
  </si>
  <si>
    <t>Column4949</t>
  </si>
  <si>
    <t>Column4950</t>
  </si>
  <si>
    <t>Column4951</t>
  </si>
  <si>
    <t>Column4952</t>
  </si>
  <si>
    <t>Column4953</t>
  </si>
  <si>
    <t>Column4954</t>
  </si>
  <si>
    <t>Column4955</t>
  </si>
  <si>
    <t>Column4956</t>
  </si>
  <si>
    <t>Column4957</t>
  </si>
  <si>
    <t>Column4958</t>
  </si>
  <si>
    <t>Column4959</t>
  </si>
  <si>
    <t>Column4960</t>
  </si>
  <si>
    <t>Column4961</t>
  </si>
  <si>
    <t>Column4962</t>
  </si>
  <si>
    <t>Column4963</t>
  </si>
  <si>
    <t>Column4964</t>
  </si>
  <si>
    <t>Column4965</t>
  </si>
  <si>
    <t>Column4966</t>
  </si>
  <si>
    <t>Column4967</t>
  </si>
  <si>
    <t>Column4968</t>
  </si>
  <si>
    <t>Column4969</t>
  </si>
  <si>
    <t>Column4970</t>
  </si>
  <si>
    <t>Column4971</t>
  </si>
  <si>
    <t>Column4972</t>
  </si>
  <si>
    <t>Column4973</t>
  </si>
  <si>
    <t>Column4974</t>
  </si>
  <si>
    <t>Column4975</t>
  </si>
  <si>
    <t>Column4976</t>
  </si>
  <si>
    <t>Column4977</t>
  </si>
  <si>
    <t>Column4978</t>
  </si>
  <si>
    <t>Column4979</t>
  </si>
  <si>
    <t>Column4980</t>
  </si>
  <si>
    <t>Column4981</t>
  </si>
  <si>
    <t>Column4982</t>
  </si>
  <si>
    <t>Column4983</t>
  </si>
  <si>
    <t>Column4984</t>
  </si>
  <si>
    <t>Column4985</t>
  </si>
  <si>
    <t>Column4986</t>
  </si>
  <si>
    <t>Column4987</t>
  </si>
  <si>
    <t>Column4988</t>
  </si>
  <si>
    <t>Column4989</t>
  </si>
  <si>
    <t>Column4990</t>
  </si>
  <si>
    <t>Column4991</t>
  </si>
  <si>
    <t>Column4992</t>
  </si>
  <si>
    <t>Column4993</t>
  </si>
  <si>
    <t>Column4994</t>
  </si>
  <si>
    <t>Column4995</t>
  </si>
  <si>
    <t>Column4996</t>
  </si>
  <si>
    <t>Column4997</t>
  </si>
  <si>
    <t>Column4998</t>
  </si>
  <si>
    <t>Column4999</t>
  </si>
  <si>
    <t>Column5000</t>
  </si>
  <si>
    <t>Column5001</t>
  </si>
  <si>
    <t>Column5002</t>
  </si>
  <si>
    <t>Column5003</t>
  </si>
  <si>
    <t>Column5004</t>
  </si>
  <si>
    <t>Column5005</t>
  </si>
  <si>
    <t>Column5006</t>
  </si>
  <si>
    <t>Column5007</t>
  </si>
  <si>
    <t>Column5008</t>
  </si>
  <si>
    <t>Column5009</t>
  </si>
  <si>
    <t>Column5010</t>
  </si>
  <si>
    <t>Column5011</t>
  </si>
  <si>
    <t>Column5012</t>
  </si>
  <si>
    <t>Column5013</t>
  </si>
  <si>
    <t>Column5014</t>
  </si>
  <si>
    <t>Column5015</t>
  </si>
  <si>
    <t>Column5016</t>
  </si>
  <si>
    <t>Column5017</t>
  </si>
  <si>
    <t>Column5018</t>
  </si>
  <si>
    <t>Column5019</t>
  </si>
  <si>
    <t>Column5020</t>
  </si>
  <si>
    <t>Column5021</t>
  </si>
  <si>
    <t>Column5022</t>
  </si>
  <si>
    <t>Column5023</t>
  </si>
  <si>
    <t>Column5024</t>
  </si>
  <si>
    <t>Column5025</t>
  </si>
  <si>
    <t>Column5026</t>
  </si>
  <si>
    <t>Column5027</t>
  </si>
  <si>
    <t>Column5028</t>
  </si>
  <si>
    <t>Column5029</t>
  </si>
  <si>
    <t>Column5030</t>
  </si>
  <si>
    <t>Column5031</t>
  </si>
  <si>
    <t>Column5032</t>
  </si>
  <si>
    <t>Column5033</t>
  </si>
  <si>
    <t>Column5034</t>
  </si>
  <si>
    <t>Column5035</t>
  </si>
  <si>
    <t>Column5036</t>
  </si>
  <si>
    <t>Column5037</t>
  </si>
  <si>
    <t>Column5038</t>
  </si>
  <si>
    <t>Column5039</t>
  </si>
  <si>
    <t>Column5040</t>
  </si>
  <si>
    <t>Column5041</t>
  </si>
  <si>
    <t>Column5042</t>
  </si>
  <si>
    <t>Column5043</t>
  </si>
  <si>
    <t>Column5044</t>
  </si>
  <si>
    <t>Column5045</t>
  </si>
  <si>
    <t>Column5046</t>
  </si>
  <si>
    <t>Column5047</t>
  </si>
  <si>
    <t>Column5048</t>
  </si>
  <si>
    <t>Column5049</t>
  </si>
  <si>
    <t>Column5050</t>
  </si>
  <si>
    <t>Column5051</t>
  </si>
  <si>
    <t>Column5052</t>
  </si>
  <si>
    <t>Column5053</t>
  </si>
  <si>
    <t>Column5054</t>
  </si>
  <si>
    <t>Column5055</t>
  </si>
  <si>
    <t>Column5056</t>
  </si>
  <si>
    <t>Column5057</t>
  </si>
  <si>
    <t>Column5058</t>
  </si>
  <si>
    <t>Column5059</t>
  </si>
  <si>
    <t>Column5060</t>
  </si>
  <si>
    <t>Column5061</t>
  </si>
  <si>
    <t>Column5062</t>
  </si>
  <si>
    <t>Column5063</t>
  </si>
  <si>
    <t>Column5064</t>
  </si>
  <si>
    <t>Column5065</t>
  </si>
  <si>
    <t>Column5066</t>
  </si>
  <si>
    <t>Column5067</t>
  </si>
  <si>
    <t>Column5068</t>
  </si>
  <si>
    <t>Column5069</t>
  </si>
  <si>
    <t>Column5070</t>
  </si>
  <si>
    <t>Column5071</t>
  </si>
  <si>
    <t>Column5072</t>
  </si>
  <si>
    <t>Column5073</t>
  </si>
  <si>
    <t>Column5074</t>
  </si>
  <si>
    <t>Column5075</t>
  </si>
  <si>
    <t>Column5076</t>
  </si>
  <si>
    <t>Column5077</t>
  </si>
  <si>
    <t>Column5078</t>
  </si>
  <si>
    <t>Column5079</t>
  </si>
  <si>
    <t>Column5080</t>
  </si>
  <si>
    <t>Column5081</t>
  </si>
  <si>
    <t>Column5082</t>
  </si>
  <si>
    <t>Column5083</t>
  </si>
  <si>
    <t>Column5084</t>
  </si>
  <si>
    <t>Column5085</t>
  </si>
  <si>
    <t>Column5086</t>
  </si>
  <si>
    <t>Column5087</t>
  </si>
  <si>
    <t>Column5088</t>
  </si>
  <si>
    <t>Column5089</t>
  </si>
  <si>
    <t>Column5090</t>
  </si>
  <si>
    <t>Column5091</t>
  </si>
  <si>
    <t>Column5092</t>
  </si>
  <si>
    <t>Column5093</t>
  </si>
  <si>
    <t>Column5094</t>
  </si>
  <si>
    <t>Column5095</t>
  </si>
  <si>
    <t>Column5096</t>
  </si>
  <si>
    <t>Column5097</t>
  </si>
  <si>
    <t>Column5098</t>
  </si>
  <si>
    <t>Column5099</t>
  </si>
  <si>
    <t>Column5100</t>
  </si>
  <si>
    <t>Column5101</t>
  </si>
  <si>
    <t>Column5102</t>
  </si>
  <si>
    <t>Column5103</t>
  </si>
  <si>
    <t>Column5104</t>
  </si>
  <si>
    <t>Column5105</t>
  </si>
  <si>
    <t>Column5106</t>
  </si>
  <si>
    <t>Column5107</t>
  </si>
  <si>
    <t>Column5108</t>
  </si>
  <si>
    <t>Column5109</t>
  </si>
  <si>
    <t>Column5110</t>
  </si>
  <si>
    <t>Column5111</t>
  </si>
  <si>
    <t>Column5112</t>
  </si>
  <si>
    <t>Column5113</t>
  </si>
  <si>
    <t>Column5114</t>
  </si>
  <si>
    <t>Column5115</t>
  </si>
  <si>
    <t>Column5116</t>
  </si>
  <si>
    <t>Column5117</t>
  </si>
  <si>
    <t>Column5118</t>
  </si>
  <si>
    <t>Column5119</t>
  </si>
  <si>
    <t>Column5120</t>
  </si>
  <si>
    <t>Column5121</t>
  </si>
  <si>
    <t>Column5122</t>
  </si>
  <si>
    <t>Column5123</t>
  </si>
  <si>
    <t>Column5124</t>
  </si>
  <si>
    <t>Column5125</t>
  </si>
  <si>
    <t>Column5126</t>
  </si>
  <si>
    <t>Column5127</t>
  </si>
  <si>
    <t>Column5128</t>
  </si>
  <si>
    <t>Column5129</t>
  </si>
  <si>
    <t>Column5130</t>
  </si>
  <si>
    <t>Column5131</t>
  </si>
  <si>
    <t>Column5132</t>
  </si>
  <si>
    <t>Column5133</t>
  </si>
  <si>
    <t>Column5134</t>
  </si>
  <si>
    <t>Column5135</t>
  </si>
  <si>
    <t>Column5136</t>
  </si>
  <si>
    <t>Column5137</t>
  </si>
  <si>
    <t>Column5138</t>
  </si>
  <si>
    <t>Column5139</t>
  </si>
  <si>
    <t>Column5140</t>
  </si>
  <si>
    <t>Column5141</t>
  </si>
  <si>
    <t>Column5142</t>
  </si>
  <si>
    <t>Column5143</t>
  </si>
  <si>
    <t>Column5144</t>
  </si>
  <si>
    <t>Column5145</t>
  </si>
  <si>
    <t>Column5146</t>
  </si>
  <si>
    <t>Column5147</t>
  </si>
  <si>
    <t>Column5148</t>
  </si>
  <si>
    <t>Column5149</t>
  </si>
  <si>
    <t>Column5150</t>
  </si>
  <si>
    <t>Column5151</t>
  </si>
  <si>
    <t>Column5152</t>
  </si>
  <si>
    <t>Column5153</t>
  </si>
  <si>
    <t>Column5154</t>
  </si>
  <si>
    <t>Column5155</t>
  </si>
  <si>
    <t>Column5156</t>
  </si>
  <si>
    <t>Column5157</t>
  </si>
  <si>
    <t>Column5158</t>
  </si>
  <si>
    <t>Column5159</t>
  </si>
  <si>
    <t>Column5160</t>
  </si>
  <si>
    <t>Column5161</t>
  </si>
  <si>
    <t>Column5162</t>
  </si>
  <si>
    <t>Column5163</t>
  </si>
  <si>
    <t>Column5164</t>
  </si>
  <si>
    <t>Column5165</t>
  </si>
  <si>
    <t>Column5166</t>
  </si>
  <si>
    <t>Column5167</t>
  </si>
  <si>
    <t>Column5168</t>
  </si>
  <si>
    <t>Column5169</t>
  </si>
  <si>
    <t>Column5170</t>
  </si>
  <si>
    <t>Column5171</t>
  </si>
  <si>
    <t>Column5172</t>
  </si>
  <si>
    <t>Column5173</t>
  </si>
  <si>
    <t>Column5174</t>
  </si>
  <si>
    <t>Column5175</t>
  </si>
  <si>
    <t>Column5176</t>
  </si>
  <si>
    <t>Column5177</t>
  </si>
  <si>
    <t>Column5178</t>
  </si>
  <si>
    <t>Column5179</t>
  </si>
  <si>
    <t>Column5180</t>
  </si>
  <si>
    <t>Column5181</t>
  </si>
  <si>
    <t>Column5182</t>
  </si>
  <si>
    <t>Column5183</t>
  </si>
  <si>
    <t>Column5184</t>
  </si>
  <si>
    <t>Column5185</t>
  </si>
  <si>
    <t>Column5186</t>
  </si>
  <si>
    <t>Column5187</t>
  </si>
  <si>
    <t>Column5188</t>
  </si>
  <si>
    <t>Column5189</t>
  </si>
  <si>
    <t>Column5190</t>
  </si>
  <si>
    <t>Column5191</t>
  </si>
  <si>
    <t>Column5192</t>
  </si>
  <si>
    <t>Column5193</t>
  </si>
  <si>
    <t>Column5194</t>
  </si>
  <si>
    <t>Column5195</t>
  </si>
  <si>
    <t>Column5196</t>
  </si>
  <si>
    <t>Column5197</t>
  </si>
  <si>
    <t>Column5198</t>
  </si>
  <si>
    <t>Column5199</t>
  </si>
  <si>
    <t>Column5200</t>
  </si>
  <si>
    <t>Column5201</t>
  </si>
  <si>
    <t>Column5202</t>
  </si>
  <si>
    <t>Column5203</t>
  </si>
  <si>
    <t>Column5204</t>
  </si>
  <si>
    <t>Column5205</t>
  </si>
  <si>
    <t>Column5206</t>
  </si>
  <si>
    <t>Column5207</t>
  </si>
  <si>
    <t>Column5208</t>
  </si>
  <si>
    <t>Column5209</t>
  </si>
  <si>
    <t>Column5210</t>
  </si>
  <si>
    <t>Column5211</t>
  </si>
  <si>
    <t>Column5212</t>
  </si>
  <si>
    <t>Column5213</t>
  </si>
  <si>
    <t>Column5214</t>
  </si>
  <si>
    <t>Column5215</t>
  </si>
  <si>
    <t>Column5216</t>
  </si>
  <si>
    <t>Column5217</t>
  </si>
  <si>
    <t>Column5218</t>
  </si>
  <si>
    <t>Column5219</t>
  </si>
  <si>
    <t>Column5220</t>
  </si>
  <si>
    <t>Column5221</t>
  </si>
  <si>
    <t>Column5222</t>
  </si>
  <si>
    <t>Column5223</t>
  </si>
  <si>
    <t>Column5224</t>
  </si>
  <si>
    <t>Column5225</t>
  </si>
  <si>
    <t>Column5226</t>
  </si>
  <si>
    <t>Column5227</t>
  </si>
  <si>
    <t>Column5228</t>
  </si>
  <si>
    <t>Column5229</t>
  </si>
  <si>
    <t>Column5230</t>
  </si>
  <si>
    <t>Column5231</t>
  </si>
  <si>
    <t>Column5232</t>
  </si>
  <si>
    <t>Column5233</t>
  </si>
  <si>
    <t>Column5234</t>
  </si>
  <si>
    <t>Column5235</t>
  </si>
  <si>
    <t>Column5236</t>
  </si>
  <si>
    <t>Column5237</t>
  </si>
  <si>
    <t>Column5238</t>
  </si>
  <si>
    <t>Column5239</t>
  </si>
  <si>
    <t>Column5240</t>
  </si>
  <si>
    <t>Column5241</t>
  </si>
  <si>
    <t>Column5242</t>
  </si>
  <si>
    <t>Column5243</t>
  </si>
  <si>
    <t>Column5244</t>
  </si>
  <si>
    <t>Column5245</t>
  </si>
  <si>
    <t>Column5246</t>
  </si>
  <si>
    <t>Column5247</t>
  </si>
  <si>
    <t>Column5248</t>
  </si>
  <si>
    <t>Column5249</t>
  </si>
  <si>
    <t>Column5250</t>
  </si>
  <si>
    <t>Column5251</t>
  </si>
  <si>
    <t>Column5252</t>
  </si>
  <si>
    <t>Column5253</t>
  </si>
  <si>
    <t>Column5254</t>
  </si>
  <si>
    <t>Column5255</t>
  </si>
  <si>
    <t>Column5256</t>
  </si>
  <si>
    <t>Column5257</t>
  </si>
  <si>
    <t>Column5258</t>
  </si>
  <si>
    <t>Column5259</t>
  </si>
  <si>
    <t>Column5260</t>
  </si>
  <si>
    <t>Column5261</t>
  </si>
  <si>
    <t>Column5262</t>
  </si>
  <si>
    <t>Column5263</t>
  </si>
  <si>
    <t>Column5264</t>
  </si>
  <si>
    <t>Column5265</t>
  </si>
  <si>
    <t>Column5266</t>
  </si>
  <si>
    <t>Column5267</t>
  </si>
  <si>
    <t>Column5268</t>
  </si>
  <si>
    <t>Column5269</t>
  </si>
  <si>
    <t>Column5270</t>
  </si>
  <si>
    <t>Column5271</t>
  </si>
  <si>
    <t>Column5272</t>
  </si>
  <si>
    <t>Column5273</t>
  </si>
  <si>
    <t>Column5274</t>
  </si>
  <si>
    <t>Column5275</t>
  </si>
  <si>
    <t>Column5276</t>
  </si>
  <si>
    <t>Column5277</t>
  </si>
  <si>
    <t>Column5278</t>
  </si>
  <si>
    <t>Column5279</t>
  </si>
  <si>
    <t>Column5280</t>
  </si>
  <si>
    <t>Column5281</t>
  </si>
  <si>
    <t>Column5282</t>
  </si>
  <si>
    <t>Column5283</t>
  </si>
  <si>
    <t>Column5284</t>
  </si>
  <si>
    <t>Column5285</t>
  </si>
  <si>
    <t>Column5286</t>
  </si>
  <si>
    <t>Column5287</t>
  </si>
  <si>
    <t>Column5288</t>
  </si>
  <si>
    <t>Column5289</t>
  </si>
  <si>
    <t>Column5290</t>
  </si>
  <si>
    <t>Column5291</t>
  </si>
  <si>
    <t>Column5292</t>
  </si>
  <si>
    <t>Column5293</t>
  </si>
  <si>
    <t>Column5294</t>
  </si>
  <si>
    <t>Column5295</t>
  </si>
  <si>
    <t>Column5296</t>
  </si>
  <si>
    <t>Column5297</t>
  </si>
  <si>
    <t>Column5298</t>
  </si>
  <si>
    <t>Column5299</t>
  </si>
  <si>
    <t>Column5300</t>
  </si>
  <si>
    <t>Column5301</t>
  </si>
  <si>
    <t>Column5302</t>
  </si>
  <si>
    <t>Column5303</t>
  </si>
  <si>
    <t>Column5304</t>
  </si>
  <si>
    <t>Column5305</t>
  </si>
  <si>
    <t>Column5306</t>
  </si>
  <si>
    <t>Column5307</t>
  </si>
  <si>
    <t>Column5308</t>
  </si>
  <si>
    <t>Column5309</t>
  </si>
  <si>
    <t>Column5310</t>
  </si>
  <si>
    <t>Column5311</t>
  </si>
  <si>
    <t>Column5312</t>
  </si>
  <si>
    <t>Column5313</t>
  </si>
  <si>
    <t>Column5314</t>
  </si>
  <si>
    <t>Column5315</t>
  </si>
  <si>
    <t>Column5316</t>
  </si>
  <si>
    <t>Column5317</t>
  </si>
  <si>
    <t>Column5318</t>
  </si>
  <si>
    <t>Column5319</t>
  </si>
  <si>
    <t>Column5320</t>
  </si>
  <si>
    <t>Column5321</t>
  </si>
  <si>
    <t>Column5322</t>
  </si>
  <si>
    <t>Column5323</t>
  </si>
  <si>
    <t>Column5324</t>
  </si>
  <si>
    <t>Column5325</t>
  </si>
  <si>
    <t>Column5326</t>
  </si>
  <si>
    <t>Column5327</t>
  </si>
  <si>
    <t>Column5328</t>
  </si>
  <si>
    <t>Column5329</t>
  </si>
  <si>
    <t>Column5330</t>
  </si>
  <si>
    <t>Column5331</t>
  </si>
  <si>
    <t>Column5332</t>
  </si>
  <si>
    <t>Column5333</t>
  </si>
  <si>
    <t>Column5334</t>
  </si>
  <si>
    <t>Column5335</t>
  </si>
  <si>
    <t>Column5336</t>
  </si>
  <si>
    <t>Column5337</t>
  </si>
  <si>
    <t>Column5338</t>
  </si>
  <si>
    <t>Column5339</t>
  </si>
  <si>
    <t>Column5340</t>
  </si>
  <si>
    <t>Column5341</t>
  </si>
  <si>
    <t>Column5342</t>
  </si>
  <si>
    <t>Column5343</t>
  </si>
  <si>
    <t>Column5344</t>
  </si>
  <si>
    <t>Column5345</t>
  </si>
  <si>
    <t>Column5346</t>
  </si>
  <si>
    <t>Column5347</t>
  </si>
  <si>
    <t>Column5348</t>
  </si>
  <si>
    <t>Column5349</t>
  </si>
  <si>
    <t>Column5350</t>
  </si>
  <si>
    <t>Column5351</t>
  </si>
  <si>
    <t>Column5352</t>
  </si>
  <si>
    <t>Column5353</t>
  </si>
  <si>
    <t>Column5354</t>
  </si>
  <si>
    <t>Column5355</t>
  </si>
  <si>
    <t>Column5356</t>
  </si>
  <si>
    <t>Column5357</t>
  </si>
  <si>
    <t>Column5358</t>
  </si>
  <si>
    <t>Column5359</t>
  </si>
  <si>
    <t>Column5360</t>
  </si>
  <si>
    <t>Column5361</t>
  </si>
  <si>
    <t>Column5362</t>
  </si>
  <si>
    <t>Column5363</t>
  </si>
  <si>
    <t>Column5364</t>
  </si>
  <si>
    <t>Column5365</t>
  </si>
  <si>
    <t>Column5366</t>
  </si>
  <si>
    <t>Column5367</t>
  </si>
  <si>
    <t>Column5368</t>
  </si>
  <si>
    <t>Column5369</t>
  </si>
  <si>
    <t>Column5370</t>
  </si>
  <si>
    <t>Column5371</t>
  </si>
  <si>
    <t>Column5372</t>
  </si>
  <si>
    <t>Column5373</t>
  </si>
  <si>
    <t>Column5374</t>
  </si>
  <si>
    <t>Column5375</t>
  </si>
  <si>
    <t>Column5376</t>
  </si>
  <si>
    <t>Column5377</t>
  </si>
  <si>
    <t>Column5378</t>
  </si>
  <si>
    <t>Column5379</t>
  </si>
  <si>
    <t>Column5380</t>
  </si>
  <si>
    <t>Column5381</t>
  </si>
  <si>
    <t>Column5382</t>
  </si>
  <si>
    <t>Column5383</t>
  </si>
  <si>
    <t>Column5384</t>
  </si>
  <si>
    <t>Column5385</t>
  </si>
  <si>
    <t>Column5386</t>
  </si>
  <si>
    <t>Column5387</t>
  </si>
  <si>
    <t>Column5388</t>
  </si>
  <si>
    <t>Column5389</t>
  </si>
  <si>
    <t>Column5390</t>
  </si>
  <si>
    <t>Column5391</t>
  </si>
  <si>
    <t>Column5392</t>
  </si>
  <si>
    <t>Column5393</t>
  </si>
  <si>
    <t>Column5394</t>
  </si>
  <si>
    <t>Column5395</t>
  </si>
  <si>
    <t>Column5396</t>
  </si>
  <si>
    <t>Column5397</t>
  </si>
  <si>
    <t>Column5398</t>
  </si>
  <si>
    <t>Column5399</t>
  </si>
  <si>
    <t>Column5400</t>
  </si>
  <si>
    <t>Column5401</t>
  </si>
  <si>
    <t>Column5402</t>
  </si>
  <si>
    <t>Column5403</t>
  </si>
  <si>
    <t>Column5404</t>
  </si>
  <si>
    <t>Column5405</t>
  </si>
  <si>
    <t>Column5406</t>
  </si>
  <si>
    <t>Column5407</t>
  </si>
  <si>
    <t>Column5408</t>
  </si>
  <si>
    <t>Column5409</t>
  </si>
  <si>
    <t>Column5410</t>
  </si>
  <si>
    <t>Column5411</t>
  </si>
  <si>
    <t>Column5412</t>
  </si>
  <si>
    <t>Column5413</t>
  </si>
  <si>
    <t>Column5414</t>
  </si>
  <si>
    <t>Column5415</t>
  </si>
  <si>
    <t>Column5416</t>
  </si>
  <si>
    <t>Column5417</t>
  </si>
  <si>
    <t>Column5418</t>
  </si>
  <si>
    <t>Column5419</t>
  </si>
  <si>
    <t>Column5420</t>
  </si>
  <si>
    <t>Column5421</t>
  </si>
  <si>
    <t>Column5422</t>
  </si>
  <si>
    <t>Column5423</t>
  </si>
  <si>
    <t>Column5424</t>
  </si>
  <si>
    <t>Column5425</t>
  </si>
  <si>
    <t>Column5426</t>
  </si>
  <si>
    <t>Column5427</t>
  </si>
  <si>
    <t>Column5428</t>
  </si>
  <si>
    <t>Column5429</t>
  </si>
  <si>
    <t>Column5430</t>
  </si>
  <si>
    <t>Column5431</t>
  </si>
  <si>
    <t>Column5432</t>
  </si>
  <si>
    <t>Column5433</t>
  </si>
  <si>
    <t>Column5434</t>
  </si>
  <si>
    <t>Column5435</t>
  </si>
  <si>
    <t>Column5436</t>
  </si>
  <si>
    <t>Column5437</t>
  </si>
  <si>
    <t>Column5438</t>
  </si>
  <si>
    <t>Column5439</t>
  </si>
  <si>
    <t>Column5440</t>
  </si>
  <si>
    <t>Column5441</t>
  </si>
  <si>
    <t>Column5442</t>
  </si>
  <si>
    <t>Column5443</t>
  </si>
  <si>
    <t>Column5444</t>
  </si>
  <si>
    <t>Column5445</t>
  </si>
  <si>
    <t>Column5446</t>
  </si>
  <si>
    <t>Column5447</t>
  </si>
  <si>
    <t>Column5448</t>
  </si>
  <si>
    <t>Column5449</t>
  </si>
  <si>
    <t>Column5450</t>
  </si>
  <si>
    <t>Column5451</t>
  </si>
  <si>
    <t>Column5452</t>
  </si>
  <si>
    <t>Column5453</t>
  </si>
  <si>
    <t>Column5454</t>
  </si>
  <si>
    <t>Column5455</t>
  </si>
  <si>
    <t>Column5456</t>
  </si>
  <si>
    <t>Column5457</t>
  </si>
  <si>
    <t>Column5458</t>
  </si>
  <si>
    <t>Column5459</t>
  </si>
  <si>
    <t>Column5460</t>
  </si>
  <si>
    <t>Column5461</t>
  </si>
  <si>
    <t>Column5462</t>
  </si>
  <si>
    <t>Column5463</t>
  </si>
  <si>
    <t>Column5464</t>
  </si>
  <si>
    <t>Column5465</t>
  </si>
  <si>
    <t>Column5466</t>
  </si>
  <si>
    <t>Column5467</t>
  </si>
  <si>
    <t>Column5468</t>
  </si>
  <si>
    <t>Column5469</t>
  </si>
  <si>
    <t>Column5470</t>
  </si>
  <si>
    <t>Column5471</t>
  </si>
  <si>
    <t>Column5472</t>
  </si>
  <si>
    <t>Column5473</t>
  </si>
  <si>
    <t>Column5474</t>
  </si>
  <si>
    <t>Column5475</t>
  </si>
  <si>
    <t>Column5476</t>
  </si>
  <si>
    <t>Column5477</t>
  </si>
  <si>
    <t>Column5478</t>
  </si>
  <si>
    <t>Column5479</t>
  </si>
  <si>
    <t>Column5480</t>
  </si>
  <si>
    <t>Column5481</t>
  </si>
  <si>
    <t>Column5482</t>
  </si>
  <si>
    <t>Column5483</t>
  </si>
  <si>
    <t>Column5484</t>
  </si>
  <si>
    <t>Column5485</t>
  </si>
  <si>
    <t>Column5486</t>
  </si>
  <si>
    <t>Column5487</t>
  </si>
  <si>
    <t>Column5488</t>
  </si>
  <si>
    <t>Column5489</t>
  </si>
  <si>
    <t>Column5490</t>
  </si>
  <si>
    <t>Column5491</t>
  </si>
  <si>
    <t>Column5492</t>
  </si>
  <si>
    <t>Column5493</t>
  </si>
  <si>
    <t>Column5494</t>
  </si>
  <si>
    <t>Column5495</t>
  </si>
  <si>
    <t>Column5496</t>
  </si>
  <si>
    <t>Column5497</t>
  </si>
  <si>
    <t>Column5498</t>
  </si>
  <si>
    <t>Column5499</t>
  </si>
  <si>
    <t>Column5500</t>
  </si>
  <si>
    <t>Column5501</t>
  </si>
  <si>
    <t>Column5502</t>
  </si>
  <si>
    <t>Column5503</t>
  </si>
  <si>
    <t>Column5504</t>
  </si>
  <si>
    <t>Column5505</t>
  </si>
  <si>
    <t>Column5506</t>
  </si>
  <si>
    <t>Column5507</t>
  </si>
  <si>
    <t>Column5508</t>
  </si>
  <si>
    <t>Column5509</t>
  </si>
  <si>
    <t>Column5510</t>
  </si>
  <si>
    <t>Column5511</t>
  </si>
  <si>
    <t>Column5512</t>
  </si>
  <si>
    <t>Column5513</t>
  </si>
  <si>
    <t>Column5514</t>
  </si>
  <si>
    <t>Column5515</t>
  </si>
  <si>
    <t>Column5516</t>
  </si>
  <si>
    <t>Column5517</t>
  </si>
  <si>
    <t>Column5518</t>
  </si>
  <si>
    <t>Column5519</t>
  </si>
  <si>
    <t>Column5520</t>
  </si>
  <si>
    <t>Column5521</t>
  </si>
  <si>
    <t>Column5522</t>
  </si>
  <si>
    <t>Column5523</t>
  </si>
  <si>
    <t>Column5524</t>
  </si>
  <si>
    <t>Column5525</t>
  </si>
  <si>
    <t>Column5526</t>
  </si>
  <si>
    <t>Column5527</t>
  </si>
  <si>
    <t>Column5528</t>
  </si>
  <si>
    <t>Column5529</t>
  </si>
  <si>
    <t>Column5530</t>
  </si>
  <si>
    <t>Column5531</t>
  </si>
  <si>
    <t>Column5532</t>
  </si>
  <si>
    <t>Column5533</t>
  </si>
  <si>
    <t>Column5534</t>
  </si>
  <si>
    <t>Column5535</t>
  </si>
  <si>
    <t>Column5536</t>
  </si>
  <si>
    <t>Column5537</t>
  </si>
  <si>
    <t>Column5538</t>
  </si>
  <si>
    <t>Column5539</t>
  </si>
  <si>
    <t>Column5540</t>
  </si>
  <si>
    <t>Column5541</t>
  </si>
  <si>
    <t>Column5542</t>
  </si>
  <si>
    <t>Column5543</t>
  </si>
  <si>
    <t>Column5544</t>
  </si>
  <si>
    <t>Column5545</t>
  </si>
  <si>
    <t>Column5546</t>
  </si>
  <si>
    <t>Column5547</t>
  </si>
  <si>
    <t>Column5548</t>
  </si>
  <si>
    <t>Column5549</t>
  </si>
  <si>
    <t>Column5550</t>
  </si>
  <si>
    <t>Column5551</t>
  </si>
  <si>
    <t>Column5552</t>
  </si>
  <si>
    <t>Column5553</t>
  </si>
  <si>
    <t>Column5554</t>
  </si>
  <si>
    <t>Column5555</t>
  </si>
  <si>
    <t>Column5556</t>
  </si>
  <si>
    <t>Column5557</t>
  </si>
  <si>
    <t>Column5558</t>
  </si>
  <si>
    <t>Column5559</t>
  </si>
  <si>
    <t>Column5560</t>
  </si>
  <si>
    <t>Column5561</t>
  </si>
  <si>
    <t>Column5562</t>
  </si>
  <si>
    <t>Column5563</t>
  </si>
  <si>
    <t>Column5564</t>
  </si>
  <si>
    <t>Column5565</t>
  </si>
  <si>
    <t>Column5566</t>
  </si>
  <si>
    <t>Column5567</t>
  </si>
  <si>
    <t>Column5568</t>
  </si>
  <si>
    <t>Column5569</t>
  </si>
  <si>
    <t>Column5570</t>
  </si>
  <si>
    <t>Column5571</t>
  </si>
  <si>
    <t>Column5572</t>
  </si>
  <si>
    <t>Column5573</t>
  </si>
  <si>
    <t>Column5574</t>
  </si>
  <si>
    <t>Column5575</t>
  </si>
  <si>
    <t>Column5576</t>
  </si>
  <si>
    <t>Column5577</t>
  </si>
  <si>
    <t>Column5578</t>
  </si>
  <si>
    <t>Column5579</t>
  </si>
  <si>
    <t>Column5580</t>
  </si>
  <si>
    <t>Column5581</t>
  </si>
  <si>
    <t>Column5582</t>
  </si>
  <si>
    <t>Column5583</t>
  </si>
  <si>
    <t>Column5584</t>
  </si>
  <si>
    <t>Column5585</t>
  </si>
  <si>
    <t>Column5586</t>
  </si>
  <si>
    <t>Column5587</t>
  </si>
  <si>
    <t>Column5588</t>
  </si>
  <si>
    <t>Column5589</t>
  </si>
  <si>
    <t>Column5590</t>
  </si>
  <si>
    <t>Column5591</t>
  </si>
  <si>
    <t>Column5592</t>
  </si>
  <si>
    <t>Column5593</t>
  </si>
  <si>
    <t>Column5594</t>
  </si>
  <si>
    <t>Column5595</t>
  </si>
  <si>
    <t>Column5596</t>
  </si>
  <si>
    <t>Column5597</t>
  </si>
  <si>
    <t>Column5598</t>
  </si>
  <si>
    <t>Column5599</t>
  </si>
  <si>
    <t>Column5600</t>
  </si>
  <si>
    <t>Column5601</t>
  </si>
  <si>
    <t>Column5602</t>
  </si>
  <si>
    <t>Column5603</t>
  </si>
  <si>
    <t>Column5604</t>
  </si>
  <si>
    <t>Column5605</t>
  </si>
  <si>
    <t>Column5606</t>
  </si>
  <si>
    <t>Column5607</t>
  </si>
  <si>
    <t>Column5608</t>
  </si>
  <si>
    <t>Column5609</t>
  </si>
  <si>
    <t>Column5610</t>
  </si>
  <si>
    <t>Column5611</t>
  </si>
  <si>
    <t>Column5612</t>
  </si>
  <si>
    <t>Column5613</t>
  </si>
  <si>
    <t>Column5614</t>
  </si>
  <si>
    <t>Column5615</t>
  </si>
  <si>
    <t>Column5616</t>
  </si>
  <si>
    <t>Column5617</t>
  </si>
  <si>
    <t>Column5618</t>
  </si>
  <si>
    <t>Column5619</t>
  </si>
  <si>
    <t>Column5620</t>
  </si>
  <si>
    <t>Column5621</t>
  </si>
  <si>
    <t>Column5622</t>
  </si>
  <si>
    <t>Column5623</t>
  </si>
  <si>
    <t>Column5624</t>
  </si>
  <si>
    <t>Column5625</t>
  </si>
  <si>
    <t>Column5626</t>
  </si>
  <si>
    <t>Column5627</t>
  </si>
  <si>
    <t>Column5628</t>
  </si>
  <si>
    <t>Column5629</t>
  </si>
  <si>
    <t>Column5630</t>
  </si>
  <si>
    <t>Column5631</t>
  </si>
  <si>
    <t>Column5632</t>
  </si>
  <si>
    <t>Column5633</t>
  </si>
  <si>
    <t>Column5634</t>
  </si>
  <si>
    <t>Column5635</t>
  </si>
  <si>
    <t>Column5636</t>
  </si>
  <si>
    <t>Column5637</t>
  </si>
  <si>
    <t>Column5638</t>
  </si>
  <si>
    <t>Column5639</t>
  </si>
  <si>
    <t>Column5640</t>
  </si>
  <si>
    <t>Column5641</t>
  </si>
  <si>
    <t>Column5642</t>
  </si>
  <si>
    <t>Column5643</t>
  </si>
  <si>
    <t>Column5644</t>
  </si>
  <si>
    <t>Column5645</t>
  </si>
  <si>
    <t>Column5646</t>
  </si>
  <si>
    <t>Column5647</t>
  </si>
  <si>
    <t>Column5648</t>
  </si>
  <si>
    <t>Column5649</t>
  </si>
  <si>
    <t>Column5650</t>
  </si>
  <si>
    <t>Column5651</t>
  </si>
  <si>
    <t>Column5652</t>
  </si>
  <si>
    <t>Column5653</t>
  </si>
  <si>
    <t>Column5654</t>
  </si>
  <si>
    <t>Column5655</t>
  </si>
  <si>
    <t>Column5656</t>
  </si>
  <si>
    <t>Column5657</t>
  </si>
  <si>
    <t>Column5658</t>
  </si>
  <si>
    <t>Column5659</t>
  </si>
  <si>
    <t>Column5660</t>
  </si>
  <si>
    <t>Column5661</t>
  </si>
  <si>
    <t>Column5662</t>
  </si>
  <si>
    <t>Column5663</t>
  </si>
  <si>
    <t>Column5664</t>
  </si>
  <si>
    <t>Column5665</t>
  </si>
  <si>
    <t>Column5666</t>
  </si>
  <si>
    <t>Column5667</t>
  </si>
  <si>
    <t>Column5668</t>
  </si>
  <si>
    <t>Column5669</t>
  </si>
  <si>
    <t>Column5670</t>
  </si>
  <si>
    <t>Column5671</t>
  </si>
  <si>
    <t>Column5672</t>
  </si>
  <si>
    <t>Column5673</t>
  </si>
  <si>
    <t>Column5674</t>
  </si>
  <si>
    <t>Column5675</t>
  </si>
  <si>
    <t>Column5676</t>
  </si>
  <si>
    <t>Column5677</t>
  </si>
  <si>
    <t>Column5678</t>
  </si>
  <si>
    <t>Column5679</t>
  </si>
  <si>
    <t>Column5680</t>
  </si>
  <si>
    <t>Column5681</t>
  </si>
  <si>
    <t>Column5682</t>
  </si>
  <si>
    <t>Column5683</t>
  </si>
  <si>
    <t>Column5684</t>
  </si>
  <si>
    <t>Column5685</t>
  </si>
  <si>
    <t>Column5686</t>
  </si>
  <si>
    <t>Column5687</t>
  </si>
  <si>
    <t>Column5688</t>
  </si>
  <si>
    <t>Column5689</t>
  </si>
  <si>
    <t>Column5690</t>
  </si>
  <si>
    <t>Column5691</t>
  </si>
  <si>
    <t>Column5692</t>
  </si>
  <si>
    <t>Column5693</t>
  </si>
  <si>
    <t>Column5694</t>
  </si>
  <si>
    <t>Column5695</t>
  </si>
  <si>
    <t>Column5696</t>
  </si>
  <si>
    <t>Column5697</t>
  </si>
  <si>
    <t>Column5698</t>
  </si>
  <si>
    <t>Column5699</t>
  </si>
  <si>
    <t>Column5700</t>
  </si>
  <si>
    <t>Column5701</t>
  </si>
  <si>
    <t>Column5702</t>
  </si>
  <si>
    <t>Column5703</t>
  </si>
  <si>
    <t>Column5704</t>
  </si>
  <si>
    <t>Column5705</t>
  </si>
  <si>
    <t>Column5706</t>
  </si>
  <si>
    <t>Column5707</t>
  </si>
  <si>
    <t>Column5708</t>
  </si>
  <si>
    <t>Column5709</t>
  </si>
  <si>
    <t>Column5710</t>
  </si>
  <si>
    <t>Column5711</t>
  </si>
  <si>
    <t>Column5712</t>
  </si>
  <si>
    <t>Column5713</t>
  </si>
  <si>
    <t>Column5714</t>
  </si>
  <si>
    <t>Column5715</t>
  </si>
  <si>
    <t>Column5716</t>
  </si>
  <si>
    <t>Column5717</t>
  </si>
  <si>
    <t>Column5718</t>
  </si>
  <si>
    <t>Column5719</t>
  </si>
  <si>
    <t>Column5720</t>
  </si>
  <si>
    <t>Column5721</t>
  </si>
  <si>
    <t>Column5722</t>
  </si>
  <si>
    <t>Column5723</t>
  </si>
  <si>
    <t>Column5724</t>
  </si>
  <si>
    <t>Column5725</t>
  </si>
  <si>
    <t>Column5726</t>
  </si>
  <si>
    <t>Column5727</t>
  </si>
  <si>
    <t>Column5728</t>
  </si>
  <si>
    <t>Column5729</t>
  </si>
  <si>
    <t>Column5730</t>
  </si>
  <si>
    <t>Column5731</t>
  </si>
  <si>
    <t>Column5732</t>
  </si>
  <si>
    <t>Column5733</t>
  </si>
  <si>
    <t>Column5734</t>
  </si>
  <si>
    <t>Column5735</t>
  </si>
  <si>
    <t>Column5736</t>
  </si>
  <si>
    <t>Column5737</t>
  </si>
  <si>
    <t>Column5738</t>
  </si>
  <si>
    <t>Column5739</t>
  </si>
  <si>
    <t>Column5740</t>
  </si>
  <si>
    <t>Column5741</t>
  </si>
  <si>
    <t>Column5742</t>
  </si>
  <si>
    <t>Column5743</t>
  </si>
  <si>
    <t>Column5744</t>
  </si>
  <si>
    <t>Column5745</t>
  </si>
  <si>
    <t>Column5746</t>
  </si>
  <si>
    <t>Column5747</t>
  </si>
  <si>
    <t>Column5748</t>
  </si>
  <si>
    <t>Column5749</t>
  </si>
  <si>
    <t>Column5750</t>
  </si>
  <si>
    <t>Column5751</t>
  </si>
  <si>
    <t>Column5752</t>
  </si>
  <si>
    <t>Column5753</t>
  </si>
  <si>
    <t>Column5754</t>
  </si>
  <si>
    <t>Column5755</t>
  </si>
  <si>
    <t>Column5756</t>
  </si>
  <si>
    <t>Column5757</t>
  </si>
  <si>
    <t>Column5758</t>
  </si>
  <si>
    <t>Column5759</t>
  </si>
  <si>
    <t>Column5760</t>
  </si>
  <si>
    <t>Column5761</t>
  </si>
  <si>
    <t>Column5762</t>
  </si>
  <si>
    <t>Column5763</t>
  </si>
  <si>
    <t>Column5764</t>
  </si>
  <si>
    <t>Column5765</t>
  </si>
  <si>
    <t>Column5766</t>
  </si>
  <si>
    <t>Column5767</t>
  </si>
  <si>
    <t>Column5768</t>
  </si>
  <si>
    <t>Column5769</t>
  </si>
  <si>
    <t>Column5770</t>
  </si>
  <si>
    <t>Column5771</t>
  </si>
  <si>
    <t>Column5772</t>
  </si>
  <si>
    <t>Column5773</t>
  </si>
  <si>
    <t>Column5774</t>
  </si>
  <si>
    <t>Column5775</t>
  </si>
  <si>
    <t>Column5776</t>
  </si>
  <si>
    <t>Column5777</t>
  </si>
  <si>
    <t>Column5778</t>
  </si>
  <si>
    <t>Column5779</t>
  </si>
  <si>
    <t>Column5780</t>
  </si>
  <si>
    <t>Column5781</t>
  </si>
  <si>
    <t>Column5782</t>
  </si>
  <si>
    <t>Column5783</t>
  </si>
  <si>
    <t>Column5784</t>
  </si>
  <si>
    <t>Column5785</t>
  </si>
  <si>
    <t>Column5786</t>
  </si>
  <si>
    <t>Column5787</t>
  </si>
  <si>
    <t>Column5788</t>
  </si>
  <si>
    <t>Column5789</t>
  </si>
  <si>
    <t>Column5790</t>
  </si>
  <si>
    <t>Column5791</t>
  </si>
  <si>
    <t>Column5792</t>
  </si>
  <si>
    <t>Column5793</t>
  </si>
  <si>
    <t>Column5794</t>
  </si>
  <si>
    <t>Column5795</t>
  </si>
  <si>
    <t>Column5796</t>
  </si>
  <si>
    <t>Column5797</t>
  </si>
  <si>
    <t>Column5798</t>
  </si>
  <si>
    <t>Column5799</t>
  </si>
  <si>
    <t>Column5800</t>
  </si>
  <si>
    <t>Column5801</t>
  </si>
  <si>
    <t>Column5802</t>
  </si>
  <si>
    <t>Column5803</t>
  </si>
  <si>
    <t>Column5804</t>
  </si>
  <si>
    <t>Column5805</t>
  </si>
  <si>
    <t>Column5806</t>
  </si>
  <si>
    <t>Column5807</t>
  </si>
  <si>
    <t>Column5808</t>
  </si>
  <si>
    <t>Column5809</t>
  </si>
  <si>
    <t>Column5810</t>
  </si>
  <si>
    <t>Column5811</t>
  </si>
  <si>
    <t>Column5812</t>
  </si>
  <si>
    <t>Column5813</t>
  </si>
  <si>
    <t>Column5814</t>
  </si>
  <si>
    <t>Column5815</t>
  </si>
  <si>
    <t>Column5816</t>
  </si>
  <si>
    <t>Column5817</t>
  </si>
  <si>
    <t>Column5818</t>
  </si>
  <si>
    <t>Column5819</t>
  </si>
  <si>
    <t>Column5820</t>
  </si>
  <si>
    <t>Column5821</t>
  </si>
  <si>
    <t>Column5822</t>
  </si>
  <si>
    <t>Column5823</t>
  </si>
  <si>
    <t>Column5824</t>
  </si>
  <si>
    <t>Column5825</t>
  </si>
  <si>
    <t>Column5826</t>
  </si>
  <si>
    <t>Column5827</t>
  </si>
  <si>
    <t>Column5828</t>
  </si>
  <si>
    <t>Column5829</t>
  </si>
  <si>
    <t>Column5830</t>
  </si>
  <si>
    <t>Column5831</t>
  </si>
  <si>
    <t>Column5832</t>
  </si>
  <si>
    <t>Column5833</t>
  </si>
  <si>
    <t>Column5834</t>
  </si>
  <si>
    <t>Column5835</t>
  </si>
  <si>
    <t>Column5836</t>
  </si>
  <si>
    <t>Column5837</t>
  </si>
  <si>
    <t>Column5838</t>
  </si>
  <si>
    <t>Column5839</t>
  </si>
  <si>
    <t>Column5840</t>
  </si>
  <si>
    <t>Column5841</t>
  </si>
  <si>
    <t>Column5842</t>
  </si>
  <si>
    <t>Column5843</t>
  </si>
  <si>
    <t>Column5844</t>
  </si>
  <si>
    <t>Column5845</t>
  </si>
  <si>
    <t>Column5846</t>
  </si>
  <si>
    <t>Column5847</t>
  </si>
  <si>
    <t>Column5848</t>
  </si>
  <si>
    <t>Column5849</t>
  </si>
  <si>
    <t>Column5850</t>
  </si>
  <si>
    <t>Column5851</t>
  </si>
  <si>
    <t>Column5852</t>
  </si>
  <si>
    <t>Column5853</t>
  </si>
  <si>
    <t>Column5854</t>
  </si>
  <si>
    <t>Column5855</t>
  </si>
  <si>
    <t>Column5856</t>
  </si>
  <si>
    <t>Column5857</t>
  </si>
  <si>
    <t>Column5858</t>
  </si>
  <si>
    <t>Column5859</t>
  </si>
  <si>
    <t>Column5860</t>
  </si>
  <si>
    <t>Column5861</t>
  </si>
  <si>
    <t>Column5862</t>
  </si>
  <si>
    <t>Column5863</t>
  </si>
  <si>
    <t>Column5864</t>
  </si>
  <si>
    <t>Column5865</t>
  </si>
  <si>
    <t>Column5866</t>
  </si>
  <si>
    <t>Column5867</t>
  </si>
  <si>
    <t>Column5868</t>
  </si>
  <si>
    <t>Column5869</t>
  </si>
  <si>
    <t>Column5870</t>
  </si>
  <si>
    <t>Column5871</t>
  </si>
  <si>
    <t>Column5872</t>
  </si>
  <si>
    <t>Column5873</t>
  </si>
  <si>
    <t>Column5874</t>
  </si>
  <si>
    <t>Column5875</t>
  </si>
  <si>
    <t>Column5876</t>
  </si>
  <si>
    <t>Column5877</t>
  </si>
  <si>
    <t>Column5878</t>
  </si>
  <si>
    <t>Column5879</t>
  </si>
  <si>
    <t>Column5880</t>
  </si>
  <si>
    <t>Column5881</t>
  </si>
  <si>
    <t>Column5882</t>
  </si>
  <si>
    <t>Column5883</t>
  </si>
  <si>
    <t>Column5884</t>
  </si>
  <si>
    <t>Column5885</t>
  </si>
  <si>
    <t>Column5886</t>
  </si>
  <si>
    <t>Column5887</t>
  </si>
  <si>
    <t>Column5888</t>
  </si>
  <si>
    <t>Column5889</t>
  </si>
  <si>
    <t>Column5890</t>
  </si>
  <si>
    <t>Column5891</t>
  </si>
  <si>
    <t>Column5892</t>
  </si>
  <si>
    <t>Column5893</t>
  </si>
  <si>
    <t>Column5894</t>
  </si>
  <si>
    <t>Column5895</t>
  </si>
  <si>
    <t>Column5896</t>
  </si>
  <si>
    <t>Column5897</t>
  </si>
  <si>
    <t>Column5898</t>
  </si>
  <si>
    <t>Column5899</t>
  </si>
  <si>
    <t>Column5900</t>
  </si>
  <si>
    <t>Column5901</t>
  </si>
  <si>
    <t>Column5902</t>
  </si>
  <si>
    <t>Column5903</t>
  </si>
  <si>
    <t>Column5904</t>
  </si>
  <si>
    <t>Column5905</t>
  </si>
  <si>
    <t>Column5906</t>
  </si>
  <si>
    <t>Column5907</t>
  </si>
  <si>
    <t>Column5908</t>
  </si>
  <si>
    <t>Column5909</t>
  </si>
  <si>
    <t>Column5910</t>
  </si>
  <si>
    <t>Column5911</t>
  </si>
  <si>
    <t>Column5912</t>
  </si>
  <si>
    <t>Column5913</t>
  </si>
  <si>
    <t>Column5914</t>
  </si>
  <si>
    <t>Column5915</t>
  </si>
  <si>
    <t>Column5916</t>
  </si>
  <si>
    <t>Column5917</t>
  </si>
  <si>
    <t>Column5918</t>
  </si>
  <si>
    <t>Column5919</t>
  </si>
  <si>
    <t>Column5920</t>
  </si>
  <si>
    <t>Column5921</t>
  </si>
  <si>
    <t>Column5922</t>
  </si>
  <si>
    <t>Column5923</t>
  </si>
  <si>
    <t>Column5924</t>
  </si>
  <si>
    <t>Column5925</t>
  </si>
  <si>
    <t>Column5926</t>
  </si>
  <si>
    <t>Column5927</t>
  </si>
  <si>
    <t>Column5928</t>
  </si>
  <si>
    <t>Column5929</t>
  </si>
  <si>
    <t>Column5930</t>
  </si>
  <si>
    <t>Column5931</t>
  </si>
  <si>
    <t>Column5932</t>
  </si>
  <si>
    <t>Column5933</t>
  </si>
  <si>
    <t>Column5934</t>
  </si>
  <si>
    <t>Column5935</t>
  </si>
  <si>
    <t>Column5936</t>
  </si>
  <si>
    <t>Column5937</t>
  </si>
  <si>
    <t>Column5938</t>
  </si>
  <si>
    <t>Column5939</t>
  </si>
  <si>
    <t>Column5940</t>
  </si>
  <si>
    <t>Column5941</t>
  </si>
  <si>
    <t>Column5942</t>
  </si>
  <si>
    <t>Column5943</t>
  </si>
  <si>
    <t>Column5944</t>
  </si>
  <si>
    <t>Column5945</t>
  </si>
  <si>
    <t>Column5946</t>
  </si>
  <si>
    <t>Column5947</t>
  </si>
  <si>
    <t>Column5948</t>
  </si>
  <si>
    <t>Column5949</t>
  </si>
  <si>
    <t>Column5950</t>
  </si>
  <si>
    <t>Column5951</t>
  </si>
  <si>
    <t>Column5952</t>
  </si>
  <si>
    <t>Column5953</t>
  </si>
  <si>
    <t>Column5954</t>
  </si>
  <si>
    <t>Column5955</t>
  </si>
  <si>
    <t>Column5956</t>
  </si>
  <si>
    <t>Column5957</t>
  </si>
  <si>
    <t>Column5958</t>
  </si>
  <si>
    <t>Column5959</t>
  </si>
  <si>
    <t>Column5960</t>
  </si>
  <si>
    <t>Column5961</t>
  </si>
  <si>
    <t>Column5962</t>
  </si>
  <si>
    <t>Column5963</t>
  </si>
  <si>
    <t>Column5964</t>
  </si>
  <si>
    <t>Column5965</t>
  </si>
  <si>
    <t>Column5966</t>
  </si>
  <si>
    <t>Column5967</t>
  </si>
  <si>
    <t>Column5968</t>
  </si>
  <si>
    <t>Column5969</t>
  </si>
  <si>
    <t>Column5970</t>
  </si>
  <si>
    <t>Column5971</t>
  </si>
  <si>
    <t>Column5972</t>
  </si>
  <si>
    <t>Column5973</t>
  </si>
  <si>
    <t>Column5974</t>
  </si>
  <si>
    <t>Column5975</t>
  </si>
  <si>
    <t>Column5976</t>
  </si>
  <si>
    <t>Column5977</t>
  </si>
  <si>
    <t>Column5978</t>
  </si>
  <si>
    <t>Column5979</t>
  </si>
  <si>
    <t>Column5980</t>
  </si>
  <si>
    <t>Column5981</t>
  </si>
  <si>
    <t>Column5982</t>
  </si>
  <si>
    <t>Column5983</t>
  </si>
  <si>
    <t>Column5984</t>
  </si>
  <si>
    <t>Column5985</t>
  </si>
  <si>
    <t>Column5986</t>
  </si>
  <si>
    <t>Column5987</t>
  </si>
  <si>
    <t>Column5988</t>
  </si>
  <si>
    <t>Column5989</t>
  </si>
  <si>
    <t>Column5990</t>
  </si>
  <si>
    <t>Column5991</t>
  </si>
  <si>
    <t>Column5992</t>
  </si>
  <si>
    <t>Column5993</t>
  </si>
  <si>
    <t>Column5994</t>
  </si>
  <si>
    <t>Column5995</t>
  </si>
  <si>
    <t>Column5996</t>
  </si>
  <si>
    <t>Column5997</t>
  </si>
  <si>
    <t>Column5998</t>
  </si>
  <si>
    <t>Column5999</t>
  </si>
  <si>
    <t>Column6000</t>
  </si>
  <si>
    <t>Column6001</t>
  </si>
  <si>
    <t>Column6002</t>
  </si>
  <si>
    <t>Column6003</t>
  </si>
  <si>
    <t>Column6004</t>
  </si>
  <si>
    <t>Column6005</t>
  </si>
  <si>
    <t>Column6006</t>
  </si>
  <si>
    <t>Column6007</t>
  </si>
  <si>
    <t>Column6008</t>
  </si>
  <si>
    <t>Column6009</t>
  </si>
  <si>
    <t>Column6010</t>
  </si>
  <si>
    <t>Column6011</t>
  </si>
  <si>
    <t>Column6012</t>
  </si>
  <si>
    <t>Column6013</t>
  </si>
  <si>
    <t>Column6014</t>
  </si>
  <si>
    <t>Column6015</t>
  </si>
  <si>
    <t>Column6016</t>
  </si>
  <si>
    <t>Column6017</t>
  </si>
  <si>
    <t>Column6018</t>
  </si>
  <si>
    <t>Column6019</t>
  </si>
  <si>
    <t>Column6020</t>
  </si>
  <si>
    <t>Column6021</t>
  </si>
  <si>
    <t>Column6022</t>
  </si>
  <si>
    <t>Column6023</t>
  </si>
  <si>
    <t>Column6024</t>
  </si>
  <si>
    <t>Column6025</t>
  </si>
  <si>
    <t>Column6026</t>
  </si>
  <si>
    <t>Column6027</t>
  </si>
  <si>
    <t>Column6028</t>
  </si>
  <si>
    <t>Column6029</t>
  </si>
  <si>
    <t>Column6030</t>
  </si>
  <si>
    <t>Column6031</t>
  </si>
  <si>
    <t>Column6032</t>
  </si>
  <si>
    <t>Column6033</t>
  </si>
  <si>
    <t>Column6034</t>
  </si>
  <si>
    <t>Column6035</t>
  </si>
  <si>
    <t>Column6036</t>
  </si>
  <si>
    <t>Column6037</t>
  </si>
  <si>
    <t>Column6038</t>
  </si>
  <si>
    <t>Column6039</t>
  </si>
  <si>
    <t>Column6040</t>
  </si>
  <si>
    <t>Column6041</t>
  </si>
  <si>
    <t>Column6042</t>
  </si>
  <si>
    <t>Column6043</t>
  </si>
  <si>
    <t>Column6044</t>
  </si>
  <si>
    <t>Column6045</t>
  </si>
  <si>
    <t>Column6046</t>
  </si>
  <si>
    <t>Column6047</t>
  </si>
  <si>
    <t>Column6048</t>
  </si>
  <si>
    <t>Column6049</t>
  </si>
  <si>
    <t>Column6050</t>
  </si>
  <si>
    <t>Column6051</t>
  </si>
  <si>
    <t>Column6052</t>
  </si>
  <si>
    <t>Column6053</t>
  </si>
  <si>
    <t>Column6054</t>
  </si>
  <si>
    <t>Column6055</t>
  </si>
  <si>
    <t>Column6056</t>
  </si>
  <si>
    <t>Column6057</t>
  </si>
  <si>
    <t>Column6058</t>
  </si>
  <si>
    <t>Column6059</t>
  </si>
  <si>
    <t>Column6060</t>
  </si>
  <si>
    <t>Column6061</t>
  </si>
  <si>
    <t>Column6062</t>
  </si>
  <si>
    <t>Column6063</t>
  </si>
  <si>
    <t>Column6064</t>
  </si>
  <si>
    <t>Column6065</t>
  </si>
  <si>
    <t>Column6066</t>
  </si>
  <si>
    <t>Column6067</t>
  </si>
  <si>
    <t>Column6068</t>
  </si>
  <si>
    <t>Column6069</t>
  </si>
  <si>
    <t>Column6070</t>
  </si>
  <si>
    <t>Column6071</t>
  </si>
  <si>
    <t>Column6072</t>
  </si>
  <si>
    <t>Column6073</t>
  </si>
  <si>
    <t>Column6074</t>
  </si>
  <si>
    <t>Column6075</t>
  </si>
  <si>
    <t>Column6076</t>
  </si>
  <si>
    <t>Column6077</t>
  </si>
  <si>
    <t>Column6078</t>
  </si>
  <si>
    <t>Column6079</t>
  </si>
  <si>
    <t>Column6080</t>
  </si>
  <si>
    <t>Column6081</t>
  </si>
  <si>
    <t>Column6082</t>
  </si>
  <si>
    <t>Column6083</t>
  </si>
  <si>
    <t>Column6084</t>
  </si>
  <si>
    <t>Column6085</t>
  </si>
  <si>
    <t>Column6086</t>
  </si>
  <si>
    <t>Column6087</t>
  </si>
  <si>
    <t>Column6088</t>
  </si>
  <si>
    <t>Column6089</t>
  </si>
  <si>
    <t>Column6090</t>
  </si>
  <si>
    <t>Column6091</t>
  </si>
  <si>
    <t>Column6092</t>
  </si>
  <si>
    <t>Column6093</t>
  </si>
  <si>
    <t>Column6094</t>
  </si>
  <si>
    <t>Column6095</t>
  </si>
  <si>
    <t>Column6096</t>
  </si>
  <si>
    <t>Column6097</t>
  </si>
  <si>
    <t>Column6098</t>
  </si>
  <si>
    <t>Column6099</t>
  </si>
  <si>
    <t>Column6100</t>
  </si>
  <si>
    <t>Column6101</t>
  </si>
  <si>
    <t>Column6102</t>
  </si>
  <si>
    <t>Column6103</t>
  </si>
  <si>
    <t>Column6104</t>
  </si>
  <si>
    <t>Column6105</t>
  </si>
  <si>
    <t>Column6106</t>
  </si>
  <si>
    <t>Column6107</t>
  </si>
  <si>
    <t>Column6108</t>
  </si>
  <si>
    <t>Column6109</t>
  </si>
  <si>
    <t>Column6110</t>
  </si>
  <si>
    <t>Column6111</t>
  </si>
  <si>
    <t>Column6112</t>
  </si>
  <si>
    <t>Column6113</t>
  </si>
  <si>
    <t>Column6114</t>
  </si>
  <si>
    <t>Column6115</t>
  </si>
  <si>
    <t>Column6116</t>
  </si>
  <si>
    <t>Column6117</t>
  </si>
  <si>
    <t>Column6118</t>
  </si>
  <si>
    <t>Column6119</t>
  </si>
  <si>
    <t>Column6120</t>
  </si>
  <si>
    <t>Column6121</t>
  </si>
  <si>
    <t>Column6122</t>
  </si>
  <si>
    <t>Column6123</t>
  </si>
  <si>
    <t>Column6124</t>
  </si>
  <si>
    <t>Column6125</t>
  </si>
  <si>
    <t>Column6126</t>
  </si>
  <si>
    <t>Column6127</t>
  </si>
  <si>
    <t>Column6128</t>
  </si>
  <si>
    <t>Column6129</t>
  </si>
  <si>
    <t>Column6130</t>
  </si>
  <si>
    <t>Column6131</t>
  </si>
  <si>
    <t>Column6132</t>
  </si>
  <si>
    <t>Column6133</t>
  </si>
  <si>
    <t>Column6134</t>
  </si>
  <si>
    <t>Column6135</t>
  </si>
  <si>
    <t>Column6136</t>
  </si>
  <si>
    <t>Column6137</t>
  </si>
  <si>
    <t>Column6138</t>
  </si>
  <si>
    <t>Column6139</t>
  </si>
  <si>
    <t>Column6140</t>
  </si>
  <si>
    <t>Column6141</t>
  </si>
  <si>
    <t>Column6142</t>
  </si>
  <si>
    <t>Column6143</t>
  </si>
  <si>
    <t>Column6144</t>
  </si>
  <si>
    <t>Column6145</t>
  </si>
  <si>
    <t>Column6146</t>
  </si>
  <si>
    <t>Column6147</t>
  </si>
  <si>
    <t>Column6148</t>
  </si>
  <si>
    <t>Column6149</t>
  </si>
  <si>
    <t>Column6150</t>
  </si>
  <si>
    <t>Column6151</t>
  </si>
  <si>
    <t>Column6152</t>
  </si>
  <si>
    <t>Column6153</t>
  </si>
  <si>
    <t>Column6154</t>
  </si>
  <si>
    <t>Column6155</t>
  </si>
  <si>
    <t>Column6156</t>
  </si>
  <si>
    <t>Column6157</t>
  </si>
  <si>
    <t>Column6158</t>
  </si>
  <si>
    <t>Column6159</t>
  </si>
  <si>
    <t>Column6160</t>
  </si>
  <si>
    <t>Column6161</t>
  </si>
  <si>
    <t>Column6162</t>
  </si>
  <si>
    <t>Column6163</t>
  </si>
  <si>
    <t>Column6164</t>
  </si>
  <si>
    <t>Column6165</t>
  </si>
  <si>
    <t>Column6166</t>
  </si>
  <si>
    <t>Column6167</t>
  </si>
  <si>
    <t>Column6168</t>
  </si>
  <si>
    <t>Column6169</t>
  </si>
  <si>
    <t>Column6170</t>
  </si>
  <si>
    <t>Column6171</t>
  </si>
  <si>
    <t>Column6172</t>
  </si>
  <si>
    <t>Column6173</t>
  </si>
  <si>
    <t>Column6174</t>
  </si>
  <si>
    <t>Column6175</t>
  </si>
  <si>
    <t>Column6176</t>
  </si>
  <si>
    <t>Column6177</t>
  </si>
  <si>
    <t>Column6178</t>
  </si>
  <si>
    <t>Column6179</t>
  </si>
  <si>
    <t>Column6180</t>
  </si>
  <si>
    <t>Column6181</t>
  </si>
  <si>
    <t>Column6182</t>
  </si>
  <si>
    <t>Column6183</t>
  </si>
  <si>
    <t>Column6184</t>
  </si>
  <si>
    <t>Column6185</t>
  </si>
  <si>
    <t>Column6186</t>
  </si>
  <si>
    <t>Column6187</t>
  </si>
  <si>
    <t>Column6188</t>
  </si>
  <si>
    <t>Column6189</t>
  </si>
  <si>
    <t>Column6190</t>
  </si>
  <si>
    <t>Column6191</t>
  </si>
  <si>
    <t>Column6192</t>
  </si>
  <si>
    <t>Column6193</t>
  </si>
  <si>
    <t>Column6194</t>
  </si>
  <si>
    <t>Column6195</t>
  </si>
  <si>
    <t>Column6196</t>
  </si>
  <si>
    <t>Column6197</t>
  </si>
  <si>
    <t>Column6198</t>
  </si>
  <si>
    <t>Column6199</t>
  </si>
  <si>
    <t>Column6200</t>
  </si>
  <si>
    <t>Column6201</t>
  </si>
  <si>
    <t>Column6202</t>
  </si>
  <si>
    <t>Column6203</t>
  </si>
  <si>
    <t>Column6204</t>
  </si>
  <si>
    <t>Column6205</t>
  </si>
  <si>
    <t>Column6206</t>
  </si>
  <si>
    <t>Column6207</t>
  </si>
  <si>
    <t>Column6208</t>
  </si>
  <si>
    <t>Column6209</t>
  </si>
  <si>
    <t>Column6210</t>
  </si>
  <si>
    <t>Column6211</t>
  </si>
  <si>
    <t>Column6212</t>
  </si>
  <si>
    <t>Column6213</t>
  </si>
  <si>
    <t>Column6214</t>
  </si>
  <si>
    <t>Column6215</t>
  </si>
  <si>
    <t>Column6216</t>
  </si>
  <si>
    <t>Column6217</t>
  </si>
  <si>
    <t>Column6218</t>
  </si>
  <si>
    <t>Column6219</t>
  </si>
  <si>
    <t>Column6220</t>
  </si>
  <si>
    <t>Column6221</t>
  </si>
  <si>
    <t>Column6222</t>
  </si>
  <si>
    <t>Column6223</t>
  </si>
  <si>
    <t>Column6224</t>
  </si>
  <si>
    <t>Column6225</t>
  </si>
  <si>
    <t>Column6226</t>
  </si>
  <si>
    <t>Column6227</t>
  </si>
  <si>
    <t>Column6228</t>
  </si>
  <si>
    <t>Column6229</t>
  </si>
  <si>
    <t>Column6230</t>
  </si>
  <si>
    <t>Column6231</t>
  </si>
  <si>
    <t>Column6232</t>
  </si>
  <si>
    <t>Column6233</t>
  </si>
  <si>
    <t>Column6234</t>
  </si>
  <si>
    <t>Column6235</t>
  </si>
  <si>
    <t>Column6236</t>
  </si>
  <si>
    <t>Column6237</t>
  </si>
  <si>
    <t>Column6238</t>
  </si>
  <si>
    <t>Column6239</t>
  </si>
  <si>
    <t>Column6240</t>
  </si>
  <si>
    <t>Column6241</t>
  </si>
  <si>
    <t>Column6242</t>
  </si>
  <si>
    <t>Column6243</t>
  </si>
  <si>
    <t>Column6244</t>
  </si>
  <si>
    <t>Column6245</t>
  </si>
  <si>
    <t>Column6246</t>
  </si>
  <si>
    <t>Column6247</t>
  </si>
  <si>
    <t>Column6248</t>
  </si>
  <si>
    <t>Column6249</t>
  </si>
  <si>
    <t>Column6250</t>
  </si>
  <si>
    <t>Column6251</t>
  </si>
  <si>
    <t>Column6252</t>
  </si>
  <si>
    <t>Column6253</t>
  </si>
  <si>
    <t>Column6254</t>
  </si>
  <si>
    <t>Column6255</t>
  </si>
  <si>
    <t>Column6256</t>
  </si>
  <si>
    <t>Column6257</t>
  </si>
  <si>
    <t>Column6258</t>
  </si>
  <si>
    <t>Column6259</t>
  </si>
  <si>
    <t>Column6260</t>
  </si>
  <si>
    <t>Column6261</t>
  </si>
  <si>
    <t>Column6262</t>
  </si>
  <si>
    <t>Column6263</t>
  </si>
  <si>
    <t>Column6264</t>
  </si>
  <si>
    <t>Column6265</t>
  </si>
  <si>
    <t>Column6266</t>
  </si>
  <si>
    <t>Column6267</t>
  </si>
  <si>
    <t>Column6268</t>
  </si>
  <si>
    <t>Column6269</t>
  </si>
  <si>
    <t>Column6270</t>
  </si>
  <si>
    <t>Column6271</t>
  </si>
  <si>
    <t>Column6272</t>
  </si>
  <si>
    <t>Column6273</t>
  </si>
  <si>
    <t>Column6274</t>
  </si>
  <si>
    <t>Column6275</t>
  </si>
  <si>
    <t>Column6276</t>
  </si>
  <si>
    <t>Column6277</t>
  </si>
  <si>
    <t>Column6278</t>
  </si>
  <si>
    <t>Column6279</t>
  </si>
  <si>
    <t>Column6280</t>
  </si>
  <si>
    <t>Column6281</t>
  </si>
  <si>
    <t>Column6282</t>
  </si>
  <si>
    <t>Column6283</t>
  </si>
  <si>
    <t>Column6284</t>
  </si>
  <si>
    <t>Column6285</t>
  </si>
  <si>
    <t>Column6286</t>
  </si>
  <si>
    <t>Column6287</t>
  </si>
  <si>
    <t>Column6288</t>
  </si>
  <si>
    <t>Column6289</t>
  </si>
  <si>
    <t>Column6290</t>
  </si>
  <si>
    <t>Column6291</t>
  </si>
  <si>
    <t>Column6292</t>
  </si>
  <si>
    <t>Column6293</t>
  </si>
  <si>
    <t>Column6294</t>
  </si>
  <si>
    <t>Column6295</t>
  </si>
  <si>
    <t>Column6296</t>
  </si>
  <si>
    <t>Column6297</t>
  </si>
  <si>
    <t>Column6298</t>
  </si>
  <si>
    <t>Column6299</t>
  </si>
  <si>
    <t>Column6300</t>
  </si>
  <si>
    <t>Column6301</t>
  </si>
  <si>
    <t>Column6302</t>
  </si>
  <si>
    <t>Column6303</t>
  </si>
  <si>
    <t>Column6304</t>
  </si>
  <si>
    <t>Column6305</t>
  </si>
  <si>
    <t>Column6306</t>
  </si>
  <si>
    <t>Column6307</t>
  </si>
  <si>
    <t>Column6308</t>
  </si>
  <si>
    <t>Column6309</t>
  </si>
  <si>
    <t>Column6310</t>
  </si>
  <si>
    <t>Column6311</t>
  </si>
  <si>
    <t>Column6312</t>
  </si>
  <si>
    <t>Column6313</t>
  </si>
  <si>
    <t>Column6314</t>
  </si>
  <si>
    <t>Column6315</t>
  </si>
  <si>
    <t>Column6316</t>
  </si>
  <si>
    <t>Column6317</t>
  </si>
  <si>
    <t>Column6318</t>
  </si>
  <si>
    <t>Column6319</t>
  </si>
  <si>
    <t>Column6320</t>
  </si>
  <si>
    <t>Column6321</t>
  </si>
  <si>
    <t>Column6322</t>
  </si>
  <si>
    <t>Column6323</t>
  </si>
  <si>
    <t>Column6324</t>
  </si>
  <si>
    <t>Column6325</t>
  </si>
  <si>
    <t>Column6326</t>
  </si>
  <si>
    <t>Column6327</t>
  </si>
  <si>
    <t>Column6328</t>
  </si>
  <si>
    <t>Column6329</t>
  </si>
  <si>
    <t>Column6330</t>
  </si>
  <si>
    <t>Column6331</t>
  </si>
  <si>
    <t>Column6332</t>
  </si>
  <si>
    <t>Column6333</t>
  </si>
  <si>
    <t>Column6334</t>
  </si>
  <si>
    <t>Column6335</t>
  </si>
  <si>
    <t>Column6336</t>
  </si>
  <si>
    <t>Column6337</t>
  </si>
  <si>
    <t>Column6338</t>
  </si>
  <si>
    <t>Column6339</t>
  </si>
  <si>
    <t>Column6340</t>
  </si>
  <si>
    <t>Column6341</t>
  </si>
  <si>
    <t>Column6342</t>
  </si>
  <si>
    <t>Column6343</t>
  </si>
  <si>
    <t>Column6344</t>
  </si>
  <si>
    <t>Column6345</t>
  </si>
  <si>
    <t>Column6346</t>
  </si>
  <si>
    <t>Column6347</t>
  </si>
  <si>
    <t>Column6348</t>
  </si>
  <si>
    <t>Column6349</t>
  </si>
  <si>
    <t>Column6350</t>
  </si>
  <si>
    <t>Column6351</t>
  </si>
  <si>
    <t>Column6352</t>
  </si>
  <si>
    <t>Column6353</t>
  </si>
  <si>
    <t>Column6354</t>
  </si>
  <si>
    <t>Column6355</t>
  </si>
  <si>
    <t>Column6356</t>
  </si>
  <si>
    <t>Column6357</t>
  </si>
  <si>
    <t>Column6358</t>
  </si>
  <si>
    <t>Column6359</t>
  </si>
  <si>
    <t>Column6360</t>
  </si>
  <si>
    <t>Column6361</t>
  </si>
  <si>
    <t>Column6362</t>
  </si>
  <si>
    <t>Column6363</t>
  </si>
  <si>
    <t>Column6364</t>
  </si>
  <si>
    <t>Column6365</t>
  </si>
  <si>
    <t>Column6366</t>
  </si>
  <si>
    <t>Column6367</t>
  </si>
  <si>
    <t>Column6368</t>
  </si>
  <si>
    <t>Column6369</t>
  </si>
  <si>
    <t>Column6370</t>
  </si>
  <si>
    <t>Column6371</t>
  </si>
  <si>
    <t>Column6372</t>
  </si>
  <si>
    <t>Column6373</t>
  </si>
  <si>
    <t>Column6374</t>
  </si>
  <si>
    <t>Column6375</t>
  </si>
  <si>
    <t>Column6376</t>
  </si>
  <si>
    <t>Column6377</t>
  </si>
  <si>
    <t>Column6378</t>
  </si>
  <si>
    <t>Column6379</t>
  </si>
  <si>
    <t>Column6380</t>
  </si>
  <si>
    <t>Column6381</t>
  </si>
  <si>
    <t>Column6382</t>
  </si>
  <si>
    <t>Column6383</t>
  </si>
  <si>
    <t>Column6384</t>
  </si>
  <si>
    <t>Column6385</t>
  </si>
  <si>
    <t>Column6386</t>
  </si>
  <si>
    <t>Column6387</t>
  </si>
  <si>
    <t>Column6388</t>
  </si>
  <si>
    <t>Column6389</t>
  </si>
  <si>
    <t>Column6390</t>
  </si>
  <si>
    <t>Column6391</t>
  </si>
  <si>
    <t>Column6392</t>
  </si>
  <si>
    <t>Column6393</t>
  </si>
  <si>
    <t>Column6394</t>
  </si>
  <si>
    <t>Column6395</t>
  </si>
  <si>
    <t>Column6396</t>
  </si>
  <si>
    <t>Column6397</t>
  </si>
  <si>
    <t>Column6398</t>
  </si>
  <si>
    <t>Column6399</t>
  </si>
  <si>
    <t>Column6400</t>
  </si>
  <si>
    <t>Column6401</t>
  </si>
  <si>
    <t>Column6402</t>
  </si>
  <si>
    <t>Column6403</t>
  </si>
  <si>
    <t>Column6404</t>
  </si>
  <si>
    <t>Column6405</t>
  </si>
  <si>
    <t>Column6406</t>
  </si>
  <si>
    <t>Column6407</t>
  </si>
  <si>
    <t>Column6408</t>
  </si>
  <si>
    <t>Column6409</t>
  </si>
  <si>
    <t>Column6410</t>
  </si>
  <si>
    <t>Column6411</t>
  </si>
  <si>
    <t>Column6412</t>
  </si>
  <si>
    <t>Column6413</t>
  </si>
  <si>
    <t>Column6414</t>
  </si>
  <si>
    <t>Column6415</t>
  </si>
  <si>
    <t>Column6416</t>
  </si>
  <si>
    <t>Column6417</t>
  </si>
  <si>
    <t>Column6418</t>
  </si>
  <si>
    <t>Column6419</t>
  </si>
  <si>
    <t>Column6420</t>
  </si>
  <si>
    <t>Column6421</t>
  </si>
  <si>
    <t>Column6422</t>
  </si>
  <si>
    <t>Column6423</t>
  </si>
  <si>
    <t>Column6424</t>
  </si>
  <si>
    <t>Column6425</t>
  </si>
  <si>
    <t>Column6426</t>
  </si>
  <si>
    <t>Column6427</t>
  </si>
  <si>
    <t>Column6428</t>
  </si>
  <si>
    <t>Column6429</t>
  </si>
  <si>
    <t>Column6430</t>
  </si>
  <si>
    <t>Column6431</t>
  </si>
  <si>
    <t>Column6432</t>
  </si>
  <si>
    <t>Column6433</t>
  </si>
  <si>
    <t>Column6434</t>
  </si>
  <si>
    <t>Column6435</t>
  </si>
  <si>
    <t>Column6436</t>
  </si>
  <si>
    <t>Column6437</t>
  </si>
  <si>
    <t>Column6438</t>
  </si>
  <si>
    <t>Column6439</t>
  </si>
  <si>
    <t>Column6440</t>
  </si>
  <si>
    <t>Column6441</t>
  </si>
  <si>
    <t>Column6442</t>
  </si>
  <si>
    <t>Column6443</t>
  </si>
  <si>
    <t>Column6444</t>
  </si>
  <si>
    <t>Column6445</t>
  </si>
  <si>
    <t>Column6446</t>
  </si>
  <si>
    <t>Column6447</t>
  </si>
  <si>
    <t>Column6448</t>
  </si>
  <si>
    <t>Column6449</t>
  </si>
  <si>
    <t>Column6450</t>
  </si>
  <si>
    <t>Column6451</t>
  </si>
  <si>
    <t>Column6452</t>
  </si>
  <si>
    <t>Column6453</t>
  </si>
  <si>
    <t>Column6454</t>
  </si>
  <si>
    <t>Column6455</t>
  </si>
  <si>
    <t>Column6456</t>
  </si>
  <si>
    <t>Column6457</t>
  </si>
  <si>
    <t>Column6458</t>
  </si>
  <si>
    <t>Column6459</t>
  </si>
  <si>
    <t>Column6460</t>
  </si>
  <si>
    <t>Column6461</t>
  </si>
  <si>
    <t>Column6462</t>
  </si>
  <si>
    <t>Column6463</t>
  </si>
  <si>
    <t>Column6464</t>
  </si>
  <si>
    <t>Column6465</t>
  </si>
  <si>
    <t>Column6466</t>
  </si>
  <si>
    <t>Column6467</t>
  </si>
  <si>
    <t>Column6468</t>
  </si>
  <si>
    <t>Column6469</t>
  </si>
  <si>
    <t>Column6470</t>
  </si>
  <si>
    <t>Column6471</t>
  </si>
  <si>
    <t>Column6472</t>
  </si>
  <si>
    <t>Column6473</t>
  </si>
  <si>
    <t>Column6474</t>
  </si>
  <si>
    <t>Column6475</t>
  </si>
  <si>
    <t>Column6476</t>
  </si>
  <si>
    <t>Column6477</t>
  </si>
  <si>
    <t>Column6478</t>
  </si>
  <si>
    <t>Column6479</t>
  </si>
  <si>
    <t>Column6480</t>
  </si>
  <si>
    <t>Column6481</t>
  </si>
  <si>
    <t>Column6482</t>
  </si>
  <si>
    <t>Column6483</t>
  </si>
  <si>
    <t>Column6484</t>
  </si>
  <si>
    <t>Column6485</t>
  </si>
  <si>
    <t>Column6486</t>
  </si>
  <si>
    <t>Column6487</t>
  </si>
  <si>
    <t>Column6488</t>
  </si>
  <si>
    <t>Column6489</t>
  </si>
  <si>
    <t>Column6490</t>
  </si>
  <si>
    <t>Column6491</t>
  </si>
  <si>
    <t>Column6492</t>
  </si>
  <si>
    <t>Column6493</t>
  </si>
  <si>
    <t>Column6494</t>
  </si>
  <si>
    <t>Column6495</t>
  </si>
  <si>
    <t>Column6496</t>
  </si>
  <si>
    <t>Column6497</t>
  </si>
  <si>
    <t>Column6498</t>
  </si>
  <si>
    <t>Column6499</t>
  </si>
  <si>
    <t>Column6500</t>
  </si>
  <si>
    <t>Column6501</t>
  </si>
  <si>
    <t>Column6502</t>
  </si>
  <si>
    <t>Column6503</t>
  </si>
  <si>
    <t>Column6504</t>
  </si>
  <si>
    <t>Column6505</t>
  </si>
  <si>
    <t>Column6506</t>
  </si>
  <si>
    <t>Column6507</t>
  </si>
  <si>
    <t>Column6508</t>
  </si>
  <si>
    <t>Column6509</t>
  </si>
  <si>
    <t>Column6510</t>
  </si>
  <si>
    <t>Column6511</t>
  </si>
  <si>
    <t>Column6512</t>
  </si>
  <si>
    <t>Column6513</t>
  </si>
  <si>
    <t>Column6514</t>
  </si>
  <si>
    <t>Column6515</t>
  </si>
  <si>
    <t>Column6516</t>
  </si>
  <si>
    <t>Column6517</t>
  </si>
  <si>
    <t>Column6518</t>
  </si>
  <si>
    <t>Column6519</t>
  </si>
  <si>
    <t>Column6520</t>
  </si>
  <si>
    <t>Column6521</t>
  </si>
  <si>
    <t>Column6522</t>
  </si>
  <si>
    <t>Column6523</t>
  </si>
  <si>
    <t>Column6524</t>
  </si>
  <si>
    <t>Column6525</t>
  </si>
  <si>
    <t>Column6526</t>
  </si>
  <si>
    <t>Column6527</t>
  </si>
  <si>
    <t>Column6528</t>
  </si>
  <si>
    <t>Column6529</t>
  </si>
  <si>
    <t>Column6530</t>
  </si>
  <si>
    <t>Column6531</t>
  </si>
  <si>
    <t>Column6532</t>
  </si>
  <si>
    <t>Column6533</t>
  </si>
  <si>
    <t>Column6534</t>
  </si>
  <si>
    <t>Column6535</t>
  </si>
  <si>
    <t>Column6536</t>
  </si>
  <si>
    <t>Column6537</t>
  </si>
  <si>
    <t>Column6538</t>
  </si>
  <si>
    <t>Column6539</t>
  </si>
  <si>
    <t>Column6540</t>
  </si>
  <si>
    <t>Column6541</t>
  </si>
  <si>
    <t>Column6542</t>
  </si>
  <si>
    <t>Column6543</t>
  </si>
  <si>
    <t>Column6544</t>
  </si>
  <si>
    <t>Column6545</t>
  </si>
  <si>
    <t>Column6546</t>
  </si>
  <si>
    <t>Column6547</t>
  </si>
  <si>
    <t>Column6548</t>
  </si>
  <si>
    <t>Column6549</t>
  </si>
  <si>
    <t>Column6550</t>
  </si>
  <si>
    <t>Column6551</t>
  </si>
  <si>
    <t>Column6552</t>
  </si>
  <si>
    <t>Column6553</t>
  </si>
  <si>
    <t>Column6554</t>
  </si>
  <si>
    <t>Column6555</t>
  </si>
  <si>
    <t>Column6556</t>
  </si>
  <si>
    <t>Column6557</t>
  </si>
  <si>
    <t>Column6558</t>
  </si>
  <si>
    <t>Column6559</t>
  </si>
  <si>
    <t>Column6560</t>
  </si>
  <si>
    <t>Column6561</t>
  </si>
  <si>
    <t>Column6562</t>
  </si>
  <si>
    <t>Column6563</t>
  </si>
  <si>
    <t>Column6564</t>
  </si>
  <si>
    <t>Column6565</t>
  </si>
  <si>
    <t>Column6566</t>
  </si>
  <si>
    <t>Column6567</t>
  </si>
  <si>
    <t>Column6568</t>
  </si>
  <si>
    <t>Column6569</t>
  </si>
  <si>
    <t>Column6570</t>
  </si>
  <si>
    <t>Column6571</t>
  </si>
  <si>
    <t>Column6572</t>
  </si>
  <si>
    <t>Column6573</t>
  </si>
  <si>
    <t>Column6574</t>
  </si>
  <si>
    <t>Column6575</t>
  </si>
  <si>
    <t>Column6576</t>
  </si>
  <si>
    <t>Column6577</t>
  </si>
  <si>
    <t>Column6578</t>
  </si>
  <si>
    <t>Column6579</t>
  </si>
  <si>
    <t>Column6580</t>
  </si>
  <si>
    <t>Column6581</t>
  </si>
  <si>
    <t>Column6582</t>
  </si>
  <si>
    <t>Column6583</t>
  </si>
  <si>
    <t>Column6584</t>
  </si>
  <si>
    <t>Column6585</t>
  </si>
  <si>
    <t>Column6586</t>
  </si>
  <si>
    <t>Column6587</t>
  </si>
  <si>
    <t>Column6588</t>
  </si>
  <si>
    <t>Column6589</t>
  </si>
  <si>
    <t>Column6590</t>
  </si>
  <si>
    <t>Column6591</t>
  </si>
  <si>
    <t>Column6592</t>
  </si>
  <si>
    <t>Column6593</t>
  </si>
  <si>
    <t>Column6594</t>
  </si>
  <si>
    <t>Column6595</t>
  </si>
  <si>
    <t>Column6596</t>
  </si>
  <si>
    <t>Column6597</t>
  </si>
  <si>
    <t>Column6598</t>
  </si>
  <si>
    <t>Column6599</t>
  </si>
  <si>
    <t>Column6600</t>
  </si>
  <si>
    <t>Column6601</t>
  </si>
  <si>
    <t>Column6602</t>
  </si>
  <si>
    <t>Column6603</t>
  </si>
  <si>
    <t>Column6604</t>
  </si>
  <si>
    <t>Column6605</t>
  </si>
  <si>
    <t>Column6606</t>
  </si>
  <si>
    <t>Column6607</t>
  </si>
  <si>
    <t>Column6608</t>
  </si>
  <si>
    <t>Column6609</t>
  </si>
  <si>
    <t>Column6610</t>
  </si>
  <si>
    <t>Column6611</t>
  </si>
  <si>
    <t>Column6612</t>
  </si>
  <si>
    <t>Column6613</t>
  </si>
  <si>
    <t>Column6614</t>
  </si>
  <si>
    <t>Column6615</t>
  </si>
  <si>
    <t>Column6616</t>
  </si>
  <si>
    <t>Column6617</t>
  </si>
  <si>
    <t>Column6618</t>
  </si>
  <si>
    <t>Column6619</t>
  </si>
  <si>
    <t>Column6620</t>
  </si>
  <si>
    <t>Column6621</t>
  </si>
  <si>
    <t>Column6622</t>
  </si>
  <si>
    <t>Column6623</t>
  </si>
  <si>
    <t>Column6624</t>
  </si>
  <si>
    <t>Column6625</t>
  </si>
  <si>
    <t>Column6626</t>
  </si>
  <si>
    <t>Column6627</t>
  </si>
  <si>
    <t>Column6628</t>
  </si>
  <si>
    <t>Column6629</t>
  </si>
  <si>
    <t>Column6630</t>
  </si>
  <si>
    <t>Column6631</t>
  </si>
  <si>
    <t>Column6632</t>
  </si>
  <si>
    <t>Column6633</t>
  </si>
  <si>
    <t>Column6634</t>
  </si>
  <si>
    <t>Column6635</t>
  </si>
  <si>
    <t>Column6636</t>
  </si>
  <si>
    <t>Column6637</t>
  </si>
  <si>
    <t>Column6638</t>
  </si>
  <si>
    <t>Column6639</t>
  </si>
  <si>
    <t>Column6640</t>
  </si>
  <si>
    <t>Column6641</t>
  </si>
  <si>
    <t>Column6642</t>
  </si>
  <si>
    <t>Column6643</t>
  </si>
  <si>
    <t>Column6644</t>
  </si>
  <si>
    <t>Column6645</t>
  </si>
  <si>
    <t>Column6646</t>
  </si>
  <si>
    <t>Column6647</t>
  </si>
  <si>
    <t>Column6648</t>
  </si>
  <si>
    <t>Column6649</t>
  </si>
  <si>
    <t>Column6650</t>
  </si>
  <si>
    <t>Column6651</t>
  </si>
  <si>
    <t>Column6652</t>
  </si>
  <si>
    <t>Column6653</t>
  </si>
  <si>
    <t>Column6654</t>
  </si>
  <si>
    <t>Column6655</t>
  </si>
  <si>
    <t>Column6656</t>
  </si>
  <si>
    <t>Column6657</t>
  </si>
  <si>
    <t>Column6658</t>
  </si>
  <si>
    <t>Column6659</t>
  </si>
  <si>
    <t>Column6660</t>
  </si>
  <si>
    <t>Column6661</t>
  </si>
  <si>
    <t>Column6662</t>
  </si>
  <si>
    <t>Column6663</t>
  </si>
  <si>
    <t>Column6664</t>
  </si>
  <si>
    <t>Column6665</t>
  </si>
  <si>
    <t>Column6666</t>
  </si>
  <si>
    <t>Column6667</t>
  </si>
  <si>
    <t>Column6668</t>
  </si>
  <si>
    <t>Column6669</t>
  </si>
  <si>
    <t>Column6670</t>
  </si>
  <si>
    <t>Column6671</t>
  </si>
  <si>
    <t>Column6672</t>
  </si>
  <si>
    <t>Column6673</t>
  </si>
  <si>
    <t>Column6674</t>
  </si>
  <si>
    <t>Column6675</t>
  </si>
  <si>
    <t>Column6676</t>
  </si>
  <si>
    <t>Column6677</t>
  </si>
  <si>
    <t>Column6678</t>
  </si>
  <si>
    <t>Column6679</t>
  </si>
  <si>
    <t>Column6680</t>
  </si>
  <si>
    <t>Column6681</t>
  </si>
  <si>
    <t>Column6682</t>
  </si>
  <si>
    <t>Column6683</t>
  </si>
  <si>
    <t>Column6684</t>
  </si>
  <si>
    <t>Column6685</t>
  </si>
  <si>
    <t>Column6686</t>
  </si>
  <si>
    <t>Column6687</t>
  </si>
  <si>
    <t>Column6688</t>
  </si>
  <si>
    <t>Column6689</t>
  </si>
  <si>
    <t>Column6690</t>
  </si>
  <si>
    <t>Column6691</t>
  </si>
  <si>
    <t>Column6692</t>
  </si>
  <si>
    <t>Column6693</t>
  </si>
  <si>
    <t>Column6694</t>
  </si>
  <si>
    <t>Column6695</t>
  </si>
  <si>
    <t>Column6696</t>
  </si>
  <si>
    <t>Column6697</t>
  </si>
  <si>
    <t>Column6698</t>
  </si>
  <si>
    <t>Column6699</t>
  </si>
  <si>
    <t>Column6700</t>
  </si>
  <si>
    <t>Column6701</t>
  </si>
  <si>
    <t>Column6702</t>
  </si>
  <si>
    <t>Column6703</t>
  </si>
  <si>
    <t>Column6704</t>
  </si>
  <si>
    <t>Column6705</t>
  </si>
  <si>
    <t>Column6706</t>
  </si>
  <si>
    <t>Column6707</t>
  </si>
  <si>
    <t>Column6708</t>
  </si>
  <si>
    <t>Column6709</t>
  </si>
  <si>
    <t>Column6710</t>
  </si>
  <si>
    <t>Column6711</t>
  </si>
  <si>
    <t>Column6712</t>
  </si>
  <si>
    <t>Column6713</t>
  </si>
  <si>
    <t>Column6714</t>
  </si>
  <si>
    <t>Column6715</t>
  </si>
  <si>
    <t>Column6716</t>
  </si>
  <si>
    <t>Column6717</t>
  </si>
  <si>
    <t>Column6718</t>
  </si>
  <si>
    <t>Column6719</t>
  </si>
  <si>
    <t>Column6720</t>
  </si>
  <si>
    <t>Column6721</t>
  </si>
  <si>
    <t>Column6722</t>
  </si>
  <si>
    <t>Column6723</t>
  </si>
  <si>
    <t>Column6724</t>
  </si>
  <si>
    <t>Column6725</t>
  </si>
  <si>
    <t>Column6726</t>
  </si>
  <si>
    <t>Column6727</t>
  </si>
  <si>
    <t>Column6728</t>
  </si>
  <si>
    <t>Column6729</t>
  </si>
  <si>
    <t>Column6730</t>
  </si>
  <si>
    <t>Column6731</t>
  </si>
  <si>
    <t>Column6732</t>
  </si>
  <si>
    <t>Column6733</t>
  </si>
  <si>
    <t>Column6734</t>
  </si>
  <si>
    <t>Column6735</t>
  </si>
  <si>
    <t>Column6736</t>
  </si>
  <si>
    <t>Column6737</t>
  </si>
  <si>
    <t>Column6738</t>
  </si>
  <si>
    <t>Column6739</t>
  </si>
  <si>
    <t>Column6740</t>
  </si>
  <si>
    <t>Column6741</t>
  </si>
  <si>
    <t>Column6742</t>
  </si>
  <si>
    <t>Column6743</t>
  </si>
  <si>
    <t>Column6744</t>
  </si>
  <si>
    <t>Column6745</t>
  </si>
  <si>
    <t>Column6746</t>
  </si>
  <si>
    <t>Column6747</t>
  </si>
  <si>
    <t>Column6748</t>
  </si>
  <si>
    <t>Column6749</t>
  </si>
  <si>
    <t>Column6750</t>
  </si>
  <si>
    <t>Column6751</t>
  </si>
  <si>
    <t>Column6752</t>
  </si>
  <si>
    <t>Column6753</t>
  </si>
  <si>
    <t>Column6754</t>
  </si>
  <si>
    <t>Column6755</t>
  </si>
  <si>
    <t>Column6756</t>
  </si>
  <si>
    <t>Column6757</t>
  </si>
  <si>
    <t>Column6758</t>
  </si>
  <si>
    <t>Column6759</t>
  </si>
  <si>
    <t>Column6760</t>
  </si>
  <si>
    <t>Column6761</t>
  </si>
  <si>
    <t>Column6762</t>
  </si>
  <si>
    <t>Column6763</t>
  </si>
  <si>
    <t>Column6764</t>
  </si>
  <si>
    <t>Column6765</t>
  </si>
  <si>
    <t>Column6766</t>
  </si>
  <si>
    <t>Column6767</t>
  </si>
  <si>
    <t>Column6768</t>
  </si>
  <si>
    <t>Column6769</t>
  </si>
  <si>
    <t>Column6770</t>
  </si>
  <si>
    <t>Column6771</t>
  </si>
  <si>
    <t>Column6772</t>
  </si>
  <si>
    <t>Column6773</t>
  </si>
  <si>
    <t>Column6774</t>
  </si>
  <si>
    <t>Column6775</t>
  </si>
  <si>
    <t>Column6776</t>
  </si>
  <si>
    <t>Column6777</t>
  </si>
  <si>
    <t>Column6778</t>
  </si>
  <si>
    <t>Column6779</t>
  </si>
  <si>
    <t>Column6780</t>
  </si>
  <si>
    <t>Column6781</t>
  </si>
  <si>
    <t>Column6782</t>
  </si>
  <si>
    <t>Column6783</t>
  </si>
  <si>
    <t>Column6784</t>
  </si>
  <si>
    <t>Column6785</t>
  </si>
  <si>
    <t>Column6786</t>
  </si>
  <si>
    <t>Column6787</t>
  </si>
  <si>
    <t>Column6788</t>
  </si>
  <si>
    <t>Column6789</t>
  </si>
  <si>
    <t>Column6790</t>
  </si>
  <si>
    <t>Column6791</t>
  </si>
  <si>
    <t>Column6792</t>
  </si>
  <si>
    <t>Column6793</t>
  </si>
  <si>
    <t>Column6794</t>
  </si>
  <si>
    <t>Column6795</t>
  </si>
  <si>
    <t>Column6796</t>
  </si>
  <si>
    <t>Column6797</t>
  </si>
  <si>
    <t>Column6798</t>
  </si>
  <si>
    <t>Column6799</t>
  </si>
  <si>
    <t>Column6800</t>
  </si>
  <si>
    <t>Column6801</t>
  </si>
  <si>
    <t>Column6802</t>
  </si>
  <si>
    <t>Column6803</t>
  </si>
  <si>
    <t>Column6804</t>
  </si>
  <si>
    <t>Column6805</t>
  </si>
  <si>
    <t>Column6806</t>
  </si>
  <si>
    <t>Column6807</t>
  </si>
  <si>
    <t>Column6808</t>
  </si>
  <si>
    <t>Column6809</t>
  </si>
  <si>
    <t>Column6810</t>
  </si>
  <si>
    <t>Column6811</t>
  </si>
  <si>
    <t>Column6812</t>
  </si>
  <si>
    <t>Column6813</t>
  </si>
  <si>
    <t>Column6814</t>
  </si>
  <si>
    <t>Column6815</t>
  </si>
  <si>
    <t>Column6816</t>
  </si>
  <si>
    <t>Column6817</t>
  </si>
  <si>
    <t>Column6818</t>
  </si>
  <si>
    <t>Column6819</t>
  </si>
  <si>
    <t>Column6820</t>
  </si>
  <si>
    <t>Column6821</t>
  </si>
  <si>
    <t>Column6822</t>
  </si>
  <si>
    <t>Column6823</t>
  </si>
  <si>
    <t>Column6824</t>
  </si>
  <si>
    <t>Column6825</t>
  </si>
  <si>
    <t>Column6826</t>
  </si>
  <si>
    <t>Column6827</t>
  </si>
  <si>
    <t>Column6828</t>
  </si>
  <si>
    <t>Column6829</t>
  </si>
  <si>
    <t>Column6830</t>
  </si>
  <si>
    <t>Column6831</t>
  </si>
  <si>
    <t>Column6832</t>
  </si>
  <si>
    <t>Column6833</t>
  </si>
  <si>
    <t>Column6834</t>
  </si>
  <si>
    <t>Column6835</t>
  </si>
  <si>
    <t>Column6836</t>
  </si>
  <si>
    <t>Column6837</t>
  </si>
  <si>
    <t>Column6838</t>
  </si>
  <si>
    <t>Column6839</t>
  </si>
  <si>
    <t>Column6840</t>
  </si>
  <si>
    <t>Column6841</t>
  </si>
  <si>
    <t>Column6842</t>
  </si>
  <si>
    <t>Column6843</t>
  </si>
  <si>
    <t>Column6844</t>
  </si>
  <si>
    <t>Column6845</t>
  </si>
  <si>
    <t>Column6846</t>
  </si>
  <si>
    <t>Column6847</t>
  </si>
  <si>
    <t>Column6848</t>
  </si>
  <si>
    <t>Column6849</t>
  </si>
  <si>
    <t>Column6850</t>
  </si>
  <si>
    <t>Column6851</t>
  </si>
  <si>
    <t>Column6852</t>
  </si>
  <si>
    <t>Column6853</t>
  </si>
  <si>
    <t>Column6854</t>
  </si>
  <si>
    <t>Column6855</t>
  </si>
  <si>
    <t>Column6856</t>
  </si>
  <si>
    <t>Column6857</t>
  </si>
  <si>
    <t>Column6858</t>
  </si>
  <si>
    <t>Column6859</t>
  </si>
  <si>
    <t>Column6860</t>
  </si>
  <si>
    <t>Column6861</t>
  </si>
  <si>
    <t>Column6862</t>
  </si>
  <si>
    <t>Column6863</t>
  </si>
  <si>
    <t>Column6864</t>
  </si>
  <si>
    <t>Column6865</t>
  </si>
  <si>
    <t>Column6866</t>
  </si>
  <si>
    <t>Column6867</t>
  </si>
  <si>
    <t>Column6868</t>
  </si>
  <si>
    <t>Column6869</t>
  </si>
  <si>
    <t>Column6870</t>
  </si>
  <si>
    <t>Column6871</t>
  </si>
  <si>
    <t>Column6872</t>
  </si>
  <si>
    <t>Column6873</t>
  </si>
  <si>
    <t>Column6874</t>
  </si>
  <si>
    <t>Column6875</t>
  </si>
  <si>
    <t>Column6876</t>
  </si>
  <si>
    <t>Column6877</t>
  </si>
  <si>
    <t>Column6878</t>
  </si>
  <si>
    <t>Column6879</t>
  </si>
  <si>
    <t>Column6880</t>
  </si>
  <si>
    <t>Column6881</t>
  </si>
  <si>
    <t>Column6882</t>
  </si>
  <si>
    <t>Column6883</t>
  </si>
  <si>
    <t>Column6884</t>
  </si>
  <si>
    <t>Column6885</t>
  </si>
  <si>
    <t>Column6886</t>
  </si>
  <si>
    <t>Column6887</t>
  </si>
  <si>
    <t>Column6888</t>
  </si>
  <si>
    <t>Column6889</t>
  </si>
  <si>
    <t>Column6890</t>
  </si>
  <si>
    <t>Column6891</t>
  </si>
  <si>
    <t>Column6892</t>
  </si>
  <si>
    <t>Column6893</t>
  </si>
  <si>
    <t>Column6894</t>
  </si>
  <si>
    <t>Column6895</t>
  </si>
  <si>
    <t>Column6896</t>
  </si>
  <si>
    <t>Column6897</t>
  </si>
  <si>
    <t>Column6898</t>
  </si>
  <si>
    <t>Column6899</t>
  </si>
  <si>
    <t>Column6900</t>
  </si>
  <si>
    <t>Column6901</t>
  </si>
  <si>
    <t>Column6902</t>
  </si>
  <si>
    <t>Column6903</t>
  </si>
  <si>
    <t>Column6904</t>
  </si>
  <si>
    <t>Column6905</t>
  </si>
  <si>
    <t>Column6906</t>
  </si>
  <si>
    <t>Column6907</t>
  </si>
  <si>
    <t>Column6908</t>
  </si>
  <si>
    <t>Column6909</t>
  </si>
  <si>
    <t>Column6910</t>
  </si>
  <si>
    <t>Column6911</t>
  </si>
  <si>
    <t>Column6912</t>
  </si>
  <si>
    <t>Column6913</t>
  </si>
  <si>
    <t>Column6914</t>
  </si>
  <si>
    <t>Column6915</t>
  </si>
  <si>
    <t>Column6916</t>
  </si>
  <si>
    <t>Column6917</t>
  </si>
  <si>
    <t>Column6918</t>
  </si>
  <si>
    <t>Column6919</t>
  </si>
  <si>
    <t>Column6920</t>
  </si>
  <si>
    <t>Column6921</t>
  </si>
  <si>
    <t>Column6922</t>
  </si>
  <si>
    <t>Column6923</t>
  </si>
  <si>
    <t>Column6924</t>
  </si>
  <si>
    <t>Column6925</t>
  </si>
  <si>
    <t>Column6926</t>
  </si>
  <si>
    <t>Column6927</t>
  </si>
  <si>
    <t>Column6928</t>
  </si>
  <si>
    <t>Column6929</t>
  </si>
  <si>
    <t>Column6930</t>
  </si>
  <si>
    <t>Column6931</t>
  </si>
  <si>
    <t>Column6932</t>
  </si>
  <si>
    <t>Column6933</t>
  </si>
  <si>
    <t>Column6934</t>
  </si>
  <si>
    <t>Column6935</t>
  </si>
  <si>
    <t>Column6936</t>
  </si>
  <si>
    <t>Column6937</t>
  </si>
  <si>
    <t>Column6938</t>
  </si>
  <si>
    <t>Column6939</t>
  </si>
  <si>
    <t>Column6940</t>
  </si>
  <si>
    <t>Column6941</t>
  </si>
  <si>
    <t>Column6942</t>
  </si>
  <si>
    <t>Column6943</t>
  </si>
  <si>
    <t>Column6944</t>
  </si>
  <si>
    <t>Column6945</t>
  </si>
  <si>
    <t>Column6946</t>
  </si>
  <si>
    <t>Column6947</t>
  </si>
  <si>
    <t>Column6948</t>
  </si>
  <si>
    <t>Column6949</t>
  </si>
  <si>
    <t>Column6950</t>
  </si>
  <si>
    <t>Column6951</t>
  </si>
  <si>
    <t>Column6952</t>
  </si>
  <si>
    <t>Column6953</t>
  </si>
  <si>
    <t>Column6954</t>
  </si>
  <si>
    <t>Column6955</t>
  </si>
  <si>
    <t>Column6956</t>
  </si>
  <si>
    <t>Column6957</t>
  </si>
  <si>
    <t>Column6958</t>
  </si>
  <si>
    <t>Column6959</t>
  </si>
  <si>
    <t>Column6960</t>
  </si>
  <si>
    <t>Column6961</t>
  </si>
  <si>
    <t>Column6962</t>
  </si>
  <si>
    <t>Column6963</t>
  </si>
  <si>
    <t>Column6964</t>
  </si>
  <si>
    <t>Column6965</t>
  </si>
  <si>
    <t>Column6966</t>
  </si>
  <si>
    <t>Column6967</t>
  </si>
  <si>
    <t>Column6968</t>
  </si>
  <si>
    <t>Column6969</t>
  </si>
  <si>
    <t>Column6970</t>
  </si>
  <si>
    <t>Column6971</t>
  </si>
  <si>
    <t>Column6972</t>
  </si>
  <si>
    <t>Column6973</t>
  </si>
  <si>
    <t>Column6974</t>
  </si>
  <si>
    <t>Column6975</t>
  </si>
  <si>
    <t>Column6976</t>
  </si>
  <si>
    <t>Column6977</t>
  </si>
  <si>
    <t>Column6978</t>
  </si>
  <si>
    <t>Column6979</t>
  </si>
  <si>
    <t>Column6980</t>
  </si>
  <si>
    <t>Column6981</t>
  </si>
  <si>
    <t>Column6982</t>
  </si>
  <si>
    <t>Column6983</t>
  </si>
  <si>
    <t>Column6984</t>
  </si>
  <si>
    <t>Column6985</t>
  </si>
  <si>
    <t>Column6986</t>
  </si>
  <si>
    <t>Column6987</t>
  </si>
  <si>
    <t>Column6988</t>
  </si>
  <si>
    <t>Column6989</t>
  </si>
  <si>
    <t>Column6990</t>
  </si>
  <si>
    <t>Column6991</t>
  </si>
  <si>
    <t>Column6992</t>
  </si>
  <si>
    <t>Column6993</t>
  </si>
  <si>
    <t>Column6994</t>
  </si>
  <si>
    <t>Column6995</t>
  </si>
  <si>
    <t>Column6996</t>
  </si>
  <si>
    <t>Column6997</t>
  </si>
  <si>
    <t>Column6998</t>
  </si>
  <si>
    <t>Column6999</t>
  </si>
  <si>
    <t>Column7000</t>
  </si>
  <si>
    <t>Column7001</t>
  </si>
  <si>
    <t>Column7002</t>
  </si>
  <si>
    <t>Column7003</t>
  </si>
  <si>
    <t>Column7004</t>
  </si>
  <si>
    <t>Column7005</t>
  </si>
  <si>
    <t>Column7006</t>
  </si>
  <si>
    <t>Column7007</t>
  </si>
  <si>
    <t>Column7008</t>
  </si>
  <si>
    <t>Column7009</t>
  </si>
  <si>
    <t>Column7010</t>
  </si>
  <si>
    <t>Column7011</t>
  </si>
  <si>
    <t>Column7012</t>
  </si>
  <si>
    <t>Column7013</t>
  </si>
  <si>
    <t>Column7014</t>
  </si>
  <si>
    <t>Column7015</t>
  </si>
  <si>
    <t>Column7016</t>
  </si>
  <si>
    <t>Column7017</t>
  </si>
  <si>
    <t>Column7018</t>
  </si>
  <si>
    <t>Column7019</t>
  </si>
  <si>
    <t>Column7020</t>
  </si>
  <si>
    <t>Column7021</t>
  </si>
  <si>
    <t>Column7022</t>
  </si>
  <si>
    <t>Column7023</t>
  </si>
  <si>
    <t>Column7024</t>
  </si>
  <si>
    <t>Column7025</t>
  </si>
  <si>
    <t>Column7026</t>
  </si>
  <si>
    <t>Column7027</t>
  </si>
  <si>
    <t>Column7028</t>
  </si>
  <si>
    <t>Column7029</t>
  </si>
  <si>
    <t>Column7030</t>
  </si>
  <si>
    <t>Column7031</t>
  </si>
  <si>
    <t>Column7032</t>
  </si>
  <si>
    <t>Column7033</t>
  </si>
  <si>
    <t>Column7034</t>
  </si>
  <si>
    <t>Column7035</t>
  </si>
  <si>
    <t>Column7036</t>
  </si>
  <si>
    <t>Column7037</t>
  </si>
  <si>
    <t>Column7038</t>
  </si>
  <si>
    <t>Column7039</t>
  </si>
  <si>
    <t>Column7040</t>
  </si>
  <si>
    <t>Column7041</t>
  </si>
  <si>
    <t>Column7042</t>
  </si>
  <si>
    <t>Column7043</t>
  </si>
  <si>
    <t>Column7044</t>
  </si>
  <si>
    <t>Column7045</t>
  </si>
  <si>
    <t>Column7046</t>
  </si>
  <si>
    <t>Column7047</t>
  </si>
  <si>
    <t>Column7048</t>
  </si>
  <si>
    <t>Column7049</t>
  </si>
  <si>
    <t>Column7050</t>
  </si>
  <si>
    <t>Column7051</t>
  </si>
  <si>
    <t>Column7052</t>
  </si>
  <si>
    <t>Column7053</t>
  </si>
  <si>
    <t>Column7054</t>
  </si>
  <si>
    <t>Column7055</t>
  </si>
  <si>
    <t>Column7056</t>
  </si>
  <si>
    <t>Column7057</t>
  </si>
  <si>
    <t>Column7058</t>
  </si>
  <si>
    <t>Column7059</t>
  </si>
  <si>
    <t>Column7060</t>
  </si>
  <si>
    <t>Column7061</t>
  </si>
  <si>
    <t>Column7062</t>
  </si>
  <si>
    <t>Column7063</t>
  </si>
  <si>
    <t>Column7064</t>
  </si>
  <si>
    <t>Column7065</t>
  </si>
  <si>
    <t>Column7066</t>
  </si>
  <si>
    <t>Column7067</t>
  </si>
  <si>
    <t>Column7068</t>
  </si>
  <si>
    <t>Column7069</t>
  </si>
  <si>
    <t>Column7070</t>
  </si>
  <si>
    <t>Column7071</t>
  </si>
  <si>
    <t>Column7072</t>
  </si>
  <si>
    <t>Column7073</t>
  </si>
  <si>
    <t>Column7074</t>
  </si>
  <si>
    <t>Column7075</t>
  </si>
  <si>
    <t>Column7076</t>
  </si>
  <si>
    <t>Column7077</t>
  </si>
  <si>
    <t>Column7078</t>
  </si>
  <si>
    <t>Column7079</t>
  </si>
  <si>
    <t>Column7080</t>
  </si>
  <si>
    <t>Column7081</t>
  </si>
  <si>
    <t>Column7082</t>
  </si>
  <si>
    <t>Column7083</t>
  </si>
  <si>
    <t>Column7084</t>
  </si>
  <si>
    <t>Column7085</t>
  </si>
  <si>
    <t>Column7086</t>
  </si>
  <si>
    <t>Column7087</t>
  </si>
  <si>
    <t>Column7088</t>
  </si>
  <si>
    <t>Column7089</t>
  </si>
  <si>
    <t>Column7090</t>
  </si>
  <si>
    <t>Column7091</t>
  </si>
  <si>
    <t>Column7092</t>
  </si>
  <si>
    <t>Column7093</t>
  </si>
  <si>
    <t>Column7094</t>
  </si>
  <si>
    <t>Column7095</t>
  </si>
  <si>
    <t>Column7096</t>
  </si>
  <si>
    <t>Column7097</t>
  </si>
  <si>
    <t>Column7098</t>
  </si>
  <si>
    <t>Column7099</t>
  </si>
  <si>
    <t>Column7100</t>
  </si>
  <si>
    <t>Column7101</t>
  </si>
  <si>
    <t>Column7102</t>
  </si>
  <si>
    <t>Column7103</t>
  </si>
  <si>
    <t>Column7104</t>
  </si>
  <si>
    <t>Column7105</t>
  </si>
  <si>
    <t>Column7106</t>
  </si>
  <si>
    <t>Column7107</t>
  </si>
  <si>
    <t>Column7108</t>
  </si>
  <si>
    <t>Column7109</t>
  </si>
  <si>
    <t>Column7110</t>
  </si>
  <si>
    <t>Column7111</t>
  </si>
  <si>
    <t>Column7112</t>
  </si>
  <si>
    <t>Column7113</t>
  </si>
  <si>
    <t>Column7114</t>
  </si>
  <si>
    <t>Column7115</t>
  </si>
  <si>
    <t>Column7116</t>
  </si>
  <si>
    <t>Column7117</t>
  </si>
  <si>
    <t>Column7118</t>
  </si>
  <si>
    <t>Column7119</t>
  </si>
  <si>
    <t>Column7120</t>
  </si>
  <si>
    <t>Column7121</t>
  </si>
  <si>
    <t>Column7122</t>
  </si>
  <si>
    <t>Column7123</t>
  </si>
  <si>
    <t>Column7124</t>
  </si>
  <si>
    <t>Column7125</t>
  </si>
  <si>
    <t>Column7126</t>
  </si>
  <si>
    <t>Column7127</t>
  </si>
  <si>
    <t>Column7128</t>
  </si>
  <si>
    <t>Column7129</t>
  </si>
  <si>
    <t>Column7130</t>
  </si>
  <si>
    <t>Column7131</t>
  </si>
  <si>
    <t>Column7132</t>
  </si>
  <si>
    <t>Column7133</t>
  </si>
  <si>
    <t>Column7134</t>
  </si>
  <si>
    <t>Column7135</t>
  </si>
  <si>
    <t>Column7136</t>
  </si>
  <si>
    <t>Column7137</t>
  </si>
  <si>
    <t>Column7138</t>
  </si>
  <si>
    <t>Column7139</t>
  </si>
  <si>
    <t>Column7140</t>
  </si>
  <si>
    <t>Column7141</t>
  </si>
  <si>
    <t>Column7142</t>
  </si>
  <si>
    <t>Column7143</t>
  </si>
  <si>
    <t>Column7144</t>
  </si>
  <si>
    <t>Column7145</t>
  </si>
  <si>
    <t>Column7146</t>
  </si>
  <si>
    <t>Column7147</t>
  </si>
  <si>
    <t>Column7148</t>
  </si>
  <si>
    <t>Column7149</t>
  </si>
  <si>
    <t>Column7150</t>
  </si>
  <si>
    <t>Column7151</t>
  </si>
  <si>
    <t>Column7152</t>
  </si>
  <si>
    <t>Column7153</t>
  </si>
  <si>
    <t>Column7154</t>
  </si>
  <si>
    <t>Column7155</t>
  </si>
  <si>
    <t>Column7156</t>
  </si>
  <si>
    <t>Column7157</t>
  </si>
  <si>
    <t>Column7158</t>
  </si>
  <si>
    <t>Column7159</t>
  </si>
  <si>
    <t>Column7160</t>
  </si>
  <si>
    <t>Column7161</t>
  </si>
  <si>
    <t>Column7162</t>
  </si>
  <si>
    <t>Column7163</t>
  </si>
  <si>
    <t>Column7164</t>
  </si>
  <si>
    <t>Column7165</t>
  </si>
  <si>
    <t>Column7166</t>
  </si>
  <si>
    <t>Column7167</t>
  </si>
  <si>
    <t>Column7168</t>
  </si>
  <si>
    <t>Column7169</t>
  </si>
  <si>
    <t>Column7170</t>
  </si>
  <si>
    <t>Column7171</t>
  </si>
  <si>
    <t>Column7172</t>
  </si>
  <si>
    <t>Column7173</t>
  </si>
  <si>
    <t>Column7174</t>
  </si>
  <si>
    <t>Column7175</t>
  </si>
  <si>
    <t>Column7176</t>
  </si>
  <si>
    <t>Column7177</t>
  </si>
  <si>
    <t>Column7178</t>
  </si>
  <si>
    <t>Column7179</t>
  </si>
  <si>
    <t>Column7180</t>
  </si>
  <si>
    <t>Column7181</t>
  </si>
  <si>
    <t>Column7182</t>
  </si>
  <si>
    <t>Column7183</t>
  </si>
  <si>
    <t>Column7184</t>
  </si>
  <si>
    <t>Column7185</t>
  </si>
  <si>
    <t>Column7186</t>
  </si>
  <si>
    <t>Column7187</t>
  </si>
  <si>
    <t>Column7188</t>
  </si>
  <si>
    <t>Column7189</t>
  </si>
  <si>
    <t>Column7190</t>
  </si>
  <si>
    <t>Column7191</t>
  </si>
  <si>
    <t>Column7192</t>
  </si>
  <si>
    <t>Column7193</t>
  </si>
  <si>
    <t>Column7194</t>
  </si>
  <si>
    <t>Column7195</t>
  </si>
  <si>
    <t>Column7196</t>
  </si>
  <si>
    <t>Column7197</t>
  </si>
  <si>
    <t>Column7198</t>
  </si>
  <si>
    <t>Column7199</t>
  </si>
  <si>
    <t>Column7200</t>
  </si>
  <si>
    <t>Column7201</t>
  </si>
  <si>
    <t>Column7202</t>
  </si>
  <si>
    <t>Column7203</t>
  </si>
  <si>
    <t>Column7204</t>
  </si>
  <si>
    <t>Column7205</t>
  </si>
  <si>
    <t>Column7206</t>
  </si>
  <si>
    <t>Column7207</t>
  </si>
  <si>
    <t>Column7208</t>
  </si>
  <si>
    <t>Column7209</t>
  </si>
  <si>
    <t>Column7210</t>
  </si>
  <si>
    <t>Column7211</t>
  </si>
  <si>
    <t>Column7212</t>
  </si>
  <si>
    <t>Column7213</t>
  </si>
  <si>
    <t>Column7214</t>
  </si>
  <si>
    <t>Column7215</t>
  </si>
  <si>
    <t>Column7216</t>
  </si>
  <si>
    <t>Column7217</t>
  </si>
  <si>
    <t>Column7218</t>
  </si>
  <si>
    <t>Column7219</t>
  </si>
  <si>
    <t>Column7220</t>
  </si>
  <si>
    <t>Column7221</t>
  </si>
  <si>
    <t>Column7222</t>
  </si>
  <si>
    <t>Column7223</t>
  </si>
  <si>
    <t>Column7224</t>
  </si>
  <si>
    <t>Column7225</t>
  </si>
  <si>
    <t>Column7226</t>
  </si>
  <si>
    <t>Column7227</t>
  </si>
  <si>
    <t>Column7228</t>
  </si>
  <si>
    <t>Column7229</t>
  </si>
  <si>
    <t>Column7230</t>
  </si>
  <si>
    <t>Column7231</t>
  </si>
  <si>
    <t>Column7232</t>
  </si>
  <si>
    <t>Column7233</t>
  </si>
  <si>
    <t>Column7234</t>
  </si>
  <si>
    <t>Column7235</t>
  </si>
  <si>
    <t>Column7236</t>
  </si>
  <si>
    <t>Column7237</t>
  </si>
  <si>
    <t>Column7238</t>
  </si>
  <si>
    <t>Column7239</t>
  </si>
  <si>
    <t>Column7240</t>
  </si>
  <si>
    <t>Column7241</t>
  </si>
  <si>
    <t>Column7242</t>
  </si>
  <si>
    <t>Column7243</t>
  </si>
  <si>
    <t>Column7244</t>
  </si>
  <si>
    <t>Column7245</t>
  </si>
  <si>
    <t>Column7246</t>
  </si>
  <si>
    <t>Column7247</t>
  </si>
  <si>
    <t>Column7248</t>
  </si>
  <si>
    <t>Column7249</t>
  </si>
  <si>
    <t>Column7250</t>
  </si>
  <si>
    <t>Column7251</t>
  </si>
  <si>
    <t>Column7252</t>
  </si>
  <si>
    <t>Column7253</t>
  </si>
  <si>
    <t>Column7254</t>
  </si>
  <si>
    <t>Column7255</t>
  </si>
  <si>
    <t>Column7256</t>
  </si>
  <si>
    <t>Column7257</t>
  </si>
  <si>
    <t>Column7258</t>
  </si>
  <si>
    <t>Column7259</t>
  </si>
  <si>
    <t>Column7260</t>
  </si>
  <si>
    <t>Column7261</t>
  </si>
  <si>
    <t>Column7262</t>
  </si>
  <si>
    <t>Column7263</t>
  </si>
  <si>
    <t>Column7264</t>
  </si>
  <si>
    <t>Column7265</t>
  </si>
  <si>
    <t>Column7266</t>
  </si>
  <si>
    <t>Column7267</t>
  </si>
  <si>
    <t>Column7268</t>
  </si>
  <si>
    <t>Column7269</t>
  </si>
  <si>
    <t>Column7270</t>
  </si>
  <si>
    <t>Column7271</t>
  </si>
  <si>
    <t>Column7272</t>
  </si>
  <si>
    <t>Column7273</t>
  </si>
  <si>
    <t>Column7274</t>
  </si>
  <si>
    <t>Column7275</t>
  </si>
  <si>
    <t>Column7276</t>
  </si>
  <si>
    <t>Column7277</t>
  </si>
  <si>
    <t>Column7278</t>
  </si>
  <si>
    <t>Column7279</t>
  </si>
  <si>
    <t>Column7280</t>
  </si>
  <si>
    <t>Column7281</t>
  </si>
  <si>
    <t>Column7282</t>
  </si>
  <si>
    <t>Column7283</t>
  </si>
  <si>
    <t>Column7284</t>
  </si>
  <si>
    <t>Column7285</t>
  </si>
  <si>
    <t>Column7286</t>
  </si>
  <si>
    <t>Column7287</t>
  </si>
  <si>
    <t>Column7288</t>
  </si>
  <si>
    <t>Column7289</t>
  </si>
  <si>
    <t>Column7290</t>
  </si>
  <si>
    <t>Column7291</t>
  </si>
  <si>
    <t>Column7292</t>
  </si>
  <si>
    <t>Column7293</t>
  </si>
  <si>
    <t>Column7294</t>
  </si>
  <si>
    <t>Column7295</t>
  </si>
  <si>
    <t>Column7296</t>
  </si>
  <si>
    <t>Column7297</t>
  </si>
  <si>
    <t>Column7298</t>
  </si>
  <si>
    <t>Column7299</t>
  </si>
  <si>
    <t>Column7300</t>
  </si>
  <si>
    <t>Column7301</t>
  </si>
  <si>
    <t>Column7302</t>
  </si>
  <si>
    <t>Column7303</t>
  </si>
  <si>
    <t>Column7304</t>
  </si>
  <si>
    <t>Column7305</t>
  </si>
  <si>
    <t>Column7306</t>
  </si>
  <si>
    <t>Column7307</t>
  </si>
  <si>
    <t>Column7308</t>
  </si>
  <si>
    <t>Column7309</t>
  </si>
  <si>
    <t>Column7310</t>
  </si>
  <si>
    <t>Column7311</t>
  </si>
  <si>
    <t>Column7312</t>
  </si>
  <si>
    <t>Column7313</t>
  </si>
  <si>
    <t>Column7314</t>
  </si>
  <si>
    <t>Column7315</t>
  </si>
  <si>
    <t>Column7316</t>
  </si>
  <si>
    <t>Column7317</t>
  </si>
  <si>
    <t>Column7318</t>
  </si>
  <si>
    <t>Column7319</t>
  </si>
  <si>
    <t>Column7320</t>
  </si>
  <si>
    <t>Column7321</t>
  </si>
  <si>
    <t>Column7322</t>
  </si>
  <si>
    <t>Column7323</t>
  </si>
  <si>
    <t>Column7324</t>
  </si>
  <si>
    <t>Column7325</t>
  </si>
  <si>
    <t>Column7326</t>
  </si>
  <si>
    <t>Column7327</t>
  </si>
  <si>
    <t>Column7328</t>
  </si>
  <si>
    <t>Column7329</t>
  </si>
  <si>
    <t>Column7330</t>
  </si>
  <si>
    <t>Column7331</t>
  </si>
  <si>
    <t>Column7332</t>
  </si>
  <si>
    <t>Column7333</t>
  </si>
  <si>
    <t>Column7334</t>
  </si>
  <si>
    <t>Column7335</t>
  </si>
  <si>
    <t>Column7336</t>
  </si>
  <si>
    <t>Column7337</t>
  </si>
  <si>
    <t>Column7338</t>
  </si>
  <si>
    <t>Column7339</t>
  </si>
  <si>
    <t>Column7340</t>
  </si>
  <si>
    <t>Column7341</t>
  </si>
  <si>
    <t>Column7342</t>
  </si>
  <si>
    <t>Column7343</t>
  </si>
  <si>
    <t>Column7344</t>
  </si>
  <si>
    <t>Column7345</t>
  </si>
  <si>
    <t>Column7346</t>
  </si>
  <si>
    <t>Column7347</t>
  </si>
  <si>
    <t>Column7348</t>
  </si>
  <si>
    <t>Column7349</t>
  </si>
  <si>
    <t>Column7350</t>
  </si>
  <si>
    <t>Column7351</t>
  </si>
  <si>
    <t>Column7352</t>
  </si>
  <si>
    <t>Column7353</t>
  </si>
  <si>
    <t>Column7354</t>
  </si>
  <si>
    <t>Column7355</t>
  </si>
  <si>
    <t>Column7356</t>
  </si>
  <si>
    <t>Column7357</t>
  </si>
  <si>
    <t>Column7358</t>
  </si>
  <si>
    <t>Column7359</t>
  </si>
  <si>
    <t>Column7360</t>
  </si>
  <si>
    <t>Column7361</t>
  </si>
  <si>
    <t>Column7362</t>
  </si>
  <si>
    <t>Column7363</t>
  </si>
  <si>
    <t>Column7364</t>
  </si>
  <si>
    <t>Column7365</t>
  </si>
  <si>
    <t>Column7366</t>
  </si>
  <si>
    <t>Column7367</t>
  </si>
  <si>
    <t>Column7368</t>
  </si>
  <si>
    <t>Column7369</t>
  </si>
  <si>
    <t>Column7370</t>
  </si>
  <si>
    <t>Column7371</t>
  </si>
  <si>
    <t>Column7372</t>
  </si>
  <si>
    <t>Column7373</t>
  </si>
  <si>
    <t>Column7374</t>
  </si>
  <si>
    <t>Column7375</t>
  </si>
  <si>
    <t>Column7376</t>
  </si>
  <si>
    <t>Column7377</t>
  </si>
  <si>
    <t>Column7378</t>
  </si>
  <si>
    <t>Column7379</t>
  </si>
  <si>
    <t>Column7380</t>
  </si>
  <si>
    <t>Column7381</t>
  </si>
  <si>
    <t>Column7382</t>
  </si>
  <si>
    <t>Column7383</t>
  </si>
  <si>
    <t>Column7384</t>
  </si>
  <si>
    <t>Column7385</t>
  </si>
  <si>
    <t>Column7386</t>
  </si>
  <si>
    <t>Column7387</t>
  </si>
  <si>
    <t>Column7388</t>
  </si>
  <si>
    <t>Column7389</t>
  </si>
  <si>
    <t>Column7390</t>
  </si>
  <si>
    <t>Column7391</t>
  </si>
  <si>
    <t>Column7392</t>
  </si>
  <si>
    <t>Column7393</t>
  </si>
  <si>
    <t>Column7394</t>
  </si>
  <si>
    <t>Column7395</t>
  </si>
  <si>
    <t>Column7396</t>
  </si>
  <si>
    <t>Column7397</t>
  </si>
  <si>
    <t>Column7398</t>
  </si>
  <si>
    <t>Column7399</t>
  </si>
  <si>
    <t>Column7400</t>
  </si>
  <si>
    <t>Column7401</t>
  </si>
  <si>
    <t>Column7402</t>
  </si>
  <si>
    <t>Column7403</t>
  </si>
  <si>
    <t>Column7404</t>
  </si>
  <si>
    <t>Column7405</t>
  </si>
  <si>
    <t>Column7406</t>
  </si>
  <si>
    <t>Column7407</t>
  </si>
  <si>
    <t>Column7408</t>
  </si>
  <si>
    <t>Column7409</t>
  </si>
  <si>
    <t>Column7410</t>
  </si>
  <si>
    <t>Column7411</t>
  </si>
  <si>
    <t>Column7412</t>
  </si>
  <si>
    <t>Column7413</t>
  </si>
  <si>
    <t>Column7414</t>
  </si>
  <si>
    <t>Column7415</t>
  </si>
  <si>
    <t>Column7416</t>
  </si>
  <si>
    <t>Column7417</t>
  </si>
  <si>
    <t>Column7418</t>
  </si>
  <si>
    <t>Column7419</t>
  </si>
  <si>
    <t>Column7420</t>
  </si>
  <si>
    <t>Column7421</t>
  </si>
  <si>
    <t>Column7422</t>
  </si>
  <si>
    <t>Column7423</t>
  </si>
  <si>
    <t>Column7424</t>
  </si>
  <si>
    <t>Column7425</t>
  </si>
  <si>
    <t>Column7426</t>
  </si>
  <si>
    <t>Column7427</t>
  </si>
  <si>
    <t>Column7428</t>
  </si>
  <si>
    <t>Column7429</t>
  </si>
  <si>
    <t>Column7430</t>
  </si>
  <si>
    <t>Column7431</t>
  </si>
  <si>
    <t>Column7432</t>
  </si>
  <si>
    <t>Column7433</t>
  </si>
  <si>
    <t>Column7434</t>
  </si>
  <si>
    <t>Column7435</t>
  </si>
  <si>
    <t>Column7436</t>
  </si>
  <si>
    <t>Column7437</t>
  </si>
  <si>
    <t>Column7438</t>
  </si>
  <si>
    <t>Column7439</t>
  </si>
  <si>
    <t>Column7440</t>
  </si>
  <si>
    <t>Column7441</t>
  </si>
  <si>
    <t>Column7442</t>
  </si>
  <si>
    <t>Column7443</t>
  </si>
  <si>
    <t>Column7444</t>
  </si>
  <si>
    <t>Column7445</t>
  </si>
  <si>
    <t>Column7446</t>
  </si>
  <si>
    <t>Column7447</t>
  </si>
  <si>
    <t>Column7448</t>
  </si>
  <si>
    <t>Column7449</t>
  </si>
  <si>
    <t>Column7450</t>
  </si>
  <si>
    <t>Column7451</t>
  </si>
  <si>
    <t>Column7452</t>
  </si>
  <si>
    <t>Column7453</t>
  </si>
  <si>
    <t>Column7454</t>
  </si>
  <si>
    <t>Column7455</t>
  </si>
  <si>
    <t>Column7456</t>
  </si>
  <si>
    <t>Column7457</t>
  </si>
  <si>
    <t>Column7458</t>
  </si>
  <si>
    <t>Column7459</t>
  </si>
  <si>
    <t>Column7460</t>
  </si>
  <si>
    <t>Column7461</t>
  </si>
  <si>
    <t>Column7462</t>
  </si>
  <si>
    <t>Column7463</t>
  </si>
  <si>
    <t>Column7464</t>
  </si>
  <si>
    <t>Column7465</t>
  </si>
  <si>
    <t>Column7466</t>
  </si>
  <si>
    <t>Column7467</t>
  </si>
  <si>
    <t>Column7468</t>
  </si>
  <si>
    <t>Column7469</t>
  </si>
  <si>
    <t>Column7470</t>
  </si>
  <si>
    <t>Column7471</t>
  </si>
  <si>
    <t>Column7472</t>
  </si>
  <si>
    <t>Column7473</t>
  </si>
  <si>
    <t>Column7474</t>
  </si>
  <si>
    <t>Column7475</t>
  </si>
  <si>
    <t>Column7476</t>
  </si>
  <si>
    <t>Column7477</t>
  </si>
  <si>
    <t>Column7478</t>
  </si>
  <si>
    <t>Column7479</t>
  </si>
  <si>
    <t>Column7480</t>
  </si>
  <si>
    <t>Column7481</t>
  </si>
  <si>
    <t>Column7482</t>
  </si>
  <si>
    <t>Column7483</t>
  </si>
  <si>
    <t>Column7484</t>
  </si>
  <si>
    <t>Column7485</t>
  </si>
  <si>
    <t>Column7486</t>
  </si>
  <si>
    <t>Column7487</t>
  </si>
  <si>
    <t>Column7488</t>
  </si>
  <si>
    <t>Column7489</t>
  </si>
  <si>
    <t>Column7490</t>
  </si>
  <si>
    <t>Column7491</t>
  </si>
  <si>
    <t>Column7492</t>
  </si>
  <si>
    <t>Column7493</t>
  </si>
  <si>
    <t>Column7494</t>
  </si>
  <si>
    <t>Column7495</t>
  </si>
  <si>
    <t>Column7496</t>
  </si>
  <si>
    <t>Column7497</t>
  </si>
  <si>
    <t>Column7498</t>
  </si>
  <si>
    <t>Column7499</t>
  </si>
  <si>
    <t>Column7500</t>
  </si>
  <si>
    <t>Column7501</t>
  </si>
  <si>
    <t>Column7502</t>
  </si>
  <si>
    <t>Column7503</t>
  </si>
  <si>
    <t>Column7504</t>
  </si>
  <si>
    <t>Column7505</t>
  </si>
  <si>
    <t>Column7506</t>
  </si>
  <si>
    <t>Column7507</t>
  </si>
  <si>
    <t>Column7508</t>
  </si>
  <si>
    <t>Column7509</t>
  </si>
  <si>
    <t>Column7510</t>
  </si>
  <si>
    <t>Column7511</t>
  </si>
  <si>
    <t>Column7512</t>
  </si>
  <si>
    <t>Column7513</t>
  </si>
  <si>
    <t>Column7514</t>
  </si>
  <si>
    <t>Column7515</t>
  </si>
  <si>
    <t>Column7516</t>
  </si>
  <si>
    <t>Column7517</t>
  </si>
  <si>
    <t>Column7518</t>
  </si>
  <si>
    <t>Column7519</t>
  </si>
  <si>
    <t>Column7520</t>
  </si>
  <si>
    <t>Column7521</t>
  </si>
  <si>
    <t>Column7522</t>
  </si>
  <si>
    <t>Column7523</t>
  </si>
  <si>
    <t>Column7524</t>
  </si>
  <si>
    <t>Column7525</t>
  </si>
  <si>
    <t>Column7526</t>
  </si>
  <si>
    <t>Column7527</t>
  </si>
  <si>
    <t>Column7528</t>
  </si>
  <si>
    <t>Column7529</t>
  </si>
  <si>
    <t>Column7530</t>
  </si>
  <si>
    <t>Column7531</t>
  </si>
  <si>
    <t>Column7532</t>
  </si>
  <si>
    <t>Column7533</t>
  </si>
  <si>
    <t>Column7534</t>
  </si>
  <si>
    <t>Column7535</t>
  </si>
  <si>
    <t>Column7536</t>
  </si>
  <si>
    <t>Column7537</t>
  </si>
  <si>
    <t>Column7538</t>
  </si>
  <si>
    <t>Column7539</t>
  </si>
  <si>
    <t>Column7540</t>
  </si>
  <si>
    <t>Column7541</t>
  </si>
  <si>
    <t>Column7542</t>
  </si>
  <si>
    <t>Column7543</t>
  </si>
  <si>
    <t>Column7544</t>
  </si>
  <si>
    <t>Column7545</t>
  </si>
  <si>
    <t>Column7546</t>
  </si>
  <si>
    <t>Column7547</t>
  </si>
  <si>
    <t>Column7548</t>
  </si>
  <si>
    <t>Column7549</t>
  </si>
  <si>
    <t>Column7550</t>
  </si>
  <si>
    <t>Column7551</t>
  </si>
  <si>
    <t>Column7552</t>
  </si>
  <si>
    <t>Column7553</t>
  </si>
  <si>
    <t>Column7554</t>
  </si>
  <si>
    <t>Column7555</t>
  </si>
  <si>
    <t>Column7556</t>
  </si>
  <si>
    <t>Column7557</t>
  </si>
  <si>
    <t>Column7558</t>
  </si>
  <si>
    <t>Column7559</t>
  </si>
  <si>
    <t>Column7560</t>
  </si>
  <si>
    <t>Column7561</t>
  </si>
  <si>
    <t>Column7562</t>
  </si>
  <si>
    <t>Column7563</t>
  </si>
  <si>
    <t>Column7564</t>
  </si>
  <si>
    <t>Column7565</t>
  </si>
  <si>
    <t>Column7566</t>
  </si>
  <si>
    <t>Column7567</t>
  </si>
  <si>
    <t>Column7568</t>
  </si>
  <si>
    <t>Column7569</t>
  </si>
  <si>
    <t>Column7570</t>
  </si>
  <si>
    <t>Column7571</t>
  </si>
  <si>
    <t>Column7572</t>
  </si>
  <si>
    <t>Column7573</t>
  </si>
  <si>
    <t>Column7574</t>
  </si>
  <si>
    <t>Column7575</t>
  </si>
  <si>
    <t>Column7576</t>
  </si>
  <si>
    <t>Column7577</t>
  </si>
  <si>
    <t>Column7578</t>
  </si>
  <si>
    <t>Column7579</t>
  </si>
  <si>
    <t>Column7580</t>
  </si>
  <si>
    <t>Column7581</t>
  </si>
  <si>
    <t>Column7582</t>
  </si>
  <si>
    <t>Column7583</t>
  </si>
  <si>
    <t>Column7584</t>
  </si>
  <si>
    <t>Column7585</t>
  </si>
  <si>
    <t>Column7586</t>
  </si>
  <si>
    <t>Column7587</t>
  </si>
  <si>
    <t>Column7588</t>
  </si>
  <si>
    <t>Column7589</t>
  </si>
  <si>
    <t>Column7590</t>
  </si>
  <si>
    <t>Column7591</t>
  </si>
  <si>
    <t>Column7592</t>
  </si>
  <si>
    <t>Column7593</t>
  </si>
  <si>
    <t>Column7594</t>
  </si>
  <si>
    <t>Column7595</t>
  </si>
  <si>
    <t>Column7596</t>
  </si>
  <si>
    <t>Column7597</t>
  </si>
  <si>
    <t>Column7598</t>
  </si>
  <si>
    <t>Column7599</t>
  </si>
  <si>
    <t>Column7600</t>
  </si>
  <si>
    <t>Column7601</t>
  </si>
  <si>
    <t>Column7602</t>
  </si>
  <si>
    <t>Column7603</t>
  </si>
  <si>
    <t>Column7604</t>
  </si>
  <si>
    <t>Column7605</t>
  </si>
  <si>
    <t>Column7606</t>
  </si>
  <si>
    <t>Column7607</t>
  </si>
  <si>
    <t>Column7608</t>
  </si>
  <si>
    <t>Column7609</t>
  </si>
  <si>
    <t>Column7610</t>
  </si>
  <si>
    <t>Column7611</t>
  </si>
  <si>
    <t>Column7612</t>
  </si>
  <si>
    <t>Column7613</t>
  </si>
  <si>
    <t>Column7614</t>
  </si>
  <si>
    <t>Column7615</t>
  </si>
  <si>
    <t>Column7616</t>
  </si>
  <si>
    <t>Column7617</t>
  </si>
  <si>
    <t>Column7618</t>
  </si>
  <si>
    <t>Column7619</t>
  </si>
  <si>
    <t>Column7620</t>
  </si>
  <si>
    <t>Column7621</t>
  </si>
  <si>
    <t>Column7622</t>
  </si>
  <si>
    <t>Column7623</t>
  </si>
  <si>
    <t>Column7624</t>
  </si>
  <si>
    <t>Column7625</t>
  </si>
  <si>
    <t>Column7626</t>
  </si>
  <si>
    <t>Column7627</t>
  </si>
  <si>
    <t>Column7628</t>
  </si>
  <si>
    <t>Column7629</t>
  </si>
  <si>
    <t>Column7630</t>
  </si>
  <si>
    <t>Column7631</t>
  </si>
  <si>
    <t>Column7632</t>
  </si>
  <si>
    <t>Column7633</t>
  </si>
  <si>
    <t>Column7634</t>
  </si>
  <si>
    <t>Column7635</t>
  </si>
  <si>
    <t>Column7636</t>
  </si>
  <si>
    <t>Column7637</t>
  </si>
  <si>
    <t>Column7638</t>
  </si>
  <si>
    <t>Column7639</t>
  </si>
  <si>
    <t>Column7640</t>
  </si>
  <si>
    <t>Column7641</t>
  </si>
  <si>
    <t>Column7642</t>
  </si>
  <si>
    <t>Column7643</t>
  </si>
  <si>
    <t>Column7644</t>
  </si>
  <si>
    <t>Column7645</t>
  </si>
  <si>
    <t>Column7646</t>
  </si>
  <si>
    <t>Column7647</t>
  </si>
  <si>
    <t>Column7648</t>
  </si>
  <si>
    <t>Column7649</t>
  </si>
  <si>
    <t>Column7650</t>
  </si>
  <si>
    <t>Column7651</t>
  </si>
  <si>
    <t>Column7652</t>
  </si>
  <si>
    <t>Column7653</t>
  </si>
  <si>
    <t>Column7654</t>
  </si>
  <si>
    <t>Column7655</t>
  </si>
  <si>
    <t>Column7656</t>
  </si>
  <si>
    <t>Column7657</t>
  </si>
  <si>
    <t>Column7658</t>
  </si>
  <si>
    <t>Column7659</t>
  </si>
  <si>
    <t>Column7660</t>
  </si>
  <si>
    <t>Column7661</t>
  </si>
  <si>
    <t>Column7662</t>
  </si>
  <si>
    <t>Column7663</t>
  </si>
  <si>
    <t>Column7664</t>
  </si>
  <si>
    <t>Column7665</t>
  </si>
  <si>
    <t>Column7666</t>
  </si>
  <si>
    <t>Column7667</t>
  </si>
  <si>
    <t>Column7668</t>
  </si>
  <si>
    <t>Column7669</t>
  </si>
  <si>
    <t>Column7670</t>
  </si>
  <si>
    <t>Column7671</t>
  </si>
  <si>
    <t>Column7672</t>
  </si>
  <si>
    <t>Column7673</t>
  </si>
  <si>
    <t>Column7674</t>
  </si>
  <si>
    <t>Column7675</t>
  </si>
  <si>
    <t>Column7676</t>
  </si>
  <si>
    <t>Column7677</t>
  </si>
  <si>
    <t>Column7678</t>
  </si>
  <si>
    <t>Column7679</t>
  </si>
  <si>
    <t>Column7680</t>
  </si>
  <si>
    <t>Column7681</t>
  </si>
  <si>
    <t>Column7682</t>
  </si>
  <si>
    <t>Column7683</t>
  </si>
  <si>
    <t>Column7684</t>
  </si>
  <si>
    <t>Column7685</t>
  </si>
  <si>
    <t>Column7686</t>
  </si>
  <si>
    <t>Column7687</t>
  </si>
  <si>
    <t>Column7688</t>
  </si>
  <si>
    <t>Column7689</t>
  </si>
  <si>
    <t>Column7690</t>
  </si>
  <si>
    <t>Column7691</t>
  </si>
  <si>
    <t>Column7692</t>
  </si>
  <si>
    <t>Column7693</t>
  </si>
  <si>
    <t>Column7694</t>
  </si>
  <si>
    <t>Column7695</t>
  </si>
  <si>
    <t>Column7696</t>
  </si>
  <si>
    <t>Column7697</t>
  </si>
  <si>
    <t>Column7698</t>
  </si>
  <si>
    <t>Column7699</t>
  </si>
  <si>
    <t>Column7700</t>
  </si>
  <si>
    <t>Column7701</t>
  </si>
  <si>
    <t>Column7702</t>
  </si>
  <si>
    <t>Column7703</t>
  </si>
  <si>
    <t>Column7704</t>
  </si>
  <si>
    <t>Column7705</t>
  </si>
  <si>
    <t>Column7706</t>
  </si>
  <si>
    <t>Column7707</t>
  </si>
  <si>
    <t>Column7708</t>
  </si>
  <si>
    <t>Column7709</t>
  </si>
  <si>
    <t>Column7710</t>
  </si>
  <si>
    <t>Column7711</t>
  </si>
  <si>
    <t>Column7712</t>
  </si>
  <si>
    <t>Column7713</t>
  </si>
  <si>
    <t>Column7714</t>
  </si>
  <si>
    <t>Column7715</t>
  </si>
  <si>
    <t>Column7716</t>
  </si>
  <si>
    <t>Column7717</t>
  </si>
  <si>
    <t>Column7718</t>
  </si>
  <si>
    <t>Column7719</t>
  </si>
  <si>
    <t>Column7720</t>
  </si>
  <si>
    <t>Column7721</t>
  </si>
  <si>
    <t>Column7722</t>
  </si>
  <si>
    <t>Column7723</t>
  </si>
  <si>
    <t>Column7724</t>
  </si>
  <si>
    <t>Column7725</t>
  </si>
  <si>
    <t>Column7726</t>
  </si>
  <si>
    <t>Column7727</t>
  </si>
  <si>
    <t>Column7728</t>
  </si>
  <si>
    <t>Column7729</t>
  </si>
  <si>
    <t>Column7730</t>
  </si>
  <si>
    <t>Column7731</t>
  </si>
  <si>
    <t>Column7732</t>
  </si>
  <si>
    <t>Column7733</t>
  </si>
  <si>
    <t>Column7734</t>
  </si>
  <si>
    <t>Column7735</t>
  </si>
  <si>
    <t>Column7736</t>
  </si>
  <si>
    <t>Column7737</t>
  </si>
  <si>
    <t>Column7738</t>
  </si>
  <si>
    <t>Column7739</t>
  </si>
  <si>
    <t>Column7740</t>
  </si>
  <si>
    <t>Column7741</t>
  </si>
  <si>
    <t>Column7742</t>
  </si>
  <si>
    <t>Column7743</t>
  </si>
  <si>
    <t>Column7744</t>
  </si>
  <si>
    <t>Column7745</t>
  </si>
  <si>
    <t>Column7746</t>
  </si>
  <si>
    <t>Column7747</t>
  </si>
  <si>
    <t>Column7748</t>
  </si>
  <si>
    <t>Column7749</t>
  </si>
  <si>
    <t>Column7750</t>
  </si>
  <si>
    <t>Column7751</t>
  </si>
  <si>
    <t>Column7752</t>
  </si>
  <si>
    <t>Column7753</t>
  </si>
  <si>
    <t>Column7754</t>
  </si>
  <si>
    <t>Column7755</t>
  </si>
  <si>
    <t>Column7756</t>
  </si>
  <si>
    <t>Column7757</t>
  </si>
  <si>
    <t>Column7758</t>
  </si>
  <si>
    <t>Column7759</t>
  </si>
  <si>
    <t>Column7760</t>
  </si>
  <si>
    <t>Column7761</t>
  </si>
  <si>
    <t>Column7762</t>
  </si>
  <si>
    <t>Column7763</t>
  </si>
  <si>
    <t>Column7764</t>
  </si>
  <si>
    <t>Column7765</t>
  </si>
  <si>
    <t>Column7766</t>
  </si>
  <si>
    <t>Column7767</t>
  </si>
  <si>
    <t>Column7768</t>
  </si>
  <si>
    <t>Column7769</t>
  </si>
  <si>
    <t>Column7770</t>
  </si>
  <si>
    <t>Column7771</t>
  </si>
  <si>
    <t>Column7772</t>
  </si>
  <si>
    <t>Column7773</t>
  </si>
  <si>
    <t>Column7774</t>
  </si>
  <si>
    <t>Column7775</t>
  </si>
  <si>
    <t>Column7776</t>
  </si>
  <si>
    <t>Column7777</t>
  </si>
  <si>
    <t>Column7778</t>
  </si>
  <si>
    <t>Column7779</t>
  </si>
  <si>
    <t>Column7780</t>
  </si>
  <si>
    <t>Column7781</t>
  </si>
  <si>
    <t>Column7782</t>
  </si>
  <si>
    <t>Column7783</t>
  </si>
  <si>
    <t>Column7784</t>
  </si>
  <si>
    <t>Column7785</t>
  </si>
  <si>
    <t>Column7786</t>
  </si>
  <si>
    <t>Column7787</t>
  </si>
  <si>
    <t>Column7788</t>
  </si>
  <si>
    <t>Column7789</t>
  </si>
  <si>
    <t>Column7790</t>
  </si>
  <si>
    <t>Column7791</t>
  </si>
  <si>
    <t>Column7792</t>
  </si>
  <si>
    <t>Column7793</t>
  </si>
  <si>
    <t>Column7794</t>
  </si>
  <si>
    <t>Column7795</t>
  </si>
  <si>
    <t>Column7796</t>
  </si>
  <si>
    <t>Column7797</t>
  </si>
  <si>
    <t>Column7798</t>
  </si>
  <si>
    <t>Column7799</t>
  </si>
  <si>
    <t>Column7800</t>
  </si>
  <si>
    <t>Column7801</t>
  </si>
  <si>
    <t>Column7802</t>
  </si>
  <si>
    <t>Column7803</t>
  </si>
  <si>
    <t>Column7804</t>
  </si>
  <si>
    <t>Column7805</t>
  </si>
  <si>
    <t>Column7806</t>
  </si>
  <si>
    <t>Column7807</t>
  </si>
  <si>
    <t>Column7808</t>
  </si>
  <si>
    <t>Column7809</t>
  </si>
  <si>
    <t>Column7810</t>
  </si>
  <si>
    <t>Column7811</t>
  </si>
  <si>
    <t>Column7812</t>
  </si>
  <si>
    <t>Column7813</t>
  </si>
  <si>
    <t>Column7814</t>
  </si>
  <si>
    <t>Column7815</t>
  </si>
  <si>
    <t>Column7816</t>
  </si>
  <si>
    <t>Column7817</t>
  </si>
  <si>
    <t>Column7818</t>
  </si>
  <si>
    <t>Column7819</t>
  </si>
  <si>
    <t>Column7820</t>
  </si>
  <si>
    <t>Column7821</t>
  </si>
  <si>
    <t>Column7822</t>
  </si>
  <si>
    <t>Column7823</t>
  </si>
  <si>
    <t>Column7824</t>
  </si>
  <si>
    <t>Column7825</t>
  </si>
  <si>
    <t>Column7826</t>
  </si>
  <si>
    <t>Column7827</t>
  </si>
  <si>
    <t>Column7828</t>
  </si>
  <si>
    <t>Column7829</t>
  </si>
  <si>
    <t>Column7830</t>
  </si>
  <si>
    <t>Column7831</t>
  </si>
  <si>
    <t>Column7832</t>
  </si>
  <si>
    <t>Column7833</t>
  </si>
  <si>
    <t>Column7834</t>
  </si>
  <si>
    <t>Column7835</t>
  </si>
  <si>
    <t>Column7836</t>
  </si>
  <si>
    <t>Column7837</t>
  </si>
  <si>
    <t>Column7838</t>
  </si>
  <si>
    <t>Column7839</t>
  </si>
  <si>
    <t>Column7840</t>
  </si>
  <si>
    <t>Column7841</t>
  </si>
  <si>
    <t>Column7842</t>
  </si>
  <si>
    <t>Column7843</t>
  </si>
  <si>
    <t>Column7844</t>
  </si>
  <si>
    <t>Column7845</t>
  </si>
  <si>
    <t>Column7846</t>
  </si>
  <si>
    <t>Column7847</t>
  </si>
  <si>
    <t>Column7848</t>
  </si>
  <si>
    <t>Column7849</t>
  </si>
  <si>
    <t>Column7850</t>
  </si>
  <si>
    <t>Column7851</t>
  </si>
  <si>
    <t>Column7852</t>
  </si>
  <si>
    <t>Column7853</t>
  </si>
  <si>
    <t>Column7854</t>
  </si>
  <si>
    <t>Column7855</t>
  </si>
  <si>
    <t>Column7856</t>
  </si>
  <si>
    <t>Column7857</t>
  </si>
  <si>
    <t>Column7858</t>
  </si>
  <si>
    <t>Column7859</t>
  </si>
  <si>
    <t>Column7860</t>
  </si>
  <si>
    <t>Column7861</t>
  </si>
  <si>
    <t>Column7862</t>
  </si>
  <si>
    <t>Column7863</t>
  </si>
  <si>
    <t>Column7864</t>
  </si>
  <si>
    <t>Column7865</t>
  </si>
  <si>
    <t>Column7866</t>
  </si>
  <si>
    <t>Column7867</t>
  </si>
  <si>
    <t>Column7868</t>
  </si>
  <si>
    <t>Column7869</t>
  </si>
  <si>
    <t>Column7870</t>
  </si>
  <si>
    <t>Column7871</t>
  </si>
  <si>
    <t>Column7872</t>
  </si>
  <si>
    <t>Column7873</t>
  </si>
  <si>
    <t>Column7874</t>
  </si>
  <si>
    <t>Column7875</t>
  </si>
  <si>
    <t>Column7876</t>
  </si>
  <si>
    <t>Column7877</t>
  </si>
  <si>
    <t>Column7878</t>
  </si>
  <si>
    <t>Column7879</t>
  </si>
  <si>
    <t>Column7880</t>
  </si>
  <si>
    <t>Column7881</t>
  </si>
  <si>
    <t>Column7882</t>
  </si>
  <si>
    <t>Column7883</t>
  </si>
  <si>
    <t>Column7884</t>
  </si>
  <si>
    <t>Column7885</t>
  </si>
  <si>
    <t>Column7886</t>
  </si>
  <si>
    <t>Column7887</t>
  </si>
  <si>
    <t>Column7888</t>
  </si>
  <si>
    <t>Column7889</t>
  </si>
  <si>
    <t>Column7890</t>
  </si>
  <si>
    <t>Column7891</t>
  </si>
  <si>
    <t>Column7892</t>
  </si>
  <si>
    <t>Column7893</t>
  </si>
  <si>
    <t>Column7894</t>
  </si>
  <si>
    <t>Column7895</t>
  </si>
  <si>
    <t>Column7896</t>
  </si>
  <si>
    <t>Column7897</t>
  </si>
  <si>
    <t>Column7898</t>
  </si>
  <si>
    <t>Column7899</t>
  </si>
  <si>
    <t>Column7900</t>
  </si>
  <si>
    <t>Column7901</t>
  </si>
  <si>
    <t>Column7902</t>
  </si>
  <si>
    <t>Column7903</t>
  </si>
  <si>
    <t>Column7904</t>
  </si>
  <si>
    <t>Column7905</t>
  </si>
  <si>
    <t>Column7906</t>
  </si>
  <si>
    <t>Column7907</t>
  </si>
  <si>
    <t>Column7908</t>
  </si>
  <si>
    <t>Column7909</t>
  </si>
  <si>
    <t>Column7910</t>
  </si>
  <si>
    <t>Column7911</t>
  </si>
  <si>
    <t>Column7912</t>
  </si>
  <si>
    <t>Column7913</t>
  </si>
  <si>
    <t>Column7914</t>
  </si>
  <si>
    <t>Column7915</t>
  </si>
  <si>
    <t>Column7916</t>
  </si>
  <si>
    <t>Column7917</t>
  </si>
  <si>
    <t>Column7918</t>
  </si>
  <si>
    <t>Column7919</t>
  </si>
  <si>
    <t>Column7920</t>
  </si>
  <si>
    <t>Column7921</t>
  </si>
  <si>
    <t>Column7922</t>
  </si>
  <si>
    <t>Column7923</t>
  </si>
  <si>
    <t>Column7924</t>
  </si>
  <si>
    <t>Column7925</t>
  </si>
  <si>
    <t>Column7926</t>
  </si>
  <si>
    <t>Column7927</t>
  </si>
  <si>
    <t>Column7928</t>
  </si>
  <si>
    <t>Column7929</t>
  </si>
  <si>
    <t>Column7930</t>
  </si>
  <si>
    <t>Column7931</t>
  </si>
  <si>
    <t>Column7932</t>
  </si>
  <si>
    <t>Column7933</t>
  </si>
  <si>
    <t>Column7934</t>
  </si>
  <si>
    <t>Column7935</t>
  </si>
  <si>
    <t>Column7936</t>
  </si>
  <si>
    <t>Column7937</t>
  </si>
  <si>
    <t>Column7938</t>
  </si>
  <si>
    <t>Column7939</t>
  </si>
  <si>
    <t>Column7940</t>
  </si>
  <si>
    <t>Column7941</t>
  </si>
  <si>
    <t>Column7942</t>
  </si>
  <si>
    <t>Column7943</t>
  </si>
  <si>
    <t>Column7944</t>
  </si>
  <si>
    <t>Column7945</t>
  </si>
  <si>
    <t>Column7946</t>
  </si>
  <si>
    <t>Column7947</t>
  </si>
  <si>
    <t>Column7948</t>
  </si>
  <si>
    <t>Column7949</t>
  </si>
  <si>
    <t>Column7950</t>
  </si>
  <si>
    <t>Column7951</t>
  </si>
  <si>
    <t>Column7952</t>
  </si>
  <si>
    <t>Column7953</t>
  </si>
  <si>
    <t>Column7954</t>
  </si>
  <si>
    <t>Column7955</t>
  </si>
  <si>
    <t>Column7956</t>
  </si>
  <si>
    <t>Column7957</t>
  </si>
  <si>
    <t>Column7958</t>
  </si>
  <si>
    <t>Column7959</t>
  </si>
  <si>
    <t>Column7960</t>
  </si>
  <si>
    <t>Column7961</t>
  </si>
  <si>
    <t>Column7962</t>
  </si>
  <si>
    <t>Column7963</t>
  </si>
  <si>
    <t>Column7964</t>
  </si>
  <si>
    <t>Column7965</t>
  </si>
  <si>
    <t>Column7966</t>
  </si>
  <si>
    <t>Column7967</t>
  </si>
  <si>
    <t>Column7968</t>
  </si>
  <si>
    <t>Column7969</t>
  </si>
  <si>
    <t>Column7970</t>
  </si>
  <si>
    <t>Column7971</t>
  </si>
  <si>
    <t>Column7972</t>
  </si>
  <si>
    <t>Column7973</t>
  </si>
  <si>
    <t>Column7974</t>
  </si>
  <si>
    <t>Column7975</t>
  </si>
  <si>
    <t>Column7976</t>
  </si>
  <si>
    <t>Column7977</t>
  </si>
  <si>
    <t>Column7978</t>
  </si>
  <si>
    <t>Column7979</t>
  </si>
  <si>
    <t>Column7980</t>
  </si>
  <si>
    <t>Column7981</t>
  </si>
  <si>
    <t>Column7982</t>
  </si>
  <si>
    <t>Column7983</t>
  </si>
  <si>
    <t>Column7984</t>
  </si>
  <si>
    <t>Column7985</t>
  </si>
  <si>
    <t>Column7986</t>
  </si>
  <si>
    <t>Column7987</t>
  </si>
  <si>
    <t>Column7988</t>
  </si>
  <si>
    <t>Column7989</t>
  </si>
  <si>
    <t>Column7990</t>
  </si>
  <si>
    <t>Column7991</t>
  </si>
  <si>
    <t>Column7992</t>
  </si>
  <si>
    <t>Column7993</t>
  </si>
  <si>
    <t>Column7994</t>
  </si>
  <si>
    <t>Column7995</t>
  </si>
  <si>
    <t>Column7996</t>
  </si>
  <si>
    <t>Column7997</t>
  </si>
  <si>
    <t>Column7998</t>
  </si>
  <si>
    <t>Column7999</t>
  </si>
  <si>
    <t>Column8000</t>
  </si>
  <si>
    <t>Column8001</t>
  </si>
  <si>
    <t>Column8002</t>
  </si>
  <si>
    <t>Column8003</t>
  </si>
  <si>
    <t>Column8004</t>
  </si>
  <si>
    <t>Column8005</t>
  </si>
  <si>
    <t>Column8006</t>
  </si>
  <si>
    <t>Column8007</t>
  </si>
  <si>
    <t>Column8008</t>
  </si>
  <si>
    <t>Column8009</t>
  </si>
  <si>
    <t>Column8010</t>
  </si>
  <si>
    <t>Column8011</t>
  </si>
  <si>
    <t>Column8012</t>
  </si>
  <si>
    <t>Column8013</t>
  </si>
  <si>
    <t>Column8014</t>
  </si>
  <si>
    <t>Column8015</t>
  </si>
  <si>
    <t>Column8016</t>
  </si>
  <si>
    <t>Column8017</t>
  </si>
  <si>
    <t>Column8018</t>
  </si>
  <si>
    <t>Column8019</t>
  </si>
  <si>
    <t>Column8020</t>
  </si>
  <si>
    <t>Column8021</t>
  </si>
  <si>
    <t>Column8022</t>
  </si>
  <si>
    <t>Column8023</t>
  </si>
  <si>
    <t>Column8024</t>
  </si>
  <si>
    <t>Column8025</t>
  </si>
  <si>
    <t>Column8026</t>
  </si>
  <si>
    <t>Column8027</t>
  </si>
  <si>
    <t>Column8028</t>
  </si>
  <si>
    <t>Column8029</t>
  </si>
  <si>
    <t>Column8030</t>
  </si>
  <si>
    <t>Column8031</t>
  </si>
  <si>
    <t>Column8032</t>
  </si>
  <si>
    <t>Column8033</t>
  </si>
  <si>
    <t>Column8034</t>
  </si>
  <si>
    <t>Column8035</t>
  </si>
  <si>
    <t>Column8036</t>
  </si>
  <si>
    <t>Column8037</t>
  </si>
  <si>
    <t>Column8038</t>
  </si>
  <si>
    <t>Column8039</t>
  </si>
  <si>
    <t>Column8040</t>
  </si>
  <si>
    <t>Column8041</t>
  </si>
  <si>
    <t>Column8042</t>
  </si>
  <si>
    <t>Column8043</t>
  </si>
  <si>
    <t>Column8044</t>
  </si>
  <si>
    <t>Column8045</t>
  </si>
  <si>
    <t>Column8046</t>
  </si>
  <si>
    <t>Column8047</t>
  </si>
  <si>
    <t>Column8048</t>
  </si>
  <si>
    <t>Column8049</t>
  </si>
  <si>
    <t>Column8050</t>
  </si>
  <si>
    <t>Column8051</t>
  </si>
  <si>
    <t>Column8052</t>
  </si>
  <si>
    <t>Column8053</t>
  </si>
  <si>
    <t>Column8054</t>
  </si>
  <si>
    <t>Column8055</t>
  </si>
  <si>
    <t>Column8056</t>
  </si>
  <si>
    <t>Column8057</t>
  </si>
  <si>
    <t>Column8058</t>
  </si>
  <si>
    <t>Column8059</t>
  </si>
  <si>
    <t>Column8060</t>
  </si>
  <si>
    <t>Column8061</t>
  </si>
  <si>
    <t>Column8062</t>
  </si>
  <si>
    <t>Column8063</t>
  </si>
  <si>
    <t>Column8064</t>
  </si>
  <si>
    <t>Column8065</t>
  </si>
  <si>
    <t>Column8066</t>
  </si>
  <si>
    <t>Column8067</t>
  </si>
  <si>
    <t>Column8068</t>
  </si>
  <si>
    <t>Column8069</t>
  </si>
  <si>
    <t>Column8070</t>
  </si>
  <si>
    <t>Column8071</t>
  </si>
  <si>
    <t>Column8072</t>
  </si>
  <si>
    <t>Column8073</t>
  </si>
  <si>
    <t>Column8074</t>
  </si>
  <si>
    <t>Column8075</t>
  </si>
  <si>
    <t>Column8076</t>
  </si>
  <si>
    <t>Column8077</t>
  </si>
  <si>
    <t>Column8078</t>
  </si>
  <si>
    <t>Column8079</t>
  </si>
  <si>
    <t>Column8080</t>
  </si>
  <si>
    <t>Column8081</t>
  </si>
  <si>
    <t>Column8082</t>
  </si>
  <si>
    <t>Column8083</t>
  </si>
  <si>
    <t>Column8084</t>
  </si>
  <si>
    <t>Column8085</t>
  </si>
  <si>
    <t>Column8086</t>
  </si>
  <si>
    <t>Column8087</t>
  </si>
  <si>
    <t>Column8088</t>
  </si>
  <si>
    <t>Column8089</t>
  </si>
  <si>
    <t>Column8090</t>
  </si>
  <si>
    <t>Column8091</t>
  </si>
  <si>
    <t>Column8092</t>
  </si>
  <si>
    <t>Column8093</t>
  </si>
  <si>
    <t>Column8094</t>
  </si>
  <si>
    <t>Column8095</t>
  </si>
  <si>
    <t>Column8096</t>
  </si>
  <si>
    <t>Column8097</t>
  </si>
  <si>
    <t>Column8098</t>
  </si>
  <si>
    <t>Column8099</t>
  </si>
  <si>
    <t>Column8100</t>
  </si>
  <si>
    <t>Column8101</t>
  </si>
  <si>
    <t>Column8102</t>
  </si>
  <si>
    <t>Column8103</t>
  </si>
  <si>
    <t>Column8104</t>
  </si>
  <si>
    <t>Column8105</t>
  </si>
  <si>
    <t>Column8106</t>
  </si>
  <si>
    <t>Column8107</t>
  </si>
  <si>
    <t>Column8108</t>
  </si>
  <si>
    <t>Column8109</t>
  </si>
  <si>
    <t>Column8110</t>
  </si>
  <si>
    <t>Column8111</t>
  </si>
  <si>
    <t>Column8112</t>
  </si>
  <si>
    <t>Column8113</t>
  </si>
  <si>
    <t>Column8114</t>
  </si>
  <si>
    <t>Column8115</t>
  </si>
  <si>
    <t>Column8116</t>
  </si>
  <si>
    <t>Column8117</t>
  </si>
  <si>
    <t>Column8118</t>
  </si>
  <si>
    <t>Column8119</t>
  </si>
  <si>
    <t>Column8120</t>
  </si>
  <si>
    <t>Column8121</t>
  </si>
  <si>
    <t>Column8122</t>
  </si>
  <si>
    <t>Column8123</t>
  </si>
  <si>
    <t>Column8124</t>
  </si>
  <si>
    <t>Column8125</t>
  </si>
  <si>
    <t>Column8126</t>
  </si>
  <si>
    <t>Column8127</t>
  </si>
  <si>
    <t>Column8128</t>
  </si>
  <si>
    <t>Column8129</t>
  </si>
  <si>
    <t>Column8130</t>
  </si>
  <si>
    <t>Column8131</t>
  </si>
  <si>
    <t>Column8132</t>
  </si>
  <si>
    <t>Column8133</t>
  </si>
  <si>
    <t>Column8134</t>
  </si>
  <si>
    <t>Column8135</t>
  </si>
  <si>
    <t>Column8136</t>
  </si>
  <si>
    <t>Column8137</t>
  </si>
  <si>
    <t>Column8138</t>
  </si>
  <si>
    <t>Column8139</t>
  </si>
  <si>
    <t>Column8140</t>
  </si>
  <si>
    <t>Column8141</t>
  </si>
  <si>
    <t>Column8142</t>
  </si>
  <si>
    <t>Column8143</t>
  </si>
  <si>
    <t>Column8144</t>
  </si>
  <si>
    <t>Column8145</t>
  </si>
  <si>
    <t>Column8146</t>
  </si>
  <si>
    <t>Column8147</t>
  </si>
  <si>
    <t>Column8148</t>
  </si>
  <si>
    <t>Column8149</t>
  </si>
  <si>
    <t>Column8150</t>
  </si>
  <si>
    <t>Column8151</t>
  </si>
  <si>
    <t>Column8152</t>
  </si>
  <si>
    <t>Column8153</t>
  </si>
  <si>
    <t>Column8154</t>
  </si>
  <si>
    <t>Column8155</t>
  </si>
  <si>
    <t>Column8156</t>
  </si>
  <si>
    <t>Column8157</t>
  </si>
  <si>
    <t>Column8158</t>
  </si>
  <si>
    <t>Column8159</t>
  </si>
  <si>
    <t>Column8160</t>
  </si>
  <si>
    <t>Column8161</t>
  </si>
  <si>
    <t>Column8162</t>
  </si>
  <si>
    <t>Column8163</t>
  </si>
  <si>
    <t>Column8164</t>
  </si>
  <si>
    <t>Column8165</t>
  </si>
  <si>
    <t>Column8166</t>
  </si>
  <si>
    <t>Column8167</t>
  </si>
  <si>
    <t>Column8168</t>
  </si>
  <si>
    <t>Column8169</t>
  </si>
  <si>
    <t>Column8170</t>
  </si>
  <si>
    <t>Column8171</t>
  </si>
  <si>
    <t>Column8172</t>
  </si>
  <si>
    <t>Column8173</t>
  </si>
  <si>
    <t>Column8174</t>
  </si>
  <si>
    <t>Column8175</t>
  </si>
  <si>
    <t>Column8176</t>
  </si>
  <si>
    <t>Column8177</t>
  </si>
  <si>
    <t>Column8178</t>
  </si>
  <si>
    <t>Column8179</t>
  </si>
  <si>
    <t>Column8180</t>
  </si>
  <si>
    <t>Column8181</t>
  </si>
  <si>
    <t>Column8182</t>
  </si>
  <si>
    <t>Column8183</t>
  </si>
  <si>
    <t>Column8184</t>
  </si>
  <si>
    <t>Column8185</t>
  </si>
  <si>
    <t>Column8186</t>
  </si>
  <si>
    <t>Column8187</t>
  </si>
  <si>
    <t>Column8188</t>
  </si>
  <si>
    <t>Column8189</t>
  </si>
  <si>
    <t>Column8190</t>
  </si>
  <si>
    <t>Column8191</t>
  </si>
  <si>
    <t>Column8192</t>
  </si>
  <si>
    <t>Column8193</t>
  </si>
  <si>
    <t>Column8194</t>
  </si>
  <si>
    <t>Column8195</t>
  </si>
  <si>
    <t>Column8196</t>
  </si>
  <si>
    <t>Column8197</t>
  </si>
  <si>
    <t>Column8198</t>
  </si>
  <si>
    <t>Column8199</t>
  </si>
  <si>
    <t>Column8200</t>
  </si>
  <si>
    <t>Column8201</t>
  </si>
  <si>
    <t>Column8202</t>
  </si>
  <si>
    <t>Column8203</t>
  </si>
  <si>
    <t>Column8204</t>
  </si>
  <si>
    <t>Column8205</t>
  </si>
  <si>
    <t>Column8206</t>
  </si>
  <si>
    <t>Column8207</t>
  </si>
  <si>
    <t>Column8208</t>
  </si>
  <si>
    <t>Column8209</t>
  </si>
  <si>
    <t>Column8210</t>
  </si>
  <si>
    <t>Column8211</t>
  </si>
  <si>
    <t>Column8212</t>
  </si>
  <si>
    <t>Column8213</t>
  </si>
  <si>
    <t>Column8214</t>
  </si>
  <si>
    <t>Column8215</t>
  </si>
  <si>
    <t>Column8216</t>
  </si>
  <si>
    <t>Column8217</t>
  </si>
  <si>
    <t>Column8218</t>
  </si>
  <si>
    <t>Column8219</t>
  </si>
  <si>
    <t>Column8220</t>
  </si>
  <si>
    <t>Column8221</t>
  </si>
  <si>
    <t>Column8222</t>
  </si>
  <si>
    <t>Column8223</t>
  </si>
  <si>
    <t>Column8224</t>
  </si>
  <si>
    <t>Column8225</t>
  </si>
  <si>
    <t>Column8226</t>
  </si>
  <si>
    <t>Column8227</t>
  </si>
  <si>
    <t>Column8228</t>
  </si>
  <si>
    <t>Column8229</t>
  </si>
  <si>
    <t>Column8230</t>
  </si>
  <si>
    <t>Column8231</t>
  </si>
  <si>
    <t>Column8232</t>
  </si>
  <si>
    <t>Column8233</t>
  </si>
  <si>
    <t>Column8234</t>
  </si>
  <si>
    <t>Column8235</t>
  </si>
  <si>
    <t>Column8236</t>
  </si>
  <si>
    <t>Column8237</t>
  </si>
  <si>
    <t>Column8238</t>
  </si>
  <si>
    <t>Column8239</t>
  </si>
  <si>
    <t>Column8240</t>
  </si>
  <si>
    <t>Column8241</t>
  </si>
  <si>
    <t>Column8242</t>
  </si>
  <si>
    <t>Column8243</t>
  </si>
  <si>
    <t>Column8244</t>
  </si>
  <si>
    <t>Column8245</t>
  </si>
  <si>
    <t>Column8246</t>
  </si>
  <si>
    <t>Column8247</t>
  </si>
  <si>
    <t>Column8248</t>
  </si>
  <si>
    <t>Column8249</t>
  </si>
  <si>
    <t>Column8250</t>
  </si>
  <si>
    <t>Column8251</t>
  </si>
  <si>
    <t>Column8252</t>
  </si>
  <si>
    <t>Column8253</t>
  </si>
  <si>
    <t>Column8254</t>
  </si>
  <si>
    <t>Column8255</t>
  </si>
  <si>
    <t>Column8256</t>
  </si>
  <si>
    <t>Column8257</t>
  </si>
  <si>
    <t>Column8258</t>
  </si>
  <si>
    <t>Column8259</t>
  </si>
  <si>
    <t>Column8260</t>
  </si>
  <si>
    <t>Column8261</t>
  </si>
  <si>
    <t>Column8262</t>
  </si>
  <si>
    <t>Column8263</t>
  </si>
  <si>
    <t>Column8264</t>
  </si>
  <si>
    <t>Column8265</t>
  </si>
  <si>
    <t>Column8266</t>
  </si>
  <si>
    <t>Column8267</t>
  </si>
  <si>
    <t>Column8268</t>
  </si>
  <si>
    <t>Column8269</t>
  </si>
  <si>
    <t>Column8270</t>
  </si>
  <si>
    <t>Column8271</t>
  </si>
  <si>
    <t>Column8272</t>
  </si>
  <si>
    <t>Column8273</t>
  </si>
  <si>
    <t>Column8274</t>
  </si>
  <si>
    <t>Column8275</t>
  </si>
  <si>
    <t>Column8276</t>
  </si>
  <si>
    <t>Column8277</t>
  </si>
  <si>
    <t>Column8278</t>
  </si>
  <si>
    <t>Column8279</t>
  </si>
  <si>
    <t>Column8280</t>
  </si>
  <si>
    <t>Column8281</t>
  </si>
  <si>
    <t>Column8282</t>
  </si>
  <si>
    <t>Column8283</t>
  </si>
  <si>
    <t>Column8284</t>
  </si>
  <si>
    <t>Column8285</t>
  </si>
  <si>
    <t>Column8286</t>
  </si>
  <si>
    <t>Column8287</t>
  </si>
  <si>
    <t>Column8288</t>
  </si>
  <si>
    <t>Column8289</t>
  </si>
  <si>
    <t>Column8290</t>
  </si>
  <si>
    <t>Column8291</t>
  </si>
  <si>
    <t>Column8292</t>
  </si>
  <si>
    <t>Column8293</t>
  </si>
  <si>
    <t>Column8294</t>
  </si>
  <si>
    <t>Column8295</t>
  </si>
  <si>
    <t>Column8296</t>
  </si>
  <si>
    <t>Column8297</t>
  </si>
  <si>
    <t>Column8298</t>
  </si>
  <si>
    <t>Column8299</t>
  </si>
  <si>
    <t>Column8300</t>
  </si>
  <si>
    <t>Column8301</t>
  </si>
  <si>
    <t>Column8302</t>
  </si>
  <si>
    <t>Column8303</t>
  </si>
  <si>
    <t>Column8304</t>
  </si>
  <si>
    <t>Column8305</t>
  </si>
  <si>
    <t>Column8306</t>
  </si>
  <si>
    <t>Column8307</t>
  </si>
  <si>
    <t>Column8308</t>
  </si>
  <si>
    <t>Column8309</t>
  </si>
  <si>
    <t>Column8310</t>
  </si>
  <si>
    <t>Column8311</t>
  </si>
  <si>
    <t>Column8312</t>
  </si>
  <si>
    <t>Column8313</t>
  </si>
  <si>
    <t>Column8314</t>
  </si>
  <si>
    <t>Column8315</t>
  </si>
  <si>
    <t>Column8316</t>
  </si>
  <si>
    <t>Column8317</t>
  </si>
  <si>
    <t>Column8318</t>
  </si>
  <si>
    <t>Column8319</t>
  </si>
  <si>
    <t>Column8320</t>
  </si>
  <si>
    <t>Column8321</t>
  </si>
  <si>
    <t>Column8322</t>
  </si>
  <si>
    <t>Column8323</t>
  </si>
  <si>
    <t>Column8324</t>
  </si>
  <si>
    <t>Column8325</t>
  </si>
  <si>
    <t>Column8326</t>
  </si>
  <si>
    <t>Column8327</t>
  </si>
  <si>
    <t>Column8328</t>
  </si>
  <si>
    <t>Column8329</t>
  </si>
  <si>
    <t>Column8330</t>
  </si>
  <si>
    <t>Column8331</t>
  </si>
  <si>
    <t>Column8332</t>
  </si>
  <si>
    <t>Column8333</t>
  </si>
  <si>
    <t>Column8334</t>
  </si>
  <si>
    <t>Column8335</t>
  </si>
  <si>
    <t>Column8336</t>
  </si>
  <si>
    <t>Column8337</t>
  </si>
  <si>
    <t>Column8338</t>
  </si>
  <si>
    <t>Column8339</t>
  </si>
  <si>
    <t>Column8340</t>
  </si>
  <si>
    <t>Column8341</t>
  </si>
  <si>
    <t>Column8342</t>
  </si>
  <si>
    <t>Column8343</t>
  </si>
  <si>
    <t>Column8344</t>
  </si>
  <si>
    <t>Column8345</t>
  </si>
  <si>
    <t>Column8346</t>
  </si>
  <si>
    <t>Column8347</t>
  </si>
  <si>
    <t>Column8348</t>
  </si>
  <si>
    <t>Column8349</t>
  </si>
  <si>
    <t>Column8350</t>
  </si>
  <si>
    <t>Column8351</t>
  </si>
  <si>
    <t>Column8352</t>
  </si>
  <si>
    <t>Column8353</t>
  </si>
  <si>
    <t>Column8354</t>
  </si>
  <si>
    <t>Column8355</t>
  </si>
  <si>
    <t>Column8356</t>
  </si>
  <si>
    <t>Column8357</t>
  </si>
  <si>
    <t>Column8358</t>
  </si>
  <si>
    <t>Column8359</t>
  </si>
  <si>
    <t>Column8360</t>
  </si>
  <si>
    <t>Column8361</t>
  </si>
  <si>
    <t>Column8362</t>
  </si>
  <si>
    <t>Column8363</t>
  </si>
  <si>
    <t>Column8364</t>
  </si>
  <si>
    <t>Column8365</t>
  </si>
  <si>
    <t>Column8366</t>
  </si>
  <si>
    <t>Column8367</t>
  </si>
  <si>
    <t>Column8368</t>
  </si>
  <si>
    <t>Column8369</t>
  </si>
  <si>
    <t>Column8370</t>
  </si>
  <si>
    <t>Column8371</t>
  </si>
  <si>
    <t>Column8372</t>
  </si>
  <si>
    <t>Column8373</t>
  </si>
  <si>
    <t>Column8374</t>
  </si>
  <si>
    <t>Column8375</t>
  </si>
  <si>
    <t>Column8376</t>
  </si>
  <si>
    <t>Column8377</t>
  </si>
  <si>
    <t>Column8378</t>
  </si>
  <si>
    <t>Column8379</t>
  </si>
  <si>
    <t>Column8380</t>
  </si>
  <si>
    <t>Column8381</t>
  </si>
  <si>
    <t>Column8382</t>
  </si>
  <si>
    <t>Column8383</t>
  </si>
  <si>
    <t>Column8384</t>
  </si>
  <si>
    <t>Column8385</t>
  </si>
  <si>
    <t>Column8386</t>
  </si>
  <si>
    <t>Column8387</t>
  </si>
  <si>
    <t>Column8388</t>
  </si>
  <si>
    <t>Column8389</t>
  </si>
  <si>
    <t>Column8390</t>
  </si>
  <si>
    <t>Column8391</t>
  </si>
  <si>
    <t>Column8392</t>
  </si>
  <si>
    <t>Column8393</t>
  </si>
  <si>
    <t>Column8394</t>
  </si>
  <si>
    <t>Column8395</t>
  </si>
  <si>
    <t>Column8396</t>
  </si>
  <si>
    <t>Column8397</t>
  </si>
  <si>
    <t>Column8398</t>
  </si>
  <si>
    <t>Column8399</t>
  </si>
  <si>
    <t>Column8400</t>
  </si>
  <si>
    <t>Column8401</t>
  </si>
  <si>
    <t>Column8402</t>
  </si>
  <si>
    <t>Column8403</t>
  </si>
  <si>
    <t>Column8404</t>
  </si>
  <si>
    <t>Column8405</t>
  </si>
  <si>
    <t>Column8406</t>
  </si>
  <si>
    <t>Column8407</t>
  </si>
  <si>
    <t>Column8408</t>
  </si>
  <si>
    <t>Column8409</t>
  </si>
  <si>
    <t>Column8410</t>
  </si>
  <si>
    <t>Column8411</t>
  </si>
  <si>
    <t>Column8412</t>
  </si>
  <si>
    <t>Column8413</t>
  </si>
  <si>
    <t>Column8414</t>
  </si>
  <si>
    <t>Column8415</t>
  </si>
  <si>
    <t>Column8416</t>
  </si>
  <si>
    <t>Column8417</t>
  </si>
  <si>
    <t>Column8418</t>
  </si>
  <si>
    <t>Column8419</t>
  </si>
  <si>
    <t>Column8420</t>
  </si>
  <si>
    <t>Column8421</t>
  </si>
  <si>
    <t>Column8422</t>
  </si>
  <si>
    <t>Column8423</t>
  </si>
  <si>
    <t>Column8424</t>
  </si>
  <si>
    <t>Column8425</t>
  </si>
  <si>
    <t>Column8426</t>
  </si>
  <si>
    <t>Column8427</t>
  </si>
  <si>
    <t>Column8428</t>
  </si>
  <si>
    <t>Column8429</t>
  </si>
  <si>
    <t>Column8430</t>
  </si>
  <si>
    <t>Column8431</t>
  </si>
  <si>
    <t>Column8432</t>
  </si>
  <si>
    <t>Column8433</t>
  </si>
  <si>
    <t>Column8434</t>
  </si>
  <si>
    <t>Column8435</t>
  </si>
  <si>
    <t>Column8436</t>
  </si>
  <si>
    <t>Column8437</t>
  </si>
  <si>
    <t>Column8438</t>
  </si>
  <si>
    <t>Column8439</t>
  </si>
  <si>
    <t>Column8440</t>
  </si>
  <si>
    <t>Column8441</t>
  </si>
  <si>
    <t>Column8442</t>
  </si>
  <si>
    <t>Column8443</t>
  </si>
  <si>
    <t>Column8444</t>
  </si>
  <si>
    <t>Column8445</t>
  </si>
  <si>
    <t>Column8446</t>
  </si>
  <si>
    <t>Column8447</t>
  </si>
  <si>
    <t>Column8448</t>
  </si>
  <si>
    <t>Column8449</t>
  </si>
  <si>
    <t>Column8450</t>
  </si>
  <si>
    <t>Column8451</t>
  </si>
  <si>
    <t>Column8452</t>
  </si>
  <si>
    <t>Column8453</t>
  </si>
  <si>
    <t>Column8454</t>
  </si>
  <si>
    <t>Column8455</t>
  </si>
  <si>
    <t>Column8456</t>
  </si>
  <si>
    <t>Column8457</t>
  </si>
  <si>
    <t>Column8458</t>
  </si>
  <si>
    <t>Column8459</t>
  </si>
  <si>
    <t>Column8460</t>
  </si>
  <si>
    <t>Column8461</t>
  </si>
  <si>
    <t>Column8462</t>
  </si>
  <si>
    <t>Column8463</t>
  </si>
  <si>
    <t>Column8464</t>
  </si>
  <si>
    <t>Column8465</t>
  </si>
  <si>
    <t>Column8466</t>
  </si>
  <si>
    <t>Column8467</t>
  </si>
  <si>
    <t>Column8468</t>
  </si>
  <si>
    <t>Column8469</t>
  </si>
  <si>
    <t>Column8470</t>
  </si>
  <si>
    <t>Column8471</t>
  </si>
  <si>
    <t>Column8472</t>
  </si>
  <si>
    <t>Column8473</t>
  </si>
  <si>
    <t>Column8474</t>
  </si>
  <si>
    <t>Column8475</t>
  </si>
  <si>
    <t>Column8476</t>
  </si>
  <si>
    <t>Column8477</t>
  </si>
  <si>
    <t>Column8478</t>
  </si>
  <si>
    <t>Column8479</t>
  </si>
  <si>
    <t>Column8480</t>
  </si>
  <si>
    <t>Column8481</t>
  </si>
  <si>
    <t>Column8482</t>
  </si>
  <si>
    <t>Column8483</t>
  </si>
  <si>
    <t>Column8484</t>
  </si>
  <si>
    <t>Column8485</t>
  </si>
  <si>
    <t>Column8486</t>
  </si>
  <si>
    <t>Column8487</t>
  </si>
  <si>
    <t>Column8488</t>
  </si>
  <si>
    <t>Column8489</t>
  </si>
  <si>
    <t>Column8490</t>
  </si>
  <si>
    <t>Column8491</t>
  </si>
  <si>
    <t>Column8492</t>
  </si>
  <si>
    <t>Column8493</t>
  </si>
  <si>
    <t>Column8494</t>
  </si>
  <si>
    <t>Column8495</t>
  </si>
  <si>
    <t>Column8496</t>
  </si>
  <si>
    <t>Column8497</t>
  </si>
  <si>
    <t>Column8498</t>
  </si>
  <si>
    <t>Column8499</t>
  </si>
  <si>
    <t>Column8500</t>
  </si>
  <si>
    <t>Column8501</t>
  </si>
  <si>
    <t>Column8502</t>
  </si>
  <si>
    <t>Column8503</t>
  </si>
  <si>
    <t>Column8504</t>
  </si>
  <si>
    <t>Column8505</t>
  </si>
  <si>
    <t>Column8506</t>
  </si>
  <si>
    <t>Column8507</t>
  </si>
  <si>
    <t>Column8508</t>
  </si>
  <si>
    <t>Column8509</t>
  </si>
  <si>
    <t>Column8510</t>
  </si>
  <si>
    <t>Column8511</t>
  </si>
  <si>
    <t>Column8512</t>
  </si>
  <si>
    <t>Column8513</t>
  </si>
  <si>
    <t>Column8514</t>
  </si>
  <si>
    <t>Column8515</t>
  </si>
  <si>
    <t>Column8516</t>
  </si>
  <si>
    <t>Column8517</t>
  </si>
  <si>
    <t>Column8518</t>
  </si>
  <si>
    <t>Column8519</t>
  </si>
  <si>
    <t>Column8520</t>
  </si>
  <si>
    <t>Column8521</t>
  </si>
  <si>
    <t>Column8522</t>
  </si>
  <si>
    <t>Column8523</t>
  </si>
  <si>
    <t>Column8524</t>
  </si>
  <si>
    <t>Column8525</t>
  </si>
  <si>
    <t>Column8526</t>
  </si>
  <si>
    <t>Column8527</t>
  </si>
  <si>
    <t>Column8528</t>
  </si>
  <si>
    <t>Column8529</t>
  </si>
  <si>
    <t>Column8530</t>
  </si>
  <si>
    <t>Column8531</t>
  </si>
  <si>
    <t>Column8532</t>
  </si>
  <si>
    <t>Column8533</t>
  </si>
  <si>
    <t>Column8534</t>
  </si>
  <si>
    <t>Column8535</t>
  </si>
  <si>
    <t>Column8536</t>
  </si>
  <si>
    <t>Column8537</t>
  </si>
  <si>
    <t>Column8538</t>
  </si>
  <si>
    <t>Column8539</t>
  </si>
  <si>
    <t>Column8540</t>
  </si>
  <si>
    <t>Column8541</t>
  </si>
  <si>
    <t>Column8542</t>
  </si>
  <si>
    <t>Column8543</t>
  </si>
  <si>
    <t>Column8544</t>
  </si>
  <si>
    <t>Column8545</t>
  </si>
  <si>
    <t>Column8546</t>
  </si>
  <si>
    <t>Column8547</t>
  </si>
  <si>
    <t>Column8548</t>
  </si>
  <si>
    <t>Column8549</t>
  </si>
  <si>
    <t>Column8550</t>
  </si>
  <si>
    <t>Column8551</t>
  </si>
  <si>
    <t>Column8552</t>
  </si>
  <si>
    <t>Column8553</t>
  </si>
  <si>
    <t>Column8554</t>
  </si>
  <si>
    <t>Column8555</t>
  </si>
  <si>
    <t>Column8556</t>
  </si>
  <si>
    <t>Column8557</t>
  </si>
  <si>
    <t>Column8558</t>
  </si>
  <si>
    <t>Column8559</t>
  </si>
  <si>
    <t>Column8560</t>
  </si>
  <si>
    <t>Column8561</t>
  </si>
  <si>
    <t>Column8562</t>
  </si>
  <si>
    <t>Column8563</t>
  </si>
  <si>
    <t>Column8564</t>
  </si>
  <si>
    <t>Column8565</t>
  </si>
  <si>
    <t>Column8566</t>
  </si>
  <si>
    <t>Column8567</t>
  </si>
  <si>
    <t>Column8568</t>
  </si>
  <si>
    <t>Column8569</t>
  </si>
  <si>
    <t>Column8570</t>
  </si>
  <si>
    <t>Column8571</t>
  </si>
  <si>
    <t>Column8572</t>
  </si>
  <si>
    <t>Column8573</t>
  </si>
  <si>
    <t>Column8574</t>
  </si>
  <si>
    <t>Column8575</t>
  </si>
  <si>
    <t>Column8576</t>
  </si>
  <si>
    <t>Column8577</t>
  </si>
  <si>
    <t>Column8578</t>
  </si>
  <si>
    <t>Column8579</t>
  </si>
  <si>
    <t>Column8580</t>
  </si>
  <si>
    <t>Column8581</t>
  </si>
  <si>
    <t>Column8582</t>
  </si>
  <si>
    <t>Column8583</t>
  </si>
  <si>
    <t>Column8584</t>
  </si>
  <si>
    <t>Column8585</t>
  </si>
  <si>
    <t>Column8586</t>
  </si>
  <si>
    <t>Column8587</t>
  </si>
  <si>
    <t>Column8588</t>
  </si>
  <si>
    <t>Column8589</t>
  </si>
  <si>
    <t>Column8590</t>
  </si>
  <si>
    <t>Column8591</t>
  </si>
  <si>
    <t>Column8592</t>
  </si>
  <si>
    <t>Column8593</t>
  </si>
  <si>
    <t>Column8594</t>
  </si>
  <si>
    <t>Column8595</t>
  </si>
  <si>
    <t>Column8596</t>
  </si>
  <si>
    <t>Column8597</t>
  </si>
  <si>
    <t>Column8598</t>
  </si>
  <si>
    <t>Column8599</t>
  </si>
  <si>
    <t>Column8600</t>
  </si>
  <si>
    <t>Column8601</t>
  </si>
  <si>
    <t>Column8602</t>
  </si>
  <si>
    <t>Column8603</t>
  </si>
  <si>
    <t>Column8604</t>
  </si>
  <si>
    <t>Column8605</t>
  </si>
  <si>
    <t>Column8606</t>
  </si>
  <si>
    <t>Column8607</t>
  </si>
  <si>
    <t>Column8608</t>
  </si>
  <si>
    <t>Column8609</t>
  </si>
  <si>
    <t>Column8610</t>
  </si>
  <si>
    <t>Column8611</t>
  </si>
  <si>
    <t>Column8612</t>
  </si>
  <si>
    <t>Column8613</t>
  </si>
  <si>
    <t>Column8614</t>
  </si>
  <si>
    <t>Column8615</t>
  </si>
  <si>
    <t>Column8616</t>
  </si>
  <si>
    <t>Column8617</t>
  </si>
  <si>
    <t>Column8618</t>
  </si>
  <si>
    <t>Column8619</t>
  </si>
  <si>
    <t>Column8620</t>
  </si>
  <si>
    <t>Column8621</t>
  </si>
  <si>
    <t>Column8622</t>
  </si>
  <si>
    <t>Column8623</t>
  </si>
  <si>
    <t>Column8624</t>
  </si>
  <si>
    <t>Column8625</t>
  </si>
  <si>
    <t>Column8626</t>
  </si>
  <si>
    <t>Column8627</t>
  </si>
  <si>
    <t>Column8628</t>
  </si>
  <si>
    <t>Column8629</t>
  </si>
  <si>
    <t>Column8630</t>
  </si>
  <si>
    <t>Column8631</t>
  </si>
  <si>
    <t>Column8632</t>
  </si>
  <si>
    <t>Column8633</t>
  </si>
  <si>
    <t>Column8634</t>
  </si>
  <si>
    <t>Column8635</t>
  </si>
  <si>
    <t>Column8636</t>
  </si>
  <si>
    <t>Column8637</t>
  </si>
  <si>
    <t>Column8638</t>
  </si>
  <si>
    <t>Column8639</t>
  </si>
  <si>
    <t>Column8640</t>
  </si>
  <si>
    <t>Column8641</t>
  </si>
  <si>
    <t>Column8642</t>
  </si>
  <si>
    <t>Column8643</t>
  </si>
  <si>
    <t>Column8644</t>
  </si>
  <si>
    <t>Column8645</t>
  </si>
  <si>
    <t>Column8646</t>
  </si>
  <si>
    <t>Column8647</t>
  </si>
  <si>
    <t>Column8648</t>
  </si>
  <si>
    <t>Column8649</t>
  </si>
  <si>
    <t>Column8650</t>
  </si>
  <si>
    <t>Column8651</t>
  </si>
  <si>
    <t>Column8652</t>
  </si>
  <si>
    <t>Column8653</t>
  </si>
  <si>
    <t>Column8654</t>
  </si>
  <si>
    <t>Column8655</t>
  </si>
  <si>
    <t>Column8656</t>
  </si>
  <si>
    <t>Column8657</t>
  </si>
  <si>
    <t>Column8658</t>
  </si>
  <si>
    <t>Column8659</t>
  </si>
  <si>
    <t>Column8660</t>
  </si>
  <si>
    <t>Column8661</t>
  </si>
  <si>
    <t>Column8662</t>
  </si>
  <si>
    <t>Column8663</t>
  </si>
  <si>
    <t>Column8664</t>
  </si>
  <si>
    <t>Column8665</t>
  </si>
  <si>
    <t>Column8666</t>
  </si>
  <si>
    <t>Column8667</t>
  </si>
  <si>
    <t>Column8668</t>
  </si>
  <si>
    <t>Column8669</t>
  </si>
  <si>
    <t>Column8670</t>
  </si>
  <si>
    <t>Column8671</t>
  </si>
  <si>
    <t>Column8672</t>
  </si>
  <si>
    <t>Column8673</t>
  </si>
  <si>
    <t>Column8674</t>
  </si>
  <si>
    <t>Column8675</t>
  </si>
  <si>
    <t>Column8676</t>
  </si>
  <si>
    <t>Column8677</t>
  </si>
  <si>
    <t>Column8678</t>
  </si>
  <si>
    <t>Column8679</t>
  </si>
  <si>
    <t>Column8680</t>
  </si>
  <si>
    <t>Column8681</t>
  </si>
  <si>
    <t>Column8682</t>
  </si>
  <si>
    <t>Column8683</t>
  </si>
  <si>
    <t>Column8684</t>
  </si>
  <si>
    <t>Column8685</t>
  </si>
  <si>
    <t>Column8686</t>
  </si>
  <si>
    <t>Column8687</t>
  </si>
  <si>
    <t>Column8688</t>
  </si>
  <si>
    <t>Column8689</t>
  </si>
  <si>
    <t>Column8690</t>
  </si>
  <si>
    <t>Column8691</t>
  </si>
  <si>
    <t>Column8692</t>
  </si>
  <si>
    <t>Column8693</t>
  </si>
  <si>
    <t>Column8694</t>
  </si>
  <si>
    <t>Column8695</t>
  </si>
  <si>
    <t>Column8696</t>
  </si>
  <si>
    <t>Column8697</t>
  </si>
  <si>
    <t>Column8698</t>
  </si>
  <si>
    <t>Column8699</t>
  </si>
  <si>
    <t>Column8700</t>
  </si>
  <si>
    <t>Column8701</t>
  </si>
  <si>
    <t>Column8702</t>
  </si>
  <si>
    <t>Column8703</t>
  </si>
  <si>
    <t>Column8704</t>
  </si>
  <si>
    <t>Column8705</t>
  </si>
  <si>
    <t>Column8706</t>
  </si>
  <si>
    <t>Column8707</t>
  </si>
  <si>
    <t>Column8708</t>
  </si>
  <si>
    <t>Column8709</t>
  </si>
  <si>
    <t>Column8710</t>
  </si>
  <si>
    <t>Column8711</t>
  </si>
  <si>
    <t>Column8712</t>
  </si>
  <si>
    <t>Column8713</t>
  </si>
  <si>
    <t>Column8714</t>
  </si>
  <si>
    <t>Column8715</t>
  </si>
  <si>
    <t>Column8716</t>
  </si>
  <si>
    <t>Column8717</t>
  </si>
  <si>
    <t>Column8718</t>
  </si>
  <si>
    <t>Column8719</t>
  </si>
  <si>
    <t>Column8720</t>
  </si>
  <si>
    <t>Column8721</t>
  </si>
  <si>
    <t>Column8722</t>
  </si>
  <si>
    <t>Column8723</t>
  </si>
  <si>
    <t>Column8724</t>
  </si>
  <si>
    <t>Column8725</t>
  </si>
  <si>
    <t>Column8726</t>
  </si>
  <si>
    <t>Column8727</t>
  </si>
  <si>
    <t>Column8728</t>
  </si>
  <si>
    <t>Column8729</t>
  </si>
  <si>
    <t>Column8730</t>
  </si>
  <si>
    <t>Column8731</t>
  </si>
  <si>
    <t>Column8732</t>
  </si>
  <si>
    <t>Column8733</t>
  </si>
  <si>
    <t>Column8734</t>
  </si>
  <si>
    <t>Column8735</t>
  </si>
  <si>
    <t>Column8736</t>
  </si>
  <si>
    <t>Column8737</t>
  </si>
  <si>
    <t>Column8738</t>
  </si>
  <si>
    <t>Column8739</t>
  </si>
  <si>
    <t>Column8740</t>
  </si>
  <si>
    <t>Column8741</t>
  </si>
  <si>
    <t>Column8742</t>
  </si>
  <si>
    <t>Column8743</t>
  </si>
  <si>
    <t>Column8744</t>
  </si>
  <si>
    <t>Column8745</t>
  </si>
  <si>
    <t>Column8746</t>
  </si>
  <si>
    <t>Column8747</t>
  </si>
  <si>
    <t>Column8748</t>
  </si>
  <si>
    <t>Column8749</t>
  </si>
  <si>
    <t>Column8750</t>
  </si>
  <si>
    <t>Column8751</t>
  </si>
  <si>
    <t>Column8752</t>
  </si>
  <si>
    <t>Column8753</t>
  </si>
  <si>
    <t>Column8754</t>
  </si>
  <si>
    <t>Column8755</t>
  </si>
  <si>
    <t>Column8756</t>
  </si>
  <si>
    <t>Column8757</t>
  </si>
  <si>
    <t>Column8758</t>
  </si>
  <si>
    <t>Column8759</t>
  </si>
  <si>
    <t>Column8760</t>
  </si>
  <si>
    <t>Column8761</t>
  </si>
  <si>
    <t>Column8762</t>
  </si>
  <si>
    <t>Column8763</t>
  </si>
  <si>
    <t>Column8764</t>
  </si>
  <si>
    <t>Column8765</t>
  </si>
  <si>
    <t>Column8766</t>
  </si>
  <si>
    <t>Column8767</t>
  </si>
  <si>
    <t>Column8768</t>
  </si>
  <si>
    <t>Column8769</t>
  </si>
  <si>
    <t>Column8770</t>
  </si>
  <si>
    <t>Column8771</t>
  </si>
  <si>
    <t>Column8772</t>
  </si>
  <si>
    <t>Column8773</t>
  </si>
  <si>
    <t>Column8774</t>
  </si>
  <si>
    <t>Column8775</t>
  </si>
  <si>
    <t>Column8776</t>
  </si>
  <si>
    <t>Column8777</t>
  </si>
  <si>
    <t>Column8778</t>
  </si>
  <si>
    <t>Column8779</t>
  </si>
  <si>
    <t>Column8780</t>
  </si>
  <si>
    <t>Column8781</t>
  </si>
  <si>
    <t>Column8782</t>
  </si>
  <si>
    <t>Column8783</t>
  </si>
  <si>
    <t>Column8784</t>
  </si>
  <si>
    <t>Column8785</t>
  </si>
  <si>
    <t>Column8786</t>
  </si>
  <si>
    <t>Column8787</t>
  </si>
  <si>
    <t>Column8788</t>
  </si>
  <si>
    <t>Column8789</t>
  </si>
  <si>
    <t>Column8790</t>
  </si>
  <si>
    <t>Column8791</t>
  </si>
  <si>
    <t>Column8792</t>
  </si>
  <si>
    <t>Column8793</t>
  </si>
  <si>
    <t>Column8794</t>
  </si>
  <si>
    <t>Column8795</t>
  </si>
  <si>
    <t>Column8796</t>
  </si>
  <si>
    <t>Column8797</t>
  </si>
  <si>
    <t>Column8798</t>
  </si>
  <si>
    <t>Column8799</t>
  </si>
  <si>
    <t>Column8800</t>
  </si>
  <si>
    <t>Column8801</t>
  </si>
  <si>
    <t>Column8802</t>
  </si>
  <si>
    <t>Column8803</t>
  </si>
  <si>
    <t>Column8804</t>
  </si>
  <si>
    <t>Column8805</t>
  </si>
  <si>
    <t>Column8806</t>
  </si>
  <si>
    <t>Column8807</t>
  </si>
  <si>
    <t>Column8808</t>
  </si>
  <si>
    <t>Column8809</t>
  </si>
  <si>
    <t>Column8810</t>
  </si>
  <si>
    <t>Column8811</t>
  </si>
  <si>
    <t>Column8812</t>
  </si>
  <si>
    <t>Column8813</t>
  </si>
  <si>
    <t>Column8814</t>
  </si>
  <si>
    <t>Column8815</t>
  </si>
  <si>
    <t>Column8816</t>
  </si>
  <si>
    <t>Column8817</t>
  </si>
  <si>
    <t>Column8818</t>
  </si>
  <si>
    <t>Column8819</t>
  </si>
  <si>
    <t>Column8820</t>
  </si>
  <si>
    <t>Column8821</t>
  </si>
  <si>
    <t>Column8822</t>
  </si>
  <si>
    <t>Column8823</t>
  </si>
  <si>
    <t>Column8824</t>
  </si>
  <si>
    <t>Column8825</t>
  </si>
  <si>
    <t>Column8826</t>
  </si>
  <si>
    <t>Column8827</t>
  </si>
  <si>
    <t>Column8828</t>
  </si>
  <si>
    <t>Column8829</t>
  </si>
  <si>
    <t>Column8830</t>
  </si>
  <si>
    <t>Column8831</t>
  </si>
  <si>
    <t>Column8832</t>
  </si>
  <si>
    <t>Column8833</t>
  </si>
  <si>
    <t>Column8834</t>
  </si>
  <si>
    <t>Column8835</t>
  </si>
  <si>
    <t>Column8836</t>
  </si>
  <si>
    <t>Column8837</t>
  </si>
  <si>
    <t>Column8838</t>
  </si>
  <si>
    <t>Column8839</t>
  </si>
  <si>
    <t>Column8840</t>
  </si>
  <si>
    <t>Column8841</t>
  </si>
  <si>
    <t>Column8842</t>
  </si>
  <si>
    <t>Column8843</t>
  </si>
  <si>
    <t>Column8844</t>
  </si>
  <si>
    <t>Column8845</t>
  </si>
  <si>
    <t>Column8846</t>
  </si>
  <si>
    <t>Column8847</t>
  </si>
  <si>
    <t>Column8848</t>
  </si>
  <si>
    <t>Column8849</t>
  </si>
  <si>
    <t>Column8850</t>
  </si>
  <si>
    <t>Column8851</t>
  </si>
  <si>
    <t>Column8852</t>
  </si>
  <si>
    <t>Column8853</t>
  </si>
  <si>
    <t>Column8854</t>
  </si>
  <si>
    <t>Column8855</t>
  </si>
  <si>
    <t>Column8856</t>
  </si>
  <si>
    <t>Column8857</t>
  </si>
  <si>
    <t>Column8858</t>
  </si>
  <si>
    <t>Column8859</t>
  </si>
  <si>
    <t>Column8860</t>
  </si>
  <si>
    <t>Column8861</t>
  </si>
  <si>
    <t>Column8862</t>
  </si>
  <si>
    <t>Column8863</t>
  </si>
  <si>
    <t>Column8864</t>
  </si>
  <si>
    <t>Column8865</t>
  </si>
  <si>
    <t>Column8866</t>
  </si>
  <si>
    <t>Column8867</t>
  </si>
  <si>
    <t>Column8868</t>
  </si>
  <si>
    <t>Column8869</t>
  </si>
  <si>
    <t>Column8870</t>
  </si>
  <si>
    <t>Column8871</t>
  </si>
  <si>
    <t>Column8872</t>
  </si>
  <si>
    <t>Column8873</t>
  </si>
  <si>
    <t>Column8874</t>
  </si>
  <si>
    <t>Column8875</t>
  </si>
  <si>
    <t>Column8876</t>
  </si>
  <si>
    <t>Column8877</t>
  </si>
  <si>
    <t>Column8878</t>
  </si>
  <si>
    <t>Column8879</t>
  </si>
  <si>
    <t>Column8880</t>
  </si>
  <si>
    <t>Column8881</t>
  </si>
  <si>
    <t>Column8882</t>
  </si>
  <si>
    <t>Column8883</t>
  </si>
  <si>
    <t>Column8884</t>
  </si>
  <si>
    <t>Column8885</t>
  </si>
  <si>
    <t>Column8886</t>
  </si>
  <si>
    <t>Column8887</t>
  </si>
  <si>
    <t>Column8888</t>
  </si>
  <si>
    <t>Column8889</t>
  </si>
  <si>
    <t>Column8890</t>
  </si>
  <si>
    <t>Column8891</t>
  </si>
  <si>
    <t>Column8892</t>
  </si>
  <si>
    <t>Column8893</t>
  </si>
  <si>
    <t>Column8894</t>
  </si>
  <si>
    <t>Column8895</t>
  </si>
  <si>
    <t>Column8896</t>
  </si>
  <si>
    <t>Column8897</t>
  </si>
  <si>
    <t>Column8898</t>
  </si>
  <si>
    <t>Column8899</t>
  </si>
  <si>
    <t>Column8900</t>
  </si>
  <si>
    <t>Column8901</t>
  </si>
  <si>
    <t>Column8902</t>
  </si>
  <si>
    <t>Column8903</t>
  </si>
  <si>
    <t>Column8904</t>
  </si>
  <si>
    <t>Column8905</t>
  </si>
  <si>
    <t>Column8906</t>
  </si>
  <si>
    <t>Column8907</t>
  </si>
  <si>
    <t>Column8908</t>
  </si>
  <si>
    <t>Column8909</t>
  </si>
  <si>
    <t>Column8910</t>
  </si>
  <si>
    <t>Column8911</t>
  </si>
  <si>
    <t>Column8912</t>
  </si>
  <si>
    <t>Column8913</t>
  </si>
  <si>
    <t>Column8914</t>
  </si>
  <si>
    <t>Column8915</t>
  </si>
  <si>
    <t>Column8916</t>
  </si>
  <si>
    <t>Column8917</t>
  </si>
  <si>
    <t>Column8918</t>
  </si>
  <si>
    <t>Column8919</t>
  </si>
  <si>
    <t>Column8920</t>
  </si>
  <si>
    <t>Column8921</t>
  </si>
  <si>
    <t>Column8922</t>
  </si>
  <si>
    <t>Column8923</t>
  </si>
  <si>
    <t>Column8924</t>
  </si>
  <si>
    <t>Column8925</t>
  </si>
  <si>
    <t>Column8926</t>
  </si>
  <si>
    <t>Column8927</t>
  </si>
  <si>
    <t>Column8928</t>
  </si>
  <si>
    <t>Column8929</t>
  </si>
  <si>
    <t>Column8930</t>
  </si>
  <si>
    <t>Column8931</t>
  </si>
  <si>
    <t>Column8932</t>
  </si>
  <si>
    <t>Column8933</t>
  </si>
  <si>
    <t>Column8934</t>
  </si>
  <si>
    <t>Column8935</t>
  </si>
  <si>
    <t>Column8936</t>
  </si>
  <si>
    <t>Column8937</t>
  </si>
  <si>
    <t>Column8938</t>
  </si>
  <si>
    <t>Column8939</t>
  </si>
  <si>
    <t>Column8940</t>
  </si>
  <si>
    <t>Column8941</t>
  </si>
  <si>
    <t>Column8942</t>
  </si>
  <si>
    <t>Column8943</t>
  </si>
  <si>
    <t>Column8944</t>
  </si>
  <si>
    <t>Column8945</t>
  </si>
  <si>
    <t>Column8946</t>
  </si>
  <si>
    <t>Column8947</t>
  </si>
  <si>
    <t>Column8948</t>
  </si>
  <si>
    <t>Column8949</t>
  </si>
  <si>
    <t>Column8950</t>
  </si>
  <si>
    <t>Column8951</t>
  </si>
  <si>
    <t>Column8952</t>
  </si>
  <si>
    <t>Column8953</t>
  </si>
  <si>
    <t>Column8954</t>
  </si>
  <si>
    <t>Column8955</t>
  </si>
  <si>
    <t>Column8956</t>
  </si>
  <si>
    <t>Column8957</t>
  </si>
  <si>
    <t>Column8958</t>
  </si>
  <si>
    <t>Column8959</t>
  </si>
  <si>
    <t>Column8960</t>
  </si>
  <si>
    <t>Column8961</t>
  </si>
  <si>
    <t>Column8962</t>
  </si>
  <si>
    <t>Column8963</t>
  </si>
  <si>
    <t>Column8964</t>
  </si>
  <si>
    <t>Column8965</t>
  </si>
  <si>
    <t>Column8966</t>
  </si>
  <si>
    <t>Column8967</t>
  </si>
  <si>
    <t>Column8968</t>
  </si>
  <si>
    <t>Column8969</t>
  </si>
  <si>
    <t>Column8970</t>
  </si>
  <si>
    <t>Column8971</t>
  </si>
  <si>
    <t>Column8972</t>
  </si>
  <si>
    <t>Column8973</t>
  </si>
  <si>
    <t>Column8974</t>
  </si>
  <si>
    <t>Column8975</t>
  </si>
  <si>
    <t>Column8976</t>
  </si>
  <si>
    <t>Column8977</t>
  </si>
  <si>
    <t>Column8978</t>
  </si>
  <si>
    <t>Column8979</t>
  </si>
  <si>
    <t>Column8980</t>
  </si>
  <si>
    <t>Column8981</t>
  </si>
  <si>
    <t>Column8982</t>
  </si>
  <si>
    <t>Column8983</t>
  </si>
  <si>
    <t>Column8984</t>
  </si>
  <si>
    <t>Column8985</t>
  </si>
  <si>
    <t>Column8986</t>
  </si>
  <si>
    <t>Column8987</t>
  </si>
  <si>
    <t>Column8988</t>
  </si>
  <si>
    <t>Column8989</t>
  </si>
  <si>
    <t>Column8990</t>
  </si>
  <si>
    <t>Column8991</t>
  </si>
  <si>
    <t>Column8992</t>
  </si>
  <si>
    <t>Column8993</t>
  </si>
  <si>
    <t>Column8994</t>
  </si>
  <si>
    <t>Column8995</t>
  </si>
  <si>
    <t>Column8996</t>
  </si>
  <si>
    <t>Column8997</t>
  </si>
  <si>
    <t>Column8998</t>
  </si>
  <si>
    <t>Column8999</t>
  </si>
  <si>
    <t>Column9000</t>
  </si>
  <si>
    <t>Column9001</t>
  </si>
  <si>
    <t>Column9002</t>
  </si>
  <si>
    <t>Column9003</t>
  </si>
  <si>
    <t>Column9004</t>
  </si>
  <si>
    <t>Column9005</t>
  </si>
  <si>
    <t>Column9006</t>
  </si>
  <si>
    <t>Column9007</t>
  </si>
  <si>
    <t>Column9008</t>
  </si>
  <si>
    <t>Column9009</t>
  </si>
  <si>
    <t>Column9010</t>
  </si>
  <si>
    <t>Column9011</t>
  </si>
  <si>
    <t>Column9012</t>
  </si>
  <si>
    <t>Column9013</t>
  </si>
  <si>
    <t>Column9014</t>
  </si>
  <si>
    <t>Column9015</t>
  </si>
  <si>
    <t>Column9016</t>
  </si>
  <si>
    <t>Column9017</t>
  </si>
  <si>
    <t>Column9018</t>
  </si>
  <si>
    <t>Column9019</t>
  </si>
  <si>
    <t>Column9020</t>
  </si>
  <si>
    <t>Column9021</t>
  </si>
  <si>
    <t>Column9022</t>
  </si>
  <si>
    <t>Column9023</t>
  </si>
  <si>
    <t>Column9024</t>
  </si>
  <si>
    <t>Column9025</t>
  </si>
  <si>
    <t>Column9026</t>
  </si>
  <si>
    <t>Column9027</t>
  </si>
  <si>
    <t>Column9028</t>
  </si>
  <si>
    <t>Column9029</t>
  </si>
  <si>
    <t>Column9030</t>
  </si>
  <si>
    <t>Column9031</t>
  </si>
  <si>
    <t>Column9032</t>
  </si>
  <si>
    <t>Column9033</t>
  </si>
  <si>
    <t>Column9034</t>
  </si>
  <si>
    <t>Column9035</t>
  </si>
  <si>
    <t>Column9036</t>
  </si>
  <si>
    <t>Column9037</t>
  </si>
  <si>
    <t>Column9038</t>
  </si>
  <si>
    <t>Column9039</t>
  </si>
  <si>
    <t>Column9040</t>
  </si>
  <si>
    <t>Column9041</t>
  </si>
  <si>
    <t>Column9042</t>
  </si>
  <si>
    <t>Column9043</t>
  </si>
  <si>
    <t>Column9044</t>
  </si>
  <si>
    <t>Column9045</t>
  </si>
  <si>
    <t>Column9046</t>
  </si>
  <si>
    <t>Column9047</t>
  </si>
  <si>
    <t>Column9048</t>
  </si>
  <si>
    <t>Column9049</t>
  </si>
  <si>
    <t>Column9050</t>
  </si>
  <si>
    <t>Column9051</t>
  </si>
  <si>
    <t>Column9052</t>
  </si>
  <si>
    <t>Column9053</t>
  </si>
  <si>
    <t>Column9054</t>
  </si>
  <si>
    <t>Column9055</t>
  </si>
  <si>
    <t>Column9056</t>
  </si>
  <si>
    <t>Column9057</t>
  </si>
  <si>
    <t>Column9058</t>
  </si>
  <si>
    <t>Column9059</t>
  </si>
  <si>
    <t>Column9060</t>
  </si>
  <si>
    <t>Column9061</t>
  </si>
  <si>
    <t>Column9062</t>
  </si>
  <si>
    <t>Column9063</t>
  </si>
  <si>
    <t>Column9064</t>
  </si>
  <si>
    <t>Column9065</t>
  </si>
  <si>
    <t>Column9066</t>
  </si>
  <si>
    <t>Column9067</t>
  </si>
  <si>
    <t>Column9068</t>
  </si>
  <si>
    <t>Column9069</t>
  </si>
  <si>
    <t>Column9070</t>
  </si>
  <si>
    <t>Column9071</t>
  </si>
  <si>
    <t>Column9072</t>
  </si>
  <si>
    <t>Column9073</t>
  </si>
  <si>
    <t>Column9074</t>
  </si>
  <si>
    <t>Column9075</t>
  </si>
  <si>
    <t>Column9076</t>
  </si>
  <si>
    <t>Column9077</t>
  </si>
  <si>
    <t>Column9078</t>
  </si>
  <si>
    <t>Column9079</t>
  </si>
  <si>
    <t>Column9080</t>
  </si>
  <si>
    <t>Column9081</t>
  </si>
  <si>
    <t>Column9082</t>
  </si>
  <si>
    <t>Column9083</t>
  </si>
  <si>
    <t>Column9084</t>
  </si>
  <si>
    <t>Column9085</t>
  </si>
  <si>
    <t>Column9086</t>
  </si>
  <si>
    <t>Column9087</t>
  </si>
  <si>
    <t>Column9088</t>
  </si>
  <si>
    <t>Column9089</t>
  </si>
  <si>
    <t>Column9090</t>
  </si>
  <si>
    <t>Column9091</t>
  </si>
  <si>
    <t>Column9092</t>
  </si>
  <si>
    <t>Column9093</t>
  </si>
  <si>
    <t>Column9094</t>
  </si>
  <si>
    <t>Column9095</t>
  </si>
  <si>
    <t>Column9096</t>
  </si>
  <si>
    <t>Column9097</t>
  </si>
  <si>
    <t>Column9098</t>
  </si>
  <si>
    <t>Column9099</t>
  </si>
  <si>
    <t>Column9100</t>
  </si>
  <si>
    <t>Column9101</t>
  </si>
  <si>
    <t>Column9102</t>
  </si>
  <si>
    <t>Column9103</t>
  </si>
  <si>
    <t>Column9104</t>
  </si>
  <si>
    <t>Column9105</t>
  </si>
  <si>
    <t>Column9106</t>
  </si>
  <si>
    <t>Column9107</t>
  </si>
  <si>
    <t>Column9108</t>
  </si>
  <si>
    <t>Column9109</t>
  </si>
  <si>
    <t>Column9110</t>
  </si>
  <si>
    <t>Column9111</t>
  </si>
  <si>
    <t>Column9112</t>
  </si>
  <si>
    <t>Column9113</t>
  </si>
  <si>
    <t>Column9114</t>
  </si>
  <si>
    <t>Column9115</t>
  </si>
  <si>
    <t>Column9116</t>
  </si>
  <si>
    <t>Column9117</t>
  </si>
  <si>
    <t>Column9118</t>
  </si>
  <si>
    <t>Column9119</t>
  </si>
  <si>
    <t>Column9120</t>
  </si>
  <si>
    <t>Column9121</t>
  </si>
  <si>
    <t>Column9122</t>
  </si>
  <si>
    <t>Column9123</t>
  </si>
  <si>
    <t>Column9124</t>
  </si>
  <si>
    <t>Column9125</t>
  </si>
  <si>
    <t>Column9126</t>
  </si>
  <si>
    <t>Column9127</t>
  </si>
  <si>
    <t>Column9128</t>
  </si>
  <si>
    <t>Column9129</t>
  </si>
  <si>
    <t>Column9130</t>
  </si>
  <si>
    <t>Column9131</t>
  </si>
  <si>
    <t>Column9132</t>
  </si>
  <si>
    <t>Column9133</t>
  </si>
  <si>
    <t>Column9134</t>
  </si>
  <si>
    <t>Column9135</t>
  </si>
  <si>
    <t>Column9136</t>
  </si>
  <si>
    <t>Column9137</t>
  </si>
  <si>
    <t>Column9138</t>
  </si>
  <si>
    <t>Column9139</t>
  </si>
  <si>
    <t>Column9140</t>
  </si>
  <si>
    <t>Column9141</t>
  </si>
  <si>
    <t>Column9142</t>
  </si>
  <si>
    <t>Column9143</t>
  </si>
  <si>
    <t>Column9144</t>
  </si>
  <si>
    <t>Column9145</t>
  </si>
  <si>
    <t>Column9146</t>
  </si>
  <si>
    <t>Column9147</t>
  </si>
  <si>
    <t>Column9148</t>
  </si>
  <si>
    <t>Column9149</t>
  </si>
  <si>
    <t>Column9150</t>
  </si>
  <si>
    <t>Column9151</t>
  </si>
  <si>
    <t>Column9152</t>
  </si>
  <si>
    <t>Column9153</t>
  </si>
  <si>
    <t>Column9154</t>
  </si>
  <si>
    <t>Column9155</t>
  </si>
  <si>
    <t>Column9156</t>
  </si>
  <si>
    <t>Column9157</t>
  </si>
  <si>
    <t>Column9158</t>
  </si>
  <si>
    <t>Column9159</t>
  </si>
  <si>
    <t>Column9160</t>
  </si>
  <si>
    <t>Column9161</t>
  </si>
  <si>
    <t>Column9162</t>
  </si>
  <si>
    <t>Column9163</t>
  </si>
  <si>
    <t>Column9164</t>
  </si>
  <si>
    <t>Column9165</t>
  </si>
  <si>
    <t>Column9166</t>
  </si>
  <si>
    <t>Column9167</t>
  </si>
  <si>
    <t>Column9168</t>
  </si>
  <si>
    <t>Column9169</t>
  </si>
  <si>
    <t>Column9170</t>
  </si>
  <si>
    <t>Column9171</t>
  </si>
  <si>
    <t>Column9172</t>
  </si>
  <si>
    <t>Column9173</t>
  </si>
  <si>
    <t>Column9174</t>
  </si>
  <si>
    <t>Column9175</t>
  </si>
  <si>
    <t>Column9176</t>
  </si>
  <si>
    <t>Column9177</t>
  </si>
  <si>
    <t>Column9178</t>
  </si>
  <si>
    <t>Column9179</t>
  </si>
  <si>
    <t>Column9180</t>
  </si>
  <si>
    <t>Column9181</t>
  </si>
  <si>
    <t>Column9182</t>
  </si>
  <si>
    <t>Column9183</t>
  </si>
  <si>
    <t>Column9184</t>
  </si>
  <si>
    <t>Column9185</t>
  </si>
  <si>
    <t>Column9186</t>
  </si>
  <si>
    <t>Column9187</t>
  </si>
  <si>
    <t>Column9188</t>
  </si>
  <si>
    <t>Column9189</t>
  </si>
  <si>
    <t>Column9190</t>
  </si>
  <si>
    <t>Column9191</t>
  </si>
  <si>
    <t>Column9192</t>
  </si>
  <si>
    <t>Column9193</t>
  </si>
  <si>
    <t>Column9194</t>
  </si>
  <si>
    <t>Column9195</t>
  </si>
  <si>
    <t>Column9196</t>
  </si>
  <si>
    <t>Column9197</t>
  </si>
  <si>
    <t>Column9198</t>
  </si>
  <si>
    <t>Column9199</t>
  </si>
  <si>
    <t>Column9200</t>
  </si>
  <si>
    <t>Column9201</t>
  </si>
  <si>
    <t>Column9202</t>
  </si>
  <si>
    <t>Column9203</t>
  </si>
  <si>
    <t>Column9204</t>
  </si>
  <si>
    <t>Column9205</t>
  </si>
  <si>
    <t>Column9206</t>
  </si>
  <si>
    <t>Column9207</t>
  </si>
  <si>
    <t>Column9208</t>
  </si>
  <si>
    <t>Column9209</t>
  </si>
  <si>
    <t>Column9210</t>
  </si>
  <si>
    <t>Column9211</t>
  </si>
  <si>
    <t>Column9212</t>
  </si>
  <si>
    <t>Column9213</t>
  </si>
  <si>
    <t>Column9214</t>
  </si>
  <si>
    <t>Column9215</t>
  </si>
  <si>
    <t>Column9216</t>
  </si>
  <si>
    <t>Column9217</t>
  </si>
  <si>
    <t>Column9218</t>
  </si>
  <si>
    <t>Column9219</t>
  </si>
  <si>
    <t>Column9220</t>
  </si>
  <si>
    <t>Column9221</t>
  </si>
  <si>
    <t>Column9222</t>
  </si>
  <si>
    <t>Column9223</t>
  </si>
  <si>
    <t>Column9224</t>
  </si>
  <si>
    <t>Column9225</t>
  </si>
  <si>
    <t>Column9226</t>
  </si>
  <si>
    <t>Column9227</t>
  </si>
  <si>
    <t>Column9228</t>
  </si>
  <si>
    <t>Column9229</t>
  </si>
  <si>
    <t>Column9230</t>
  </si>
  <si>
    <t>Column9231</t>
  </si>
  <si>
    <t>Column9232</t>
  </si>
  <si>
    <t>Column9233</t>
  </si>
  <si>
    <t>Column9234</t>
  </si>
  <si>
    <t>Column9235</t>
  </si>
  <si>
    <t>Column9236</t>
  </si>
  <si>
    <t>Column9237</t>
  </si>
  <si>
    <t>Column9238</t>
  </si>
  <si>
    <t>Column9239</t>
  </si>
  <si>
    <t>Column9240</t>
  </si>
  <si>
    <t>Column9241</t>
  </si>
  <si>
    <t>Column9242</t>
  </si>
  <si>
    <t>Column9243</t>
  </si>
  <si>
    <t>Column9244</t>
  </si>
  <si>
    <t>Column9245</t>
  </si>
  <si>
    <t>Column9246</t>
  </si>
  <si>
    <t>Column9247</t>
  </si>
  <si>
    <t>Column9248</t>
  </si>
  <si>
    <t>Column9249</t>
  </si>
  <si>
    <t>Column9250</t>
  </si>
  <si>
    <t>Column9251</t>
  </si>
  <si>
    <t>Column9252</t>
  </si>
  <si>
    <t>Column9253</t>
  </si>
  <si>
    <t>Column9254</t>
  </si>
  <si>
    <t>Column9255</t>
  </si>
  <si>
    <t>Column9256</t>
  </si>
  <si>
    <t>Column9257</t>
  </si>
  <si>
    <t>Column9258</t>
  </si>
  <si>
    <t>Column9259</t>
  </si>
  <si>
    <t>Column9260</t>
  </si>
  <si>
    <t>Column9261</t>
  </si>
  <si>
    <t>Column9262</t>
  </si>
  <si>
    <t>Column9263</t>
  </si>
  <si>
    <t>Column9264</t>
  </si>
  <si>
    <t>Column9265</t>
  </si>
  <si>
    <t>Column9266</t>
  </si>
  <si>
    <t>Column9267</t>
  </si>
  <si>
    <t>Column9268</t>
  </si>
  <si>
    <t>Column9269</t>
  </si>
  <si>
    <t>Column9270</t>
  </si>
  <si>
    <t>Column9271</t>
  </si>
  <si>
    <t>Column9272</t>
  </si>
  <si>
    <t>Column9273</t>
  </si>
  <si>
    <t>Column9274</t>
  </si>
  <si>
    <t>Column9275</t>
  </si>
  <si>
    <t>Column9276</t>
  </si>
  <si>
    <t>Column9277</t>
  </si>
  <si>
    <t>Column9278</t>
  </si>
  <si>
    <t>Column9279</t>
  </si>
  <si>
    <t>Column9280</t>
  </si>
  <si>
    <t>Column9281</t>
  </si>
  <si>
    <t>Column9282</t>
  </si>
  <si>
    <t>Column9283</t>
  </si>
  <si>
    <t>Column9284</t>
  </si>
  <si>
    <t>Column9285</t>
  </si>
  <si>
    <t>Column9286</t>
  </si>
  <si>
    <t>Column9287</t>
  </si>
  <si>
    <t>Column9288</t>
  </si>
  <si>
    <t>Column9289</t>
  </si>
  <si>
    <t>Column9290</t>
  </si>
  <si>
    <t>Column9291</t>
  </si>
  <si>
    <t>Column9292</t>
  </si>
  <si>
    <t>Column9293</t>
  </si>
  <si>
    <t>Column9294</t>
  </si>
  <si>
    <t>Column9295</t>
  </si>
  <si>
    <t>Column9296</t>
  </si>
  <si>
    <t>Column9297</t>
  </si>
  <si>
    <t>Column9298</t>
  </si>
  <si>
    <t>Column9299</t>
  </si>
  <si>
    <t>Column9300</t>
  </si>
  <si>
    <t>Column9301</t>
  </si>
  <si>
    <t>Column9302</t>
  </si>
  <si>
    <t>Column9303</t>
  </si>
  <si>
    <t>Column9304</t>
  </si>
  <si>
    <t>Column9305</t>
  </si>
  <si>
    <t>Column9306</t>
  </si>
  <si>
    <t>Column9307</t>
  </si>
  <si>
    <t>Column9308</t>
  </si>
  <si>
    <t>Column9309</t>
  </si>
  <si>
    <t>Column9310</t>
  </si>
  <si>
    <t>Column9311</t>
  </si>
  <si>
    <t>Column9312</t>
  </si>
  <si>
    <t>Column9313</t>
  </si>
  <si>
    <t>Column9314</t>
  </si>
  <si>
    <t>Column9315</t>
  </si>
  <si>
    <t>Column9316</t>
  </si>
  <si>
    <t>Column9317</t>
  </si>
  <si>
    <t>Column9318</t>
  </si>
  <si>
    <t>Column9319</t>
  </si>
  <si>
    <t>Column9320</t>
  </si>
  <si>
    <t>Column9321</t>
  </si>
  <si>
    <t>Column9322</t>
  </si>
  <si>
    <t>Column9323</t>
  </si>
  <si>
    <t>Column9324</t>
  </si>
  <si>
    <t>Column9325</t>
  </si>
  <si>
    <t>Column9326</t>
  </si>
  <si>
    <t>Column9327</t>
  </si>
  <si>
    <t>Column9328</t>
  </si>
  <si>
    <t>Column9329</t>
  </si>
  <si>
    <t>Column9330</t>
  </si>
  <si>
    <t>Column9331</t>
  </si>
  <si>
    <t>Column9332</t>
  </si>
  <si>
    <t>Column9333</t>
  </si>
  <si>
    <t>Column9334</t>
  </si>
  <si>
    <t>Column9335</t>
  </si>
  <si>
    <t>Column9336</t>
  </si>
  <si>
    <t>Column9337</t>
  </si>
  <si>
    <t>Column9338</t>
  </si>
  <si>
    <t>Column9339</t>
  </si>
  <si>
    <t>Column9340</t>
  </si>
  <si>
    <t>Column9341</t>
  </si>
  <si>
    <t>Column9342</t>
  </si>
  <si>
    <t>Column9343</t>
  </si>
  <si>
    <t>Column9344</t>
  </si>
  <si>
    <t>Column9345</t>
  </si>
  <si>
    <t>Column9346</t>
  </si>
  <si>
    <t>Column9347</t>
  </si>
  <si>
    <t>Column9348</t>
  </si>
  <si>
    <t>Column9349</t>
  </si>
  <si>
    <t>Column9350</t>
  </si>
  <si>
    <t>Column9351</t>
  </si>
  <si>
    <t>Column9352</t>
  </si>
  <si>
    <t>Column9353</t>
  </si>
  <si>
    <t>Column9354</t>
  </si>
  <si>
    <t>Column9355</t>
  </si>
  <si>
    <t>Column9356</t>
  </si>
  <si>
    <t>Column9357</t>
  </si>
  <si>
    <t>Column9358</t>
  </si>
  <si>
    <t>Column9359</t>
  </si>
  <si>
    <t>Column9360</t>
  </si>
  <si>
    <t>Column9361</t>
  </si>
  <si>
    <t>Column9362</t>
  </si>
  <si>
    <t>Column9363</t>
  </si>
  <si>
    <t>Column9364</t>
  </si>
  <si>
    <t>Column9365</t>
  </si>
  <si>
    <t>Column9366</t>
  </si>
  <si>
    <t>Column9367</t>
  </si>
  <si>
    <t>Column9368</t>
  </si>
  <si>
    <t>Column9369</t>
  </si>
  <si>
    <t>Column9370</t>
  </si>
  <si>
    <t>Column9371</t>
  </si>
  <si>
    <t>Column9372</t>
  </si>
  <si>
    <t>Column9373</t>
  </si>
  <si>
    <t>Column9374</t>
  </si>
  <si>
    <t>Column9375</t>
  </si>
  <si>
    <t>Column9376</t>
  </si>
  <si>
    <t>Column9377</t>
  </si>
  <si>
    <t>Column9378</t>
  </si>
  <si>
    <t>Column9379</t>
  </si>
  <si>
    <t>Column9380</t>
  </si>
  <si>
    <t>Column9381</t>
  </si>
  <si>
    <t>Column9382</t>
  </si>
  <si>
    <t>Column9383</t>
  </si>
  <si>
    <t>Column9384</t>
  </si>
  <si>
    <t>Column9385</t>
  </si>
  <si>
    <t>Column9386</t>
  </si>
  <si>
    <t>Column9387</t>
  </si>
  <si>
    <t>Column9388</t>
  </si>
  <si>
    <t>Column9389</t>
  </si>
  <si>
    <t>Column9390</t>
  </si>
  <si>
    <t>Column9391</t>
  </si>
  <si>
    <t>Column9392</t>
  </si>
  <si>
    <t>Column9393</t>
  </si>
  <si>
    <t>Column9394</t>
  </si>
  <si>
    <t>Column9395</t>
  </si>
  <si>
    <t>Column9396</t>
  </si>
  <si>
    <t>Column9397</t>
  </si>
  <si>
    <t>Column9398</t>
  </si>
  <si>
    <t>Column9399</t>
  </si>
  <si>
    <t>Column9400</t>
  </si>
  <si>
    <t>Column9401</t>
  </si>
  <si>
    <t>Column9402</t>
  </si>
  <si>
    <t>Column9403</t>
  </si>
  <si>
    <t>Column9404</t>
  </si>
  <si>
    <t>Column9405</t>
  </si>
  <si>
    <t>Column9406</t>
  </si>
  <si>
    <t>Column9407</t>
  </si>
  <si>
    <t>Column9408</t>
  </si>
  <si>
    <t>Column9409</t>
  </si>
  <si>
    <t>Column9410</t>
  </si>
  <si>
    <t>Column9411</t>
  </si>
  <si>
    <t>Column9412</t>
  </si>
  <si>
    <t>Column9413</t>
  </si>
  <si>
    <t>Column9414</t>
  </si>
  <si>
    <t>Column9415</t>
  </si>
  <si>
    <t>Column9416</t>
  </si>
  <si>
    <t>Column9417</t>
  </si>
  <si>
    <t>Column9418</t>
  </si>
  <si>
    <t>Column9419</t>
  </si>
  <si>
    <t>Column9420</t>
  </si>
  <si>
    <t>Column9421</t>
  </si>
  <si>
    <t>Column9422</t>
  </si>
  <si>
    <t>Column9423</t>
  </si>
  <si>
    <t>Column9424</t>
  </si>
  <si>
    <t>Column9425</t>
  </si>
  <si>
    <t>Column9426</t>
  </si>
  <si>
    <t>Column9427</t>
  </si>
  <si>
    <t>Column9428</t>
  </si>
  <si>
    <t>Column9429</t>
  </si>
  <si>
    <t>Column9430</t>
  </si>
  <si>
    <t>Column9431</t>
  </si>
  <si>
    <t>Column9432</t>
  </si>
  <si>
    <t>Column9433</t>
  </si>
  <si>
    <t>Column9434</t>
  </si>
  <si>
    <t>Column9435</t>
  </si>
  <si>
    <t>Column9436</t>
  </si>
  <si>
    <t>Column9437</t>
  </si>
  <si>
    <t>Column9438</t>
  </si>
  <si>
    <t>Column9439</t>
  </si>
  <si>
    <t>Column9440</t>
  </si>
  <si>
    <t>Column9441</t>
  </si>
  <si>
    <t>Column9442</t>
  </si>
  <si>
    <t>Column9443</t>
  </si>
  <si>
    <t>Column9444</t>
  </si>
  <si>
    <t>Column9445</t>
  </si>
  <si>
    <t>Column9446</t>
  </si>
  <si>
    <t>Column9447</t>
  </si>
  <si>
    <t>Column9448</t>
  </si>
  <si>
    <t>Column9449</t>
  </si>
  <si>
    <t>Column9450</t>
  </si>
  <si>
    <t>Column9451</t>
  </si>
  <si>
    <t>Column9452</t>
  </si>
  <si>
    <t>Column9453</t>
  </si>
  <si>
    <t>Column9454</t>
  </si>
  <si>
    <t>Column9455</t>
  </si>
  <si>
    <t>Column9456</t>
  </si>
  <si>
    <t>Column9457</t>
  </si>
  <si>
    <t>Column9458</t>
  </si>
  <si>
    <t>Column9459</t>
  </si>
  <si>
    <t>Column9460</t>
  </si>
  <si>
    <t>Column9461</t>
  </si>
  <si>
    <t>Column9462</t>
  </si>
  <si>
    <t>Column9463</t>
  </si>
  <si>
    <t>Column9464</t>
  </si>
  <si>
    <t>Column9465</t>
  </si>
  <si>
    <t>Column9466</t>
  </si>
  <si>
    <t>Column9467</t>
  </si>
  <si>
    <t>Column9468</t>
  </si>
  <si>
    <t>Column9469</t>
  </si>
  <si>
    <t>Column9470</t>
  </si>
  <si>
    <t>Column9471</t>
  </si>
  <si>
    <t>Column9472</t>
  </si>
  <si>
    <t>Column9473</t>
  </si>
  <si>
    <t>Column9474</t>
  </si>
  <si>
    <t>Column9475</t>
  </si>
  <si>
    <t>Column9476</t>
  </si>
  <si>
    <t>Column9477</t>
  </si>
  <si>
    <t>Column9478</t>
  </si>
  <si>
    <t>Column9479</t>
  </si>
  <si>
    <t>Column9480</t>
  </si>
  <si>
    <t>Column9481</t>
  </si>
  <si>
    <t>Column9482</t>
  </si>
  <si>
    <t>Column9483</t>
  </si>
  <si>
    <t>Column9484</t>
  </si>
  <si>
    <t>Column9485</t>
  </si>
  <si>
    <t>Column9486</t>
  </si>
  <si>
    <t>Column9487</t>
  </si>
  <si>
    <t>Column9488</t>
  </si>
  <si>
    <t>Column9489</t>
  </si>
  <si>
    <t>Column9490</t>
  </si>
  <si>
    <t>Column9491</t>
  </si>
  <si>
    <t>Column9492</t>
  </si>
  <si>
    <t>Column9493</t>
  </si>
  <si>
    <t>Column9494</t>
  </si>
  <si>
    <t>Column9495</t>
  </si>
  <si>
    <t>Column9496</t>
  </si>
  <si>
    <t>Column9497</t>
  </si>
  <si>
    <t>Column9498</t>
  </si>
  <si>
    <t>Column9499</t>
  </si>
  <si>
    <t>Column9500</t>
  </si>
  <si>
    <t>Column9501</t>
  </si>
  <si>
    <t>Column9502</t>
  </si>
  <si>
    <t>Column9503</t>
  </si>
  <si>
    <t>Column9504</t>
  </si>
  <si>
    <t>Column9505</t>
  </si>
  <si>
    <t>Column9506</t>
  </si>
  <si>
    <t>Column9507</t>
  </si>
  <si>
    <t>Column9508</t>
  </si>
  <si>
    <t>Column9509</t>
  </si>
  <si>
    <t>Column9510</t>
  </si>
  <si>
    <t>Column9511</t>
  </si>
  <si>
    <t>Column9512</t>
  </si>
  <si>
    <t>Column9513</t>
  </si>
  <si>
    <t>Column9514</t>
  </si>
  <si>
    <t>Column9515</t>
  </si>
  <si>
    <t>Column9516</t>
  </si>
  <si>
    <t>Column9517</t>
  </si>
  <si>
    <t>Column9518</t>
  </si>
  <si>
    <t>Column9519</t>
  </si>
  <si>
    <t>Column9520</t>
  </si>
  <si>
    <t>Column9521</t>
  </si>
  <si>
    <t>Column9522</t>
  </si>
  <si>
    <t>Column9523</t>
  </si>
  <si>
    <t>Column9524</t>
  </si>
  <si>
    <t>Column9525</t>
  </si>
  <si>
    <t>Column9526</t>
  </si>
  <si>
    <t>Column9527</t>
  </si>
  <si>
    <t>Column9528</t>
  </si>
  <si>
    <t>Column9529</t>
  </si>
  <si>
    <t>Column9530</t>
  </si>
  <si>
    <t>Column9531</t>
  </si>
  <si>
    <t>Column9532</t>
  </si>
  <si>
    <t>Column9533</t>
  </si>
  <si>
    <t>Column9534</t>
  </si>
  <si>
    <t>Column9535</t>
  </si>
  <si>
    <t>Column9536</t>
  </si>
  <si>
    <t>Column9537</t>
  </si>
  <si>
    <t>Column9538</t>
  </si>
  <si>
    <t>Column9539</t>
  </si>
  <si>
    <t>Column9540</t>
  </si>
  <si>
    <t>Column9541</t>
  </si>
  <si>
    <t>Column9542</t>
  </si>
  <si>
    <t>Column9543</t>
  </si>
  <si>
    <t>Column9544</t>
  </si>
  <si>
    <t>Column9545</t>
  </si>
  <si>
    <t>Column9546</t>
  </si>
  <si>
    <t>Column9547</t>
  </si>
  <si>
    <t>Column9548</t>
  </si>
  <si>
    <t>Column9549</t>
  </si>
  <si>
    <t>Column9550</t>
  </si>
  <si>
    <t>Column9551</t>
  </si>
  <si>
    <t>Column9552</t>
  </si>
  <si>
    <t>Column9553</t>
  </si>
  <si>
    <t>Column9554</t>
  </si>
  <si>
    <t>Column9555</t>
  </si>
  <si>
    <t>Column9556</t>
  </si>
  <si>
    <t>Column9557</t>
  </si>
  <si>
    <t>Column9558</t>
  </si>
  <si>
    <t>Column9559</t>
  </si>
  <si>
    <t>Column9560</t>
  </si>
  <si>
    <t>Column9561</t>
  </si>
  <si>
    <t>Column9562</t>
  </si>
  <si>
    <t>Column9563</t>
  </si>
  <si>
    <t>Column9564</t>
  </si>
  <si>
    <t>Column9565</t>
  </si>
  <si>
    <t>Column9566</t>
  </si>
  <si>
    <t>Column9567</t>
  </si>
  <si>
    <t>Column9568</t>
  </si>
  <si>
    <t>Column9569</t>
  </si>
  <si>
    <t>Column9570</t>
  </si>
  <si>
    <t>Column9571</t>
  </si>
  <si>
    <t>Column9572</t>
  </si>
  <si>
    <t>Column9573</t>
  </si>
  <si>
    <t>Column9574</t>
  </si>
  <si>
    <t>Column9575</t>
  </si>
  <si>
    <t>Column9576</t>
  </si>
  <si>
    <t>Column9577</t>
  </si>
  <si>
    <t>Column9578</t>
  </si>
  <si>
    <t>Column9579</t>
  </si>
  <si>
    <t>Column9580</t>
  </si>
  <si>
    <t>Column9581</t>
  </si>
  <si>
    <t>Column9582</t>
  </si>
  <si>
    <t>Column9583</t>
  </si>
  <si>
    <t>Column9584</t>
  </si>
  <si>
    <t>Column9585</t>
  </si>
  <si>
    <t>Column9586</t>
  </si>
  <si>
    <t>Column9587</t>
  </si>
  <si>
    <t>Column9588</t>
  </si>
  <si>
    <t>Column9589</t>
  </si>
  <si>
    <t>Column9590</t>
  </si>
  <si>
    <t>Column9591</t>
  </si>
  <si>
    <t>Column9592</t>
  </si>
  <si>
    <t>Column9593</t>
  </si>
  <si>
    <t>Column9594</t>
  </si>
  <si>
    <t>Column9595</t>
  </si>
  <si>
    <t>Column9596</t>
  </si>
  <si>
    <t>Column9597</t>
  </si>
  <si>
    <t>Column9598</t>
  </si>
  <si>
    <t>Column9599</t>
  </si>
  <si>
    <t>Column9600</t>
  </si>
  <si>
    <t>Column9601</t>
  </si>
  <si>
    <t>Column9602</t>
  </si>
  <si>
    <t>Column9603</t>
  </si>
  <si>
    <t>Column9604</t>
  </si>
  <si>
    <t>Column9605</t>
  </si>
  <si>
    <t>Column9606</t>
  </si>
  <si>
    <t>Column9607</t>
  </si>
  <si>
    <t>Column9608</t>
  </si>
  <si>
    <t>Column9609</t>
  </si>
  <si>
    <t>Column9610</t>
  </si>
  <si>
    <t>Column9611</t>
  </si>
  <si>
    <t>Column9612</t>
  </si>
  <si>
    <t>Column9613</t>
  </si>
  <si>
    <t>Column9614</t>
  </si>
  <si>
    <t>Column9615</t>
  </si>
  <si>
    <t>Column9616</t>
  </si>
  <si>
    <t>Column9617</t>
  </si>
  <si>
    <t>Column9618</t>
  </si>
  <si>
    <t>Column9619</t>
  </si>
  <si>
    <t>Column9620</t>
  </si>
  <si>
    <t>Column9621</t>
  </si>
  <si>
    <t>Column9622</t>
  </si>
  <si>
    <t>Column9623</t>
  </si>
  <si>
    <t>Column9624</t>
  </si>
  <si>
    <t>Column9625</t>
  </si>
  <si>
    <t>Column9626</t>
  </si>
  <si>
    <t>Column9627</t>
  </si>
  <si>
    <t>Column9628</t>
  </si>
  <si>
    <t>Column9629</t>
  </si>
  <si>
    <t>Column9630</t>
  </si>
  <si>
    <t>Column9631</t>
  </si>
  <si>
    <t>Column9632</t>
  </si>
  <si>
    <t>Column9633</t>
  </si>
  <si>
    <t>Column9634</t>
  </si>
  <si>
    <t>Column9635</t>
  </si>
  <si>
    <t>Column9636</t>
  </si>
  <si>
    <t>Column9637</t>
  </si>
  <si>
    <t>Column9638</t>
  </si>
  <si>
    <t>Column9639</t>
  </si>
  <si>
    <t>Column9640</t>
  </si>
  <si>
    <t>Column9641</t>
  </si>
  <si>
    <t>Column9642</t>
  </si>
  <si>
    <t>Column9643</t>
  </si>
  <si>
    <t>Column9644</t>
  </si>
  <si>
    <t>Column9645</t>
  </si>
  <si>
    <t>Column9646</t>
  </si>
  <si>
    <t>Column9647</t>
  </si>
  <si>
    <t>Column9648</t>
  </si>
  <si>
    <t>Column9649</t>
  </si>
  <si>
    <t>Column9650</t>
  </si>
  <si>
    <t>Column9651</t>
  </si>
  <si>
    <t>Column9652</t>
  </si>
  <si>
    <t>Column9653</t>
  </si>
  <si>
    <t>Column9654</t>
  </si>
  <si>
    <t>Column9655</t>
  </si>
  <si>
    <t>Column9656</t>
  </si>
  <si>
    <t>Column9657</t>
  </si>
  <si>
    <t>Column9658</t>
  </si>
  <si>
    <t>Column9659</t>
  </si>
  <si>
    <t>Column9660</t>
  </si>
  <si>
    <t>Column9661</t>
  </si>
  <si>
    <t>Column9662</t>
  </si>
  <si>
    <t>Column9663</t>
  </si>
  <si>
    <t>Column9664</t>
  </si>
  <si>
    <t>Column9665</t>
  </si>
  <si>
    <t>Column9666</t>
  </si>
  <si>
    <t>Column9667</t>
  </si>
  <si>
    <t>Column9668</t>
  </si>
  <si>
    <t>Column9669</t>
  </si>
  <si>
    <t>Column9670</t>
  </si>
  <si>
    <t>Column9671</t>
  </si>
  <si>
    <t>Column9672</t>
  </si>
  <si>
    <t>Column9673</t>
  </si>
  <si>
    <t>Column9674</t>
  </si>
  <si>
    <t>Column9675</t>
  </si>
  <si>
    <t>Column9676</t>
  </si>
  <si>
    <t>Column9677</t>
  </si>
  <si>
    <t>Column9678</t>
  </si>
  <si>
    <t>Column9679</t>
  </si>
  <si>
    <t>Column9680</t>
  </si>
  <si>
    <t>Column9681</t>
  </si>
  <si>
    <t>Column9682</t>
  </si>
  <si>
    <t>Column9683</t>
  </si>
  <si>
    <t>Column9684</t>
  </si>
  <si>
    <t>Column9685</t>
  </si>
  <si>
    <t>Column9686</t>
  </si>
  <si>
    <t>Column9687</t>
  </si>
  <si>
    <t>Column9688</t>
  </si>
  <si>
    <t>Column9689</t>
  </si>
  <si>
    <t>Column9690</t>
  </si>
  <si>
    <t>Column9691</t>
  </si>
  <si>
    <t>Column9692</t>
  </si>
  <si>
    <t>Column9693</t>
  </si>
  <si>
    <t>Column9694</t>
  </si>
  <si>
    <t>Column9695</t>
  </si>
  <si>
    <t>Column9696</t>
  </si>
  <si>
    <t>Column9697</t>
  </si>
  <si>
    <t>Column9698</t>
  </si>
  <si>
    <t>Column9699</t>
  </si>
  <si>
    <t>Column9700</t>
  </si>
  <si>
    <t>Column9701</t>
  </si>
  <si>
    <t>Column9702</t>
  </si>
  <si>
    <t>Column9703</t>
  </si>
  <si>
    <t>Column9704</t>
  </si>
  <si>
    <t>Column9705</t>
  </si>
  <si>
    <t>Column9706</t>
  </si>
  <si>
    <t>Column9707</t>
  </si>
  <si>
    <t>Column9708</t>
  </si>
  <si>
    <t>Column9709</t>
  </si>
  <si>
    <t>Column9710</t>
  </si>
  <si>
    <t>Column9711</t>
  </si>
  <si>
    <t>Column9712</t>
  </si>
  <si>
    <t>Column9713</t>
  </si>
  <si>
    <t>Column9714</t>
  </si>
  <si>
    <t>Column9715</t>
  </si>
  <si>
    <t>Column9716</t>
  </si>
  <si>
    <t>Column9717</t>
  </si>
  <si>
    <t>Column9718</t>
  </si>
  <si>
    <t>Column9719</t>
  </si>
  <si>
    <t>Column9720</t>
  </si>
  <si>
    <t>Column9721</t>
  </si>
  <si>
    <t>Column9722</t>
  </si>
  <si>
    <t>Column9723</t>
  </si>
  <si>
    <t>Column9724</t>
  </si>
  <si>
    <t>Column9725</t>
  </si>
  <si>
    <t>Column9726</t>
  </si>
  <si>
    <t>Column9727</t>
  </si>
  <si>
    <t>Column9728</t>
  </si>
  <si>
    <t>Column9729</t>
  </si>
  <si>
    <t>Column9730</t>
  </si>
  <si>
    <t>Column9731</t>
  </si>
  <si>
    <t>Column9732</t>
  </si>
  <si>
    <t>Column9733</t>
  </si>
  <si>
    <t>Column9734</t>
  </si>
  <si>
    <t>Column9735</t>
  </si>
  <si>
    <t>Column9736</t>
  </si>
  <si>
    <t>Column9737</t>
  </si>
  <si>
    <t>Column9738</t>
  </si>
  <si>
    <t>Column9739</t>
  </si>
  <si>
    <t>Column9740</t>
  </si>
  <si>
    <t>Column9741</t>
  </si>
  <si>
    <t>Column9742</t>
  </si>
  <si>
    <t>Column9743</t>
  </si>
  <si>
    <t>Column9744</t>
  </si>
  <si>
    <t>Column9745</t>
  </si>
  <si>
    <t>Column9746</t>
  </si>
  <si>
    <t>Column9747</t>
  </si>
  <si>
    <t>Column9748</t>
  </si>
  <si>
    <t>Column9749</t>
  </si>
  <si>
    <t>Column9750</t>
  </si>
  <si>
    <t>Column9751</t>
  </si>
  <si>
    <t>Column9752</t>
  </si>
  <si>
    <t>Column9753</t>
  </si>
  <si>
    <t>Column9754</t>
  </si>
  <si>
    <t>Column9755</t>
  </si>
  <si>
    <t>Column9756</t>
  </si>
  <si>
    <t>Column9757</t>
  </si>
  <si>
    <t>Column9758</t>
  </si>
  <si>
    <t>Column9759</t>
  </si>
  <si>
    <t>Column9760</t>
  </si>
  <si>
    <t>Column9761</t>
  </si>
  <si>
    <t>Column9762</t>
  </si>
  <si>
    <t>Column9763</t>
  </si>
  <si>
    <t>Column9764</t>
  </si>
  <si>
    <t>Column9765</t>
  </si>
  <si>
    <t>Column9766</t>
  </si>
  <si>
    <t>Column9767</t>
  </si>
  <si>
    <t>Column9768</t>
  </si>
  <si>
    <t>Column9769</t>
  </si>
  <si>
    <t>Column9770</t>
  </si>
  <si>
    <t>Column9771</t>
  </si>
  <si>
    <t>Column9772</t>
  </si>
  <si>
    <t>Column9773</t>
  </si>
  <si>
    <t>Column9774</t>
  </si>
  <si>
    <t>Column9775</t>
  </si>
  <si>
    <t>Column9776</t>
  </si>
  <si>
    <t>Column9777</t>
  </si>
  <si>
    <t>Column9778</t>
  </si>
  <si>
    <t>Column9779</t>
  </si>
  <si>
    <t>Column9780</t>
  </si>
  <si>
    <t>Column9781</t>
  </si>
  <si>
    <t>Column9782</t>
  </si>
  <si>
    <t>Column9783</t>
  </si>
  <si>
    <t>Column9784</t>
  </si>
  <si>
    <t>Column9785</t>
  </si>
  <si>
    <t>Column9786</t>
  </si>
  <si>
    <t>Column9787</t>
  </si>
  <si>
    <t>Column9788</t>
  </si>
  <si>
    <t>Column9789</t>
  </si>
  <si>
    <t>Column9790</t>
  </si>
  <si>
    <t>Column9791</t>
  </si>
  <si>
    <t>Column9792</t>
  </si>
  <si>
    <t>Column9793</t>
  </si>
  <si>
    <t>Column9794</t>
  </si>
  <si>
    <t>Column9795</t>
  </si>
  <si>
    <t>Column9796</t>
  </si>
  <si>
    <t>Column9797</t>
  </si>
  <si>
    <t>Column9798</t>
  </si>
  <si>
    <t>Column9799</t>
  </si>
  <si>
    <t>Column9800</t>
  </si>
  <si>
    <t>Column9801</t>
  </si>
  <si>
    <t>Column9802</t>
  </si>
  <si>
    <t>Column9803</t>
  </si>
  <si>
    <t>Column9804</t>
  </si>
  <si>
    <t>Column9805</t>
  </si>
  <si>
    <t>Column9806</t>
  </si>
  <si>
    <t>Column9807</t>
  </si>
  <si>
    <t>Column9808</t>
  </si>
  <si>
    <t>Column9809</t>
  </si>
  <si>
    <t>Column9810</t>
  </si>
  <si>
    <t>Column9811</t>
  </si>
  <si>
    <t>Column9812</t>
  </si>
  <si>
    <t>Column9813</t>
  </si>
  <si>
    <t>Column9814</t>
  </si>
  <si>
    <t>Column9815</t>
  </si>
  <si>
    <t>Column9816</t>
  </si>
  <si>
    <t>Column9817</t>
  </si>
  <si>
    <t>Column9818</t>
  </si>
  <si>
    <t>Column9819</t>
  </si>
  <si>
    <t>Column9820</t>
  </si>
  <si>
    <t>Column9821</t>
  </si>
  <si>
    <t>Column9822</t>
  </si>
  <si>
    <t>Column9823</t>
  </si>
  <si>
    <t>Column9824</t>
  </si>
  <si>
    <t>Column9825</t>
  </si>
  <si>
    <t>Column9826</t>
  </si>
  <si>
    <t>Column9827</t>
  </si>
  <si>
    <t>Column9828</t>
  </si>
  <si>
    <t>Column9829</t>
  </si>
  <si>
    <t>Column9830</t>
  </si>
  <si>
    <t>Column9831</t>
  </si>
  <si>
    <t>Column9832</t>
  </si>
  <si>
    <t>Column9833</t>
  </si>
  <si>
    <t>Column9834</t>
  </si>
  <si>
    <t>Column9835</t>
  </si>
  <si>
    <t>Column9836</t>
  </si>
  <si>
    <t>Column9837</t>
  </si>
  <si>
    <t>Column9838</t>
  </si>
  <si>
    <t>Column9839</t>
  </si>
  <si>
    <t>Column9840</t>
  </si>
  <si>
    <t>Column9841</t>
  </si>
  <si>
    <t>Column9842</t>
  </si>
  <si>
    <t>Column9843</t>
  </si>
  <si>
    <t>Column9844</t>
  </si>
  <si>
    <t>Column9845</t>
  </si>
  <si>
    <t>Column9846</t>
  </si>
  <si>
    <t>Column9847</t>
  </si>
  <si>
    <t>Column9848</t>
  </si>
  <si>
    <t>Column9849</t>
  </si>
  <si>
    <t>Column9850</t>
  </si>
  <si>
    <t>Column9851</t>
  </si>
  <si>
    <t>Column9852</t>
  </si>
  <si>
    <t>Column9853</t>
  </si>
  <si>
    <t>Column9854</t>
  </si>
  <si>
    <t>Column9855</t>
  </si>
  <si>
    <t>Column9856</t>
  </si>
  <si>
    <t>Column9857</t>
  </si>
  <si>
    <t>Column9858</t>
  </si>
  <si>
    <t>Column9859</t>
  </si>
  <si>
    <t>Column9860</t>
  </si>
  <si>
    <t>Column9861</t>
  </si>
  <si>
    <t>Column9862</t>
  </si>
  <si>
    <t>Column9863</t>
  </si>
  <si>
    <t>Column9864</t>
  </si>
  <si>
    <t>Column9865</t>
  </si>
  <si>
    <t>Column9866</t>
  </si>
  <si>
    <t>Column9867</t>
  </si>
  <si>
    <t>Column9868</t>
  </si>
  <si>
    <t>Column9869</t>
  </si>
  <si>
    <t>Column9870</t>
  </si>
  <si>
    <t>Column9871</t>
  </si>
  <si>
    <t>Column9872</t>
  </si>
  <si>
    <t>Column9873</t>
  </si>
  <si>
    <t>Column9874</t>
  </si>
  <si>
    <t>Column9875</t>
  </si>
  <si>
    <t>Column9876</t>
  </si>
  <si>
    <t>Column9877</t>
  </si>
  <si>
    <t>Column9878</t>
  </si>
  <si>
    <t>Column9879</t>
  </si>
  <si>
    <t>Column9880</t>
  </si>
  <si>
    <t>Column9881</t>
  </si>
  <si>
    <t>Column9882</t>
  </si>
  <si>
    <t>Column9883</t>
  </si>
  <si>
    <t>Column9884</t>
  </si>
  <si>
    <t>Column9885</t>
  </si>
  <si>
    <t>Column9886</t>
  </si>
  <si>
    <t>Column9887</t>
  </si>
  <si>
    <t>Column9888</t>
  </si>
  <si>
    <t>Column9889</t>
  </si>
  <si>
    <t>Column9890</t>
  </si>
  <si>
    <t>Column9891</t>
  </si>
  <si>
    <t>Column9892</t>
  </si>
  <si>
    <t>Column9893</t>
  </si>
  <si>
    <t>Column9894</t>
  </si>
  <si>
    <t>Column9895</t>
  </si>
  <si>
    <t>Column9896</t>
  </si>
  <si>
    <t>Column9897</t>
  </si>
  <si>
    <t>Column9898</t>
  </si>
  <si>
    <t>Column9899</t>
  </si>
  <si>
    <t>Column9900</t>
  </si>
  <si>
    <t>Column9901</t>
  </si>
  <si>
    <t>Column9902</t>
  </si>
  <si>
    <t>Column9903</t>
  </si>
  <si>
    <t>Column9904</t>
  </si>
  <si>
    <t>Column9905</t>
  </si>
  <si>
    <t>Column9906</t>
  </si>
  <si>
    <t>Column9907</t>
  </si>
  <si>
    <t>Column9908</t>
  </si>
  <si>
    <t>Column9909</t>
  </si>
  <si>
    <t>Column9910</t>
  </si>
  <si>
    <t>Column9911</t>
  </si>
  <si>
    <t>Column9912</t>
  </si>
  <si>
    <t>Column9913</t>
  </si>
  <si>
    <t>Column9914</t>
  </si>
  <si>
    <t>Column9915</t>
  </si>
  <si>
    <t>Column9916</t>
  </si>
  <si>
    <t>Column9917</t>
  </si>
  <si>
    <t>Column9918</t>
  </si>
  <si>
    <t>Column9919</t>
  </si>
  <si>
    <t>Column9920</t>
  </si>
  <si>
    <t>Column9921</t>
  </si>
  <si>
    <t>Column9922</t>
  </si>
  <si>
    <t>Column9923</t>
  </si>
  <si>
    <t>Column9924</t>
  </si>
  <si>
    <t>Column9925</t>
  </si>
  <si>
    <t>Column9926</t>
  </si>
  <si>
    <t>Column9927</t>
  </si>
  <si>
    <t>Column9928</t>
  </si>
  <si>
    <t>Column9929</t>
  </si>
  <si>
    <t>Column9930</t>
  </si>
  <si>
    <t>Column9931</t>
  </si>
  <si>
    <t>Column9932</t>
  </si>
  <si>
    <t>Column9933</t>
  </si>
  <si>
    <t>Column9934</t>
  </si>
  <si>
    <t>Column9935</t>
  </si>
  <si>
    <t>Column9936</t>
  </si>
  <si>
    <t>Column9937</t>
  </si>
  <si>
    <t>Column9938</t>
  </si>
  <si>
    <t>Column9939</t>
  </si>
  <si>
    <t>Column9940</t>
  </si>
  <si>
    <t>Column9941</t>
  </si>
  <si>
    <t>Column9942</t>
  </si>
  <si>
    <t>Column9943</t>
  </si>
  <si>
    <t>Column9944</t>
  </si>
  <si>
    <t>Column9945</t>
  </si>
  <si>
    <t>Column9946</t>
  </si>
  <si>
    <t>Column9947</t>
  </si>
  <si>
    <t>Column9948</t>
  </si>
  <si>
    <t>Column9949</t>
  </si>
  <si>
    <t>Column9950</t>
  </si>
  <si>
    <t>Column9951</t>
  </si>
  <si>
    <t>Column9952</t>
  </si>
  <si>
    <t>Column9953</t>
  </si>
  <si>
    <t>Column9954</t>
  </si>
  <si>
    <t>Column9955</t>
  </si>
  <si>
    <t>Column9956</t>
  </si>
  <si>
    <t>Column9957</t>
  </si>
  <si>
    <t>Column9958</t>
  </si>
  <si>
    <t>Column9959</t>
  </si>
  <si>
    <t>Column9960</t>
  </si>
  <si>
    <t>Column9961</t>
  </si>
  <si>
    <t>Column9962</t>
  </si>
  <si>
    <t>Column9963</t>
  </si>
  <si>
    <t>Column9964</t>
  </si>
  <si>
    <t>Column9965</t>
  </si>
  <si>
    <t>Column9966</t>
  </si>
  <si>
    <t>Column9967</t>
  </si>
  <si>
    <t>Column9968</t>
  </si>
  <si>
    <t>Column9969</t>
  </si>
  <si>
    <t>Column9970</t>
  </si>
  <si>
    <t>Column9971</t>
  </si>
  <si>
    <t>Column9972</t>
  </si>
  <si>
    <t>Column9973</t>
  </si>
  <si>
    <t>Column9974</t>
  </si>
  <si>
    <t>Column9975</t>
  </si>
  <si>
    <t>Column9976</t>
  </si>
  <si>
    <t>Column9977</t>
  </si>
  <si>
    <t>Column9978</t>
  </si>
  <si>
    <t>Column9979</t>
  </si>
  <si>
    <t>Column9980</t>
  </si>
  <si>
    <t>Column9981</t>
  </si>
  <si>
    <t>Column9982</t>
  </si>
  <si>
    <t>Column9983</t>
  </si>
  <si>
    <t>Column9984</t>
  </si>
  <si>
    <t>Column9985</t>
  </si>
  <si>
    <t>Column9986</t>
  </si>
  <si>
    <t>Column9987</t>
  </si>
  <si>
    <t>Column9988</t>
  </si>
  <si>
    <t>Column9989</t>
  </si>
  <si>
    <t>Column9990</t>
  </si>
  <si>
    <t>Column9991</t>
  </si>
  <si>
    <t>Column9992</t>
  </si>
  <si>
    <t>Column9993</t>
  </si>
  <si>
    <t>Column9994</t>
  </si>
  <si>
    <t>Column9995</t>
  </si>
  <si>
    <t>Column9996</t>
  </si>
  <si>
    <t>Column9997</t>
  </si>
  <si>
    <t>Column9998</t>
  </si>
  <si>
    <t>Column9999</t>
  </si>
  <si>
    <t>Column10000</t>
  </si>
  <si>
    <t>Column10001</t>
  </si>
  <si>
    <t>Column10002</t>
  </si>
  <si>
    <t>Column10003</t>
  </si>
  <si>
    <t>Column10004</t>
  </si>
  <si>
    <t>Column10005</t>
  </si>
  <si>
    <t>Column10006</t>
  </si>
  <si>
    <t>Column10007</t>
  </si>
  <si>
    <t>Column10008</t>
  </si>
  <si>
    <t>Column10009</t>
  </si>
  <si>
    <t>Column10010</t>
  </si>
  <si>
    <t>Column10011</t>
  </si>
  <si>
    <t>Column10012</t>
  </si>
  <si>
    <t>Column10013</t>
  </si>
  <si>
    <t>Column10014</t>
  </si>
  <si>
    <t>Column10015</t>
  </si>
  <si>
    <t>Column10016</t>
  </si>
  <si>
    <t>Column10017</t>
  </si>
  <si>
    <t>Column10018</t>
  </si>
  <si>
    <t>Column10019</t>
  </si>
  <si>
    <t>Column10020</t>
  </si>
  <si>
    <t>Column10021</t>
  </si>
  <si>
    <t>Column10022</t>
  </si>
  <si>
    <t>Column10023</t>
  </si>
  <si>
    <t>Column10024</t>
  </si>
  <si>
    <t>Column10025</t>
  </si>
  <si>
    <t>Column10026</t>
  </si>
  <si>
    <t>Column10027</t>
  </si>
  <si>
    <t>Column10028</t>
  </si>
  <si>
    <t>Column10029</t>
  </si>
  <si>
    <t>Column10030</t>
  </si>
  <si>
    <t>Column10031</t>
  </si>
  <si>
    <t>Column10032</t>
  </si>
  <si>
    <t>Column10033</t>
  </si>
  <si>
    <t>Column10034</t>
  </si>
  <si>
    <t>Column10035</t>
  </si>
  <si>
    <t>Column10036</t>
  </si>
  <si>
    <t>Column10037</t>
  </si>
  <si>
    <t>Column10038</t>
  </si>
  <si>
    <t>Column10039</t>
  </si>
  <si>
    <t>Column10040</t>
  </si>
  <si>
    <t>Column10041</t>
  </si>
  <si>
    <t>Column10042</t>
  </si>
  <si>
    <t>Column10043</t>
  </si>
  <si>
    <t>Column10044</t>
  </si>
  <si>
    <t>Column10045</t>
  </si>
  <si>
    <t>Column10046</t>
  </si>
  <si>
    <t>Column10047</t>
  </si>
  <si>
    <t>Column10048</t>
  </si>
  <si>
    <t>Column10049</t>
  </si>
  <si>
    <t>Column10050</t>
  </si>
  <si>
    <t>Column10051</t>
  </si>
  <si>
    <t>Column10052</t>
  </si>
  <si>
    <t>Column10053</t>
  </si>
  <si>
    <t>Column10054</t>
  </si>
  <si>
    <t>Column10055</t>
  </si>
  <si>
    <t>Column10056</t>
  </si>
  <si>
    <t>Column10057</t>
  </si>
  <si>
    <t>Column10058</t>
  </si>
  <si>
    <t>Column10059</t>
  </si>
  <si>
    <t>Column10060</t>
  </si>
  <si>
    <t>Column10061</t>
  </si>
  <si>
    <t>Column10062</t>
  </si>
  <si>
    <t>Column10063</t>
  </si>
  <si>
    <t>Column10064</t>
  </si>
  <si>
    <t>Column10065</t>
  </si>
  <si>
    <t>Column10066</t>
  </si>
  <si>
    <t>Column10067</t>
  </si>
  <si>
    <t>Column10068</t>
  </si>
  <si>
    <t>Column10069</t>
  </si>
  <si>
    <t>Column10070</t>
  </si>
  <si>
    <t>Column10071</t>
  </si>
  <si>
    <t>Column10072</t>
  </si>
  <si>
    <t>Column10073</t>
  </si>
  <si>
    <t>Column10074</t>
  </si>
  <si>
    <t>Column10075</t>
  </si>
  <si>
    <t>Column10076</t>
  </si>
  <si>
    <t>Column10077</t>
  </si>
  <si>
    <t>Column10078</t>
  </si>
  <si>
    <t>Column10079</t>
  </si>
  <si>
    <t>Column10080</t>
  </si>
  <si>
    <t>Column10081</t>
  </si>
  <si>
    <t>Column10082</t>
  </si>
  <si>
    <t>Column10083</t>
  </si>
  <si>
    <t>Column10084</t>
  </si>
  <si>
    <t>Column10085</t>
  </si>
  <si>
    <t>Column10086</t>
  </si>
  <si>
    <t>Column10087</t>
  </si>
  <si>
    <t>Column10088</t>
  </si>
  <si>
    <t>Column10089</t>
  </si>
  <si>
    <t>Column10090</t>
  </si>
  <si>
    <t>Column10091</t>
  </si>
  <si>
    <t>Column10092</t>
  </si>
  <si>
    <t>Column10093</t>
  </si>
  <si>
    <t>Column10094</t>
  </si>
  <si>
    <t>Column10095</t>
  </si>
  <si>
    <t>Column10096</t>
  </si>
  <si>
    <t>Column10097</t>
  </si>
  <si>
    <t>Column10098</t>
  </si>
  <si>
    <t>Column10099</t>
  </si>
  <si>
    <t>Column10100</t>
  </si>
  <si>
    <t>Column10101</t>
  </si>
  <si>
    <t>Column10102</t>
  </si>
  <si>
    <t>Column10103</t>
  </si>
  <si>
    <t>Column10104</t>
  </si>
  <si>
    <t>Column10105</t>
  </si>
  <si>
    <t>Column10106</t>
  </si>
  <si>
    <t>Column10107</t>
  </si>
  <si>
    <t>Column10108</t>
  </si>
  <si>
    <t>Column10109</t>
  </si>
  <si>
    <t>Column10110</t>
  </si>
  <si>
    <t>Column10111</t>
  </si>
  <si>
    <t>Column10112</t>
  </si>
  <si>
    <t>Column10113</t>
  </si>
  <si>
    <t>Column10114</t>
  </si>
  <si>
    <t>Column10115</t>
  </si>
  <si>
    <t>Column10116</t>
  </si>
  <si>
    <t>Column10117</t>
  </si>
  <si>
    <t>Column10118</t>
  </si>
  <si>
    <t>Column10119</t>
  </si>
  <si>
    <t>Column10120</t>
  </si>
  <si>
    <t>Column10121</t>
  </si>
  <si>
    <t>Column10122</t>
  </si>
  <si>
    <t>Column10123</t>
  </si>
  <si>
    <t>Column10124</t>
  </si>
  <si>
    <t>Column10125</t>
  </si>
  <si>
    <t>Column10126</t>
  </si>
  <si>
    <t>Column10127</t>
  </si>
  <si>
    <t>Column10128</t>
  </si>
  <si>
    <t>Column10129</t>
  </si>
  <si>
    <t>Column10130</t>
  </si>
  <si>
    <t>Column10131</t>
  </si>
  <si>
    <t>Column10132</t>
  </si>
  <si>
    <t>Column10133</t>
  </si>
  <si>
    <t>Column10134</t>
  </si>
  <si>
    <t>Column10135</t>
  </si>
  <si>
    <t>Column10136</t>
  </si>
  <si>
    <t>Column10137</t>
  </si>
  <si>
    <t>Column10138</t>
  </si>
  <si>
    <t>Column10139</t>
  </si>
  <si>
    <t>Column10140</t>
  </si>
  <si>
    <t>Column10141</t>
  </si>
  <si>
    <t>Column10142</t>
  </si>
  <si>
    <t>Column10143</t>
  </si>
  <si>
    <t>Column10144</t>
  </si>
  <si>
    <t>Column10145</t>
  </si>
  <si>
    <t>Column10146</t>
  </si>
  <si>
    <t>Column10147</t>
  </si>
  <si>
    <t>Column10148</t>
  </si>
  <si>
    <t>Column10149</t>
  </si>
  <si>
    <t>Column10150</t>
  </si>
  <si>
    <t>Column10151</t>
  </si>
  <si>
    <t>Column10152</t>
  </si>
  <si>
    <t>Column10153</t>
  </si>
  <si>
    <t>Column10154</t>
  </si>
  <si>
    <t>Column10155</t>
  </si>
  <si>
    <t>Column10156</t>
  </si>
  <si>
    <t>Column10157</t>
  </si>
  <si>
    <t>Column10158</t>
  </si>
  <si>
    <t>Column10159</t>
  </si>
  <si>
    <t>Column10160</t>
  </si>
  <si>
    <t>Column10161</t>
  </si>
  <si>
    <t>Column10162</t>
  </si>
  <si>
    <t>Column10163</t>
  </si>
  <si>
    <t>Column10164</t>
  </si>
  <si>
    <t>Column10165</t>
  </si>
  <si>
    <t>Column10166</t>
  </si>
  <si>
    <t>Column10167</t>
  </si>
  <si>
    <t>Column10168</t>
  </si>
  <si>
    <t>Column10169</t>
  </si>
  <si>
    <t>Column10170</t>
  </si>
  <si>
    <t>Column10171</t>
  </si>
  <si>
    <t>Column10172</t>
  </si>
  <si>
    <t>Column10173</t>
  </si>
  <si>
    <t>Column10174</t>
  </si>
  <si>
    <t>Column10175</t>
  </si>
  <si>
    <t>Column10176</t>
  </si>
  <si>
    <t>Column10177</t>
  </si>
  <si>
    <t>Column10178</t>
  </si>
  <si>
    <t>Column10179</t>
  </si>
  <si>
    <t>Column10180</t>
  </si>
  <si>
    <t>Column10181</t>
  </si>
  <si>
    <t>Column10182</t>
  </si>
  <si>
    <t>Column10183</t>
  </si>
  <si>
    <t>Column10184</t>
  </si>
  <si>
    <t>Column10185</t>
  </si>
  <si>
    <t>Column10186</t>
  </si>
  <si>
    <t>Column10187</t>
  </si>
  <si>
    <t>Column10188</t>
  </si>
  <si>
    <t>Column10189</t>
  </si>
  <si>
    <t>Column10190</t>
  </si>
  <si>
    <t>Column10191</t>
  </si>
  <si>
    <t>Column10192</t>
  </si>
  <si>
    <t>Column10193</t>
  </si>
  <si>
    <t>Column10194</t>
  </si>
  <si>
    <t>Column10195</t>
  </si>
  <si>
    <t>Column10196</t>
  </si>
  <si>
    <t>Column10197</t>
  </si>
  <si>
    <t>Column10198</t>
  </si>
  <si>
    <t>Column10199</t>
  </si>
  <si>
    <t>Column10200</t>
  </si>
  <si>
    <t>Column10201</t>
  </si>
  <si>
    <t>Column10202</t>
  </si>
  <si>
    <t>Column10203</t>
  </si>
  <si>
    <t>Column10204</t>
  </si>
  <si>
    <t>Column10205</t>
  </si>
  <si>
    <t>Column10206</t>
  </si>
  <si>
    <t>Column10207</t>
  </si>
  <si>
    <t>Column10208</t>
  </si>
  <si>
    <t>Column10209</t>
  </si>
  <si>
    <t>Column10210</t>
  </si>
  <si>
    <t>Column10211</t>
  </si>
  <si>
    <t>Column10212</t>
  </si>
  <si>
    <t>Column10213</t>
  </si>
  <si>
    <t>Column10214</t>
  </si>
  <si>
    <t>Column10215</t>
  </si>
  <si>
    <t>Column10216</t>
  </si>
  <si>
    <t>Column10217</t>
  </si>
  <si>
    <t>Column10218</t>
  </si>
  <si>
    <t>Column10219</t>
  </si>
  <si>
    <t>Column10220</t>
  </si>
  <si>
    <t>Column10221</t>
  </si>
  <si>
    <t>Column10222</t>
  </si>
  <si>
    <t>Column10223</t>
  </si>
  <si>
    <t>Column10224</t>
  </si>
  <si>
    <t>Column10225</t>
  </si>
  <si>
    <t>Column10226</t>
  </si>
  <si>
    <t>Column10227</t>
  </si>
  <si>
    <t>Column10228</t>
  </si>
  <si>
    <t>Column10229</t>
  </si>
  <si>
    <t>Column10230</t>
  </si>
  <si>
    <t>Column10231</t>
  </si>
  <si>
    <t>Column10232</t>
  </si>
  <si>
    <t>Column10233</t>
  </si>
  <si>
    <t>Column10234</t>
  </si>
  <si>
    <t>Column10235</t>
  </si>
  <si>
    <t>Column10236</t>
  </si>
  <si>
    <t>Column10237</t>
  </si>
  <si>
    <t>Column10238</t>
  </si>
  <si>
    <t>Column10239</t>
  </si>
  <si>
    <t>Column10240</t>
  </si>
  <si>
    <t>Column10241</t>
  </si>
  <si>
    <t>Column10242</t>
  </si>
  <si>
    <t>Column10243</t>
  </si>
  <si>
    <t>Column10244</t>
  </si>
  <si>
    <t>Column10245</t>
  </si>
  <si>
    <t>Column10246</t>
  </si>
  <si>
    <t>Column10247</t>
  </si>
  <si>
    <t>Column10248</t>
  </si>
  <si>
    <t>Column10249</t>
  </si>
  <si>
    <t>Column10250</t>
  </si>
  <si>
    <t>Column10251</t>
  </si>
  <si>
    <t>Column10252</t>
  </si>
  <si>
    <t>Column10253</t>
  </si>
  <si>
    <t>Column10254</t>
  </si>
  <si>
    <t>Column10255</t>
  </si>
  <si>
    <t>Column10256</t>
  </si>
  <si>
    <t>Column10257</t>
  </si>
  <si>
    <t>Column10258</t>
  </si>
  <si>
    <t>Column10259</t>
  </si>
  <si>
    <t>Column10260</t>
  </si>
  <si>
    <t>Column10261</t>
  </si>
  <si>
    <t>Column10262</t>
  </si>
  <si>
    <t>Column10263</t>
  </si>
  <si>
    <t>Column10264</t>
  </si>
  <si>
    <t>Column10265</t>
  </si>
  <si>
    <t>Column10266</t>
  </si>
  <si>
    <t>Column10267</t>
  </si>
  <si>
    <t>Column10268</t>
  </si>
  <si>
    <t>Column10269</t>
  </si>
  <si>
    <t>Column10270</t>
  </si>
  <si>
    <t>Column10271</t>
  </si>
  <si>
    <t>Column10272</t>
  </si>
  <si>
    <t>Column10273</t>
  </si>
  <si>
    <t>Column10274</t>
  </si>
  <si>
    <t>Column10275</t>
  </si>
  <si>
    <t>Column10276</t>
  </si>
  <si>
    <t>Column10277</t>
  </si>
  <si>
    <t>Column10278</t>
  </si>
  <si>
    <t>Column10279</t>
  </si>
  <si>
    <t>Column10280</t>
  </si>
  <si>
    <t>Column10281</t>
  </si>
  <si>
    <t>Column10282</t>
  </si>
  <si>
    <t>Column10283</t>
  </si>
  <si>
    <t>Column10284</t>
  </si>
  <si>
    <t>Column10285</t>
  </si>
  <si>
    <t>Column10286</t>
  </si>
  <si>
    <t>Column10287</t>
  </si>
  <si>
    <t>Column10288</t>
  </si>
  <si>
    <t>Column10289</t>
  </si>
  <si>
    <t>Column10290</t>
  </si>
  <si>
    <t>Column10291</t>
  </si>
  <si>
    <t>Column10292</t>
  </si>
  <si>
    <t>Column10293</t>
  </si>
  <si>
    <t>Column10294</t>
  </si>
  <si>
    <t>Column10295</t>
  </si>
  <si>
    <t>Column10296</t>
  </si>
  <si>
    <t>Column10297</t>
  </si>
  <si>
    <t>Column10298</t>
  </si>
  <si>
    <t>Column10299</t>
  </si>
  <si>
    <t>Column10300</t>
  </si>
  <si>
    <t>Column10301</t>
  </si>
  <si>
    <t>Column10302</t>
  </si>
  <si>
    <t>Column10303</t>
  </si>
  <si>
    <t>Column10304</t>
  </si>
  <si>
    <t>Column10305</t>
  </si>
  <si>
    <t>Column10306</t>
  </si>
  <si>
    <t>Column10307</t>
  </si>
  <si>
    <t>Column10308</t>
  </si>
  <si>
    <t>Column10309</t>
  </si>
  <si>
    <t>Column10310</t>
  </si>
  <si>
    <t>Column10311</t>
  </si>
  <si>
    <t>Column10312</t>
  </si>
  <si>
    <t>Column10313</t>
  </si>
  <si>
    <t>Column10314</t>
  </si>
  <si>
    <t>Column10315</t>
  </si>
  <si>
    <t>Column10316</t>
  </si>
  <si>
    <t>Column10317</t>
  </si>
  <si>
    <t>Column10318</t>
  </si>
  <si>
    <t>Column10319</t>
  </si>
  <si>
    <t>Column10320</t>
  </si>
  <si>
    <t>Column10321</t>
  </si>
  <si>
    <t>Column10322</t>
  </si>
  <si>
    <t>Column10323</t>
  </si>
  <si>
    <t>Column10324</t>
  </si>
  <si>
    <t>Column10325</t>
  </si>
  <si>
    <t>Column10326</t>
  </si>
  <si>
    <t>Column10327</t>
  </si>
  <si>
    <t>Column10328</t>
  </si>
  <si>
    <t>Column10329</t>
  </si>
  <si>
    <t>Column10330</t>
  </si>
  <si>
    <t>Column10331</t>
  </si>
  <si>
    <t>Column10332</t>
  </si>
  <si>
    <t>Column10333</t>
  </si>
  <si>
    <t>Column10334</t>
  </si>
  <si>
    <t>Column10335</t>
  </si>
  <si>
    <t>Column10336</t>
  </si>
  <si>
    <t>Column10337</t>
  </si>
  <si>
    <t>Column10338</t>
  </si>
  <si>
    <t>Column10339</t>
  </si>
  <si>
    <t>Column10340</t>
  </si>
  <si>
    <t>Column10341</t>
  </si>
  <si>
    <t>Column10342</t>
  </si>
  <si>
    <t>Column10343</t>
  </si>
  <si>
    <t>Column10344</t>
  </si>
  <si>
    <t>Column10345</t>
  </si>
  <si>
    <t>Column10346</t>
  </si>
  <si>
    <t>Column10347</t>
  </si>
  <si>
    <t>Column10348</t>
  </si>
  <si>
    <t>Column10349</t>
  </si>
  <si>
    <t>Column10350</t>
  </si>
  <si>
    <t>Column10351</t>
  </si>
  <si>
    <t>Column10352</t>
  </si>
  <si>
    <t>Column10353</t>
  </si>
  <si>
    <t>Column10354</t>
  </si>
  <si>
    <t>Column10355</t>
  </si>
  <si>
    <t>Column10356</t>
  </si>
  <si>
    <t>Column10357</t>
  </si>
  <si>
    <t>Column10358</t>
  </si>
  <si>
    <t>Column10359</t>
  </si>
  <si>
    <t>Column10360</t>
  </si>
  <si>
    <t>Column10361</t>
  </si>
  <si>
    <t>Column10362</t>
  </si>
  <si>
    <t>Column10363</t>
  </si>
  <si>
    <t>Column10364</t>
  </si>
  <si>
    <t>Column10365</t>
  </si>
  <si>
    <t>Column10366</t>
  </si>
  <si>
    <t>Column10367</t>
  </si>
  <si>
    <t>Column10368</t>
  </si>
  <si>
    <t>Column10369</t>
  </si>
  <si>
    <t>Column10370</t>
  </si>
  <si>
    <t>Column10371</t>
  </si>
  <si>
    <t>Column10372</t>
  </si>
  <si>
    <t>Column10373</t>
  </si>
  <si>
    <t>Column10374</t>
  </si>
  <si>
    <t>Column10375</t>
  </si>
  <si>
    <t>Column10376</t>
  </si>
  <si>
    <t>Column10377</t>
  </si>
  <si>
    <t>Column10378</t>
  </si>
  <si>
    <t>Column10379</t>
  </si>
  <si>
    <t>Column10380</t>
  </si>
  <si>
    <t>Column10381</t>
  </si>
  <si>
    <t>Column10382</t>
  </si>
  <si>
    <t>Column10383</t>
  </si>
  <si>
    <t>Column10384</t>
  </si>
  <si>
    <t>Column10385</t>
  </si>
  <si>
    <t>Column10386</t>
  </si>
  <si>
    <t>Column10387</t>
  </si>
  <si>
    <t>Column10388</t>
  </si>
  <si>
    <t>Column10389</t>
  </si>
  <si>
    <t>Column10390</t>
  </si>
  <si>
    <t>Column10391</t>
  </si>
  <si>
    <t>Column10392</t>
  </si>
  <si>
    <t>Column10393</t>
  </si>
  <si>
    <t>Column10394</t>
  </si>
  <si>
    <t>Column10395</t>
  </si>
  <si>
    <t>Column10396</t>
  </si>
  <si>
    <t>Column10397</t>
  </si>
  <si>
    <t>Column10398</t>
  </si>
  <si>
    <t>Column10399</t>
  </si>
  <si>
    <t>Column10400</t>
  </si>
  <si>
    <t>Column10401</t>
  </si>
  <si>
    <t>Column10402</t>
  </si>
  <si>
    <t>Column10403</t>
  </si>
  <si>
    <t>Column10404</t>
  </si>
  <si>
    <t>Column10405</t>
  </si>
  <si>
    <t>Column10406</t>
  </si>
  <si>
    <t>Column10407</t>
  </si>
  <si>
    <t>Column10408</t>
  </si>
  <si>
    <t>Column10409</t>
  </si>
  <si>
    <t>Column10410</t>
  </si>
  <si>
    <t>Column10411</t>
  </si>
  <si>
    <t>Column10412</t>
  </si>
  <si>
    <t>Column10413</t>
  </si>
  <si>
    <t>Column10414</t>
  </si>
  <si>
    <t>Column10415</t>
  </si>
  <si>
    <t>Column10416</t>
  </si>
  <si>
    <t>Column10417</t>
  </si>
  <si>
    <t>Column10418</t>
  </si>
  <si>
    <t>Column10419</t>
  </si>
  <si>
    <t>Column10420</t>
  </si>
  <si>
    <t>Column10421</t>
  </si>
  <si>
    <t>Column10422</t>
  </si>
  <si>
    <t>Column10423</t>
  </si>
  <si>
    <t>Column10424</t>
  </si>
  <si>
    <t>Column10425</t>
  </si>
  <si>
    <t>Column10426</t>
  </si>
  <si>
    <t>Column10427</t>
  </si>
  <si>
    <t>Column10428</t>
  </si>
  <si>
    <t>Column10429</t>
  </si>
  <si>
    <t>Column10430</t>
  </si>
  <si>
    <t>Column10431</t>
  </si>
  <si>
    <t>Column10432</t>
  </si>
  <si>
    <t>Column10433</t>
  </si>
  <si>
    <t>Column10434</t>
  </si>
  <si>
    <t>Column10435</t>
  </si>
  <si>
    <t>Column10436</t>
  </si>
  <si>
    <t>Column10437</t>
  </si>
  <si>
    <t>Column10438</t>
  </si>
  <si>
    <t>Column10439</t>
  </si>
  <si>
    <t>Column10440</t>
  </si>
  <si>
    <t>Column10441</t>
  </si>
  <si>
    <t>Column10442</t>
  </si>
  <si>
    <t>Column10443</t>
  </si>
  <si>
    <t>Column10444</t>
  </si>
  <si>
    <t>Column10445</t>
  </si>
  <si>
    <t>Column10446</t>
  </si>
  <si>
    <t>Column10447</t>
  </si>
  <si>
    <t>Column10448</t>
  </si>
  <si>
    <t>Column10449</t>
  </si>
  <si>
    <t>Column10450</t>
  </si>
  <si>
    <t>Column10451</t>
  </si>
  <si>
    <t>Column10452</t>
  </si>
  <si>
    <t>Column10453</t>
  </si>
  <si>
    <t>Column10454</t>
  </si>
  <si>
    <t>Column10455</t>
  </si>
  <si>
    <t>Column10456</t>
  </si>
  <si>
    <t>Column10457</t>
  </si>
  <si>
    <t>Column10458</t>
  </si>
  <si>
    <t>Column10459</t>
  </si>
  <si>
    <t>Column10460</t>
  </si>
  <si>
    <t>Column10461</t>
  </si>
  <si>
    <t>Column10462</t>
  </si>
  <si>
    <t>Column10463</t>
  </si>
  <si>
    <t>Column10464</t>
  </si>
  <si>
    <t>Column10465</t>
  </si>
  <si>
    <t>Column10466</t>
  </si>
  <si>
    <t>Column10467</t>
  </si>
  <si>
    <t>Column10468</t>
  </si>
  <si>
    <t>Column10469</t>
  </si>
  <si>
    <t>Column10470</t>
  </si>
  <si>
    <t>Column10471</t>
  </si>
  <si>
    <t>Column10472</t>
  </si>
  <si>
    <t>Column10473</t>
  </si>
  <si>
    <t>Column10474</t>
  </si>
  <si>
    <t>Column10475</t>
  </si>
  <si>
    <t>Column10476</t>
  </si>
  <si>
    <t>Column10477</t>
  </si>
  <si>
    <t>Column10478</t>
  </si>
  <si>
    <t>Column10479</t>
  </si>
  <si>
    <t>Column10480</t>
  </si>
  <si>
    <t>Column10481</t>
  </si>
  <si>
    <t>Column10482</t>
  </si>
  <si>
    <t>Column10483</t>
  </si>
  <si>
    <t>Column10484</t>
  </si>
  <si>
    <t>Column10485</t>
  </si>
  <si>
    <t>Column10486</t>
  </si>
  <si>
    <t>Column10487</t>
  </si>
  <si>
    <t>Column10488</t>
  </si>
  <si>
    <t>Column10489</t>
  </si>
  <si>
    <t>Column10490</t>
  </si>
  <si>
    <t>Column10491</t>
  </si>
  <si>
    <t>Column10492</t>
  </si>
  <si>
    <t>Column10493</t>
  </si>
  <si>
    <t>Column10494</t>
  </si>
  <si>
    <t>Column10495</t>
  </si>
  <si>
    <t>Column10496</t>
  </si>
  <si>
    <t>Column10497</t>
  </si>
  <si>
    <t>Column10498</t>
  </si>
  <si>
    <t>Column10499</t>
  </si>
  <si>
    <t>Column10500</t>
  </si>
  <si>
    <t>Column10501</t>
  </si>
  <si>
    <t>Column10502</t>
  </si>
  <si>
    <t>Column10503</t>
  </si>
  <si>
    <t>Column10504</t>
  </si>
  <si>
    <t>Column10505</t>
  </si>
  <si>
    <t>Column10506</t>
  </si>
  <si>
    <t>Column10507</t>
  </si>
  <si>
    <t>Column10508</t>
  </si>
  <si>
    <t>Column10509</t>
  </si>
  <si>
    <t>Column10510</t>
  </si>
  <si>
    <t>Column10511</t>
  </si>
  <si>
    <t>Column10512</t>
  </si>
  <si>
    <t>Column10513</t>
  </si>
  <si>
    <t>Column10514</t>
  </si>
  <si>
    <t>Column10515</t>
  </si>
  <si>
    <t>Column10516</t>
  </si>
  <si>
    <t>Column10517</t>
  </si>
  <si>
    <t>Column10518</t>
  </si>
  <si>
    <t>Column10519</t>
  </si>
  <si>
    <t>Column10520</t>
  </si>
  <si>
    <t>Column10521</t>
  </si>
  <si>
    <t>Column10522</t>
  </si>
  <si>
    <t>Column10523</t>
  </si>
  <si>
    <t>Column10524</t>
  </si>
  <si>
    <t>Column10525</t>
  </si>
  <si>
    <t>Column10526</t>
  </si>
  <si>
    <t>Column10527</t>
  </si>
  <si>
    <t>Column10528</t>
  </si>
  <si>
    <t>Column10529</t>
  </si>
  <si>
    <t>Column10530</t>
  </si>
  <si>
    <t>Column10531</t>
  </si>
  <si>
    <t>Column10532</t>
  </si>
  <si>
    <t>Column10533</t>
  </si>
  <si>
    <t>Column10534</t>
  </si>
  <si>
    <t>Column10535</t>
  </si>
  <si>
    <t>Column10536</t>
  </si>
  <si>
    <t>Column10537</t>
  </si>
  <si>
    <t>Column10538</t>
  </si>
  <si>
    <t>Column10539</t>
  </si>
  <si>
    <t>Column10540</t>
  </si>
  <si>
    <t>Column10541</t>
  </si>
  <si>
    <t>Column10542</t>
  </si>
  <si>
    <t>Column10543</t>
  </si>
  <si>
    <t>Column10544</t>
  </si>
  <si>
    <t>Column10545</t>
  </si>
  <si>
    <t>Column10546</t>
  </si>
  <si>
    <t>Column10547</t>
  </si>
  <si>
    <t>Column10548</t>
  </si>
  <si>
    <t>Column10549</t>
  </si>
  <si>
    <t>Column10550</t>
  </si>
  <si>
    <t>Column10551</t>
  </si>
  <si>
    <t>Column10552</t>
  </si>
  <si>
    <t>Column10553</t>
  </si>
  <si>
    <t>Column10554</t>
  </si>
  <si>
    <t>Column10555</t>
  </si>
  <si>
    <t>Column10556</t>
  </si>
  <si>
    <t>Column10557</t>
  </si>
  <si>
    <t>Column10558</t>
  </si>
  <si>
    <t>Column10559</t>
  </si>
  <si>
    <t>Column10560</t>
  </si>
  <si>
    <t>Column10561</t>
  </si>
  <si>
    <t>Column10562</t>
  </si>
  <si>
    <t>Column10563</t>
  </si>
  <si>
    <t>Column10564</t>
  </si>
  <si>
    <t>Column10565</t>
  </si>
  <si>
    <t>Column10566</t>
  </si>
  <si>
    <t>Column10567</t>
  </si>
  <si>
    <t>Column10568</t>
  </si>
  <si>
    <t>Column10569</t>
  </si>
  <si>
    <t>Column10570</t>
  </si>
  <si>
    <t>Column10571</t>
  </si>
  <si>
    <t>Column10572</t>
  </si>
  <si>
    <t>Column10573</t>
  </si>
  <si>
    <t>Column10574</t>
  </si>
  <si>
    <t>Column10575</t>
  </si>
  <si>
    <t>Column10576</t>
  </si>
  <si>
    <t>Column10577</t>
  </si>
  <si>
    <t>Column10578</t>
  </si>
  <si>
    <t>Column10579</t>
  </si>
  <si>
    <t>Column10580</t>
  </si>
  <si>
    <t>Column10581</t>
  </si>
  <si>
    <t>Column10582</t>
  </si>
  <si>
    <t>Column10583</t>
  </si>
  <si>
    <t>Column10584</t>
  </si>
  <si>
    <t>Column10585</t>
  </si>
  <si>
    <t>Column10586</t>
  </si>
  <si>
    <t>Column10587</t>
  </si>
  <si>
    <t>Column10588</t>
  </si>
  <si>
    <t>Column10589</t>
  </si>
  <si>
    <t>Column10590</t>
  </si>
  <si>
    <t>Column10591</t>
  </si>
  <si>
    <t>Column10592</t>
  </si>
  <si>
    <t>Column10593</t>
  </si>
  <si>
    <t>Column10594</t>
  </si>
  <si>
    <t>Column10595</t>
  </si>
  <si>
    <t>Column10596</t>
  </si>
  <si>
    <t>Column10597</t>
  </si>
  <si>
    <t>Column10598</t>
  </si>
  <si>
    <t>Column10599</t>
  </si>
  <si>
    <t>Column10600</t>
  </si>
  <si>
    <t>Column10601</t>
  </si>
  <si>
    <t>Column10602</t>
  </si>
  <si>
    <t>Column10603</t>
  </si>
  <si>
    <t>Column10604</t>
  </si>
  <si>
    <t>Column10605</t>
  </si>
  <si>
    <t>Column10606</t>
  </si>
  <si>
    <t>Column10607</t>
  </si>
  <si>
    <t>Column10608</t>
  </si>
  <si>
    <t>Column10609</t>
  </si>
  <si>
    <t>Column10610</t>
  </si>
  <si>
    <t>Column10611</t>
  </si>
  <si>
    <t>Column10612</t>
  </si>
  <si>
    <t>Column10613</t>
  </si>
  <si>
    <t>Column10614</t>
  </si>
  <si>
    <t>Column10615</t>
  </si>
  <si>
    <t>Column10616</t>
  </si>
  <si>
    <t>Column10617</t>
  </si>
  <si>
    <t>Column10618</t>
  </si>
  <si>
    <t>Column10619</t>
  </si>
  <si>
    <t>Column10620</t>
  </si>
  <si>
    <t>Column10621</t>
  </si>
  <si>
    <t>Column10622</t>
  </si>
  <si>
    <t>Column10623</t>
  </si>
  <si>
    <t>Column10624</t>
  </si>
  <si>
    <t>Column10625</t>
  </si>
  <si>
    <t>Column10626</t>
  </si>
  <si>
    <t>Column10627</t>
  </si>
  <si>
    <t>Column10628</t>
  </si>
  <si>
    <t>Column10629</t>
  </si>
  <si>
    <t>Column10630</t>
  </si>
  <si>
    <t>Column10631</t>
  </si>
  <si>
    <t>Column10632</t>
  </si>
  <si>
    <t>Column10633</t>
  </si>
  <si>
    <t>Column10634</t>
  </si>
  <si>
    <t>Column10635</t>
  </si>
  <si>
    <t>Column10636</t>
  </si>
  <si>
    <t>Column10637</t>
  </si>
  <si>
    <t>Column10638</t>
  </si>
  <si>
    <t>Column10639</t>
  </si>
  <si>
    <t>Column10640</t>
  </si>
  <si>
    <t>Column10641</t>
  </si>
  <si>
    <t>Column10642</t>
  </si>
  <si>
    <t>Column10643</t>
  </si>
  <si>
    <t>Column10644</t>
  </si>
  <si>
    <t>Column10645</t>
  </si>
  <si>
    <t>Column10646</t>
  </si>
  <si>
    <t>Column10647</t>
  </si>
  <si>
    <t>Column10648</t>
  </si>
  <si>
    <t>Column10649</t>
  </si>
  <si>
    <t>Column10650</t>
  </si>
  <si>
    <t>Column10651</t>
  </si>
  <si>
    <t>Column10652</t>
  </si>
  <si>
    <t>Column10653</t>
  </si>
  <si>
    <t>Column10654</t>
  </si>
  <si>
    <t>Column10655</t>
  </si>
  <si>
    <t>Column10656</t>
  </si>
  <si>
    <t>Column10657</t>
  </si>
  <si>
    <t>Column10658</t>
  </si>
  <si>
    <t>Column10659</t>
  </si>
  <si>
    <t>Column10660</t>
  </si>
  <si>
    <t>Column10661</t>
  </si>
  <si>
    <t>Column10662</t>
  </si>
  <si>
    <t>Column10663</t>
  </si>
  <si>
    <t>Column10664</t>
  </si>
  <si>
    <t>Column10665</t>
  </si>
  <si>
    <t>Column10666</t>
  </si>
  <si>
    <t>Column10667</t>
  </si>
  <si>
    <t>Column10668</t>
  </si>
  <si>
    <t>Column10669</t>
  </si>
  <si>
    <t>Column10670</t>
  </si>
  <si>
    <t>Column10671</t>
  </si>
  <si>
    <t>Column10672</t>
  </si>
  <si>
    <t>Column10673</t>
  </si>
  <si>
    <t>Column10674</t>
  </si>
  <si>
    <t>Column10675</t>
  </si>
  <si>
    <t>Column10676</t>
  </si>
  <si>
    <t>Column10677</t>
  </si>
  <si>
    <t>Column10678</t>
  </si>
  <si>
    <t>Column10679</t>
  </si>
  <si>
    <t>Column10680</t>
  </si>
  <si>
    <t>Column10681</t>
  </si>
  <si>
    <t>Column10682</t>
  </si>
  <si>
    <t>Column10683</t>
  </si>
  <si>
    <t>Column10684</t>
  </si>
  <si>
    <t>Column10685</t>
  </si>
  <si>
    <t>Column10686</t>
  </si>
  <si>
    <t>Column10687</t>
  </si>
  <si>
    <t>Column10688</t>
  </si>
  <si>
    <t>Column10689</t>
  </si>
  <si>
    <t>Column10690</t>
  </si>
  <si>
    <t>Column10691</t>
  </si>
  <si>
    <t>Column10692</t>
  </si>
  <si>
    <t>Column10693</t>
  </si>
  <si>
    <t>Column10694</t>
  </si>
  <si>
    <t>Column10695</t>
  </si>
  <si>
    <t>Column10696</t>
  </si>
  <si>
    <t>Column10697</t>
  </si>
  <si>
    <t>Column10698</t>
  </si>
  <si>
    <t>Column10699</t>
  </si>
  <si>
    <t>Column10700</t>
  </si>
  <si>
    <t>Column10701</t>
  </si>
  <si>
    <t>Column10702</t>
  </si>
  <si>
    <t>Column10703</t>
  </si>
  <si>
    <t>Column10704</t>
  </si>
  <si>
    <t>Column10705</t>
  </si>
  <si>
    <t>Column10706</t>
  </si>
  <si>
    <t>Column10707</t>
  </si>
  <si>
    <t>Column10708</t>
  </si>
  <si>
    <t>Column10709</t>
  </si>
  <si>
    <t>Column10710</t>
  </si>
  <si>
    <t>Column10711</t>
  </si>
  <si>
    <t>Column10712</t>
  </si>
  <si>
    <t>Column10713</t>
  </si>
  <si>
    <t>Column10714</t>
  </si>
  <si>
    <t>Column10715</t>
  </si>
  <si>
    <t>Column10716</t>
  </si>
  <si>
    <t>Column10717</t>
  </si>
  <si>
    <t>Column10718</t>
  </si>
  <si>
    <t>Column10719</t>
  </si>
  <si>
    <t>Column10720</t>
  </si>
  <si>
    <t>Column10721</t>
  </si>
  <si>
    <t>Column10722</t>
  </si>
  <si>
    <t>Column10723</t>
  </si>
  <si>
    <t>Column10724</t>
  </si>
  <si>
    <t>Column10725</t>
  </si>
  <si>
    <t>Column10726</t>
  </si>
  <si>
    <t>Column10727</t>
  </si>
  <si>
    <t>Column10728</t>
  </si>
  <si>
    <t>Column10729</t>
  </si>
  <si>
    <t>Column10730</t>
  </si>
  <si>
    <t>Column10731</t>
  </si>
  <si>
    <t>Column10732</t>
  </si>
  <si>
    <t>Column10733</t>
  </si>
  <si>
    <t>Column10734</t>
  </si>
  <si>
    <t>Column10735</t>
  </si>
  <si>
    <t>Column10736</t>
  </si>
  <si>
    <t>Column10737</t>
  </si>
  <si>
    <t>Column10738</t>
  </si>
  <si>
    <t>Column10739</t>
  </si>
  <si>
    <t>Column10740</t>
  </si>
  <si>
    <t>Column10741</t>
  </si>
  <si>
    <t>Column10742</t>
  </si>
  <si>
    <t>Column10743</t>
  </si>
  <si>
    <t>Column10744</t>
  </si>
  <si>
    <t>Column10745</t>
  </si>
  <si>
    <t>Column10746</t>
  </si>
  <si>
    <t>Column10747</t>
  </si>
  <si>
    <t>Column10748</t>
  </si>
  <si>
    <t>Column10749</t>
  </si>
  <si>
    <t>Column10750</t>
  </si>
  <si>
    <t>Column10751</t>
  </si>
  <si>
    <t>Column10752</t>
  </si>
  <si>
    <t>Column10753</t>
  </si>
  <si>
    <t>Column10754</t>
  </si>
  <si>
    <t>Column10755</t>
  </si>
  <si>
    <t>Column10756</t>
  </si>
  <si>
    <t>Column10757</t>
  </si>
  <si>
    <t>Column10758</t>
  </si>
  <si>
    <t>Column10759</t>
  </si>
  <si>
    <t>Column10760</t>
  </si>
  <si>
    <t>Column10761</t>
  </si>
  <si>
    <t>Column10762</t>
  </si>
  <si>
    <t>Column10763</t>
  </si>
  <si>
    <t>Column10764</t>
  </si>
  <si>
    <t>Column10765</t>
  </si>
  <si>
    <t>Column10766</t>
  </si>
  <si>
    <t>Column10767</t>
  </si>
  <si>
    <t>Column10768</t>
  </si>
  <si>
    <t>Column10769</t>
  </si>
  <si>
    <t>Column10770</t>
  </si>
  <si>
    <t>Column10771</t>
  </si>
  <si>
    <t>Column10772</t>
  </si>
  <si>
    <t>Column10773</t>
  </si>
  <si>
    <t>Column10774</t>
  </si>
  <si>
    <t>Column10775</t>
  </si>
  <si>
    <t>Column10776</t>
  </si>
  <si>
    <t>Column10777</t>
  </si>
  <si>
    <t>Column10778</t>
  </si>
  <si>
    <t>Column10779</t>
  </si>
  <si>
    <t>Column10780</t>
  </si>
  <si>
    <t>Column10781</t>
  </si>
  <si>
    <t>Column10782</t>
  </si>
  <si>
    <t>Column10783</t>
  </si>
  <si>
    <t>Column10784</t>
  </si>
  <si>
    <t>Column10785</t>
  </si>
  <si>
    <t>Column10786</t>
  </si>
  <si>
    <t>Column10787</t>
  </si>
  <si>
    <t>Column10788</t>
  </si>
  <si>
    <t>Column10789</t>
  </si>
  <si>
    <t>Column10790</t>
  </si>
  <si>
    <t>Column10791</t>
  </si>
  <si>
    <t>Column10792</t>
  </si>
  <si>
    <t>Column10793</t>
  </si>
  <si>
    <t>Column10794</t>
  </si>
  <si>
    <t>Column10795</t>
  </si>
  <si>
    <t>Column10796</t>
  </si>
  <si>
    <t>Column10797</t>
  </si>
  <si>
    <t>Column10798</t>
  </si>
  <si>
    <t>Column10799</t>
  </si>
  <si>
    <t>Column10800</t>
  </si>
  <si>
    <t>Column10801</t>
  </si>
  <si>
    <t>Column10802</t>
  </si>
  <si>
    <t>Column10803</t>
  </si>
  <si>
    <t>Column10804</t>
  </si>
  <si>
    <t>Column10805</t>
  </si>
  <si>
    <t>Column10806</t>
  </si>
  <si>
    <t>Column10807</t>
  </si>
  <si>
    <t>Column10808</t>
  </si>
  <si>
    <t>Column10809</t>
  </si>
  <si>
    <t>Column10810</t>
  </si>
  <si>
    <t>Column10811</t>
  </si>
  <si>
    <t>Column10812</t>
  </si>
  <si>
    <t>Column10813</t>
  </si>
  <si>
    <t>Column10814</t>
  </si>
  <si>
    <t>Column10815</t>
  </si>
  <si>
    <t>Column10816</t>
  </si>
  <si>
    <t>Column10817</t>
  </si>
  <si>
    <t>Column10818</t>
  </si>
  <si>
    <t>Column10819</t>
  </si>
  <si>
    <t>Column10820</t>
  </si>
  <si>
    <t>Column10821</t>
  </si>
  <si>
    <t>Column10822</t>
  </si>
  <si>
    <t>Column10823</t>
  </si>
  <si>
    <t>Column10824</t>
  </si>
  <si>
    <t>Column10825</t>
  </si>
  <si>
    <t>Column10826</t>
  </si>
  <si>
    <t>Column10827</t>
  </si>
  <si>
    <t>Column10828</t>
  </si>
  <si>
    <t>Column10829</t>
  </si>
  <si>
    <t>Column10830</t>
  </si>
  <si>
    <t>Column10831</t>
  </si>
  <si>
    <t>Column10832</t>
  </si>
  <si>
    <t>Column10833</t>
  </si>
  <si>
    <t>Column10834</t>
  </si>
  <si>
    <t>Column10835</t>
  </si>
  <si>
    <t>Column10836</t>
  </si>
  <si>
    <t>Column10837</t>
  </si>
  <si>
    <t>Column10838</t>
  </si>
  <si>
    <t>Column10839</t>
  </si>
  <si>
    <t>Column10840</t>
  </si>
  <si>
    <t>Column10841</t>
  </si>
  <si>
    <t>Column10842</t>
  </si>
  <si>
    <t>Column10843</t>
  </si>
  <si>
    <t>Column10844</t>
  </si>
  <si>
    <t>Column10845</t>
  </si>
  <si>
    <t>Column10846</t>
  </si>
  <si>
    <t>Column10847</t>
  </si>
  <si>
    <t>Column10848</t>
  </si>
  <si>
    <t>Column10849</t>
  </si>
  <si>
    <t>Column10850</t>
  </si>
  <si>
    <t>Column10851</t>
  </si>
  <si>
    <t>Column10852</t>
  </si>
  <si>
    <t>Column10853</t>
  </si>
  <si>
    <t>Column10854</t>
  </si>
  <si>
    <t>Column10855</t>
  </si>
  <si>
    <t>Column10856</t>
  </si>
  <si>
    <t>Column10857</t>
  </si>
  <si>
    <t>Column10858</t>
  </si>
  <si>
    <t>Column10859</t>
  </si>
  <si>
    <t>Column10860</t>
  </si>
  <si>
    <t>Column10861</t>
  </si>
  <si>
    <t>Column10862</t>
  </si>
  <si>
    <t>Column10863</t>
  </si>
  <si>
    <t>Column10864</t>
  </si>
  <si>
    <t>Column10865</t>
  </si>
  <si>
    <t>Column10866</t>
  </si>
  <si>
    <t>Column10867</t>
  </si>
  <si>
    <t>Column10868</t>
  </si>
  <si>
    <t>Column10869</t>
  </si>
  <si>
    <t>Column10870</t>
  </si>
  <si>
    <t>Column10871</t>
  </si>
  <si>
    <t>Column10872</t>
  </si>
  <si>
    <t>Column10873</t>
  </si>
  <si>
    <t>Column10874</t>
  </si>
  <si>
    <t>Column10875</t>
  </si>
  <si>
    <t>Column10876</t>
  </si>
  <si>
    <t>Column10877</t>
  </si>
  <si>
    <t>Column10878</t>
  </si>
  <si>
    <t>Column10879</t>
  </si>
  <si>
    <t>Column10880</t>
  </si>
  <si>
    <t>Column10881</t>
  </si>
  <si>
    <t>Column10882</t>
  </si>
  <si>
    <t>Column10883</t>
  </si>
  <si>
    <t>Column10884</t>
  </si>
  <si>
    <t>Column10885</t>
  </si>
  <si>
    <t>Column10886</t>
  </si>
  <si>
    <t>Column10887</t>
  </si>
  <si>
    <t>Column10888</t>
  </si>
  <si>
    <t>Column10889</t>
  </si>
  <si>
    <t>Column10890</t>
  </si>
  <si>
    <t>Column10891</t>
  </si>
  <si>
    <t>Column10892</t>
  </si>
  <si>
    <t>Column10893</t>
  </si>
  <si>
    <t>Column10894</t>
  </si>
  <si>
    <t>Column10895</t>
  </si>
  <si>
    <t>Column10896</t>
  </si>
  <si>
    <t>Column10897</t>
  </si>
  <si>
    <t>Column10898</t>
  </si>
  <si>
    <t>Column10899</t>
  </si>
  <si>
    <t>Column10900</t>
  </si>
  <si>
    <t>Column10901</t>
  </si>
  <si>
    <t>Column10902</t>
  </si>
  <si>
    <t>Column10903</t>
  </si>
  <si>
    <t>Column10904</t>
  </si>
  <si>
    <t>Column10905</t>
  </si>
  <si>
    <t>Column10906</t>
  </si>
  <si>
    <t>Column10907</t>
  </si>
  <si>
    <t>Column10908</t>
  </si>
  <si>
    <t>Column10909</t>
  </si>
  <si>
    <t>Column10910</t>
  </si>
  <si>
    <t>Column10911</t>
  </si>
  <si>
    <t>Column10912</t>
  </si>
  <si>
    <t>Column10913</t>
  </si>
  <si>
    <t>Column10914</t>
  </si>
  <si>
    <t>Column10915</t>
  </si>
  <si>
    <t>Column10916</t>
  </si>
  <si>
    <t>Column10917</t>
  </si>
  <si>
    <t>Column10918</t>
  </si>
  <si>
    <t>Column10919</t>
  </si>
  <si>
    <t>Column10920</t>
  </si>
  <si>
    <t>Column10921</t>
  </si>
  <si>
    <t>Column10922</t>
  </si>
  <si>
    <t>Column10923</t>
  </si>
  <si>
    <t>Column10924</t>
  </si>
  <si>
    <t>Column10925</t>
  </si>
  <si>
    <t>Column10926</t>
  </si>
  <si>
    <t>Column10927</t>
  </si>
  <si>
    <t>Column10928</t>
  </si>
  <si>
    <t>Column10929</t>
  </si>
  <si>
    <t>Column10930</t>
  </si>
  <si>
    <t>Column10931</t>
  </si>
  <si>
    <t>Column10932</t>
  </si>
  <si>
    <t>Column10933</t>
  </si>
  <si>
    <t>Column10934</t>
  </si>
  <si>
    <t>Column10935</t>
  </si>
  <si>
    <t>Column10936</t>
  </si>
  <si>
    <t>Column10937</t>
  </si>
  <si>
    <t>Column10938</t>
  </si>
  <si>
    <t>Column10939</t>
  </si>
  <si>
    <t>Column10940</t>
  </si>
  <si>
    <t>Column10941</t>
  </si>
  <si>
    <t>Column10942</t>
  </si>
  <si>
    <t>Column10943</t>
  </si>
  <si>
    <t>Column10944</t>
  </si>
  <si>
    <t>Column10945</t>
  </si>
  <si>
    <t>Column10946</t>
  </si>
  <si>
    <t>Column10947</t>
  </si>
  <si>
    <t>Column10948</t>
  </si>
  <si>
    <t>Column10949</t>
  </si>
  <si>
    <t>Column10950</t>
  </si>
  <si>
    <t>Column10951</t>
  </si>
  <si>
    <t>Column10952</t>
  </si>
  <si>
    <t>Column10953</t>
  </si>
  <si>
    <t>Column10954</t>
  </si>
  <si>
    <t>Column10955</t>
  </si>
  <si>
    <t>Column10956</t>
  </si>
  <si>
    <t>Column10957</t>
  </si>
  <si>
    <t>Column10958</t>
  </si>
  <si>
    <t>Column10959</t>
  </si>
  <si>
    <t>Column10960</t>
  </si>
  <si>
    <t>Column10961</t>
  </si>
  <si>
    <t>Column10962</t>
  </si>
  <si>
    <t>Column10963</t>
  </si>
  <si>
    <t>Column10964</t>
  </si>
  <si>
    <t>Column10965</t>
  </si>
  <si>
    <t>Column10966</t>
  </si>
  <si>
    <t>Column10967</t>
  </si>
  <si>
    <t>Column10968</t>
  </si>
  <si>
    <t>Column10969</t>
  </si>
  <si>
    <t>Column10970</t>
  </si>
  <si>
    <t>Column10971</t>
  </si>
  <si>
    <t>Column10972</t>
  </si>
  <si>
    <t>Column10973</t>
  </si>
  <si>
    <t>Column10974</t>
  </si>
  <si>
    <t>Column10975</t>
  </si>
  <si>
    <t>Column10976</t>
  </si>
  <si>
    <t>Column10977</t>
  </si>
  <si>
    <t>Column10978</t>
  </si>
  <si>
    <t>Column10979</t>
  </si>
  <si>
    <t>Column10980</t>
  </si>
  <si>
    <t>Column10981</t>
  </si>
  <si>
    <t>Column10982</t>
  </si>
  <si>
    <t>Column10983</t>
  </si>
  <si>
    <t>Column10984</t>
  </si>
  <si>
    <t>Column10985</t>
  </si>
  <si>
    <t>Column10986</t>
  </si>
  <si>
    <t>Column10987</t>
  </si>
  <si>
    <t>Column10988</t>
  </si>
  <si>
    <t>Column10989</t>
  </si>
  <si>
    <t>Column10990</t>
  </si>
  <si>
    <t>Column10991</t>
  </si>
  <si>
    <t>Column10992</t>
  </si>
  <si>
    <t>Column10993</t>
  </si>
  <si>
    <t>Column10994</t>
  </si>
  <si>
    <t>Column10995</t>
  </si>
  <si>
    <t>Column10996</t>
  </si>
  <si>
    <t>Column10997</t>
  </si>
  <si>
    <t>Column10998</t>
  </si>
  <si>
    <t>Column10999</t>
  </si>
  <si>
    <t>Column11000</t>
  </si>
  <si>
    <t>Column11001</t>
  </si>
  <si>
    <t>Column11002</t>
  </si>
  <si>
    <t>Column11003</t>
  </si>
  <si>
    <t>Column11004</t>
  </si>
  <si>
    <t>Column11005</t>
  </si>
  <si>
    <t>Column11006</t>
  </si>
  <si>
    <t>Column11007</t>
  </si>
  <si>
    <t>Column11008</t>
  </si>
  <si>
    <t>Column11009</t>
  </si>
  <si>
    <t>Column11010</t>
  </si>
  <si>
    <t>Column11011</t>
  </si>
  <si>
    <t>Column11012</t>
  </si>
  <si>
    <t>Column11013</t>
  </si>
  <si>
    <t>Column11014</t>
  </si>
  <si>
    <t>Column11015</t>
  </si>
  <si>
    <t>Column11016</t>
  </si>
  <si>
    <t>Column11017</t>
  </si>
  <si>
    <t>Column11018</t>
  </si>
  <si>
    <t>Column11019</t>
  </si>
  <si>
    <t>Column11020</t>
  </si>
  <si>
    <t>Column11021</t>
  </si>
  <si>
    <t>Column11022</t>
  </si>
  <si>
    <t>Column11023</t>
  </si>
  <si>
    <t>Column11024</t>
  </si>
  <si>
    <t>Column11025</t>
  </si>
  <si>
    <t>Column11026</t>
  </si>
  <si>
    <t>Column11027</t>
  </si>
  <si>
    <t>Column11028</t>
  </si>
  <si>
    <t>Column11029</t>
  </si>
  <si>
    <t>Column11030</t>
  </si>
  <si>
    <t>Column11031</t>
  </si>
  <si>
    <t>Column11032</t>
  </si>
  <si>
    <t>Column11033</t>
  </si>
  <si>
    <t>Column11034</t>
  </si>
  <si>
    <t>Column11035</t>
  </si>
  <si>
    <t>Column11036</t>
  </si>
  <si>
    <t>Column11037</t>
  </si>
  <si>
    <t>Column11038</t>
  </si>
  <si>
    <t>Column11039</t>
  </si>
  <si>
    <t>Column11040</t>
  </si>
  <si>
    <t>Column11041</t>
  </si>
  <si>
    <t>Column11042</t>
  </si>
  <si>
    <t>Column11043</t>
  </si>
  <si>
    <t>Column11044</t>
  </si>
  <si>
    <t>Column11045</t>
  </si>
  <si>
    <t>Column11046</t>
  </si>
  <si>
    <t>Column11047</t>
  </si>
  <si>
    <t>Column11048</t>
  </si>
  <si>
    <t>Column11049</t>
  </si>
  <si>
    <t>Column11050</t>
  </si>
  <si>
    <t>Column11051</t>
  </si>
  <si>
    <t>Column11052</t>
  </si>
  <si>
    <t>Column11053</t>
  </si>
  <si>
    <t>Column11054</t>
  </si>
  <si>
    <t>Column11055</t>
  </si>
  <si>
    <t>Column11056</t>
  </si>
  <si>
    <t>Column11057</t>
  </si>
  <si>
    <t>Column11058</t>
  </si>
  <si>
    <t>Column11059</t>
  </si>
  <si>
    <t>Column11060</t>
  </si>
  <si>
    <t>Column11061</t>
  </si>
  <si>
    <t>Column11062</t>
  </si>
  <si>
    <t>Column11063</t>
  </si>
  <si>
    <t>Column11064</t>
  </si>
  <si>
    <t>Column11065</t>
  </si>
  <si>
    <t>Column11066</t>
  </si>
  <si>
    <t>Column11067</t>
  </si>
  <si>
    <t>Column11068</t>
  </si>
  <si>
    <t>Column11069</t>
  </si>
  <si>
    <t>Column11070</t>
  </si>
  <si>
    <t>Column11071</t>
  </si>
  <si>
    <t>Column11072</t>
  </si>
  <si>
    <t>Column11073</t>
  </si>
  <si>
    <t>Column11074</t>
  </si>
  <si>
    <t>Column11075</t>
  </si>
  <si>
    <t>Column11076</t>
  </si>
  <si>
    <t>Column11077</t>
  </si>
  <si>
    <t>Column11078</t>
  </si>
  <si>
    <t>Column11079</t>
  </si>
  <si>
    <t>Column11080</t>
  </si>
  <si>
    <t>Column11081</t>
  </si>
  <si>
    <t>Column11082</t>
  </si>
  <si>
    <t>Column11083</t>
  </si>
  <si>
    <t>Column11084</t>
  </si>
  <si>
    <t>Column11085</t>
  </si>
  <si>
    <t>Column11086</t>
  </si>
  <si>
    <t>Column11087</t>
  </si>
  <si>
    <t>Column11088</t>
  </si>
  <si>
    <t>Column11089</t>
  </si>
  <si>
    <t>Column11090</t>
  </si>
  <si>
    <t>Column11091</t>
  </si>
  <si>
    <t>Column11092</t>
  </si>
  <si>
    <t>Column11093</t>
  </si>
  <si>
    <t>Column11094</t>
  </si>
  <si>
    <t>Column11095</t>
  </si>
  <si>
    <t>Column11096</t>
  </si>
  <si>
    <t>Column11097</t>
  </si>
  <si>
    <t>Column11098</t>
  </si>
  <si>
    <t>Column11099</t>
  </si>
  <si>
    <t>Column11100</t>
  </si>
  <si>
    <t>Column11101</t>
  </si>
  <si>
    <t>Column11102</t>
  </si>
  <si>
    <t>Column11103</t>
  </si>
  <si>
    <t>Column11104</t>
  </si>
  <si>
    <t>Column11105</t>
  </si>
  <si>
    <t>Column11106</t>
  </si>
  <si>
    <t>Column11107</t>
  </si>
  <si>
    <t>Column11108</t>
  </si>
  <si>
    <t>Column11109</t>
  </si>
  <si>
    <t>Column11110</t>
  </si>
  <si>
    <t>Column11111</t>
  </si>
  <si>
    <t>Column11112</t>
  </si>
  <si>
    <t>Column11113</t>
  </si>
  <si>
    <t>Column11114</t>
  </si>
  <si>
    <t>Column11115</t>
  </si>
  <si>
    <t>Column11116</t>
  </si>
  <si>
    <t>Column11117</t>
  </si>
  <si>
    <t>Column11118</t>
  </si>
  <si>
    <t>Column11119</t>
  </si>
  <si>
    <t>Column11120</t>
  </si>
  <si>
    <t>Column11121</t>
  </si>
  <si>
    <t>Column11122</t>
  </si>
  <si>
    <t>Column11123</t>
  </si>
  <si>
    <t>Column11124</t>
  </si>
  <si>
    <t>Column11125</t>
  </si>
  <si>
    <t>Column11126</t>
  </si>
  <si>
    <t>Column11127</t>
  </si>
  <si>
    <t>Column11128</t>
  </si>
  <si>
    <t>Column11129</t>
  </si>
  <si>
    <t>Column11130</t>
  </si>
  <si>
    <t>Column11131</t>
  </si>
  <si>
    <t>Column11132</t>
  </si>
  <si>
    <t>Column11133</t>
  </si>
  <si>
    <t>Column11134</t>
  </si>
  <si>
    <t>Column11135</t>
  </si>
  <si>
    <t>Column11136</t>
  </si>
  <si>
    <t>Column11137</t>
  </si>
  <si>
    <t>Column11138</t>
  </si>
  <si>
    <t>Column11139</t>
  </si>
  <si>
    <t>Column11140</t>
  </si>
  <si>
    <t>Column11141</t>
  </si>
  <si>
    <t>Column11142</t>
  </si>
  <si>
    <t>Column11143</t>
  </si>
  <si>
    <t>Column11144</t>
  </si>
  <si>
    <t>Column11145</t>
  </si>
  <si>
    <t>Column11146</t>
  </si>
  <si>
    <t>Column11147</t>
  </si>
  <si>
    <t>Column11148</t>
  </si>
  <si>
    <t>Column11149</t>
  </si>
  <si>
    <t>Column11150</t>
  </si>
  <si>
    <t>Column11151</t>
  </si>
  <si>
    <t>Column11152</t>
  </si>
  <si>
    <t>Column11153</t>
  </si>
  <si>
    <t>Column11154</t>
  </si>
  <si>
    <t>Column11155</t>
  </si>
  <si>
    <t>Column11156</t>
  </si>
  <si>
    <t>Column11157</t>
  </si>
  <si>
    <t>Column11158</t>
  </si>
  <si>
    <t>Column11159</t>
  </si>
  <si>
    <t>Column11160</t>
  </si>
  <si>
    <t>Column11161</t>
  </si>
  <si>
    <t>Column11162</t>
  </si>
  <si>
    <t>Column11163</t>
  </si>
  <si>
    <t>Column11164</t>
  </si>
  <si>
    <t>Column11165</t>
  </si>
  <si>
    <t>Column11166</t>
  </si>
  <si>
    <t>Column11167</t>
  </si>
  <si>
    <t>Column11168</t>
  </si>
  <si>
    <t>Column11169</t>
  </si>
  <si>
    <t>Column11170</t>
  </si>
  <si>
    <t>Column11171</t>
  </si>
  <si>
    <t>Column11172</t>
  </si>
  <si>
    <t>Column11173</t>
  </si>
  <si>
    <t>Column11174</t>
  </si>
  <si>
    <t>Column11175</t>
  </si>
  <si>
    <t>Column11176</t>
  </si>
  <si>
    <t>Column11177</t>
  </si>
  <si>
    <t>Column11178</t>
  </si>
  <si>
    <t>Column11179</t>
  </si>
  <si>
    <t>Column11180</t>
  </si>
  <si>
    <t>Column11181</t>
  </si>
  <si>
    <t>Column11182</t>
  </si>
  <si>
    <t>Column11183</t>
  </si>
  <si>
    <t>Column11184</t>
  </si>
  <si>
    <t>Column11185</t>
  </si>
  <si>
    <t>Column11186</t>
  </si>
  <si>
    <t>Column11187</t>
  </si>
  <si>
    <t>Column11188</t>
  </si>
  <si>
    <t>Column11189</t>
  </si>
  <si>
    <t>Column11190</t>
  </si>
  <si>
    <t>Column11191</t>
  </si>
  <si>
    <t>Column11192</t>
  </si>
  <si>
    <t>Column11193</t>
  </si>
  <si>
    <t>Column11194</t>
  </si>
  <si>
    <t>Column11195</t>
  </si>
  <si>
    <t>Column11196</t>
  </si>
  <si>
    <t>Column11197</t>
  </si>
  <si>
    <t>Column11198</t>
  </si>
  <si>
    <t>Column11199</t>
  </si>
  <si>
    <t>Column11200</t>
  </si>
  <si>
    <t>Column11201</t>
  </si>
  <si>
    <t>Column11202</t>
  </si>
  <si>
    <t>Column11203</t>
  </si>
  <si>
    <t>Column11204</t>
  </si>
  <si>
    <t>Column11205</t>
  </si>
  <si>
    <t>Column11206</t>
  </si>
  <si>
    <t>Column11207</t>
  </si>
  <si>
    <t>Column11208</t>
  </si>
  <si>
    <t>Column11209</t>
  </si>
  <si>
    <t>Column11210</t>
  </si>
  <si>
    <t>Column11211</t>
  </si>
  <si>
    <t>Column11212</t>
  </si>
  <si>
    <t>Column11213</t>
  </si>
  <si>
    <t>Column11214</t>
  </si>
  <si>
    <t>Column11215</t>
  </si>
  <si>
    <t>Column11216</t>
  </si>
  <si>
    <t>Column11217</t>
  </si>
  <si>
    <t>Column11218</t>
  </si>
  <si>
    <t>Column11219</t>
  </si>
  <si>
    <t>Column11220</t>
  </si>
  <si>
    <t>Column11221</t>
  </si>
  <si>
    <t>Column11222</t>
  </si>
  <si>
    <t>Column11223</t>
  </si>
  <si>
    <t>Column11224</t>
  </si>
  <si>
    <t>Column11225</t>
  </si>
  <si>
    <t>Column11226</t>
  </si>
  <si>
    <t>Column11227</t>
  </si>
  <si>
    <t>Column11228</t>
  </si>
  <si>
    <t>Column11229</t>
  </si>
  <si>
    <t>Column11230</t>
  </si>
  <si>
    <t>Column11231</t>
  </si>
  <si>
    <t>Column11232</t>
  </si>
  <si>
    <t>Column11233</t>
  </si>
  <si>
    <t>Column11234</t>
  </si>
  <si>
    <t>Column11235</t>
  </si>
  <si>
    <t>Column11236</t>
  </si>
  <si>
    <t>Column11237</t>
  </si>
  <si>
    <t>Column11238</t>
  </si>
  <si>
    <t>Column11239</t>
  </si>
  <si>
    <t>Column11240</t>
  </si>
  <si>
    <t>Column11241</t>
  </si>
  <si>
    <t>Column11242</t>
  </si>
  <si>
    <t>Column11243</t>
  </si>
  <si>
    <t>Column11244</t>
  </si>
  <si>
    <t>Column11245</t>
  </si>
  <si>
    <t>Column11246</t>
  </si>
  <si>
    <t>Column11247</t>
  </si>
  <si>
    <t>Column11248</t>
  </si>
  <si>
    <t>Column11249</t>
  </si>
  <si>
    <t>Column11250</t>
  </si>
  <si>
    <t>Column11251</t>
  </si>
  <si>
    <t>Column11252</t>
  </si>
  <si>
    <t>Column11253</t>
  </si>
  <si>
    <t>Column11254</t>
  </si>
  <si>
    <t>Column11255</t>
  </si>
  <si>
    <t>Column11256</t>
  </si>
  <si>
    <t>Column11257</t>
  </si>
  <si>
    <t>Column11258</t>
  </si>
  <si>
    <t>Column11259</t>
  </si>
  <si>
    <t>Column11260</t>
  </si>
  <si>
    <t>Column11261</t>
  </si>
  <si>
    <t>Column11262</t>
  </si>
  <si>
    <t>Column11263</t>
  </si>
  <si>
    <t>Column11264</t>
  </si>
  <si>
    <t>Column11265</t>
  </si>
  <si>
    <t>Column11266</t>
  </si>
  <si>
    <t>Column11267</t>
  </si>
  <si>
    <t>Column11268</t>
  </si>
  <si>
    <t>Column11269</t>
  </si>
  <si>
    <t>Column11270</t>
  </si>
  <si>
    <t>Column11271</t>
  </si>
  <si>
    <t>Column11272</t>
  </si>
  <si>
    <t>Column11273</t>
  </si>
  <si>
    <t>Column11274</t>
  </si>
  <si>
    <t>Column11275</t>
  </si>
  <si>
    <t>Column11276</t>
  </si>
  <si>
    <t>Column11277</t>
  </si>
  <si>
    <t>Column11278</t>
  </si>
  <si>
    <t>Column11279</t>
  </si>
  <si>
    <t>Column11280</t>
  </si>
  <si>
    <t>Column11281</t>
  </si>
  <si>
    <t>Column11282</t>
  </si>
  <si>
    <t>Column11283</t>
  </si>
  <si>
    <t>Column11284</t>
  </si>
  <si>
    <t>Column11285</t>
  </si>
  <si>
    <t>Column11286</t>
  </si>
  <si>
    <t>Column11287</t>
  </si>
  <si>
    <t>Column11288</t>
  </si>
  <si>
    <t>Column11289</t>
  </si>
  <si>
    <t>Column11290</t>
  </si>
  <si>
    <t>Column11291</t>
  </si>
  <si>
    <t>Column11292</t>
  </si>
  <si>
    <t>Column11293</t>
  </si>
  <si>
    <t>Column11294</t>
  </si>
  <si>
    <t>Column11295</t>
  </si>
  <si>
    <t>Column11296</t>
  </si>
  <si>
    <t>Column11297</t>
  </si>
  <si>
    <t>Column11298</t>
  </si>
  <si>
    <t>Column11299</t>
  </si>
  <si>
    <t>Column11300</t>
  </si>
  <si>
    <t>Column11301</t>
  </si>
  <si>
    <t>Column11302</t>
  </si>
  <si>
    <t>Column11303</t>
  </si>
  <si>
    <t>Column11304</t>
  </si>
  <si>
    <t>Column11305</t>
  </si>
  <si>
    <t>Column11306</t>
  </si>
  <si>
    <t>Column11307</t>
  </si>
  <si>
    <t>Column11308</t>
  </si>
  <si>
    <t>Column11309</t>
  </si>
  <si>
    <t>Column11310</t>
  </si>
  <si>
    <t>Column11311</t>
  </si>
  <si>
    <t>Column11312</t>
  </si>
  <si>
    <t>Column11313</t>
  </si>
  <si>
    <t>Column11314</t>
  </si>
  <si>
    <t>Column11315</t>
  </si>
  <si>
    <t>Column11316</t>
  </si>
  <si>
    <t>Column11317</t>
  </si>
  <si>
    <t>Column11318</t>
  </si>
  <si>
    <t>Column11319</t>
  </si>
  <si>
    <t>Column11320</t>
  </si>
  <si>
    <t>Column11321</t>
  </si>
  <si>
    <t>Column11322</t>
  </si>
  <si>
    <t>Column11323</t>
  </si>
  <si>
    <t>Column11324</t>
  </si>
  <si>
    <t>Column11325</t>
  </si>
  <si>
    <t>Column11326</t>
  </si>
  <si>
    <t>Column11327</t>
  </si>
  <si>
    <t>Column11328</t>
  </si>
  <si>
    <t>Column11329</t>
  </si>
  <si>
    <t>Column11330</t>
  </si>
  <si>
    <t>Column11331</t>
  </si>
  <si>
    <t>Column11332</t>
  </si>
  <si>
    <t>Column11333</t>
  </si>
  <si>
    <t>Column11334</t>
  </si>
  <si>
    <t>Column11335</t>
  </si>
  <si>
    <t>Column11336</t>
  </si>
  <si>
    <t>Column11337</t>
  </si>
  <si>
    <t>Column11338</t>
  </si>
  <si>
    <t>Column11339</t>
  </si>
  <si>
    <t>Column11340</t>
  </si>
  <si>
    <t>Column11341</t>
  </si>
  <si>
    <t>Column11342</t>
  </si>
  <si>
    <t>Column11343</t>
  </si>
  <si>
    <t>Column11344</t>
  </si>
  <si>
    <t>Column11345</t>
  </si>
  <si>
    <t>Column11346</t>
  </si>
  <si>
    <t>Column11347</t>
  </si>
  <si>
    <t>Column11348</t>
  </si>
  <si>
    <t>Column11349</t>
  </si>
  <si>
    <t>Column11350</t>
  </si>
  <si>
    <t>Column11351</t>
  </si>
  <si>
    <t>Column11352</t>
  </si>
  <si>
    <t>Column11353</t>
  </si>
  <si>
    <t>Column11354</t>
  </si>
  <si>
    <t>Column11355</t>
  </si>
  <si>
    <t>Column11356</t>
  </si>
  <si>
    <t>Column11357</t>
  </si>
  <si>
    <t>Column11358</t>
  </si>
  <si>
    <t>Column11359</t>
  </si>
  <si>
    <t>Column11360</t>
  </si>
  <si>
    <t>Column11361</t>
  </si>
  <si>
    <t>Column11362</t>
  </si>
  <si>
    <t>Column11363</t>
  </si>
  <si>
    <t>Column11364</t>
  </si>
  <si>
    <t>Column11365</t>
  </si>
  <si>
    <t>Column11366</t>
  </si>
  <si>
    <t>Column11367</t>
  </si>
  <si>
    <t>Column11368</t>
  </si>
  <si>
    <t>Column11369</t>
  </si>
  <si>
    <t>Column11370</t>
  </si>
  <si>
    <t>Column11371</t>
  </si>
  <si>
    <t>Column11372</t>
  </si>
  <si>
    <t>Column11373</t>
  </si>
  <si>
    <t>Column11374</t>
  </si>
  <si>
    <t>Column11375</t>
  </si>
  <si>
    <t>Column11376</t>
  </si>
  <si>
    <t>Column11377</t>
  </si>
  <si>
    <t>Column11378</t>
  </si>
  <si>
    <t>Column11379</t>
  </si>
  <si>
    <t>Column11380</t>
  </si>
  <si>
    <t>Column11381</t>
  </si>
  <si>
    <t>Column11382</t>
  </si>
  <si>
    <t>Column11383</t>
  </si>
  <si>
    <t>Column11384</t>
  </si>
  <si>
    <t>Column11385</t>
  </si>
  <si>
    <t>Column11386</t>
  </si>
  <si>
    <t>Column11387</t>
  </si>
  <si>
    <t>Column11388</t>
  </si>
  <si>
    <t>Column11389</t>
  </si>
  <si>
    <t>Column11390</t>
  </si>
  <si>
    <t>Column11391</t>
  </si>
  <si>
    <t>Column11392</t>
  </si>
  <si>
    <t>Column11393</t>
  </si>
  <si>
    <t>Column11394</t>
  </si>
  <si>
    <t>Column11395</t>
  </si>
  <si>
    <t>Column11396</t>
  </si>
  <si>
    <t>Column11397</t>
  </si>
  <si>
    <t>Column11398</t>
  </si>
  <si>
    <t>Column11399</t>
  </si>
  <si>
    <t>Column11400</t>
  </si>
  <si>
    <t>Column11401</t>
  </si>
  <si>
    <t>Column11402</t>
  </si>
  <si>
    <t>Column11403</t>
  </si>
  <si>
    <t>Column11404</t>
  </si>
  <si>
    <t>Column11405</t>
  </si>
  <si>
    <t>Column11406</t>
  </si>
  <si>
    <t>Column11407</t>
  </si>
  <si>
    <t>Column11408</t>
  </si>
  <si>
    <t>Column11409</t>
  </si>
  <si>
    <t>Column11410</t>
  </si>
  <si>
    <t>Column11411</t>
  </si>
  <si>
    <t>Column11412</t>
  </si>
  <si>
    <t>Column11413</t>
  </si>
  <si>
    <t>Column11414</t>
  </si>
  <si>
    <t>Column11415</t>
  </si>
  <si>
    <t>Column11416</t>
  </si>
  <si>
    <t>Column11417</t>
  </si>
  <si>
    <t>Column11418</t>
  </si>
  <si>
    <t>Column11419</t>
  </si>
  <si>
    <t>Column11420</t>
  </si>
  <si>
    <t>Column11421</t>
  </si>
  <si>
    <t>Column11422</t>
  </si>
  <si>
    <t>Column11423</t>
  </si>
  <si>
    <t>Column11424</t>
  </si>
  <si>
    <t>Column11425</t>
  </si>
  <si>
    <t>Column11426</t>
  </si>
  <si>
    <t>Column11427</t>
  </si>
  <si>
    <t>Column11428</t>
  </si>
  <si>
    <t>Column11429</t>
  </si>
  <si>
    <t>Column11430</t>
  </si>
  <si>
    <t>Column11431</t>
  </si>
  <si>
    <t>Column11432</t>
  </si>
  <si>
    <t>Column11433</t>
  </si>
  <si>
    <t>Column11434</t>
  </si>
  <si>
    <t>Column11435</t>
  </si>
  <si>
    <t>Column11436</t>
  </si>
  <si>
    <t>Column11437</t>
  </si>
  <si>
    <t>Column11438</t>
  </si>
  <si>
    <t>Column11439</t>
  </si>
  <si>
    <t>Column11440</t>
  </si>
  <si>
    <t>Column11441</t>
  </si>
  <si>
    <t>Column11442</t>
  </si>
  <si>
    <t>Column11443</t>
  </si>
  <si>
    <t>Column11444</t>
  </si>
  <si>
    <t>Column11445</t>
  </si>
  <si>
    <t>Column11446</t>
  </si>
  <si>
    <t>Column11447</t>
  </si>
  <si>
    <t>Column11448</t>
  </si>
  <si>
    <t>Column11449</t>
  </si>
  <si>
    <t>Column11450</t>
  </si>
  <si>
    <t>Column11451</t>
  </si>
  <si>
    <t>Column11452</t>
  </si>
  <si>
    <t>Column11453</t>
  </si>
  <si>
    <t>Column11454</t>
  </si>
  <si>
    <t>Column11455</t>
  </si>
  <si>
    <t>Column11456</t>
  </si>
  <si>
    <t>Column11457</t>
  </si>
  <si>
    <t>Column11458</t>
  </si>
  <si>
    <t>Column11459</t>
  </si>
  <si>
    <t>Column11460</t>
  </si>
  <si>
    <t>Column11461</t>
  </si>
  <si>
    <t>Column11462</t>
  </si>
  <si>
    <t>Column11463</t>
  </si>
  <si>
    <t>Column11464</t>
  </si>
  <si>
    <t>Column11465</t>
  </si>
  <si>
    <t>Column11466</t>
  </si>
  <si>
    <t>Column11467</t>
  </si>
  <si>
    <t>Column11468</t>
  </si>
  <si>
    <t>Column11469</t>
  </si>
  <si>
    <t>Column11470</t>
  </si>
  <si>
    <t>Column11471</t>
  </si>
  <si>
    <t>Column11472</t>
  </si>
  <si>
    <t>Column11473</t>
  </si>
  <si>
    <t>Column11474</t>
  </si>
  <si>
    <t>Column11475</t>
  </si>
  <si>
    <t>Column11476</t>
  </si>
  <si>
    <t>Column11477</t>
  </si>
  <si>
    <t>Column11478</t>
  </si>
  <si>
    <t>Column11479</t>
  </si>
  <si>
    <t>Column11480</t>
  </si>
  <si>
    <t>Column11481</t>
  </si>
  <si>
    <t>Column11482</t>
  </si>
  <si>
    <t>Column11483</t>
  </si>
  <si>
    <t>Column11484</t>
  </si>
  <si>
    <t>Column11485</t>
  </si>
  <si>
    <t>Column11486</t>
  </si>
  <si>
    <t>Column11487</t>
  </si>
  <si>
    <t>Column11488</t>
  </si>
  <si>
    <t>Column11489</t>
  </si>
  <si>
    <t>Column11490</t>
  </si>
  <si>
    <t>Column11491</t>
  </si>
  <si>
    <t>Column11492</t>
  </si>
  <si>
    <t>Column11493</t>
  </si>
  <si>
    <t>Column11494</t>
  </si>
  <si>
    <t>Column11495</t>
  </si>
  <si>
    <t>Column11496</t>
  </si>
  <si>
    <t>Column11497</t>
  </si>
  <si>
    <t>Column11498</t>
  </si>
  <si>
    <t>Column11499</t>
  </si>
  <si>
    <t>Column11500</t>
  </si>
  <si>
    <t>Column11501</t>
  </si>
  <si>
    <t>Column11502</t>
  </si>
  <si>
    <t>Column11503</t>
  </si>
  <si>
    <t>Column11504</t>
  </si>
  <si>
    <t>Column11505</t>
  </si>
  <si>
    <t>Column11506</t>
  </si>
  <si>
    <t>Column11507</t>
  </si>
  <si>
    <t>Column11508</t>
  </si>
  <si>
    <t>Column11509</t>
  </si>
  <si>
    <t>Column11510</t>
  </si>
  <si>
    <t>Column11511</t>
  </si>
  <si>
    <t>Column11512</t>
  </si>
  <si>
    <t>Column11513</t>
  </si>
  <si>
    <t>Column11514</t>
  </si>
  <si>
    <t>Column11515</t>
  </si>
  <si>
    <t>Column11516</t>
  </si>
  <si>
    <t>Column11517</t>
  </si>
  <si>
    <t>Column11518</t>
  </si>
  <si>
    <t>Column11519</t>
  </si>
  <si>
    <t>Column11520</t>
  </si>
  <si>
    <t>Column11521</t>
  </si>
  <si>
    <t>Column11522</t>
  </si>
  <si>
    <t>Column11523</t>
  </si>
  <si>
    <t>Column11524</t>
  </si>
  <si>
    <t>Column11525</t>
  </si>
  <si>
    <t>Column11526</t>
  </si>
  <si>
    <t>Column11527</t>
  </si>
  <si>
    <t>Column11528</t>
  </si>
  <si>
    <t>Column11529</t>
  </si>
  <si>
    <t>Column11530</t>
  </si>
  <si>
    <t>Column11531</t>
  </si>
  <si>
    <t>Column11532</t>
  </si>
  <si>
    <t>Column11533</t>
  </si>
  <si>
    <t>Column11534</t>
  </si>
  <si>
    <t>Column11535</t>
  </si>
  <si>
    <t>Column11536</t>
  </si>
  <si>
    <t>Column11537</t>
  </si>
  <si>
    <t>Column11538</t>
  </si>
  <si>
    <t>Column11539</t>
  </si>
  <si>
    <t>Column11540</t>
  </si>
  <si>
    <t>Column11541</t>
  </si>
  <si>
    <t>Column11542</t>
  </si>
  <si>
    <t>Column11543</t>
  </si>
  <si>
    <t>Column11544</t>
  </si>
  <si>
    <t>Column11545</t>
  </si>
  <si>
    <t>Column11546</t>
  </si>
  <si>
    <t>Column11547</t>
  </si>
  <si>
    <t>Column11548</t>
  </si>
  <si>
    <t>Column11549</t>
  </si>
  <si>
    <t>Column11550</t>
  </si>
  <si>
    <t>Column11551</t>
  </si>
  <si>
    <t>Column11552</t>
  </si>
  <si>
    <t>Column11553</t>
  </si>
  <si>
    <t>Column11554</t>
  </si>
  <si>
    <t>Column11555</t>
  </si>
  <si>
    <t>Column11556</t>
  </si>
  <si>
    <t>Column11557</t>
  </si>
  <si>
    <t>Column11558</t>
  </si>
  <si>
    <t>Column11559</t>
  </si>
  <si>
    <t>Column11560</t>
  </si>
  <si>
    <t>Column11561</t>
  </si>
  <si>
    <t>Column11562</t>
  </si>
  <si>
    <t>Column11563</t>
  </si>
  <si>
    <t>Column11564</t>
  </si>
  <si>
    <t>Column11565</t>
  </si>
  <si>
    <t>Column11566</t>
  </si>
  <si>
    <t>Column11567</t>
  </si>
  <si>
    <t>Column11568</t>
  </si>
  <si>
    <t>Column11569</t>
  </si>
  <si>
    <t>Column11570</t>
  </si>
  <si>
    <t>Column11571</t>
  </si>
  <si>
    <t>Column11572</t>
  </si>
  <si>
    <t>Column11573</t>
  </si>
  <si>
    <t>Column11574</t>
  </si>
  <si>
    <t>Column11575</t>
  </si>
  <si>
    <t>Column11576</t>
  </si>
  <si>
    <t>Column11577</t>
  </si>
  <si>
    <t>Column11578</t>
  </si>
  <si>
    <t>Column11579</t>
  </si>
  <si>
    <t>Column11580</t>
  </si>
  <si>
    <t>Column11581</t>
  </si>
  <si>
    <t>Column11582</t>
  </si>
  <si>
    <t>Column11583</t>
  </si>
  <si>
    <t>Column11584</t>
  </si>
  <si>
    <t>Column11585</t>
  </si>
  <si>
    <t>Column11586</t>
  </si>
  <si>
    <t>Column11587</t>
  </si>
  <si>
    <t>Column11588</t>
  </si>
  <si>
    <t>Column11589</t>
  </si>
  <si>
    <t>Column11590</t>
  </si>
  <si>
    <t>Column11591</t>
  </si>
  <si>
    <t>Column11592</t>
  </si>
  <si>
    <t>Column11593</t>
  </si>
  <si>
    <t>Column11594</t>
  </si>
  <si>
    <t>Column11595</t>
  </si>
  <si>
    <t>Column11596</t>
  </si>
  <si>
    <t>Column11597</t>
  </si>
  <si>
    <t>Column11598</t>
  </si>
  <si>
    <t>Column11599</t>
  </si>
  <si>
    <t>Column11600</t>
  </si>
  <si>
    <t>Column11601</t>
  </si>
  <si>
    <t>Column11602</t>
  </si>
  <si>
    <t>Column11603</t>
  </si>
  <si>
    <t>Column11604</t>
  </si>
  <si>
    <t>Column11605</t>
  </si>
  <si>
    <t>Column11606</t>
  </si>
  <si>
    <t>Column11607</t>
  </si>
  <si>
    <t>Column11608</t>
  </si>
  <si>
    <t>Column11609</t>
  </si>
  <si>
    <t>Column11610</t>
  </si>
  <si>
    <t>Column11611</t>
  </si>
  <si>
    <t>Column11612</t>
  </si>
  <si>
    <t>Column11613</t>
  </si>
  <si>
    <t>Column11614</t>
  </si>
  <si>
    <t>Column11615</t>
  </si>
  <si>
    <t>Column11616</t>
  </si>
  <si>
    <t>Column11617</t>
  </si>
  <si>
    <t>Column11618</t>
  </si>
  <si>
    <t>Column11619</t>
  </si>
  <si>
    <t>Column11620</t>
  </si>
  <si>
    <t>Column11621</t>
  </si>
  <si>
    <t>Column11622</t>
  </si>
  <si>
    <t>Column11623</t>
  </si>
  <si>
    <t>Column11624</t>
  </si>
  <si>
    <t>Column11625</t>
  </si>
  <si>
    <t>Column11626</t>
  </si>
  <si>
    <t>Column11627</t>
  </si>
  <si>
    <t>Column11628</t>
  </si>
  <si>
    <t>Column11629</t>
  </si>
  <si>
    <t>Column11630</t>
  </si>
  <si>
    <t>Column11631</t>
  </si>
  <si>
    <t>Column11632</t>
  </si>
  <si>
    <t>Column11633</t>
  </si>
  <si>
    <t>Column11634</t>
  </si>
  <si>
    <t>Column11635</t>
  </si>
  <si>
    <t>Column11636</t>
  </si>
  <si>
    <t>Column11637</t>
  </si>
  <si>
    <t>Column11638</t>
  </si>
  <si>
    <t>Column11639</t>
  </si>
  <si>
    <t>Column11640</t>
  </si>
  <si>
    <t>Column11641</t>
  </si>
  <si>
    <t>Column11642</t>
  </si>
  <si>
    <t>Column11643</t>
  </si>
  <si>
    <t>Column11644</t>
  </si>
  <si>
    <t>Column11645</t>
  </si>
  <si>
    <t>Column11646</t>
  </si>
  <si>
    <t>Column11647</t>
  </si>
  <si>
    <t>Column11648</t>
  </si>
  <si>
    <t>Column11649</t>
  </si>
  <si>
    <t>Column11650</t>
  </si>
  <si>
    <t>Column11651</t>
  </si>
  <si>
    <t>Column11652</t>
  </si>
  <si>
    <t>Column11653</t>
  </si>
  <si>
    <t>Column11654</t>
  </si>
  <si>
    <t>Column11655</t>
  </si>
  <si>
    <t>Column11656</t>
  </si>
  <si>
    <t>Column11657</t>
  </si>
  <si>
    <t>Column11658</t>
  </si>
  <si>
    <t>Column11659</t>
  </si>
  <si>
    <t>Column11660</t>
  </si>
  <si>
    <t>Column11661</t>
  </si>
  <si>
    <t>Column11662</t>
  </si>
  <si>
    <t>Column11663</t>
  </si>
  <si>
    <t>Column11664</t>
  </si>
  <si>
    <t>Column11665</t>
  </si>
  <si>
    <t>Column11666</t>
  </si>
  <si>
    <t>Column11667</t>
  </si>
  <si>
    <t>Column11668</t>
  </si>
  <si>
    <t>Column11669</t>
  </si>
  <si>
    <t>Column11670</t>
  </si>
  <si>
    <t>Column11671</t>
  </si>
  <si>
    <t>Column11672</t>
  </si>
  <si>
    <t>Column11673</t>
  </si>
  <si>
    <t>Column11674</t>
  </si>
  <si>
    <t>Column11675</t>
  </si>
  <si>
    <t>Column11676</t>
  </si>
  <si>
    <t>Column11677</t>
  </si>
  <si>
    <t>Column11678</t>
  </si>
  <si>
    <t>Column11679</t>
  </si>
  <si>
    <t>Column11680</t>
  </si>
  <si>
    <t>Column11681</t>
  </si>
  <si>
    <t>Column11682</t>
  </si>
  <si>
    <t>Column11683</t>
  </si>
  <si>
    <t>Column11684</t>
  </si>
  <si>
    <t>Column11685</t>
  </si>
  <si>
    <t>Column11686</t>
  </si>
  <si>
    <t>Column11687</t>
  </si>
  <si>
    <t>Column11688</t>
  </si>
  <si>
    <t>Column11689</t>
  </si>
  <si>
    <t>Column11690</t>
  </si>
  <si>
    <t>Column11691</t>
  </si>
  <si>
    <t>Column11692</t>
  </si>
  <si>
    <t>Column11693</t>
  </si>
  <si>
    <t>Column11694</t>
  </si>
  <si>
    <t>Column11695</t>
  </si>
  <si>
    <t>Column11696</t>
  </si>
  <si>
    <t>Column11697</t>
  </si>
  <si>
    <t>Column11698</t>
  </si>
  <si>
    <t>Column11699</t>
  </si>
  <si>
    <t>Column11700</t>
  </si>
  <si>
    <t>Column11701</t>
  </si>
  <si>
    <t>Column11702</t>
  </si>
  <si>
    <t>Column11703</t>
  </si>
  <si>
    <t>Column11704</t>
  </si>
  <si>
    <t>Column11705</t>
  </si>
  <si>
    <t>Column11706</t>
  </si>
  <si>
    <t>Column11707</t>
  </si>
  <si>
    <t>Column11708</t>
  </si>
  <si>
    <t>Column11709</t>
  </si>
  <si>
    <t>Column11710</t>
  </si>
  <si>
    <t>Column11711</t>
  </si>
  <si>
    <t>Column11712</t>
  </si>
  <si>
    <t>Column11713</t>
  </si>
  <si>
    <t>Column11714</t>
  </si>
  <si>
    <t>Column11715</t>
  </si>
  <si>
    <t>Column11716</t>
  </si>
  <si>
    <t>Column11717</t>
  </si>
  <si>
    <t>Column11718</t>
  </si>
  <si>
    <t>Column11719</t>
  </si>
  <si>
    <t>Column11720</t>
  </si>
  <si>
    <t>Column11721</t>
  </si>
  <si>
    <t>Column11722</t>
  </si>
  <si>
    <t>Column11723</t>
  </si>
  <si>
    <t>Column11724</t>
  </si>
  <si>
    <t>Column11725</t>
  </si>
  <si>
    <t>Column11726</t>
  </si>
  <si>
    <t>Column11727</t>
  </si>
  <si>
    <t>Column11728</t>
  </si>
  <si>
    <t>Column11729</t>
  </si>
  <si>
    <t>Column11730</t>
  </si>
  <si>
    <t>Column11731</t>
  </si>
  <si>
    <t>Column11732</t>
  </si>
  <si>
    <t>Column11733</t>
  </si>
  <si>
    <t>Column11734</t>
  </si>
  <si>
    <t>Column11735</t>
  </si>
  <si>
    <t>Column11736</t>
  </si>
  <si>
    <t>Column11737</t>
  </si>
  <si>
    <t>Column11738</t>
  </si>
  <si>
    <t>Column11739</t>
  </si>
  <si>
    <t>Column11740</t>
  </si>
  <si>
    <t>Column11741</t>
  </si>
  <si>
    <t>Column11742</t>
  </si>
  <si>
    <t>Column11743</t>
  </si>
  <si>
    <t>Column11744</t>
  </si>
  <si>
    <t>Column11745</t>
  </si>
  <si>
    <t>Column11746</t>
  </si>
  <si>
    <t>Column11747</t>
  </si>
  <si>
    <t>Column11748</t>
  </si>
  <si>
    <t>Column11749</t>
  </si>
  <si>
    <t>Column11750</t>
  </si>
  <si>
    <t>Column11751</t>
  </si>
  <si>
    <t>Column11752</t>
  </si>
  <si>
    <t>Column11753</t>
  </si>
  <si>
    <t>Column11754</t>
  </si>
  <si>
    <t>Column11755</t>
  </si>
  <si>
    <t>Column11756</t>
  </si>
  <si>
    <t>Column11757</t>
  </si>
  <si>
    <t>Column11758</t>
  </si>
  <si>
    <t>Column11759</t>
  </si>
  <si>
    <t>Column11760</t>
  </si>
  <si>
    <t>Column11761</t>
  </si>
  <si>
    <t>Column11762</t>
  </si>
  <si>
    <t>Column11763</t>
  </si>
  <si>
    <t>Column11764</t>
  </si>
  <si>
    <t>Column11765</t>
  </si>
  <si>
    <t>Column11766</t>
  </si>
  <si>
    <t>Column11767</t>
  </si>
  <si>
    <t>Column11768</t>
  </si>
  <si>
    <t>Column11769</t>
  </si>
  <si>
    <t>Column11770</t>
  </si>
  <si>
    <t>Column11771</t>
  </si>
  <si>
    <t>Column11772</t>
  </si>
  <si>
    <t>Column11773</t>
  </si>
  <si>
    <t>Column11774</t>
  </si>
  <si>
    <t>Column11775</t>
  </si>
  <si>
    <t>Column11776</t>
  </si>
  <si>
    <t>Column11777</t>
  </si>
  <si>
    <t>Column11778</t>
  </si>
  <si>
    <t>Column11779</t>
  </si>
  <si>
    <t>Column11780</t>
  </si>
  <si>
    <t>Column11781</t>
  </si>
  <si>
    <t>Column11782</t>
  </si>
  <si>
    <t>Column11783</t>
  </si>
  <si>
    <t>Column11784</t>
  </si>
  <si>
    <t>Column11785</t>
  </si>
  <si>
    <t>Column11786</t>
  </si>
  <si>
    <t>Column11787</t>
  </si>
  <si>
    <t>Column11788</t>
  </si>
  <si>
    <t>Column11789</t>
  </si>
  <si>
    <t>Column11790</t>
  </si>
  <si>
    <t>Column11791</t>
  </si>
  <si>
    <t>Column11792</t>
  </si>
  <si>
    <t>Column11793</t>
  </si>
  <si>
    <t>Column11794</t>
  </si>
  <si>
    <t>Column11795</t>
  </si>
  <si>
    <t>Column11796</t>
  </si>
  <si>
    <t>Column11797</t>
  </si>
  <si>
    <t>Column11798</t>
  </si>
  <si>
    <t>Column11799</t>
  </si>
  <si>
    <t>Column11800</t>
  </si>
  <si>
    <t>Column11801</t>
  </si>
  <si>
    <t>Column11802</t>
  </si>
  <si>
    <t>Column11803</t>
  </si>
  <si>
    <t>Column11804</t>
  </si>
  <si>
    <t>Column11805</t>
  </si>
  <si>
    <t>Column11806</t>
  </si>
  <si>
    <t>Column11807</t>
  </si>
  <si>
    <t>Column11808</t>
  </si>
  <si>
    <t>Column11809</t>
  </si>
  <si>
    <t>Column11810</t>
  </si>
  <si>
    <t>Column11811</t>
  </si>
  <si>
    <t>Column11812</t>
  </si>
  <si>
    <t>Column11813</t>
  </si>
  <si>
    <t>Column11814</t>
  </si>
  <si>
    <t>Column11815</t>
  </si>
  <si>
    <t>Column11816</t>
  </si>
  <si>
    <t>Column11817</t>
  </si>
  <si>
    <t>Column11818</t>
  </si>
  <si>
    <t>Column11819</t>
  </si>
  <si>
    <t>Column11820</t>
  </si>
  <si>
    <t>Column11821</t>
  </si>
  <si>
    <t>Column11822</t>
  </si>
  <si>
    <t>Column11823</t>
  </si>
  <si>
    <t>Column11824</t>
  </si>
  <si>
    <t>Column11825</t>
  </si>
  <si>
    <t>Column11826</t>
  </si>
  <si>
    <t>Column11827</t>
  </si>
  <si>
    <t>Column11828</t>
  </si>
  <si>
    <t>Column11829</t>
  </si>
  <si>
    <t>Column11830</t>
  </si>
  <si>
    <t>Column11831</t>
  </si>
  <si>
    <t>Column11832</t>
  </si>
  <si>
    <t>Column11833</t>
  </si>
  <si>
    <t>Column11834</t>
  </si>
  <si>
    <t>Column11835</t>
  </si>
  <si>
    <t>Column11836</t>
  </si>
  <si>
    <t>Column11837</t>
  </si>
  <si>
    <t>Column11838</t>
  </si>
  <si>
    <t>Column11839</t>
  </si>
  <si>
    <t>Column11840</t>
  </si>
  <si>
    <t>Column11841</t>
  </si>
  <si>
    <t>Column11842</t>
  </si>
  <si>
    <t>Column11843</t>
  </si>
  <si>
    <t>Column11844</t>
  </si>
  <si>
    <t>Column11845</t>
  </si>
  <si>
    <t>Column11846</t>
  </si>
  <si>
    <t>Column11847</t>
  </si>
  <si>
    <t>Column11848</t>
  </si>
  <si>
    <t>Column11849</t>
  </si>
  <si>
    <t>Column11850</t>
  </si>
  <si>
    <t>Column11851</t>
  </si>
  <si>
    <t>Column11852</t>
  </si>
  <si>
    <t>Column11853</t>
  </si>
  <si>
    <t>Column11854</t>
  </si>
  <si>
    <t>Column11855</t>
  </si>
  <si>
    <t>Column11856</t>
  </si>
  <si>
    <t>Column11857</t>
  </si>
  <si>
    <t>Column11858</t>
  </si>
  <si>
    <t>Column11859</t>
  </si>
  <si>
    <t>Column11860</t>
  </si>
  <si>
    <t>Column11861</t>
  </si>
  <si>
    <t>Column11862</t>
  </si>
  <si>
    <t>Column11863</t>
  </si>
  <si>
    <t>Column11864</t>
  </si>
  <si>
    <t>Column11865</t>
  </si>
  <si>
    <t>Column11866</t>
  </si>
  <si>
    <t>Column11867</t>
  </si>
  <si>
    <t>Column11868</t>
  </si>
  <si>
    <t>Column11869</t>
  </si>
  <si>
    <t>Column11870</t>
  </si>
  <si>
    <t>Column11871</t>
  </si>
  <si>
    <t>Column11872</t>
  </si>
  <si>
    <t>Column11873</t>
  </si>
  <si>
    <t>Column11874</t>
  </si>
  <si>
    <t>Column11875</t>
  </si>
  <si>
    <t>Column11876</t>
  </si>
  <si>
    <t>Column11877</t>
  </si>
  <si>
    <t>Column11878</t>
  </si>
  <si>
    <t>Column11879</t>
  </si>
  <si>
    <t>Column11880</t>
  </si>
  <si>
    <t>Column11881</t>
  </si>
  <si>
    <t>Column11882</t>
  </si>
  <si>
    <t>Column11883</t>
  </si>
  <si>
    <t>Column11884</t>
  </si>
  <si>
    <t>Column11885</t>
  </si>
  <si>
    <t>Column11886</t>
  </si>
  <si>
    <t>Column11887</t>
  </si>
  <si>
    <t>Column11888</t>
  </si>
  <si>
    <t>Column11889</t>
  </si>
  <si>
    <t>Column11890</t>
  </si>
  <si>
    <t>Column11891</t>
  </si>
  <si>
    <t>Column11892</t>
  </si>
  <si>
    <t>Column11893</t>
  </si>
  <si>
    <t>Column11894</t>
  </si>
  <si>
    <t>Column11895</t>
  </si>
  <si>
    <t>Column11896</t>
  </si>
  <si>
    <t>Column11897</t>
  </si>
  <si>
    <t>Column11898</t>
  </si>
  <si>
    <t>Column11899</t>
  </si>
  <si>
    <t>Column11900</t>
  </si>
  <si>
    <t>Column11901</t>
  </si>
  <si>
    <t>Column11902</t>
  </si>
  <si>
    <t>Column11903</t>
  </si>
  <si>
    <t>Column11904</t>
  </si>
  <si>
    <t>Column11905</t>
  </si>
  <si>
    <t>Column11906</t>
  </si>
  <si>
    <t>Column11907</t>
  </si>
  <si>
    <t>Column11908</t>
  </si>
  <si>
    <t>Column11909</t>
  </si>
  <si>
    <t>Column11910</t>
  </si>
  <si>
    <t>Column11911</t>
  </si>
  <si>
    <t>Column11912</t>
  </si>
  <si>
    <t>Column11913</t>
  </si>
  <si>
    <t>Column11914</t>
  </si>
  <si>
    <t>Column11915</t>
  </si>
  <si>
    <t>Column11916</t>
  </si>
  <si>
    <t>Column11917</t>
  </si>
  <si>
    <t>Column11918</t>
  </si>
  <si>
    <t>Column11919</t>
  </si>
  <si>
    <t>Column11920</t>
  </si>
  <si>
    <t>Column11921</t>
  </si>
  <si>
    <t>Column11922</t>
  </si>
  <si>
    <t>Column11923</t>
  </si>
  <si>
    <t>Column11924</t>
  </si>
  <si>
    <t>Column11925</t>
  </si>
  <si>
    <t>Column11926</t>
  </si>
  <si>
    <t>Column11927</t>
  </si>
  <si>
    <t>Column11928</t>
  </si>
  <si>
    <t>Column11929</t>
  </si>
  <si>
    <t>Column11930</t>
  </si>
  <si>
    <t>Column11931</t>
  </si>
  <si>
    <t>Column11932</t>
  </si>
  <si>
    <t>Column11933</t>
  </si>
  <si>
    <t>Column11934</t>
  </si>
  <si>
    <t>Column11935</t>
  </si>
  <si>
    <t>Column11936</t>
  </si>
  <si>
    <t>Column11937</t>
  </si>
  <si>
    <t>Column11938</t>
  </si>
  <si>
    <t>Column11939</t>
  </si>
  <si>
    <t>Column11940</t>
  </si>
  <si>
    <t>Column11941</t>
  </si>
  <si>
    <t>Column11942</t>
  </si>
  <si>
    <t>Column11943</t>
  </si>
  <si>
    <t>Column11944</t>
  </si>
  <si>
    <t>Column11945</t>
  </si>
  <si>
    <t>Column11946</t>
  </si>
  <si>
    <t>Column11947</t>
  </si>
  <si>
    <t>Column11948</t>
  </si>
  <si>
    <t>Column11949</t>
  </si>
  <si>
    <t>Column11950</t>
  </si>
  <si>
    <t>Column11951</t>
  </si>
  <si>
    <t>Column11952</t>
  </si>
  <si>
    <t>Column11953</t>
  </si>
  <si>
    <t>Column11954</t>
  </si>
  <si>
    <t>Column11955</t>
  </si>
  <si>
    <t>Column11956</t>
  </si>
  <si>
    <t>Column11957</t>
  </si>
  <si>
    <t>Column11958</t>
  </si>
  <si>
    <t>Column11959</t>
  </si>
  <si>
    <t>Column11960</t>
  </si>
  <si>
    <t>Column11961</t>
  </si>
  <si>
    <t>Column11962</t>
  </si>
  <si>
    <t>Column11963</t>
  </si>
  <si>
    <t>Column11964</t>
  </si>
  <si>
    <t>Column11965</t>
  </si>
  <si>
    <t>Column11966</t>
  </si>
  <si>
    <t>Column11967</t>
  </si>
  <si>
    <t>Column11968</t>
  </si>
  <si>
    <t>Column11969</t>
  </si>
  <si>
    <t>Column11970</t>
  </si>
  <si>
    <t>Column11971</t>
  </si>
  <si>
    <t>Column11972</t>
  </si>
  <si>
    <t>Column11973</t>
  </si>
  <si>
    <t>Column11974</t>
  </si>
  <si>
    <t>Column11975</t>
  </si>
  <si>
    <t>Column11976</t>
  </si>
  <si>
    <t>Column11977</t>
  </si>
  <si>
    <t>Column11978</t>
  </si>
  <si>
    <t>Column11979</t>
  </si>
  <si>
    <t>Column11980</t>
  </si>
  <si>
    <t>Column11981</t>
  </si>
  <si>
    <t>Column11982</t>
  </si>
  <si>
    <t>Column11983</t>
  </si>
  <si>
    <t>Column11984</t>
  </si>
  <si>
    <t>Column11985</t>
  </si>
  <si>
    <t>Column11986</t>
  </si>
  <si>
    <t>Column11987</t>
  </si>
  <si>
    <t>Column11988</t>
  </si>
  <si>
    <t>Column11989</t>
  </si>
  <si>
    <t>Column11990</t>
  </si>
  <si>
    <t>Column11991</t>
  </si>
  <si>
    <t>Column11992</t>
  </si>
  <si>
    <t>Column11993</t>
  </si>
  <si>
    <t>Column11994</t>
  </si>
  <si>
    <t>Column11995</t>
  </si>
  <si>
    <t>Column11996</t>
  </si>
  <si>
    <t>Column11997</t>
  </si>
  <si>
    <t>Column11998</t>
  </si>
  <si>
    <t>Column11999</t>
  </si>
  <si>
    <t>Column12000</t>
  </si>
  <si>
    <t>Column12001</t>
  </si>
  <si>
    <t>Column12002</t>
  </si>
  <si>
    <t>Column12003</t>
  </si>
  <si>
    <t>Column12004</t>
  </si>
  <si>
    <t>Column12005</t>
  </si>
  <si>
    <t>Column12006</t>
  </si>
  <si>
    <t>Column12007</t>
  </si>
  <si>
    <t>Column12008</t>
  </si>
  <si>
    <t>Column12009</t>
  </si>
  <si>
    <t>Column12010</t>
  </si>
  <si>
    <t>Column12011</t>
  </si>
  <si>
    <t>Column12012</t>
  </si>
  <si>
    <t>Column12013</t>
  </si>
  <si>
    <t>Column12014</t>
  </si>
  <si>
    <t>Column12015</t>
  </si>
  <si>
    <t>Column12016</t>
  </si>
  <si>
    <t>Column12017</t>
  </si>
  <si>
    <t>Column12018</t>
  </si>
  <si>
    <t>Column12019</t>
  </si>
  <si>
    <t>Column12020</t>
  </si>
  <si>
    <t>Column12021</t>
  </si>
  <si>
    <t>Column12022</t>
  </si>
  <si>
    <t>Column12023</t>
  </si>
  <si>
    <t>Column12024</t>
  </si>
  <si>
    <t>Column12025</t>
  </si>
  <si>
    <t>Column12026</t>
  </si>
  <si>
    <t>Column12027</t>
  </si>
  <si>
    <t>Column12028</t>
  </si>
  <si>
    <t>Column12029</t>
  </si>
  <si>
    <t>Column12030</t>
  </si>
  <si>
    <t>Column12031</t>
  </si>
  <si>
    <t>Column12032</t>
  </si>
  <si>
    <t>Column12033</t>
  </si>
  <si>
    <t>Column12034</t>
  </si>
  <si>
    <t>Column12035</t>
  </si>
  <si>
    <t>Column12036</t>
  </si>
  <si>
    <t>Column12037</t>
  </si>
  <si>
    <t>Column12038</t>
  </si>
  <si>
    <t>Column12039</t>
  </si>
  <si>
    <t>Column12040</t>
  </si>
  <si>
    <t>Column12041</t>
  </si>
  <si>
    <t>Column12042</t>
  </si>
  <si>
    <t>Column12043</t>
  </si>
  <si>
    <t>Column12044</t>
  </si>
  <si>
    <t>Column12045</t>
  </si>
  <si>
    <t>Column12046</t>
  </si>
  <si>
    <t>Column12047</t>
  </si>
  <si>
    <t>Column12048</t>
  </si>
  <si>
    <t>Column12049</t>
  </si>
  <si>
    <t>Column12050</t>
  </si>
  <si>
    <t>Column12051</t>
  </si>
  <si>
    <t>Column12052</t>
  </si>
  <si>
    <t>Column12053</t>
  </si>
  <si>
    <t>Column12054</t>
  </si>
  <si>
    <t>Column12055</t>
  </si>
  <si>
    <t>Column12056</t>
  </si>
  <si>
    <t>Column12057</t>
  </si>
  <si>
    <t>Column12058</t>
  </si>
  <si>
    <t>Column12059</t>
  </si>
  <si>
    <t>Column12060</t>
  </si>
  <si>
    <t>Column12061</t>
  </si>
  <si>
    <t>Column12062</t>
  </si>
  <si>
    <t>Column12063</t>
  </si>
  <si>
    <t>Column12064</t>
  </si>
  <si>
    <t>Column12065</t>
  </si>
  <si>
    <t>Column12066</t>
  </si>
  <si>
    <t>Column12067</t>
  </si>
  <si>
    <t>Column12068</t>
  </si>
  <si>
    <t>Column12069</t>
  </si>
  <si>
    <t>Column12070</t>
  </si>
  <si>
    <t>Column12071</t>
  </si>
  <si>
    <t>Column12072</t>
  </si>
  <si>
    <t>Column12073</t>
  </si>
  <si>
    <t>Column12074</t>
  </si>
  <si>
    <t>Column12075</t>
  </si>
  <si>
    <t>Column12076</t>
  </si>
  <si>
    <t>Column12077</t>
  </si>
  <si>
    <t>Column12078</t>
  </si>
  <si>
    <t>Column12079</t>
  </si>
  <si>
    <t>Column12080</t>
  </si>
  <si>
    <t>Column12081</t>
  </si>
  <si>
    <t>Column12082</t>
  </si>
  <si>
    <t>Column12083</t>
  </si>
  <si>
    <t>Column12084</t>
  </si>
  <si>
    <t>Column12085</t>
  </si>
  <si>
    <t>Column12086</t>
  </si>
  <si>
    <t>Column12087</t>
  </si>
  <si>
    <t>Column12088</t>
  </si>
  <si>
    <t>Column12089</t>
  </si>
  <si>
    <t>Column12090</t>
  </si>
  <si>
    <t>Column12091</t>
  </si>
  <si>
    <t>Column12092</t>
  </si>
  <si>
    <t>Column12093</t>
  </si>
  <si>
    <t>Column12094</t>
  </si>
  <si>
    <t>Column12095</t>
  </si>
  <si>
    <t>Column12096</t>
  </si>
  <si>
    <t>Column12097</t>
  </si>
  <si>
    <t>Column12098</t>
  </si>
  <si>
    <t>Column12099</t>
  </si>
  <si>
    <t>Column12100</t>
  </si>
  <si>
    <t>Column12101</t>
  </si>
  <si>
    <t>Column12102</t>
  </si>
  <si>
    <t>Column12103</t>
  </si>
  <si>
    <t>Column12104</t>
  </si>
  <si>
    <t>Column12105</t>
  </si>
  <si>
    <t>Column12106</t>
  </si>
  <si>
    <t>Column12107</t>
  </si>
  <si>
    <t>Column12108</t>
  </si>
  <si>
    <t>Column12109</t>
  </si>
  <si>
    <t>Column12110</t>
  </si>
  <si>
    <t>Column12111</t>
  </si>
  <si>
    <t>Column12112</t>
  </si>
  <si>
    <t>Column12113</t>
  </si>
  <si>
    <t>Column12114</t>
  </si>
  <si>
    <t>Column12115</t>
  </si>
  <si>
    <t>Column12116</t>
  </si>
  <si>
    <t>Column12117</t>
  </si>
  <si>
    <t>Column12118</t>
  </si>
  <si>
    <t>Column12119</t>
  </si>
  <si>
    <t>Column12120</t>
  </si>
  <si>
    <t>Column12121</t>
  </si>
  <si>
    <t>Column12122</t>
  </si>
  <si>
    <t>Column12123</t>
  </si>
  <si>
    <t>Column12124</t>
  </si>
  <si>
    <t>Column12125</t>
  </si>
  <si>
    <t>Column12126</t>
  </si>
  <si>
    <t>Column12127</t>
  </si>
  <si>
    <t>Column12128</t>
  </si>
  <si>
    <t>Column12129</t>
  </si>
  <si>
    <t>Column12130</t>
  </si>
  <si>
    <t>Column12131</t>
  </si>
  <si>
    <t>Column12132</t>
  </si>
  <si>
    <t>Column12133</t>
  </si>
  <si>
    <t>Column12134</t>
  </si>
  <si>
    <t>Column12135</t>
  </si>
  <si>
    <t>Column12136</t>
  </si>
  <si>
    <t>Column12137</t>
  </si>
  <si>
    <t>Column12138</t>
  </si>
  <si>
    <t>Column12139</t>
  </si>
  <si>
    <t>Column12140</t>
  </si>
  <si>
    <t>Column12141</t>
  </si>
  <si>
    <t>Column12142</t>
  </si>
  <si>
    <t>Column12143</t>
  </si>
  <si>
    <t>Column12144</t>
  </si>
  <si>
    <t>Column12145</t>
  </si>
  <si>
    <t>Column12146</t>
  </si>
  <si>
    <t>Column12147</t>
  </si>
  <si>
    <t>Column12148</t>
  </si>
  <si>
    <t>Column12149</t>
  </si>
  <si>
    <t>Column12150</t>
  </si>
  <si>
    <t>Column12151</t>
  </si>
  <si>
    <t>Column12152</t>
  </si>
  <si>
    <t>Column12153</t>
  </si>
  <si>
    <t>Column12154</t>
  </si>
  <si>
    <t>Column12155</t>
  </si>
  <si>
    <t>Column12156</t>
  </si>
  <si>
    <t>Column12157</t>
  </si>
  <si>
    <t>Column12158</t>
  </si>
  <si>
    <t>Column12159</t>
  </si>
  <si>
    <t>Column12160</t>
  </si>
  <si>
    <t>Column12161</t>
  </si>
  <si>
    <t>Column12162</t>
  </si>
  <si>
    <t>Column12163</t>
  </si>
  <si>
    <t>Column12164</t>
  </si>
  <si>
    <t>Column12165</t>
  </si>
  <si>
    <t>Column12166</t>
  </si>
  <si>
    <t>Column12167</t>
  </si>
  <si>
    <t>Column12168</t>
  </si>
  <si>
    <t>Column12169</t>
  </si>
  <si>
    <t>Column12170</t>
  </si>
  <si>
    <t>Column12171</t>
  </si>
  <si>
    <t>Column12172</t>
  </si>
  <si>
    <t>Column12173</t>
  </si>
  <si>
    <t>Column12174</t>
  </si>
  <si>
    <t>Column12175</t>
  </si>
  <si>
    <t>Column12176</t>
  </si>
  <si>
    <t>Column12177</t>
  </si>
  <si>
    <t>Column12178</t>
  </si>
  <si>
    <t>Column12179</t>
  </si>
  <si>
    <t>Column12180</t>
  </si>
  <si>
    <t>Column12181</t>
  </si>
  <si>
    <t>Column12182</t>
  </si>
  <si>
    <t>Column12183</t>
  </si>
  <si>
    <t>Column12184</t>
  </si>
  <si>
    <t>Column12185</t>
  </si>
  <si>
    <t>Column12186</t>
  </si>
  <si>
    <t>Column12187</t>
  </si>
  <si>
    <t>Column12188</t>
  </si>
  <si>
    <t>Column12189</t>
  </si>
  <si>
    <t>Column12190</t>
  </si>
  <si>
    <t>Column12191</t>
  </si>
  <si>
    <t>Column12192</t>
  </si>
  <si>
    <t>Column12193</t>
  </si>
  <si>
    <t>Column12194</t>
  </si>
  <si>
    <t>Column12195</t>
  </si>
  <si>
    <t>Column12196</t>
  </si>
  <si>
    <t>Column12197</t>
  </si>
  <si>
    <t>Column12198</t>
  </si>
  <si>
    <t>Column12199</t>
  </si>
  <si>
    <t>Column12200</t>
  </si>
  <si>
    <t>Column12201</t>
  </si>
  <si>
    <t>Column12202</t>
  </si>
  <si>
    <t>Column12203</t>
  </si>
  <si>
    <t>Column12204</t>
  </si>
  <si>
    <t>Column12205</t>
  </si>
  <si>
    <t>Column12206</t>
  </si>
  <si>
    <t>Column12207</t>
  </si>
  <si>
    <t>Column12208</t>
  </si>
  <si>
    <t>Column12209</t>
  </si>
  <si>
    <t>Column12210</t>
  </si>
  <si>
    <t>Column12211</t>
  </si>
  <si>
    <t>Column12212</t>
  </si>
  <si>
    <t>Column12213</t>
  </si>
  <si>
    <t>Column12214</t>
  </si>
  <si>
    <t>Column12215</t>
  </si>
  <si>
    <t>Column12216</t>
  </si>
  <si>
    <t>Column12217</t>
  </si>
  <si>
    <t>Column12218</t>
  </si>
  <si>
    <t>Column12219</t>
  </si>
  <si>
    <t>Column12220</t>
  </si>
  <si>
    <t>Column12221</t>
  </si>
  <si>
    <t>Column12222</t>
  </si>
  <si>
    <t>Column12223</t>
  </si>
  <si>
    <t>Column12224</t>
  </si>
  <si>
    <t>Column12225</t>
  </si>
  <si>
    <t>Column12226</t>
  </si>
  <si>
    <t>Column12227</t>
  </si>
  <si>
    <t>Column12228</t>
  </si>
  <si>
    <t>Column12229</t>
  </si>
  <si>
    <t>Column12230</t>
  </si>
  <si>
    <t>Column12231</t>
  </si>
  <si>
    <t>Column12232</t>
  </si>
  <si>
    <t>Column12233</t>
  </si>
  <si>
    <t>Column12234</t>
  </si>
  <si>
    <t>Column12235</t>
  </si>
  <si>
    <t>Column12236</t>
  </si>
  <si>
    <t>Column12237</t>
  </si>
  <si>
    <t>Column12238</t>
  </si>
  <si>
    <t>Column12239</t>
  </si>
  <si>
    <t>Column12240</t>
  </si>
  <si>
    <t>Column12241</t>
  </si>
  <si>
    <t>Column12242</t>
  </si>
  <si>
    <t>Column12243</t>
  </si>
  <si>
    <t>Column12244</t>
  </si>
  <si>
    <t>Column12245</t>
  </si>
  <si>
    <t>Column12246</t>
  </si>
  <si>
    <t>Column12247</t>
  </si>
  <si>
    <t>Column12248</t>
  </si>
  <si>
    <t>Column12249</t>
  </si>
  <si>
    <t>Column12250</t>
  </si>
  <si>
    <t>Column12251</t>
  </si>
  <si>
    <t>Column12252</t>
  </si>
  <si>
    <t>Column12253</t>
  </si>
  <si>
    <t>Column12254</t>
  </si>
  <si>
    <t>Column12255</t>
  </si>
  <si>
    <t>Column12256</t>
  </si>
  <si>
    <t>Column12257</t>
  </si>
  <si>
    <t>Column12258</t>
  </si>
  <si>
    <t>Column12259</t>
  </si>
  <si>
    <t>Column12260</t>
  </si>
  <si>
    <t>Column12261</t>
  </si>
  <si>
    <t>Column12262</t>
  </si>
  <si>
    <t>Column12263</t>
  </si>
  <si>
    <t>Column12264</t>
  </si>
  <si>
    <t>Column12265</t>
  </si>
  <si>
    <t>Column12266</t>
  </si>
  <si>
    <t>Column12267</t>
  </si>
  <si>
    <t>Column12268</t>
  </si>
  <si>
    <t>Column12269</t>
  </si>
  <si>
    <t>Column12270</t>
  </si>
  <si>
    <t>Column12271</t>
  </si>
  <si>
    <t>Column12272</t>
  </si>
  <si>
    <t>Column12273</t>
  </si>
  <si>
    <t>Column12274</t>
  </si>
  <si>
    <t>Column12275</t>
  </si>
  <si>
    <t>Column12276</t>
  </si>
  <si>
    <t>Column12277</t>
  </si>
  <si>
    <t>Column12278</t>
  </si>
  <si>
    <t>Column12279</t>
  </si>
  <si>
    <t>Column12280</t>
  </si>
  <si>
    <t>Column12281</t>
  </si>
  <si>
    <t>Column12282</t>
  </si>
  <si>
    <t>Column12283</t>
  </si>
  <si>
    <t>Column12284</t>
  </si>
  <si>
    <t>Column12285</t>
  </si>
  <si>
    <t>Column12286</t>
  </si>
  <si>
    <t>Column12287</t>
  </si>
  <si>
    <t>Column12288</t>
  </si>
  <si>
    <t>Column12289</t>
  </si>
  <si>
    <t>Column12290</t>
  </si>
  <si>
    <t>Column12291</t>
  </si>
  <si>
    <t>Column12292</t>
  </si>
  <si>
    <t>Column12293</t>
  </si>
  <si>
    <t>Column12294</t>
  </si>
  <si>
    <t>Column12295</t>
  </si>
  <si>
    <t>Column12296</t>
  </si>
  <si>
    <t>Column12297</t>
  </si>
  <si>
    <t>Column12298</t>
  </si>
  <si>
    <t>Column12299</t>
  </si>
  <si>
    <t>Column12300</t>
  </si>
  <si>
    <t>Column12301</t>
  </si>
  <si>
    <t>Column12302</t>
  </si>
  <si>
    <t>Column12303</t>
  </si>
  <si>
    <t>Column12304</t>
  </si>
  <si>
    <t>Column12305</t>
  </si>
  <si>
    <t>Column12306</t>
  </si>
  <si>
    <t>Column12307</t>
  </si>
  <si>
    <t>Column12308</t>
  </si>
  <si>
    <t>Column12309</t>
  </si>
  <si>
    <t>Column12310</t>
  </si>
  <si>
    <t>Column12311</t>
  </si>
  <si>
    <t>Column12312</t>
  </si>
  <si>
    <t>Column12313</t>
  </si>
  <si>
    <t>Column12314</t>
  </si>
  <si>
    <t>Column12315</t>
  </si>
  <si>
    <t>Column12316</t>
  </si>
  <si>
    <t>Column12317</t>
  </si>
  <si>
    <t>Column12318</t>
  </si>
  <si>
    <t>Column12319</t>
  </si>
  <si>
    <t>Column12320</t>
  </si>
  <si>
    <t>Column12321</t>
  </si>
  <si>
    <t>Column12322</t>
  </si>
  <si>
    <t>Column12323</t>
  </si>
  <si>
    <t>Column12324</t>
  </si>
  <si>
    <t>Column12325</t>
  </si>
  <si>
    <t>Column12326</t>
  </si>
  <si>
    <t>Column12327</t>
  </si>
  <si>
    <t>Column12328</t>
  </si>
  <si>
    <t>Column12329</t>
  </si>
  <si>
    <t>Column12330</t>
  </si>
  <si>
    <t>Column12331</t>
  </si>
  <si>
    <t>Column12332</t>
  </si>
  <si>
    <t>Column12333</t>
  </si>
  <si>
    <t>Column12334</t>
  </si>
  <si>
    <t>Column12335</t>
  </si>
  <si>
    <t>Column12336</t>
  </si>
  <si>
    <t>Column12337</t>
  </si>
  <si>
    <t>Column12338</t>
  </si>
  <si>
    <t>Column12339</t>
  </si>
  <si>
    <t>Column12340</t>
  </si>
  <si>
    <t>Column12341</t>
  </si>
  <si>
    <t>Column12342</t>
  </si>
  <si>
    <t>Column12343</t>
  </si>
  <si>
    <t>Column12344</t>
  </si>
  <si>
    <t>Column12345</t>
  </si>
  <si>
    <t>Column12346</t>
  </si>
  <si>
    <t>Column12347</t>
  </si>
  <si>
    <t>Column12348</t>
  </si>
  <si>
    <t>Column12349</t>
  </si>
  <si>
    <t>Column12350</t>
  </si>
  <si>
    <t>Column12351</t>
  </si>
  <si>
    <t>Column12352</t>
  </si>
  <si>
    <t>Column12353</t>
  </si>
  <si>
    <t>Column12354</t>
  </si>
  <si>
    <t>Column12355</t>
  </si>
  <si>
    <t>Column12356</t>
  </si>
  <si>
    <t>Column12357</t>
  </si>
  <si>
    <t>Column12358</t>
  </si>
  <si>
    <t>Column12359</t>
  </si>
  <si>
    <t>Column12360</t>
  </si>
  <si>
    <t>Column12361</t>
  </si>
  <si>
    <t>Column12362</t>
  </si>
  <si>
    <t>Column12363</t>
  </si>
  <si>
    <t>Column12364</t>
  </si>
  <si>
    <t>Column12365</t>
  </si>
  <si>
    <t>Column12366</t>
  </si>
  <si>
    <t>Column12367</t>
  </si>
  <si>
    <t>Column12368</t>
  </si>
  <si>
    <t>Column12369</t>
  </si>
  <si>
    <t>Column12370</t>
  </si>
  <si>
    <t>Column12371</t>
  </si>
  <si>
    <t>Column12372</t>
  </si>
  <si>
    <t>Column12373</t>
  </si>
  <si>
    <t>Column12374</t>
  </si>
  <si>
    <t>Column12375</t>
  </si>
  <si>
    <t>Column12376</t>
  </si>
  <si>
    <t>Column12377</t>
  </si>
  <si>
    <t>Column12378</t>
  </si>
  <si>
    <t>Column12379</t>
  </si>
  <si>
    <t>Column12380</t>
  </si>
  <si>
    <t>Column12381</t>
  </si>
  <si>
    <t>Column12382</t>
  </si>
  <si>
    <t>Column12383</t>
  </si>
  <si>
    <t>Column12384</t>
  </si>
  <si>
    <t>Column12385</t>
  </si>
  <si>
    <t>Column12386</t>
  </si>
  <si>
    <t>Column12387</t>
  </si>
  <si>
    <t>Column12388</t>
  </si>
  <si>
    <t>Column12389</t>
  </si>
  <si>
    <t>Column12390</t>
  </si>
  <si>
    <t>Column12391</t>
  </si>
  <si>
    <t>Column12392</t>
  </si>
  <si>
    <t>Column12393</t>
  </si>
  <si>
    <t>Column12394</t>
  </si>
  <si>
    <t>Column12395</t>
  </si>
  <si>
    <t>Column12396</t>
  </si>
  <si>
    <t>Column12397</t>
  </si>
  <si>
    <t>Column12398</t>
  </si>
  <si>
    <t>Column12399</t>
  </si>
  <si>
    <t>Column12400</t>
  </si>
  <si>
    <t>Column12401</t>
  </si>
  <si>
    <t>Column12402</t>
  </si>
  <si>
    <t>Column12403</t>
  </si>
  <si>
    <t>Column12404</t>
  </si>
  <si>
    <t>Column12405</t>
  </si>
  <si>
    <t>Column12406</t>
  </si>
  <si>
    <t>Column12407</t>
  </si>
  <si>
    <t>Column12408</t>
  </si>
  <si>
    <t>Column12409</t>
  </si>
  <si>
    <t>Column12410</t>
  </si>
  <si>
    <t>Column12411</t>
  </si>
  <si>
    <t>Column12412</t>
  </si>
  <si>
    <t>Column12413</t>
  </si>
  <si>
    <t>Column12414</t>
  </si>
  <si>
    <t>Column12415</t>
  </si>
  <si>
    <t>Column12416</t>
  </si>
  <si>
    <t>Column12417</t>
  </si>
  <si>
    <t>Column12418</t>
  </si>
  <si>
    <t>Column12419</t>
  </si>
  <si>
    <t>Column12420</t>
  </si>
  <si>
    <t>Column12421</t>
  </si>
  <si>
    <t>Column12422</t>
  </si>
  <si>
    <t>Column12423</t>
  </si>
  <si>
    <t>Column12424</t>
  </si>
  <si>
    <t>Column12425</t>
  </si>
  <si>
    <t>Column12426</t>
  </si>
  <si>
    <t>Column12427</t>
  </si>
  <si>
    <t>Column12428</t>
  </si>
  <si>
    <t>Column12429</t>
  </si>
  <si>
    <t>Column12430</t>
  </si>
  <si>
    <t>Column12431</t>
  </si>
  <si>
    <t>Column12432</t>
  </si>
  <si>
    <t>Column12433</t>
  </si>
  <si>
    <t>Column12434</t>
  </si>
  <si>
    <t>Column12435</t>
  </si>
  <si>
    <t>Column12436</t>
  </si>
  <si>
    <t>Column12437</t>
  </si>
  <si>
    <t>Column12438</t>
  </si>
  <si>
    <t>Column12439</t>
  </si>
  <si>
    <t>Column12440</t>
  </si>
  <si>
    <t>Column12441</t>
  </si>
  <si>
    <t>Column12442</t>
  </si>
  <si>
    <t>Column12443</t>
  </si>
  <si>
    <t>Column12444</t>
  </si>
  <si>
    <t>Column12445</t>
  </si>
  <si>
    <t>Column12446</t>
  </si>
  <si>
    <t>Column12447</t>
  </si>
  <si>
    <t>Column12448</t>
  </si>
  <si>
    <t>Column12449</t>
  </si>
  <si>
    <t>Column12450</t>
  </si>
  <si>
    <t>Column12451</t>
  </si>
  <si>
    <t>Column12452</t>
  </si>
  <si>
    <t>Column12453</t>
  </si>
  <si>
    <t>Column12454</t>
  </si>
  <si>
    <t>Column12455</t>
  </si>
  <si>
    <t>Column12456</t>
  </si>
  <si>
    <t>Column12457</t>
  </si>
  <si>
    <t>Column12458</t>
  </si>
  <si>
    <t>Column12459</t>
  </si>
  <si>
    <t>Column12460</t>
  </si>
  <si>
    <t>Column12461</t>
  </si>
  <si>
    <t>Column12462</t>
  </si>
  <si>
    <t>Column12463</t>
  </si>
  <si>
    <t>Column12464</t>
  </si>
  <si>
    <t>Column12465</t>
  </si>
  <si>
    <t>Column12466</t>
  </si>
  <si>
    <t>Column12467</t>
  </si>
  <si>
    <t>Column12468</t>
  </si>
  <si>
    <t>Column12469</t>
  </si>
  <si>
    <t>Column12470</t>
  </si>
  <si>
    <t>Column12471</t>
  </si>
  <si>
    <t>Column12472</t>
  </si>
  <si>
    <t>Column12473</t>
  </si>
  <si>
    <t>Column12474</t>
  </si>
  <si>
    <t>Column12475</t>
  </si>
  <si>
    <t>Column12476</t>
  </si>
  <si>
    <t>Column12477</t>
  </si>
  <si>
    <t>Column12478</t>
  </si>
  <si>
    <t>Column12479</t>
  </si>
  <si>
    <t>Column12480</t>
  </si>
  <si>
    <t>Column12481</t>
  </si>
  <si>
    <t>Column12482</t>
  </si>
  <si>
    <t>Column12483</t>
  </si>
  <si>
    <t>Column12484</t>
  </si>
  <si>
    <t>Column12485</t>
  </si>
  <si>
    <t>Column12486</t>
  </si>
  <si>
    <t>Column12487</t>
  </si>
  <si>
    <t>Column12488</t>
  </si>
  <si>
    <t>Column12489</t>
  </si>
  <si>
    <t>Column12490</t>
  </si>
  <si>
    <t>Column12491</t>
  </si>
  <si>
    <t>Column12492</t>
  </si>
  <si>
    <t>Column12493</t>
  </si>
  <si>
    <t>Column12494</t>
  </si>
  <si>
    <t>Column12495</t>
  </si>
  <si>
    <t>Column12496</t>
  </si>
  <si>
    <t>Column12497</t>
  </si>
  <si>
    <t>Column12498</t>
  </si>
  <si>
    <t>Column12499</t>
  </si>
  <si>
    <t>Column12500</t>
  </si>
  <si>
    <t>Column12501</t>
  </si>
  <si>
    <t>Column12502</t>
  </si>
  <si>
    <t>Column12503</t>
  </si>
  <si>
    <t>Column12504</t>
  </si>
  <si>
    <t>Column12505</t>
  </si>
  <si>
    <t>Column12506</t>
  </si>
  <si>
    <t>Column12507</t>
  </si>
  <si>
    <t>Column12508</t>
  </si>
  <si>
    <t>Column12509</t>
  </si>
  <si>
    <t>Column12510</t>
  </si>
  <si>
    <t>Column12511</t>
  </si>
  <si>
    <t>Column12512</t>
  </si>
  <si>
    <t>Column12513</t>
  </si>
  <si>
    <t>Column12514</t>
  </si>
  <si>
    <t>Column12515</t>
  </si>
  <si>
    <t>Column12516</t>
  </si>
  <si>
    <t>Column12517</t>
  </si>
  <si>
    <t>Column12518</t>
  </si>
  <si>
    <t>Column12519</t>
  </si>
  <si>
    <t>Column12520</t>
  </si>
  <si>
    <t>Column12521</t>
  </si>
  <si>
    <t>Column12522</t>
  </si>
  <si>
    <t>Column12523</t>
  </si>
  <si>
    <t>Column12524</t>
  </si>
  <si>
    <t>Column12525</t>
  </si>
  <si>
    <t>Column12526</t>
  </si>
  <si>
    <t>Column12527</t>
  </si>
  <si>
    <t>Column12528</t>
  </si>
  <si>
    <t>Column12529</t>
  </si>
  <si>
    <t>Column12530</t>
  </si>
  <si>
    <t>Column12531</t>
  </si>
  <si>
    <t>Column12532</t>
  </si>
  <si>
    <t>Column12533</t>
  </si>
  <si>
    <t>Column12534</t>
  </si>
  <si>
    <t>Column12535</t>
  </si>
  <si>
    <t>Column12536</t>
  </si>
  <si>
    <t>Column12537</t>
  </si>
  <si>
    <t>Column12538</t>
  </si>
  <si>
    <t>Column12539</t>
  </si>
  <si>
    <t>Column12540</t>
  </si>
  <si>
    <t>Column12541</t>
  </si>
  <si>
    <t>Column12542</t>
  </si>
  <si>
    <t>Column12543</t>
  </si>
  <si>
    <t>Column12544</t>
  </si>
  <si>
    <t>Column12545</t>
  </si>
  <si>
    <t>Column12546</t>
  </si>
  <si>
    <t>Column12547</t>
  </si>
  <si>
    <t>Column12548</t>
  </si>
  <si>
    <t>Column12549</t>
  </si>
  <si>
    <t>Column12550</t>
  </si>
  <si>
    <t>Column12551</t>
  </si>
  <si>
    <t>Column12552</t>
  </si>
  <si>
    <t>Column12553</t>
  </si>
  <si>
    <t>Column12554</t>
  </si>
  <si>
    <t>Column12555</t>
  </si>
  <si>
    <t>Column12556</t>
  </si>
  <si>
    <t>Column12557</t>
  </si>
  <si>
    <t>Column12558</t>
  </si>
  <si>
    <t>Column12559</t>
  </si>
  <si>
    <t>Column12560</t>
  </si>
  <si>
    <t>Column12561</t>
  </si>
  <si>
    <t>Column12562</t>
  </si>
  <si>
    <t>Column12563</t>
  </si>
  <si>
    <t>Column12564</t>
  </si>
  <si>
    <t>Column12565</t>
  </si>
  <si>
    <t>Column12566</t>
  </si>
  <si>
    <t>Column12567</t>
  </si>
  <si>
    <t>Column12568</t>
  </si>
  <si>
    <t>Column12569</t>
  </si>
  <si>
    <t>Column12570</t>
  </si>
  <si>
    <t>Column12571</t>
  </si>
  <si>
    <t>Column12572</t>
  </si>
  <si>
    <t>Column12573</t>
  </si>
  <si>
    <t>Column12574</t>
  </si>
  <si>
    <t>Column12575</t>
  </si>
  <si>
    <t>Column12576</t>
  </si>
  <si>
    <t>Column12577</t>
  </si>
  <si>
    <t>Column12578</t>
  </si>
  <si>
    <t>Column12579</t>
  </si>
  <si>
    <t>Column12580</t>
  </si>
  <si>
    <t>Column12581</t>
  </si>
  <si>
    <t>Column12582</t>
  </si>
  <si>
    <t>Column12583</t>
  </si>
  <si>
    <t>Column12584</t>
  </si>
  <si>
    <t>Column12585</t>
  </si>
  <si>
    <t>Column12586</t>
  </si>
  <si>
    <t>Column12587</t>
  </si>
  <si>
    <t>Column12588</t>
  </si>
  <si>
    <t>Column12589</t>
  </si>
  <si>
    <t>Column12590</t>
  </si>
  <si>
    <t>Column12591</t>
  </si>
  <si>
    <t>Column12592</t>
  </si>
  <si>
    <t>Column12593</t>
  </si>
  <si>
    <t>Column12594</t>
  </si>
  <si>
    <t>Column12595</t>
  </si>
  <si>
    <t>Column12596</t>
  </si>
  <si>
    <t>Column12597</t>
  </si>
  <si>
    <t>Column12598</t>
  </si>
  <si>
    <t>Column12599</t>
  </si>
  <si>
    <t>Column12600</t>
  </si>
  <si>
    <t>Column12601</t>
  </si>
  <si>
    <t>Column12602</t>
  </si>
  <si>
    <t>Column12603</t>
  </si>
  <si>
    <t>Column12604</t>
  </si>
  <si>
    <t>Column12605</t>
  </si>
  <si>
    <t>Column12606</t>
  </si>
  <si>
    <t>Column12607</t>
  </si>
  <si>
    <t>Column12608</t>
  </si>
  <si>
    <t>Column12609</t>
  </si>
  <si>
    <t>Column12610</t>
  </si>
  <si>
    <t>Column12611</t>
  </si>
  <si>
    <t>Column12612</t>
  </si>
  <si>
    <t>Column12613</t>
  </si>
  <si>
    <t>Column12614</t>
  </si>
  <si>
    <t>Column12615</t>
  </si>
  <si>
    <t>Column12616</t>
  </si>
  <si>
    <t>Column12617</t>
  </si>
  <si>
    <t>Column12618</t>
  </si>
  <si>
    <t>Column12619</t>
  </si>
  <si>
    <t>Column12620</t>
  </si>
  <si>
    <t>Column12621</t>
  </si>
  <si>
    <t>Column12622</t>
  </si>
  <si>
    <t>Column12623</t>
  </si>
  <si>
    <t>Column12624</t>
  </si>
  <si>
    <t>Column12625</t>
  </si>
  <si>
    <t>Column12626</t>
  </si>
  <si>
    <t>Column12627</t>
  </si>
  <si>
    <t>Column12628</t>
  </si>
  <si>
    <t>Column12629</t>
  </si>
  <si>
    <t>Column12630</t>
  </si>
  <si>
    <t>Column12631</t>
  </si>
  <si>
    <t>Column12632</t>
  </si>
  <si>
    <t>Column12633</t>
  </si>
  <si>
    <t>Column12634</t>
  </si>
  <si>
    <t>Column12635</t>
  </si>
  <si>
    <t>Column12636</t>
  </si>
  <si>
    <t>Column12637</t>
  </si>
  <si>
    <t>Column12638</t>
  </si>
  <si>
    <t>Column12639</t>
  </si>
  <si>
    <t>Column12640</t>
  </si>
  <si>
    <t>Column12641</t>
  </si>
  <si>
    <t>Column12642</t>
  </si>
  <si>
    <t>Column12643</t>
  </si>
  <si>
    <t>Column12644</t>
  </si>
  <si>
    <t>Column12645</t>
  </si>
  <si>
    <t>Column12646</t>
  </si>
  <si>
    <t>Column12647</t>
  </si>
  <si>
    <t>Column12648</t>
  </si>
  <si>
    <t>Column12649</t>
  </si>
  <si>
    <t>Column12650</t>
  </si>
  <si>
    <t>Column12651</t>
  </si>
  <si>
    <t>Column12652</t>
  </si>
  <si>
    <t>Column12653</t>
  </si>
  <si>
    <t>Column12654</t>
  </si>
  <si>
    <t>Column12655</t>
  </si>
  <si>
    <t>Column12656</t>
  </si>
  <si>
    <t>Column12657</t>
  </si>
  <si>
    <t>Column12658</t>
  </si>
  <si>
    <t>Column12659</t>
  </si>
  <si>
    <t>Column12660</t>
  </si>
  <si>
    <t>Column12661</t>
  </si>
  <si>
    <t>Column12662</t>
  </si>
  <si>
    <t>Column12663</t>
  </si>
  <si>
    <t>Column12664</t>
  </si>
  <si>
    <t>Column12665</t>
  </si>
  <si>
    <t>Column12666</t>
  </si>
  <si>
    <t>Column12667</t>
  </si>
  <si>
    <t>Column12668</t>
  </si>
  <si>
    <t>Column12669</t>
  </si>
  <si>
    <t>Column12670</t>
  </si>
  <si>
    <t>Column12671</t>
  </si>
  <si>
    <t>Column12672</t>
  </si>
  <si>
    <t>Column12673</t>
  </si>
  <si>
    <t>Column12674</t>
  </si>
  <si>
    <t>Column12675</t>
  </si>
  <si>
    <t>Column12676</t>
  </si>
  <si>
    <t>Column12677</t>
  </si>
  <si>
    <t>Column12678</t>
  </si>
  <si>
    <t>Column12679</t>
  </si>
  <si>
    <t>Column12680</t>
  </si>
  <si>
    <t>Column12681</t>
  </si>
  <si>
    <t>Column12682</t>
  </si>
  <si>
    <t>Column12683</t>
  </si>
  <si>
    <t>Column12684</t>
  </si>
  <si>
    <t>Column12685</t>
  </si>
  <si>
    <t>Column12686</t>
  </si>
  <si>
    <t>Column12687</t>
  </si>
  <si>
    <t>Column12688</t>
  </si>
  <si>
    <t>Column12689</t>
  </si>
  <si>
    <t>Column12690</t>
  </si>
  <si>
    <t>Column12691</t>
  </si>
  <si>
    <t>Column12692</t>
  </si>
  <si>
    <t>Column12693</t>
  </si>
  <si>
    <t>Column12694</t>
  </si>
  <si>
    <t>Column12695</t>
  </si>
  <si>
    <t>Column12696</t>
  </si>
  <si>
    <t>Column12697</t>
  </si>
  <si>
    <t>Column12698</t>
  </si>
  <si>
    <t>Column12699</t>
  </si>
  <si>
    <t>Column12700</t>
  </si>
  <si>
    <t>Column12701</t>
  </si>
  <si>
    <t>Column12702</t>
  </si>
  <si>
    <t>Column12703</t>
  </si>
  <si>
    <t>Column12704</t>
  </si>
  <si>
    <t>Column12705</t>
  </si>
  <si>
    <t>Column12706</t>
  </si>
  <si>
    <t>Column12707</t>
  </si>
  <si>
    <t>Column12708</t>
  </si>
  <si>
    <t>Column12709</t>
  </si>
  <si>
    <t>Column12710</t>
  </si>
  <si>
    <t>Column12711</t>
  </si>
  <si>
    <t>Column12712</t>
  </si>
  <si>
    <t>Column12713</t>
  </si>
  <si>
    <t>Column12714</t>
  </si>
  <si>
    <t>Column12715</t>
  </si>
  <si>
    <t>Column12716</t>
  </si>
  <si>
    <t>Column12717</t>
  </si>
  <si>
    <t>Column12718</t>
  </si>
  <si>
    <t>Column12719</t>
  </si>
  <si>
    <t>Column12720</t>
  </si>
  <si>
    <t>Column12721</t>
  </si>
  <si>
    <t>Column12722</t>
  </si>
  <si>
    <t>Column12723</t>
  </si>
  <si>
    <t>Column12724</t>
  </si>
  <si>
    <t>Column12725</t>
  </si>
  <si>
    <t>Column12726</t>
  </si>
  <si>
    <t>Column12727</t>
  </si>
  <si>
    <t>Column12728</t>
  </si>
  <si>
    <t>Column12729</t>
  </si>
  <si>
    <t>Column12730</t>
  </si>
  <si>
    <t>Column12731</t>
  </si>
  <si>
    <t>Column12732</t>
  </si>
  <si>
    <t>Column12733</t>
  </si>
  <si>
    <t>Column12734</t>
  </si>
  <si>
    <t>Column12735</t>
  </si>
  <si>
    <t>Column12736</t>
  </si>
  <si>
    <t>Column12737</t>
  </si>
  <si>
    <t>Column12738</t>
  </si>
  <si>
    <t>Column12739</t>
  </si>
  <si>
    <t>Column12740</t>
  </si>
  <si>
    <t>Column12741</t>
  </si>
  <si>
    <t>Column12742</t>
  </si>
  <si>
    <t>Column12743</t>
  </si>
  <si>
    <t>Column12744</t>
  </si>
  <si>
    <t>Column12745</t>
  </si>
  <si>
    <t>Column12746</t>
  </si>
  <si>
    <t>Column12747</t>
  </si>
  <si>
    <t>Column12748</t>
  </si>
  <si>
    <t>Column12749</t>
  </si>
  <si>
    <t>Column12750</t>
  </si>
  <si>
    <t>Column12751</t>
  </si>
  <si>
    <t>Column12752</t>
  </si>
  <si>
    <t>Column12753</t>
  </si>
  <si>
    <t>Column12754</t>
  </si>
  <si>
    <t>Column12755</t>
  </si>
  <si>
    <t>Column12756</t>
  </si>
  <si>
    <t>Column12757</t>
  </si>
  <si>
    <t>Column12758</t>
  </si>
  <si>
    <t>Column12759</t>
  </si>
  <si>
    <t>Column12760</t>
  </si>
  <si>
    <t>Column12761</t>
  </si>
  <si>
    <t>Column12762</t>
  </si>
  <si>
    <t>Column12763</t>
  </si>
  <si>
    <t>Column12764</t>
  </si>
  <si>
    <t>Column12765</t>
  </si>
  <si>
    <t>Column12766</t>
  </si>
  <si>
    <t>Column12767</t>
  </si>
  <si>
    <t>Column12768</t>
  </si>
  <si>
    <t>Column12769</t>
  </si>
  <si>
    <t>Column12770</t>
  </si>
  <si>
    <t>Column12771</t>
  </si>
  <si>
    <t>Column12772</t>
  </si>
  <si>
    <t>Column12773</t>
  </si>
  <si>
    <t>Column12774</t>
  </si>
  <si>
    <t>Column12775</t>
  </si>
  <si>
    <t>Column12776</t>
  </si>
  <si>
    <t>Column12777</t>
  </si>
  <si>
    <t>Column12778</t>
  </si>
  <si>
    <t>Column12779</t>
  </si>
  <si>
    <t>Column12780</t>
  </si>
  <si>
    <t>Column12781</t>
  </si>
  <si>
    <t>Column12782</t>
  </si>
  <si>
    <t>Column12783</t>
  </si>
  <si>
    <t>Column12784</t>
  </si>
  <si>
    <t>Column12785</t>
  </si>
  <si>
    <t>Column12786</t>
  </si>
  <si>
    <t>Column12787</t>
  </si>
  <si>
    <t>Column12788</t>
  </si>
  <si>
    <t>Column12789</t>
  </si>
  <si>
    <t>Column12790</t>
  </si>
  <si>
    <t>Column12791</t>
  </si>
  <si>
    <t>Column12792</t>
  </si>
  <si>
    <t>Column12793</t>
  </si>
  <si>
    <t>Column12794</t>
  </si>
  <si>
    <t>Column12795</t>
  </si>
  <si>
    <t>Column12796</t>
  </si>
  <si>
    <t>Column12797</t>
  </si>
  <si>
    <t>Column12798</t>
  </si>
  <si>
    <t>Column12799</t>
  </si>
  <si>
    <t>Column12800</t>
  </si>
  <si>
    <t>Column12801</t>
  </si>
  <si>
    <t>Column12802</t>
  </si>
  <si>
    <t>Column12803</t>
  </si>
  <si>
    <t>Column12804</t>
  </si>
  <si>
    <t>Column12805</t>
  </si>
  <si>
    <t>Column12806</t>
  </si>
  <si>
    <t>Column12807</t>
  </si>
  <si>
    <t>Column12808</t>
  </si>
  <si>
    <t>Column12809</t>
  </si>
  <si>
    <t>Column12810</t>
  </si>
  <si>
    <t>Column12811</t>
  </si>
  <si>
    <t>Column12812</t>
  </si>
  <si>
    <t>Column12813</t>
  </si>
  <si>
    <t>Column12814</t>
  </si>
  <si>
    <t>Column12815</t>
  </si>
  <si>
    <t>Column12816</t>
  </si>
  <si>
    <t>Column12817</t>
  </si>
  <si>
    <t>Column12818</t>
  </si>
  <si>
    <t>Column12819</t>
  </si>
  <si>
    <t>Column12820</t>
  </si>
  <si>
    <t>Column12821</t>
  </si>
  <si>
    <t>Column12822</t>
  </si>
  <si>
    <t>Column12823</t>
  </si>
  <si>
    <t>Column12824</t>
  </si>
  <si>
    <t>Column12825</t>
  </si>
  <si>
    <t>Column12826</t>
  </si>
  <si>
    <t>Column12827</t>
  </si>
  <si>
    <t>Column12828</t>
  </si>
  <si>
    <t>Column12829</t>
  </si>
  <si>
    <t>Column12830</t>
  </si>
  <si>
    <t>Column12831</t>
  </si>
  <si>
    <t>Column12832</t>
  </si>
  <si>
    <t>Column12833</t>
  </si>
  <si>
    <t>Column12834</t>
  </si>
  <si>
    <t>Column12835</t>
  </si>
  <si>
    <t>Column12836</t>
  </si>
  <si>
    <t>Column12837</t>
  </si>
  <si>
    <t>Column12838</t>
  </si>
  <si>
    <t>Column12839</t>
  </si>
  <si>
    <t>Column12840</t>
  </si>
  <si>
    <t>Column12841</t>
  </si>
  <si>
    <t>Column12842</t>
  </si>
  <si>
    <t>Column12843</t>
  </si>
  <si>
    <t>Column12844</t>
  </si>
  <si>
    <t>Column12845</t>
  </si>
  <si>
    <t>Column12846</t>
  </si>
  <si>
    <t>Column12847</t>
  </si>
  <si>
    <t>Column12848</t>
  </si>
  <si>
    <t>Column12849</t>
  </si>
  <si>
    <t>Column12850</t>
  </si>
  <si>
    <t>Column12851</t>
  </si>
  <si>
    <t>Column12852</t>
  </si>
  <si>
    <t>Column12853</t>
  </si>
  <si>
    <t>Column12854</t>
  </si>
  <si>
    <t>Column12855</t>
  </si>
  <si>
    <t>Column12856</t>
  </si>
  <si>
    <t>Column12857</t>
  </si>
  <si>
    <t>Column12858</t>
  </si>
  <si>
    <t>Column12859</t>
  </si>
  <si>
    <t>Column12860</t>
  </si>
  <si>
    <t>Column12861</t>
  </si>
  <si>
    <t>Column12862</t>
  </si>
  <si>
    <t>Column12863</t>
  </si>
  <si>
    <t>Column12864</t>
  </si>
  <si>
    <t>Column12865</t>
  </si>
  <si>
    <t>Column12866</t>
  </si>
  <si>
    <t>Column12867</t>
  </si>
  <si>
    <t>Column12868</t>
  </si>
  <si>
    <t>Column12869</t>
  </si>
  <si>
    <t>Column12870</t>
  </si>
  <si>
    <t>Column12871</t>
  </si>
  <si>
    <t>Column12872</t>
  </si>
  <si>
    <t>Column12873</t>
  </si>
  <si>
    <t>Column12874</t>
  </si>
  <si>
    <t>Column12875</t>
  </si>
  <si>
    <t>Column12876</t>
  </si>
  <si>
    <t>Column12877</t>
  </si>
  <si>
    <t>Column12878</t>
  </si>
  <si>
    <t>Column12879</t>
  </si>
  <si>
    <t>Column12880</t>
  </si>
  <si>
    <t>Column12881</t>
  </si>
  <si>
    <t>Column12882</t>
  </si>
  <si>
    <t>Column12883</t>
  </si>
  <si>
    <t>Column12884</t>
  </si>
  <si>
    <t>Column12885</t>
  </si>
  <si>
    <t>Column12886</t>
  </si>
  <si>
    <t>Column12887</t>
  </si>
  <si>
    <t>Column12888</t>
  </si>
  <si>
    <t>Column12889</t>
  </si>
  <si>
    <t>Column12890</t>
  </si>
  <si>
    <t>Column12891</t>
  </si>
  <si>
    <t>Column12892</t>
  </si>
  <si>
    <t>Column12893</t>
  </si>
  <si>
    <t>Column12894</t>
  </si>
  <si>
    <t>Column12895</t>
  </si>
  <si>
    <t>Column12896</t>
  </si>
  <si>
    <t>Column12897</t>
  </si>
  <si>
    <t>Column12898</t>
  </si>
  <si>
    <t>Column12899</t>
  </si>
  <si>
    <t>Column12900</t>
  </si>
  <si>
    <t>Column12901</t>
  </si>
  <si>
    <t>Column12902</t>
  </si>
  <si>
    <t>Column12903</t>
  </si>
  <si>
    <t>Column12904</t>
  </si>
  <si>
    <t>Column12905</t>
  </si>
  <si>
    <t>Column12906</t>
  </si>
  <si>
    <t>Column12907</t>
  </si>
  <si>
    <t>Column12908</t>
  </si>
  <si>
    <t>Column12909</t>
  </si>
  <si>
    <t>Column12910</t>
  </si>
  <si>
    <t>Column12911</t>
  </si>
  <si>
    <t>Column12912</t>
  </si>
  <si>
    <t>Column12913</t>
  </si>
  <si>
    <t>Column12914</t>
  </si>
  <si>
    <t>Column12915</t>
  </si>
  <si>
    <t>Column12916</t>
  </si>
  <si>
    <t>Column12917</t>
  </si>
  <si>
    <t>Column12918</t>
  </si>
  <si>
    <t>Column12919</t>
  </si>
  <si>
    <t>Column12920</t>
  </si>
  <si>
    <t>Column12921</t>
  </si>
  <si>
    <t>Column12922</t>
  </si>
  <si>
    <t>Column12923</t>
  </si>
  <si>
    <t>Column12924</t>
  </si>
  <si>
    <t>Column12925</t>
  </si>
  <si>
    <t>Column12926</t>
  </si>
  <si>
    <t>Column12927</t>
  </si>
  <si>
    <t>Column12928</t>
  </si>
  <si>
    <t>Column12929</t>
  </si>
  <si>
    <t>Column12930</t>
  </si>
  <si>
    <t>Column12931</t>
  </si>
  <si>
    <t>Column12932</t>
  </si>
  <si>
    <t>Column12933</t>
  </si>
  <si>
    <t>Column12934</t>
  </si>
  <si>
    <t>Column12935</t>
  </si>
  <si>
    <t>Column12936</t>
  </si>
  <si>
    <t>Column12937</t>
  </si>
  <si>
    <t>Column12938</t>
  </si>
  <si>
    <t>Column12939</t>
  </si>
  <si>
    <t>Column12940</t>
  </si>
  <si>
    <t>Column12941</t>
  </si>
  <si>
    <t>Column12942</t>
  </si>
  <si>
    <t>Column12943</t>
  </si>
  <si>
    <t>Column12944</t>
  </si>
  <si>
    <t>Column12945</t>
  </si>
  <si>
    <t>Column12946</t>
  </si>
  <si>
    <t>Column12947</t>
  </si>
  <si>
    <t>Column12948</t>
  </si>
  <si>
    <t>Column12949</t>
  </si>
  <si>
    <t>Column12950</t>
  </si>
  <si>
    <t>Column12951</t>
  </si>
  <si>
    <t>Column12952</t>
  </si>
  <si>
    <t>Column12953</t>
  </si>
  <si>
    <t>Column12954</t>
  </si>
  <si>
    <t>Column12955</t>
  </si>
  <si>
    <t>Column12956</t>
  </si>
  <si>
    <t>Column12957</t>
  </si>
  <si>
    <t>Column12958</t>
  </si>
  <si>
    <t>Column12959</t>
  </si>
  <si>
    <t>Column12960</t>
  </si>
  <si>
    <t>Column12961</t>
  </si>
  <si>
    <t>Column12962</t>
  </si>
  <si>
    <t>Column12963</t>
  </si>
  <si>
    <t>Column12964</t>
  </si>
  <si>
    <t>Column12965</t>
  </si>
  <si>
    <t>Column12966</t>
  </si>
  <si>
    <t>Column12967</t>
  </si>
  <si>
    <t>Column12968</t>
  </si>
  <si>
    <t>Column12969</t>
  </si>
  <si>
    <t>Column12970</t>
  </si>
  <si>
    <t>Column12971</t>
  </si>
  <si>
    <t>Column12972</t>
  </si>
  <si>
    <t>Column12973</t>
  </si>
  <si>
    <t>Column12974</t>
  </si>
  <si>
    <t>Column12975</t>
  </si>
  <si>
    <t>Column12976</t>
  </si>
  <si>
    <t>Column12977</t>
  </si>
  <si>
    <t>Column12978</t>
  </si>
  <si>
    <t>Column12979</t>
  </si>
  <si>
    <t>Column12980</t>
  </si>
  <si>
    <t>Column12981</t>
  </si>
  <si>
    <t>Column12982</t>
  </si>
  <si>
    <t>Column12983</t>
  </si>
  <si>
    <t>Column12984</t>
  </si>
  <si>
    <t>Column12985</t>
  </si>
  <si>
    <t>Column12986</t>
  </si>
  <si>
    <t>Column12987</t>
  </si>
  <si>
    <t>Column12988</t>
  </si>
  <si>
    <t>Column12989</t>
  </si>
  <si>
    <t>Column12990</t>
  </si>
  <si>
    <t>Column12991</t>
  </si>
  <si>
    <t>Column12992</t>
  </si>
  <si>
    <t>Column12993</t>
  </si>
  <si>
    <t>Column12994</t>
  </si>
  <si>
    <t>Column12995</t>
  </si>
  <si>
    <t>Column12996</t>
  </si>
  <si>
    <t>Column12997</t>
  </si>
  <si>
    <t>Column12998</t>
  </si>
  <si>
    <t>Column12999</t>
  </si>
  <si>
    <t>Column13000</t>
  </si>
  <si>
    <t>Column13001</t>
  </si>
  <si>
    <t>Column13002</t>
  </si>
  <si>
    <t>Column13003</t>
  </si>
  <si>
    <t>Column13004</t>
  </si>
  <si>
    <t>Column13005</t>
  </si>
  <si>
    <t>Column13006</t>
  </si>
  <si>
    <t>Column13007</t>
  </si>
  <si>
    <t>Column13008</t>
  </si>
  <si>
    <t>Column13009</t>
  </si>
  <si>
    <t>Column13010</t>
  </si>
  <si>
    <t>Column13011</t>
  </si>
  <si>
    <t>Column13012</t>
  </si>
  <si>
    <t>Column13013</t>
  </si>
  <si>
    <t>Column13014</t>
  </si>
  <si>
    <t>Column13015</t>
  </si>
  <si>
    <t>Column13016</t>
  </si>
  <si>
    <t>Column13017</t>
  </si>
  <si>
    <t>Column13018</t>
  </si>
  <si>
    <t>Column13019</t>
  </si>
  <si>
    <t>Column13020</t>
  </si>
  <si>
    <t>Column13021</t>
  </si>
  <si>
    <t>Column13022</t>
  </si>
  <si>
    <t>Column13023</t>
  </si>
  <si>
    <t>Column13024</t>
  </si>
  <si>
    <t>Column13025</t>
  </si>
  <si>
    <t>Column13026</t>
  </si>
  <si>
    <t>Column13027</t>
  </si>
  <si>
    <t>Column13028</t>
  </si>
  <si>
    <t>Column13029</t>
  </si>
  <si>
    <t>Column13030</t>
  </si>
  <si>
    <t>Column13031</t>
  </si>
  <si>
    <t>Column13032</t>
  </si>
  <si>
    <t>Column13033</t>
  </si>
  <si>
    <t>Column13034</t>
  </si>
  <si>
    <t>Column13035</t>
  </si>
  <si>
    <t>Column13036</t>
  </si>
  <si>
    <t>Column13037</t>
  </si>
  <si>
    <t>Column13038</t>
  </si>
  <si>
    <t>Column13039</t>
  </si>
  <si>
    <t>Column13040</t>
  </si>
  <si>
    <t>Column13041</t>
  </si>
  <si>
    <t>Column13042</t>
  </si>
  <si>
    <t>Column13043</t>
  </si>
  <si>
    <t>Column13044</t>
  </si>
  <si>
    <t>Column13045</t>
  </si>
  <si>
    <t>Column13046</t>
  </si>
  <si>
    <t>Column13047</t>
  </si>
  <si>
    <t>Column13048</t>
  </si>
  <si>
    <t>Column13049</t>
  </si>
  <si>
    <t>Column13050</t>
  </si>
  <si>
    <t>Column13051</t>
  </si>
  <si>
    <t>Column13052</t>
  </si>
  <si>
    <t>Column13053</t>
  </si>
  <si>
    <t>Column13054</t>
  </si>
  <si>
    <t>Column13055</t>
  </si>
  <si>
    <t>Column13056</t>
  </si>
  <si>
    <t>Column13057</t>
  </si>
  <si>
    <t>Column13058</t>
  </si>
  <si>
    <t>Column13059</t>
  </si>
  <si>
    <t>Column13060</t>
  </si>
  <si>
    <t>Column13061</t>
  </si>
  <si>
    <t>Column13062</t>
  </si>
  <si>
    <t>Column13063</t>
  </si>
  <si>
    <t>Column13064</t>
  </si>
  <si>
    <t>Column13065</t>
  </si>
  <si>
    <t>Column13066</t>
  </si>
  <si>
    <t>Column13067</t>
  </si>
  <si>
    <t>Column13068</t>
  </si>
  <si>
    <t>Column13069</t>
  </si>
  <si>
    <t>Column13070</t>
  </si>
  <si>
    <t>Column13071</t>
  </si>
  <si>
    <t>Column13072</t>
  </si>
  <si>
    <t>Column13073</t>
  </si>
  <si>
    <t>Column13074</t>
  </si>
  <si>
    <t>Column13075</t>
  </si>
  <si>
    <t>Column13076</t>
  </si>
  <si>
    <t>Column13077</t>
  </si>
  <si>
    <t>Column13078</t>
  </si>
  <si>
    <t>Column13079</t>
  </si>
  <si>
    <t>Column13080</t>
  </si>
  <si>
    <t>Column13081</t>
  </si>
  <si>
    <t>Column13082</t>
  </si>
  <si>
    <t>Column13083</t>
  </si>
  <si>
    <t>Column13084</t>
  </si>
  <si>
    <t>Column13085</t>
  </si>
  <si>
    <t>Column13086</t>
  </si>
  <si>
    <t>Column13087</t>
  </si>
  <si>
    <t>Column13088</t>
  </si>
  <si>
    <t>Column13089</t>
  </si>
  <si>
    <t>Column13090</t>
  </si>
  <si>
    <t>Column13091</t>
  </si>
  <si>
    <t>Column13092</t>
  </si>
  <si>
    <t>Column13093</t>
  </si>
  <si>
    <t>Column13094</t>
  </si>
  <si>
    <t>Column13095</t>
  </si>
  <si>
    <t>Column13096</t>
  </si>
  <si>
    <t>Column13097</t>
  </si>
  <si>
    <t>Column13098</t>
  </si>
  <si>
    <t>Column13099</t>
  </si>
  <si>
    <t>Column13100</t>
  </si>
  <si>
    <t>Column13101</t>
  </si>
  <si>
    <t>Column13102</t>
  </si>
  <si>
    <t>Column13103</t>
  </si>
  <si>
    <t>Column13104</t>
  </si>
  <si>
    <t>Column13105</t>
  </si>
  <si>
    <t>Column13106</t>
  </si>
  <si>
    <t>Column13107</t>
  </si>
  <si>
    <t>Column13108</t>
  </si>
  <si>
    <t>Column13109</t>
  </si>
  <si>
    <t>Column13110</t>
  </si>
  <si>
    <t>Column13111</t>
  </si>
  <si>
    <t>Column13112</t>
  </si>
  <si>
    <t>Column13113</t>
  </si>
  <si>
    <t>Column13114</t>
  </si>
  <si>
    <t>Column13115</t>
  </si>
  <si>
    <t>Column13116</t>
  </si>
  <si>
    <t>Column13117</t>
  </si>
  <si>
    <t>Column13118</t>
  </si>
  <si>
    <t>Column13119</t>
  </si>
  <si>
    <t>Column13120</t>
  </si>
  <si>
    <t>Column13121</t>
  </si>
  <si>
    <t>Column13122</t>
  </si>
  <si>
    <t>Column13123</t>
  </si>
  <si>
    <t>Column13124</t>
  </si>
  <si>
    <t>Column13125</t>
  </si>
  <si>
    <t>Column13126</t>
  </si>
  <si>
    <t>Column13127</t>
  </si>
  <si>
    <t>Column13128</t>
  </si>
  <si>
    <t>Column13129</t>
  </si>
  <si>
    <t>Column13130</t>
  </si>
  <si>
    <t>Column13131</t>
  </si>
  <si>
    <t>Column13132</t>
  </si>
  <si>
    <t>Column13133</t>
  </si>
  <si>
    <t>Column13134</t>
  </si>
  <si>
    <t>Column13135</t>
  </si>
  <si>
    <t>Column13136</t>
  </si>
  <si>
    <t>Column13137</t>
  </si>
  <si>
    <t>Column13138</t>
  </si>
  <si>
    <t>Column13139</t>
  </si>
  <si>
    <t>Column13140</t>
  </si>
  <si>
    <t>Column13141</t>
  </si>
  <si>
    <t>Column13142</t>
  </si>
  <si>
    <t>Column13143</t>
  </si>
  <si>
    <t>Column13144</t>
  </si>
  <si>
    <t>Column13145</t>
  </si>
  <si>
    <t>Column13146</t>
  </si>
  <si>
    <t>Column13147</t>
  </si>
  <si>
    <t>Column13148</t>
  </si>
  <si>
    <t>Column13149</t>
  </si>
  <si>
    <t>Column13150</t>
  </si>
  <si>
    <t>Column13151</t>
  </si>
  <si>
    <t>Column13152</t>
  </si>
  <si>
    <t>Column13153</t>
  </si>
  <si>
    <t>Column13154</t>
  </si>
  <si>
    <t>Column13155</t>
  </si>
  <si>
    <t>Column13156</t>
  </si>
  <si>
    <t>Column13157</t>
  </si>
  <si>
    <t>Column13158</t>
  </si>
  <si>
    <t>Column13159</t>
  </si>
  <si>
    <t>Column13160</t>
  </si>
  <si>
    <t>Column13161</t>
  </si>
  <si>
    <t>Column13162</t>
  </si>
  <si>
    <t>Column13163</t>
  </si>
  <si>
    <t>Column13164</t>
  </si>
  <si>
    <t>Column13165</t>
  </si>
  <si>
    <t>Column13166</t>
  </si>
  <si>
    <t>Column13167</t>
  </si>
  <si>
    <t>Column13168</t>
  </si>
  <si>
    <t>Column13169</t>
  </si>
  <si>
    <t>Column13170</t>
  </si>
  <si>
    <t>Column13171</t>
  </si>
  <si>
    <t>Column13172</t>
  </si>
  <si>
    <t>Column13173</t>
  </si>
  <si>
    <t>Column13174</t>
  </si>
  <si>
    <t>Column13175</t>
  </si>
  <si>
    <t>Column13176</t>
  </si>
  <si>
    <t>Column13177</t>
  </si>
  <si>
    <t>Column13178</t>
  </si>
  <si>
    <t>Column13179</t>
  </si>
  <si>
    <t>Column13180</t>
  </si>
  <si>
    <t>Column13181</t>
  </si>
  <si>
    <t>Column13182</t>
  </si>
  <si>
    <t>Column13183</t>
  </si>
  <si>
    <t>Column13184</t>
  </si>
  <si>
    <t>Column13185</t>
  </si>
  <si>
    <t>Column13186</t>
  </si>
  <si>
    <t>Column13187</t>
  </si>
  <si>
    <t>Column13188</t>
  </si>
  <si>
    <t>Column13189</t>
  </si>
  <si>
    <t>Column13190</t>
  </si>
  <si>
    <t>Column13191</t>
  </si>
  <si>
    <t>Column13192</t>
  </si>
  <si>
    <t>Column13193</t>
  </si>
  <si>
    <t>Column13194</t>
  </si>
  <si>
    <t>Column13195</t>
  </si>
  <si>
    <t>Column13196</t>
  </si>
  <si>
    <t>Column13197</t>
  </si>
  <si>
    <t>Column13198</t>
  </si>
  <si>
    <t>Column13199</t>
  </si>
  <si>
    <t>Column13200</t>
  </si>
  <si>
    <t>Column13201</t>
  </si>
  <si>
    <t>Column13202</t>
  </si>
  <si>
    <t>Column13203</t>
  </si>
  <si>
    <t>Column13204</t>
  </si>
  <si>
    <t>Column13205</t>
  </si>
  <si>
    <t>Column13206</t>
  </si>
  <si>
    <t>Column13207</t>
  </si>
  <si>
    <t>Column13208</t>
  </si>
  <si>
    <t>Column13209</t>
  </si>
  <si>
    <t>Column13210</t>
  </si>
  <si>
    <t>Column13211</t>
  </si>
  <si>
    <t>Column13212</t>
  </si>
  <si>
    <t>Column13213</t>
  </si>
  <si>
    <t>Column13214</t>
  </si>
  <si>
    <t>Column13215</t>
  </si>
  <si>
    <t>Column13216</t>
  </si>
  <si>
    <t>Column13217</t>
  </si>
  <si>
    <t>Column13218</t>
  </si>
  <si>
    <t>Column13219</t>
  </si>
  <si>
    <t>Column13220</t>
  </si>
  <si>
    <t>Column13221</t>
  </si>
  <si>
    <t>Column13222</t>
  </si>
  <si>
    <t>Column13223</t>
  </si>
  <si>
    <t>Column13224</t>
  </si>
  <si>
    <t>Column13225</t>
  </si>
  <si>
    <t>Column13226</t>
  </si>
  <si>
    <t>Column13227</t>
  </si>
  <si>
    <t>Column13228</t>
  </si>
  <si>
    <t>Column13229</t>
  </si>
  <si>
    <t>Column13230</t>
  </si>
  <si>
    <t>Column13231</t>
  </si>
  <si>
    <t>Column13232</t>
  </si>
  <si>
    <t>Column13233</t>
  </si>
  <si>
    <t>Column13234</t>
  </si>
  <si>
    <t>Column13235</t>
  </si>
  <si>
    <t>Column13236</t>
  </si>
  <si>
    <t>Column13237</t>
  </si>
  <si>
    <t>Column13238</t>
  </si>
  <si>
    <t>Column13239</t>
  </si>
  <si>
    <t>Column13240</t>
  </si>
  <si>
    <t>Column13241</t>
  </si>
  <si>
    <t>Column13242</t>
  </si>
  <si>
    <t>Column13243</t>
  </si>
  <si>
    <t>Column13244</t>
  </si>
  <si>
    <t>Column13245</t>
  </si>
  <si>
    <t>Column13246</t>
  </si>
  <si>
    <t>Column13247</t>
  </si>
  <si>
    <t>Column13248</t>
  </si>
  <si>
    <t>Column13249</t>
  </si>
  <si>
    <t>Column13250</t>
  </si>
  <si>
    <t>Column13251</t>
  </si>
  <si>
    <t>Column13252</t>
  </si>
  <si>
    <t>Column13253</t>
  </si>
  <si>
    <t>Column13254</t>
  </si>
  <si>
    <t>Column13255</t>
  </si>
  <si>
    <t>Column13256</t>
  </si>
  <si>
    <t>Column13257</t>
  </si>
  <si>
    <t>Column13258</t>
  </si>
  <si>
    <t>Column13259</t>
  </si>
  <si>
    <t>Column13260</t>
  </si>
  <si>
    <t>Column13261</t>
  </si>
  <si>
    <t>Column13262</t>
  </si>
  <si>
    <t>Column13263</t>
  </si>
  <si>
    <t>Column13264</t>
  </si>
  <si>
    <t>Column13265</t>
  </si>
  <si>
    <t>Column13266</t>
  </si>
  <si>
    <t>Column13267</t>
  </si>
  <si>
    <t>Column13268</t>
  </si>
  <si>
    <t>Column13269</t>
  </si>
  <si>
    <t>Column13270</t>
  </si>
  <si>
    <t>Column13271</t>
  </si>
  <si>
    <t>Column13272</t>
  </si>
  <si>
    <t>Column13273</t>
  </si>
  <si>
    <t>Column13274</t>
  </si>
  <si>
    <t>Column13275</t>
  </si>
  <si>
    <t>Column13276</t>
  </si>
  <si>
    <t>Column13277</t>
  </si>
  <si>
    <t>Column13278</t>
  </si>
  <si>
    <t>Column13279</t>
  </si>
  <si>
    <t>Column13280</t>
  </si>
  <si>
    <t>Column13281</t>
  </si>
  <si>
    <t>Column13282</t>
  </si>
  <si>
    <t>Column13283</t>
  </si>
  <si>
    <t>Column13284</t>
  </si>
  <si>
    <t>Column13285</t>
  </si>
  <si>
    <t>Column13286</t>
  </si>
  <si>
    <t>Column13287</t>
  </si>
  <si>
    <t>Column13288</t>
  </si>
  <si>
    <t>Column13289</t>
  </si>
  <si>
    <t>Column13290</t>
  </si>
  <si>
    <t>Column13291</t>
  </si>
  <si>
    <t>Column13292</t>
  </si>
  <si>
    <t>Column13293</t>
  </si>
  <si>
    <t>Column13294</t>
  </si>
  <si>
    <t>Column13295</t>
  </si>
  <si>
    <t>Column13296</t>
  </si>
  <si>
    <t>Column13297</t>
  </si>
  <si>
    <t>Column13298</t>
  </si>
  <si>
    <t>Column13299</t>
  </si>
  <si>
    <t>Column13300</t>
  </si>
  <si>
    <t>Column13301</t>
  </si>
  <si>
    <t>Column13302</t>
  </si>
  <si>
    <t>Column13303</t>
  </si>
  <si>
    <t>Column13304</t>
  </si>
  <si>
    <t>Column13305</t>
  </si>
  <si>
    <t>Column13306</t>
  </si>
  <si>
    <t>Column13307</t>
  </si>
  <si>
    <t>Column13308</t>
  </si>
  <si>
    <t>Column13309</t>
  </si>
  <si>
    <t>Column13310</t>
  </si>
  <si>
    <t>Column13311</t>
  </si>
  <si>
    <t>Column13312</t>
  </si>
  <si>
    <t>Column13313</t>
  </si>
  <si>
    <t>Column13314</t>
  </si>
  <si>
    <t>Column13315</t>
  </si>
  <si>
    <t>Column13316</t>
  </si>
  <si>
    <t>Column13317</t>
  </si>
  <si>
    <t>Column13318</t>
  </si>
  <si>
    <t>Column13319</t>
  </si>
  <si>
    <t>Column13320</t>
  </si>
  <si>
    <t>Column13321</t>
  </si>
  <si>
    <t>Column13322</t>
  </si>
  <si>
    <t>Column13323</t>
  </si>
  <si>
    <t>Column13324</t>
  </si>
  <si>
    <t>Column13325</t>
  </si>
  <si>
    <t>Column13326</t>
  </si>
  <si>
    <t>Column13327</t>
  </si>
  <si>
    <t>Column13328</t>
  </si>
  <si>
    <t>Column13329</t>
  </si>
  <si>
    <t>Column13330</t>
  </si>
  <si>
    <t>Column13331</t>
  </si>
  <si>
    <t>Column13332</t>
  </si>
  <si>
    <t>Column13333</t>
  </si>
  <si>
    <t>Column13334</t>
  </si>
  <si>
    <t>Column13335</t>
  </si>
  <si>
    <t>Column13336</t>
  </si>
  <si>
    <t>Column13337</t>
  </si>
  <si>
    <t>Column13338</t>
  </si>
  <si>
    <t>Column13339</t>
  </si>
  <si>
    <t>Column13340</t>
  </si>
  <si>
    <t>Column13341</t>
  </si>
  <si>
    <t>Column13342</t>
  </si>
  <si>
    <t>Column13343</t>
  </si>
  <si>
    <t>Column13344</t>
  </si>
  <si>
    <t>Column13345</t>
  </si>
  <si>
    <t>Column13346</t>
  </si>
  <si>
    <t>Column13347</t>
  </si>
  <si>
    <t>Column13348</t>
  </si>
  <si>
    <t>Column13349</t>
  </si>
  <si>
    <t>Column13350</t>
  </si>
  <si>
    <t>Column13351</t>
  </si>
  <si>
    <t>Column13352</t>
  </si>
  <si>
    <t>Column13353</t>
  </si>
  <si>
    <t>Column13354</t>
  </si>
  <si>
    <t>Column13355</t>
  </si>
  <si>
    <t>Column13356</t>
  </si>
  <si>
    <t>Column13357</t>
  </si>
  <si>
    <t>Column13358</t>
  </si>
  <si>
    <t>Column13359</t>
  </si>
  <si>
    <t>Column13360</t>
  </si>
  <si>
    <t>Column13361</t>
  </si>
  <si>
    <t>Column13362</t>
  </si>
  <si>
    <t>Column13363</t>
  </si>
  <si>
    <t>Column13364</t>
  </si>
  <si>
    <t>Column13365</t>
  </si>
  <si>
    <t>Column13366</t>
  </si>
  <si>
    <t>Column13367</t>
  </si>
  <si>
    <t>Column13368</t>
  </si>
  <si>
    <t>Column13369</t>
  </si>
  <si>
    <t>Column13370</t>
  </si>
  <si>
    <t>Column13371</t>
  </si>
  <si>
    <t>Column13372</t>
  </si>
  <si>
    <t>Column13373</t>
  </si>
  <si>
    <t>Column13374</t>
  </si>
  <si>
    <t>Column13375</t>
  </si>
  <si>
    <t>Column13376</t>
  </si>
  <si>
    <t>Column13377</t>
  </si>
  <si>
    <t>Column13378</t>
  </si>
  <si>
    <t>Column13379</t>
  </si>
  <si>
    <t>Column13380</t>
  </si>
  <si>
    <t>Column13381</t>
  </si>
  <si>
    <t>Column13382</t>
  </si>
  <si>
    <t>Column13383</t>
  </si>
  <si>
    <t>Column13384</t>
  </si>
  <si>
    <t>Column13385</t>
  </si>
  <si>
    <t>Column13386</t>
  </si>
  <si>
    <t>Column13387</t>
  </si>
  <si>
    <t>Column13388</t>
  </si>
  <si>
    <t>Column13389</t>
  </si>
  <si>
    <t>Column13390</t>
  </si>
  <si>
    <t>Column13391</t>
  </si>
  <si>
    <t>Column13392</t>
  </si>
  <si>
    <t>Column13393</t>
  </si>
  <si>
    <t>Column13394</t>
  </si>
  <si>
    <t>Column13395</t>
  </si>
  <si>
    <t>Column13396</t>
  </si>
  <si>
    <t>Column13397</t>
  </si>
  <si>
    <t>Column13398</t>
  </si>
  <si>
    <t>Column13399</t>
  </si>
  <si>
    <t>Column13400</t>
  </si>
  <si>
    <t>Column13401</t>
  </si>
  <si>
    <t>Column13402</t>
  </si>
  <si>
    <t>Column13403</t>
  </si>
  <si>
    <t>Column13404</t>
  </si>
  <si>
    <t>Column13405</t>
  </si>
  <si>
    <t>Column13406</t>
  </si>
  <si>
    <t>Column13407</t>
  </si>
  <si>
    <t>Column13408</t>
  </si>
  <si>
    <t>Column13409</t>
  </si>
  <si>
    <t>Column13410</t>
  </si>
  <si>
    <t>Column13411</t>
  </si>
  <si>
    <t>Column13412</t>
  </si>
  <si>
    <t>Column13413</t>
  </si>
  <si>
    <t>Column13414</t>
  </si>
  <si>
    <t>Column13415</t>
  </si>
  <si>
    <t>Column13416</t>
  </si>
  <si>
    <t>Column13417</t>
  </si>
  <si>
    <t>Column13418</t>
  </si>
  <si>
    <t>Column13419</t>
  </si>
  <si>
    <t>Column13420</t>
  </si>
  <si>
    <t>Column13421</t>
  </si>
  <si>
    <t>Column13422</t>
  </si>
  <si>
    <t>Column13423</t>
  </si>
  <si>
    <t>Column13424</t>
  </si>
  <si>
    <t>Column13425</t>
  </si>
  <si>
    <t>Column13426</t>
  </si>
  <si>
    <t>Column13427</t>
  </si>
  <si>
    <t>Column13428</t>
  </si>
  <si>
    <t>Column13429</t>
  </si>
  <si>
    <t>Column13430</t>
  </si>
  <si>
    <t>Column13431</t>
  </si>
  <si>
    <t>Column13432</t>
  </si>
  <si>
    <t>Column13433</t>
  </si>
  <si>
    <t>Column13434</t>
  </si>
  <si>
    <t>Column13435</t>
  </si>
  <si>
    <t>Column13436</t>
  </si>
  <si>
    <t>Column13437</t>
  </si>
  <si>
    <t>Column13438</t>
  </si>
  <si>
    <t>Column13439</t>
  </si>
  <si>
    <t>Column13440</t>
  </si>
  <si>
    <t>Column13441</t>
  </si>
  <si>
    <t>Column13442</t>
  </si>
  <si>
    <t>Column13443</t>
  </si>
  <si>
    <t>Column13444</t>
  </si>
  <si>
    <t>Column13445</t>
  </si>
  <si>
    <t>Column13446</t>
  </si>
  <si>
    <t>Column13447</t>
  </si>
  <si>
    <t>Column13448</t>
  </si>
  <si>
    <t>Column13449</t>
  </si>
  <si>
    <t>Column13450</t>
  </si>
  <si>
    <t>Column13451</t>
  </si>
  <si>
    <t>Column13452</t>
  </si>
  <si>
    <t>Column13453</t>
  </si>
  <si>
    <t>Column13454</t>
  </si>
  <si>
    <t>Column13455</t>
  </si>
  <si>
    <t>Column13456</t>
  </si>
  <si>
    <t>Column13457</t>
  </si>
  <si>
    <t>Column13458</t>
  </si>
  <si>
    <t>Column13459</t>
  </si>
  <si>
    <t>Column13460</t>
  </si>
  <si>
    <t>Column13461</t>
  </si>
  <si>
    <t>Column13462</t>
  </si>
  <si>
    <t>Column13463</t>
  </si>
  <si>
    <t>Column13464</t>
  </si>
  <si>
    <t>Column13465</t>
  </si>
  <si>
    <t>Column13466</t>
  </si>
  <si>
    <t>Column13467</t>
  </si>
  <si>
    <t>Column13468</t>
  </si>
  <si>
    <t>Column13469</t>
  </si>
  <si>
    <t>Column13470</t>
  </si>
  <si>
    <t>Column13471</t>
  </si>
  <si>
    <t>Column13472</t>
  </si>
  <si>
    <t>Column13473</t>
  </si>
  <si>
    <t>Column13474</t>
  </si>
  <si>
    <t>Column13475</t>
  </si>
  <si>
    <t>Column13476</t>
  </si>
  <si>
    <t>Column13477</t>
  </si>
  <si>
    <t>Column13478</t>
  </si>
  <si>
    <t>Column13479</t>
  </si>
  <si>
    <t>Column13480</t>
  </si>
  <si>
    <t>Column13481</t>
  </si>
  <si>
    <t>Column13482</t>
  </si>
  <si>
    <t>Column13483</t>
  </si>
  <si>
    <t>Column13484</t>
  </si>
  <si>
    <t>Column13485</t>
  </si>
  <si>
    <t>Column13486</t>
  </si>
  <si>
    <t>Column13487</t>
  </si>
  <si>
    <t>Column13488</t>
  </si>
  <si>
    <t>Column13489</t>
  </si>
  <si>
    <t>Column13490</t>
  </si>
  <si>
    <t>Column13491</t>
  </si>
  <si>
    <t>Column13492</t>
  </si>
  <si>
    <t>Column13493</t>
  </si>
  <si>
    <t>Column13494</t>
  </si>
  <si>
    <t>Column13495</t>
  </si>
  <si>
    <t>Column13496</t>
  </si>
  <si>
    <t>Column13497</t>
  </si>
  <si>
    <t>Column13498</t>
  </si>
  <si>
    <t>Column13499</t>
  </si>
  <si>
    <t>Column13500</t>
  </si>
  <si>
    <t>Column13501</t>
  </si>
  <si>
    <t>Column13502</t>
  </si>
  <si>
    <t>Column13503</t>
  </si>
  <si>
    <t>Column13504</t>
  </si>
  <si>
    <t>Column13505</t>
  </si>
  <si>
    <t>Column13506</t>
  </si>
  <si>
    <t>Column13507</t>
  </si>
  <si>
    <t>Column13508</t>
  </si>
  <si>
    <t>Column13509</t>
  </si>
  <si>
    <t>Column13510</t>
  </si>
  <si>
    <t>Column13511</t>
  </si>
  <si>
    <t>Column13512</t>
  </si>
  <si>
    <t>Column13513</t>
  </si>
  <si>
    <t>Column13514</t>
  </si>
  <si>
    <t>Column13515</t>
  </si>
  <si>
    <t>Column13516</t>
  </si>
  <si>
    <t>Column13517</t>
  </si>
  <si>
    <t>Column13518</t>
  </si>
  <si>
    <t>Column13519</t>
  </si>
  <si>
    <t>Column13520</t>
  </si>
  <si>
    <t>Column13521</t>
  </si>
  <si>
    <t>Column13522</t>
  </si>
  <si>
    <t>Column13523</t>
  </si>
  <si>
    <t>Column13524</t>
  </si>
  <si>
    <t>Column13525</t>
  </si>
  <si>
    <t>Column13526</t>
  </si>
  <si>
    <t>Column13527</t>
  </si>
  <si>
    <t>Column13528</t>
  </si>
  <si>
    <t>Column13529</t>
  </si>
  <si>
    <t>Column13530</t>
  </si>
  <si>
    <t>Column13531</t>
  </si>
  <si>
    <t>Column13532</t>
  </si>
  <si>
    <t>Column13533</t>
  </si>
  <si>
    <t>Column13534</t>
  </si>
  <si>
    <t>Column13535</t>
  </si>
  <si>
    <t>Column13536</t>
  </si>
  <si>
    <t>Column13537</t>
  </si>
  <si>
    <t>Column13538</t>
  </si>
  <si>
    <t>Column13539</t>
  </si>
  <si>
    <t>Column13540</t>
  </si>
  <si>
    <t>Column13541</t>
  </si>
  <si>
    <t>Column13542</t>
  </si>
  <si>
    <t>Column13543</t>
  </si>
  <si>
    <t>Column13544</t>
  </si>
  <si>
    <t>Column13545</t>
  </si>
  <si>
    <t>Column13546</t>
  </si>
  <si>
    <t>Column13547</t>
  </si>
  <si>
    <t>Column13548</t>
  </si>
  <si>
    <t>Column13549</t>
  </si>
  <si>
    <t>Column13550</t>
  </si>
  <si>
    <t>Column13551</t>
  </si>
  <si>
    <t>Column13552</t>
  </si>
  <si>
    <t>Column13553</t>
  </si>
  <si>
    <t>Column13554</t>
  </si>
  <si>
    <t>Column13555</t>
  </si>
  <si>
    <t>Column13556</t>
  </si>
  <si>
    <t>Column13557</t>
  </si>
  <si>
    <t>Column13558</t>
  </si>
  <si>
    <t>Column13559</t>
  </si>
  <si>
    <t>Column13560</t>
  </si>
  <si>
    <t>Column13561</t>
  </si>
  <si>
    <t>Column13562</t>
  </si>
  <si>
    <t>Column13563</t>
  </si>
  <si>
    <t>Column13564</t>
  </si>
  <si>
    <t>Column13565</t>
  </si>
  <si>
    <t>Column13566</t>
  </si>
  <si>
    <t>Column13567</t>
  </si>
  <si>
    <t>Column13568</t>
  </si>
  <si>
    <t>Column13569</t>
  </si>
  <si>
    <t>Column13570</t>
  </si>
  <si>
    <t>Column13571</t>
  </si>
  <si>
    <t>Column13572</t>
  </si>
  <si>
    <t>Column13573</t>
  </si>
  <si>
    <t>Column13574</t>
  </si>
  <si>
    <t>Column13575</t>
  </si>
  <si>
    <t>Column13576</t>
  </si>
  <si>
    <t>Column13577</t>
  </si>
  <si>
    <t>Column13578</t>
  </si>
  <si>
    <t>Column13579</t>
  </si>
  <si>
    <t>Column13580</t>
  </si>
  <si>
    <t>Column13581</t>
  </si>
  <si>
    <t>Column13582</t>
  </si>
  <si>
    <t>Column13583</t>
  </si>
  <si>
    <t>Column13584</t>
  </si>
  <si>
    <t>Column13585</t>
  </si>
  <si>
    <t>Column13586</t>
  </si>
  <si>
    <t>Column13587</t>
  </si>
  <si>
    <t>Column13588</t>
  </si>
  <si>
    <t>Column13589</t>
  </si>
  <si>
    <t>Column13590</t>
  </si>
  <si>
    <t>Column13591</t>
  </si>
  <si>
    <t>Column13592</t>
  </si>
  <si>
    <t>Column13593</t>
  </si>
  <si>
    <t>Column13594</t>
  </si>
  <si>
    <t>Column13595</t>
  </si>
  <si>
    <t>Column13596</t>
  </si>
  <si>
    <t>Column13597</t>
  </si>
  <si>
    <t>Column13598</t>
  </si>
  <si>
    <t>Column13599</t>
  </si>
  <si>
    <t>Column13600</t>
  </si>
  <si>
    <t>Column13601</t>
  </si>
  <si>
    <t>Column13602</t>
  </si>
  <si>
    <t>Column13603</t>
  </si>
  <si>
    <t>Column13604</t>
  </si>
  <si>
    <t>Column13605</t>
  </si>
  <si>
    <t>Column13606</t>
  </si>
  <si>
    <t>Column13607</t>
  </si>
  <si>
    <t>Column13608</t>
  </si>
  <si>
    <t>Column13609</t>
  </si>
  <si>
    <t>Column13610</t>
  </si>
  <si>
    <t>Column13611</t>
  </si>
  <si>
    <t>Column13612</t>
  </si>
  <si>
    <t>Column13613</t>
  </si>
  <si>
    <t>Column13614</t>
  </si>
  <si>
    <t>Column13615</t>
  </si>
  <si>
    <t>Column13616</t>
  </si>
  <si>
    <t>Column13617</t>
  </si>
  <si>
    <t>Column13618</t>
  </si>
  <si>
    <t>Column13619</t>
  </si>
  <si>
    <t>Column13620</t>
  </si>
  <si>
    <t>Column13621</t>
  </si>
  <si>
    <t>Column13622</t>
  </si>
  <si>
    <t>Column13623</t>
  </si>
  <si>
    <t>Column13624</t>
  </si>
  <si>
    <t>Column13625</t>
  </si>
  <si>
    <t>Column13626</t>
  </si>
  <si>
    <t>Column13627</t>
  </si>
  <si>
    <t>Column13628</t>
  </si>
  <si>
    <t>Column13629</t>
  </si>
  <si>
    <t>Column13630</t>
  </si>
  <si>
    <t>Column13631</t>
  </si>
  <si>
    <t>Column13632</t>
  </si>
  <si>
    <t>Column13633</t>
  </si>
  <si>
    <t>Column13634</t>
  </si>
  <si>
    <t>Column13635</t>
  </si>
  <si>
    <t>Column13636</t>
  </si>
  <si>
    <t>Column13637</t>
  </si>
  <si>
    <t>Column13638</t>
  </si>
  <si>
    <t>Column13639</t>
  </si>
  <si>
    <t>Column13640</t>
  </si>
  <si>
    <t>Column13641</t>
  </si>
  <si>
    <t>Column13642</t>
  </si>
  <si>
    <t>Column13643</t>
  </si>
  <si>
    <t>Column13644</t>
  </si>
  <si>
    <t>Column13645</t>
  </si>
  <si>
    <t>Column13646</t>
  </si>
  <si>
    <t>Column13647</t>
  </si>
  <si>
    <t>Column13648</t>
  </si>
  <si>
    <t>Column13649</t>
  </si>
  <si>
    <t>Column13650</t>
  </si>
  <si>
    <t>Column13651</t>
  </si>
  <si>
    <t>Column13652</t>
  </si>
  <si>
    <t>Column13653</t>
  </si>
  <si>
    <t>Column13654</t>
  </si>
  <si>
    <t>Column13655</t>
  </si>
  <si>
    <t>Column13656</t>
  </si>
  <si>
    <t>Column13657</t>
  </si>
  <si>
    <t>Column13658</t>
  </si>
  <si>
    <t>Column13659</t>
  </si>
  <si>
    <t>Column13660</t>
  </si>
  <si>
    <t>Column13661</t>
  </si>
  <si>
    <t>Column13662</t>
  </si>
  <si>
    <t>Column13663</t>
  </si>
  <si>
    <t>Column13664</t>
  </si>
  <si>
    <t>Column13665</t>
  </si>
  <si>
    <t>Column13666</t>
  </si>
  <si>
    <t>Column13667</t>
  </si>
  <si>
    <t>Column13668</t>
  </si>
  <si>
    <t>Column13669</t>
  </si>
  <si>
    <t>Column13670</t>
  </si>
  <si>
    <t>Column13671</t>
  </si>
  <si>
    <t>Column13672</t>
  </si>
  <si>
    <t>Column13673</t>
  </si>
  <si>
    <t>Column13674</t>
  </si>
  <si>
    <t>Column13675</t>
  </si>
  <si>
    <t>Column13676</t>
  </si>
  <si>
    <t>Column13677</t>
  </si>
  <si>
    <t>Column13678</t>
  </si>
  <si>
    <t>Column13679</t>
  </si>
  <si>
    <t>Column13680</t>
  </si>
  <si>
    <t>Column13681</t>
  </si>
  <si>
    <t>Column13682</t>
  </si>
  <si>
    <t>Column13683</t>
  </si>
  <si>
    <t>Column13684</t>
  </si>
  <si>
    <t>Column13685</t>
  </si>
  <si>
    <t>Column13686</t>
  </si>
  <si>
    <t>Column13687</t>
  </si>
  <si>
    <t>Column13688</t>
  </si>
  <si>
    <t>Column13689</t>
  </si>
  <si>
    <t>Column13690</t>
  </si>
  <si>
    <t>Column13691</t>
  </si>
  <si>
    <t>Column13692</t>
  </si>
  <si>
    <t>Column13693</t>
  </si>
  <si>
    <t>Column13694</t>
  </si>
  <si>
    <t>Column13695</t>
  </si>
  <si>
    <t>Column13696</t>
  </si>
  <si>
    <t>Column13697</t>
  </si>
  <si>
    <t>Column13698</t>
  </si>
  <si>
    <t>Column13699</t>
  </si>
  <si>
    <t>Column13700</t>
  </si>
  <si>
    <t>Column13701</t>
  </si>
  <si>
    <t>Column13702</t>
  </si>
  <si>
    <t>Column13703</t>
  </si>
  <si>
    <t>Column13704</t>
  </si>
  <si>
    <t>Column13705</t>
  </si>
  <si>
    <t>Column13706</t>
  </si>
  <si>
    <t>Column13707</t>
  </si>
  <si>
    <t>Column13708</t>
  </si>
  <si>
    <t>Column13709</t>
  </si>
  <si>
    <t>Column13710</t>
  </si>
  <si>
    <t>Column13711</t>
  </si>
  <si>
    <t>Column13712</t>
  </si>
  <si>
    <t>Column13713</t>
  </si>
  <si>
    <t>Column13714</t>
  </si>
  <si>
    <t>Column13715</t>
  </si>
  <si>
    <t>Column13716</t>
  </si>
  <si>
    <t>Column13717</t>
  </si>
  <si>
    <t>Column13718</t>
  </si>
  <si>
    <t>Column13719</t>
  </si>
  <si>
    <t>Column13720</t>
  </si>
  <si>
    <t>Column13721</t>
  </si>
  <si>
    <t>Column13722</t>
  </si>
  <si>
    <t>Column13723</t>
  </si>
  <si>
    <t>Column13724</t>
  </si>
  <si>
    <t>Column13725</t>
  </si>
  <si>
    <t>Column13726</t>
  </si>
  <si>
    <t>Column13727</t>
  </si>
  <si>
    <t>Column13728</t>
  </si>
  <si>
    <t>Column13729</t>
  </si>
  <si>
    <t>Column13730</t>
  </si>
  <si>
    <t>Column13731</t>
  </si>
  <si>
    <t>Column13732</t>
  </si>
  <si>
    <t>Column13733</t>
  </si>
  <si>
    <t>Column13734</t>
  </si>
  <si>
    <t>Column13735</t>
  </si>
  <si>
    <t>Column13736</t>
  </si>
  <si>
    <t>Column13737</t>
  </si>
  <si>
    <t>Column13738</t>
  </si>
  <si>
    <t>Column13739</t>
  </si>
  <si>
    <t>Column13740</t>
  </si>
  <si>
    <t>Column13741</t>
  </si>
  <si>
    <t>Column13742</t>
  </si>
  <si>
    <t>Column13743</t>
  </si>
  <si>
    <t>Column13744</t>
  </si>
  <si>
    <t>Column13745</t>
  </si>
  <si>
    <t>Column13746</t>
  </si>
  <si>
    <t>Column13747</t>
  </si>
  <si>
    <t>Column13748</t>
  </si>
  <si>
    <t>Column13749</t>
  </si>
  <si>
    <t>Column13750</t>
  </si>
  <si>
    <t>Column13751</t>
  </si>
  <si>
    <t>Column13752</t>
  </si>
  <si>
    <t>Column13753</t>
  </si>
  <si>
    <t>Column13754</t>
  </si>
  <si>
    <t>Column13755</t>
  </si>
  <si>
    <t>Column13756</t>
  </si>
  <si>
    <t>Column13757</t>
  </si>
  <si>
    <t>Column13758</t>
  </si>
  <si>
    <t>Column13759</t>
  </si>
  <si>
    <t>Column13760</t>
  </si>
  <si>
    <t>Column13761</t>
  </si>
  <si>
    <t>Column13762</t>
  </si>
  <si>
    <t>Column13763</t>
  </si>
  <si>
    <t>Column13764</t>
  </si>
  <si>
    <t>Column13765</t>
  </si>
  <si>
    <t>Column13766</t>
  </si>
  <si>
    <t>Column13767</t>
  </si>
  <si>
    <t>Column13768</t>
  </si>
  <si>
    <t>Column13769</t>
  </si>
  <si>
    <t>Column13770</t>
  </si>
  <si>
    <t>Column13771</t>
  </si>
  <si>
    <t>Column13772</t>
  </si>
  <si>
    <t>Column13773</t>
  </si>
  <si>
    <t>Column13774</t>
  </si>
  <si>
    <t>Column13775</t>
  </si>
  <si>
    <t>Column13776</t>
  </si>
  <si>
    <t>Column13777</t>
  </si>
  <si>
    <t>Column13778</t>
  </si>
  <si>
    <t>Column13779</t>
  </si>
  <si>
    <t>Column13780</t>
  </si>
  <si>
    <t>Column13781</t>
  </si>
  <si>
    <t>Column13782</t>
  </si>
  <si>
    <t>Column13783</t>
  </si>
  <si>
    <t>Column13784</t>
  </si>
  <si>
    <t>Column13785</t>
  </si>
  <si>
    <t>Column13786</t>
  </si>
  <si>
    <t>Column13787</t>
  </si>
  <si>
    <t>Column13788</t>
  </si>
  <si>
    <t>Column13789</t>
  </si>
  <si>
    <t>Column13790</t>
  </si>
  <si>
    <t>Column13791</t>
  </si>
  <si>
    <t>Column13792</t>
  </si>
  <si>
    <t>Column13793</t>
  </si>
  <si>
    <t>Column13794</t>
  </si>
  <si>
    <t>Column13795</t>
  </si>
  <si>
    <t>Column13796</t>
  </si>
  <si>
    <t>Column13797</t>
  </si>
  <si>
    <t>Column13798</t>
  </si>
  <si>
    <t>Column13799</t>
  </si>
  <si>
    <t>Column13800</t>
  </si>
  <si>
    <t>Column13801</t>
  </si>
  <si>
    <t>Column13802</t>
  </si>
  <si>
    <t>Column13803</t>
  </si>
  <si>
    <t>Column13804</t>
  </si>
  <si>
    <t>Column13805</t>
  </si>
  <si>
    <t>Column13806</t>
  </si>
  <si>
    <t>Column13807</t>
  </si>
  <si>
    <t>Column13808</t>
  </si>
  <si>
    <t>Column13809</t>
  </si>
  <si>
    <t>Column13810</t>
  </si>
  <si>
    <t>Column13811</t>
  </si>
  <si>
    <t>Column13812</t>
  </si>
  <si>
    <t>Column13813</t>
  </si>
  <si>
    <t>Column13814</t>
  </si>
  <si>
    <t>Column13815</t>
  </si>
  <si>
    <t>Column13816</t>
  </si>
  <si>
    <t>Column13817</t>
  </si>
  <si>
    <t>Column13818</t>
  </si>
  <si>
    <t>Column13819</t>
  </si>
  <si>
    <t>Column13820</t>
  </si>
  <si>
    <t>Column13821</t>
  </si>
  <si>
    <t>Column13822</t>
  </si>
  <si>
    <t>Column13823</t>
  </si>
  <si>
    <t>Column13824</t>
  </si>
  <si>
    <t>Column13825</t>
  </si>
  <si>
    <t>Column13826</t>
  </si>
  <si>
    <t>Column13827</t>
  </si>
  <si>
    <t>Column13828</t>
  </si>
  <si>
    <t>Column13829</t>
  </si>
  <si>
    <t>Column13830</t>
  </si>
  <si>
    <t>Column13831</t>
  </si>
  <si>
    <t>Column13832</t>
  </si>
  <si>
    <t>Column13833</t>
  </si>
  <si>
    <t>Column13834</t>
  </si>
  <si>
    <t>Column13835</t>
  </si>
  <si>
    <t>Column13836</t>
  </si>
  <si>
    <t>Column13837</t>
  </si>
  <si>
    <t>Column13838</t>
  </si>
  <si>
    <t>Column13839</t>
  </si>
  <si>
    <t>Column13840</t>
  </si>
  <si>
    <t>Column13841</t>
  </si>
  <si>
    <t>Column13842</t>
  </si>
  <si>
    <t>Column13843</t>
  </si>
  <si>
    <t>Column13844</t>
  </si>
  <si>
    <t>Column13845</t>
  </si>
  <si>
    <t>Column13846</t>
  </si>
  <si>
    <t>Column13847</t>
  </si>
  <si>
    <t>Column13848</t>
  </si>
  <si>
    <t>Column13849</t>
  </si>
  <si>
    <t>Column13850</t>
  </si>
  <si>
    <t>Column13851</t>
  </si>
  <si>
    <t>Column13852</t>
  </si>
  <si>
    <t>Column13853</t>
  </si>
  <si>
    <t>Column13854</t>
  </si>
  <si>
    <t>Column13855</t>
  </si>
  <si>
    <t>Column13856</t>
  </si>
  <si>
    <t>Column13857</t>
  </si>
  <si>
    <t>Column13858</t>
  </si>
  <si>
    <t>Column13859</t>
  </si>
  <si>
    <t>Column13860</t>
  </si>
  <si>
    <t>Column13861</t>
  </si>
  <si>
    <t>Column13862</t>
  </si>
  <si>
    <t>Column13863</t>
  </si>
  <si>
    <t>Column13864</t>
  </si>
  <si>
    <t>Column13865</t>
  </si>
  <si>
    <t>Column13866</t>
  </si>
  <si>
    <t>Column13867</t>
  </si>
  <si>
    <t>Column13868</t>
  </si>
  <si>
    <t>Column13869</t>
  </si>
  <si>
    <t>Column13870</t>
  </si>
  <si>
    <t>Column13871</t>
  </si>
  <si>
    <t>Column13872</t>
  </si>
  <si>
    <t>Column13873</t>
  </si>
  <si>
    <t>Column13874</t>
  </si>
  <si>
    <t>Column13875</t>
  </si>
  <si>
    <t>Column13876</t>
  </si>
  <si>
    <t>Column13877</t>
  </si>
  <si>
    <t>Column13878</t>
  </si>
  <si>
    <t>Column13879</t>
  </si>
  <si>
    <t>Column13880</t>
  </si>
  <si>
    <t>Column13881</t>
  </si>
  <si>
    <t>Column13882</t>
  </si>
  <si>
    <t>Column13883</t>
  </si>
  <si>
    <t>Column13884</t>
  </si>
  <si>
    <t>Column13885</t>
  </si>
  <si>
    <t>Column13886</t>
  </si>
  <si>
    <t>Column13887</t>
  </si>
  <si>
    <t>Column13888</t>
  </si>
  <si>
    <t>Column13889</t>
  </si>
  <si>
    <t>Column13890</t>
  </si>
  <si>
    <t>Column13891</t>
  </si>
  <si>
    <t>Column13892</t>
  </si>
  <si>
    <t>Column13893</t>
  </si>
  <si>
    <t>Column13894</t>
  </si>
  <si>
    <t>Column13895</t>
  </si>
  <si>
    <t>Column13896</t>
  </si>
  <si>
    <t>Column13897</t>
  </si>
  <si>
    <t>Column13898</t>
  </si>
  <si>
    <t>Column13899</t>
  </si>
  <si>
    <t>Column13900</t>
  </si>
  <si>
    <t>Column13901</t>
  </si>
  <si>
    <t>Column13902</t>
  </si>
  <si>
    <t>Column13903</t>
  </si>
  <si>
    <t>Column13904</t>
  </si>
  <si>
    <t>Column13905</t>
  </si>
  <si>
    <t>Column13906</t>
  </si>
  <si>
    <t>Column13907</t>
  </si>
  <si>
    <t>Column13908</t>
  </si>
  <si>
    <t>Column13909</t>
  </si>
  <si>
    <t>Column13910</t>
  </si>
  <si>
    <t>Column13911</t>
  </si>
  <si>
    <t>Column13912</t>
  </si>
  <si>
    <t>Column13913</t>
  </si>
  <si>
    <t>Column13914</t>
  </si>
  <si>
    <t>Column13915</t>
  </si>
  <si>
    <t>Column13916</t>
  </si>
  <si>
    <t>Column13917</t>
  </si>
  <si>
    <t>Column13918</t>
  </si>
  <si>
    <t>Column13919</t>
  </si>
  <si>
    <t>Column13920</t>
  </si>
  <si>
    <t>Column13921</t>
  </si>
  <si>
    <t>Column13922</t>
  </si>
  <si>
    <t>Column13923</t>
  </si>
  <si>
    <t>Column13924</t>
  </si>
  <si>
    <t>Column13925</t>
  </si>
  <si>
    <t>Column13926</t>
  </si>
  <si>
    <t>Column13927</t>
  </si>
  <si>
    <t>Column13928</t>
  </si>
  <si>
    <t>Column13929</t>
  </si>
  <si>
    <t>Column13930</t>
  </si>
  <si>
    <t>Column13931</t>
  </si>
  <si>
    <t>Column13932</t>
  </si>
  <si>
    <t>Column13933</t>
  </si>
  <si>
    <t>Column13934</t>
  </si>
  <si>
    <t>Column13935</t>
  </si>
  <si>
    <t>Column13936</t>
  </si>
  <si>
    <t>Column13937</t>
  </si>
  <si>
    <t>Column13938</t>
  </si>
  <si>
    <t>Column13939</t>
  </si>
  <si>
    <t>Column13940</t>
  </si>
  <si>
    <t>Column13941</t>
  </si>
  <si>
    <t>Column13942</t>
  </si>
  <si>
    <t>Column13943</t>
  </si>
  <si>
    <t>Column13944</t>
  </si>
  <si>
    <t>Column13945</t>
  </si>
  <si>
    <t>Column13946</t>
  </si>
  <si>
    <t>Column13947</t>
  </si>
  <si>
    <t>Column13948</t>
  </si>
  <si>
    <t>Column13949</t>
  </si>
  <si>
    <t>Column13950</t>
  </si>
  <si>
    <t>Column13951</t>
  </si>
  <si>
    <t>Column13952</t>
  </si>
  <si>
    <t>Column13953</t>
  </si>
  <si>
    <t>Column13954</t>
  </si>
  <si>
    <t>Column13955</t>
  </si>
  <si>
    <t>Column13956</t>
  </si>
  <si>
    <t>Column13957</t>
  </si>
  <si>
    <t>Column13958</t>
  </si>
  <si>
    <t>Column13959</t>
  </si>
  <si>
    <t>Column13960</t>
  </si>
  <si>
    <t>Column13961</t>
  </si>
  <si>
    <t>Column13962</t>
  </si>
  <si>
    <t>Column13963</t>
  </si>
  <si>
    <t>Column13964</t>
  </si>
  <si>
    <t>Column13965</t>
  </si>
  <si>
    <t>Column13966</t>
  </si>
  <si>
    <t>Column13967</t>
  </si>
  <si>
    <t>Column13968</t>
  </si>
  <si>
    <t>Column13969</t>
  </si>
  <si>
    <t>Column13970</t>
  </si>
  <si>
    <t>Column13971</t>
  </si>
  <si>
    <t>Column13972</t>
  </si>
  <si>
    <t>Column13973</t>
  </si>
  <si>
    <t>Column13974</t>
  </si>
  <si>
    <t>Column13975</t>
  </si>
  <si>
    <t>Column13976</t>
  </si>
  <si>
    <t>Column13977</t>
  </si>
  <si>
    <t>Column13978</t>
  </si>
  <si>
    <t>Column13979</t>
  </si>
  <si>
    <t>Column13980</t>
  </si>
  <si>
    <t>Column13981</t>
  </si>
  <si>
    <t>Column13982</t>
  </si>
  <si>
    <t>Column13983</t>
  </si>
  <si>
    <t>Column13984</t>
  </si>
  <si>
    <t>Column13985</t>
  </si>
  <si>
    <t>Column13986</t>
  </si>
  <si>
    <t>Column13987</t>
  </si>
  <si>
    <t>Column13988</t>
  </si>
  <si>
    <t>Column13989</t>
  </si>
  <si>
    <t>Column13990</t>
  </si>
  <si>
    <t>Column13991</t>
  </si>
  <si>
    <t>Column13992</t>
  </si>
  <si>
    <t>Column13993</t>
  </si>
  <si>
    <t>Column13994</t>
  </si>
  <si>
    <t>Column13995</t>
  </si>
  <si>
    <t>Column13996</t>
  </si>
  <si>
    <t>Column13997</t>
  </si>
  <si>
    <t>Column13998</t>
  </si>
  <si>
    <t>Column13999</t>
  </si>
  <si>
    <t>Column14000</t>
  </si>
  <si>
    <t>Column14001</t>
  </si>
  <si>
    <t>Column14002</t>
  </si>
  <si>
    <t>Column14003</t>
  </si>
  <si>
    <t>Column14004</t>
  </si>
  <si>
    <t>Column14005</t>
  </si>
  <si>
    <t>Column14006</t>
  </si>
  <si>
    <t>Column14007</t>
  </si>
  <si>
    <t>Column14008</t>
  </si>
  <si>
    <t>Column14009</t>
  </si>
  <si>
    <t>Column14010</t>
  </si>
  <si>
    <t>Column14011</t>
  </si>
  <si>
    <t>Column14012</t>
  </si>
  <si>
    <t>Column14013</t>
  </si>
  <si>
    <t>Column14014</t>
  </si>
  <si>
    <t>Column14015</t>
  </si>
  <si>
    <t>Column14016</t>
  </si>
  <si>
    <t>Column14017</t>
  </si>
  <si>
    <t>Column14018</t>
  </si>
  <si>
    <t>Column14019</t>
  </si>
  <si>
    <t>Column14020</t>
  </si>
  <si>
    <t>Column14021</t>
  </si>
  <si>
    <t>Column14022</t>
  </si>
  <si>
    <t>Column14023</t>
  </si>
  <si>
    <t>Column14024</t>
  </si>
  <si>
    <t>Column14025</t>
  </si>
  <si>
    <t>Column14026</t>
  </si>
  <si>
    <t>Column14027</t>
  </si>
  <si>
    <t>Column14028</t>
  </si>
  <si>
    <t>Column14029</t>
  </si>
  <si>
    <t>Column14030</t>
  </si>
  <si>
    <t>Column14031</t>
  </si>
  <si>
    <t>Column14032</t>
  </si>
  <si>
    <t>Column14033</t>
  </si>
  <si>
    <t>Column14034</t>
  </si>
  <si>
    <t>Column14035</t>
  </si>
  <si>
    <t>Column14036</t>
  </si>
  <si>
    <t>Column14037</t>
  </si>
  <si>
    <t>Column14038</t>
  </si>
  <si>
    <t>Column14039</t>
  </si>
  <si>
    <t>Column14040</t>
  </si>
  <si>
    <t>Column14041</t>
  </si>
  <si>
    <t>Column14042</t>
  </si>
  <si>
    <t>Column14043</t>
  </si>
  <si>
    <t>Column14044</t>
  </si>
  <si>
    <t>Column14045</t>
  </si>
  <si>
    <t>Column14046</t>
  </si>
  <si>
    <t>Column14047</t>
  </si>
  <si>
    <t>Column14048</t>
  </si>
  <si>
    <t>Column14049</t>
  </si>
  <si>
    <t>Column14050</t>
  </si>
  <si>
    <t>Column14051</t>
  </si>
  <si>
    <t>Column14052</t>
  </si>
  <si>
    <t>Column14053</t>
  </si>
  <si>
    <t>Column14054</t>
  </si>
  <si>
    <t>Column14055</t>
  </si>
  <si>
    <t>Column14056</t>
  </si>
  <si>
    <t>Column14057</t>
  </si>
  <si>
    <t>Column14058</t>
  </si>
  <si>
    <t>Column14059</t>
  </si>
  <si>
    <t>Column14060</t>
  </si>
  <si>
    <t>Column14061</t>
  </si>
  <si>
    <t>Column14062</t>
  </si>
  <si>
    <t>Column14063</t>
  </si>
  <si>
    <t>Column14064</t>
  </si>
  <si>
    <t>Column14065</t>
  </si>
  <si>
    <t>Column14066</t>
  </si>
  <si>
    <t>Column14067</t>
  </si>
  <si>
    <t>Column14068</t>
  </si>
  <si>
    <t>Column14069</t>
  </si>
  <si>
    <t>Column14070</t>
  </si>
  <si>
    <t>Column14071</t>
  </si>
  <si>
    <t>Column14072</t>
  </si>
  <si>
    <t>Column14073</t>
  </si>
  <si>
    <t>Column14074</t>
  </si>
  <si>
    <t>Column14075</t>
  </si>
  <si>
    <t>Column14076</t>
  </si>
  <si>
    <t>Column14077</t>
  </si>
  <si>
    <t>Column14078</t>
  </si>
  <si>
    <t>Column14079</t>
  </si>
  <si>
    <t>Column14080</t>
  </si>
  <si>
    <t>Column14081</t>
  </si>
  <si>
    <t>Column14082</t>
  </si>
  <si>
    <t>Column14083</t>
  </si>
  <si>
    <t>Column14084</t>
  </si>
  <si>
    <t>Column14085</t>
  </si>
  <si>
    <t>Column14086</t>
  </si>
  <si>
    <t>Column14087</t>
  </si>
  <si>
    <t>Column14088</t>
  </si>
  <si>
    <t>Column14089</t>
  </si>
  <si>
    <t>Column14090</t>
  </si>
  <si>
    <t>Column14091</t>
  </si>
  <si>
    <t>Column14092</t>
  </si>
  <si>
    <t>Column14093</t>
  </si>
  <si>
    <t>Column14094</t>
  </si>
  <si>
    <t>Column14095</t>
  </si>
  <si>
    <t>Column14096</t>
  </si>
  <si>
    <t>Column14097</t>
  </si>
  <si>
    <t>Column14098</t>
  </si>
  <si>
    <t>Column14099</t>
  </si>
  <si>
    <t>Column14100</t>
  </si>
  <si>
    <t>Column14101</t>
  </si>
  <si>
    <t>Column14102</t>
  </si>
  <si>
    <t>Column14103</t>
  </si>
  <si>
    <t>Column14104</t>
  </si>
  <si>
    <t>Column14105</t>
  </si>
  <si>
    <t>Column14106</t>
  </si>
  <si>
    <t>Column14107</t>
  </si>
  <si>
    <t>Column14108</t>
  </si>
  <si>
    <t>Column14109</t>
  </si>
  <si>
    <t>Column14110</t>
  </si>
  <si>
    <t>Column14111</t>
  </si>
  <si>
    <t>Column14112</t>
  </si>
  <si>
    <t>Column14113</t>
  </si>
  <si>
    <t>Column14114</t>
  </si>
  <si>
    <t>Column14115</t>
  </si>
  <si>
    <t>Column14116</t>
  </si>
  <si>
    <t>Column14117</t>
  </si>
  <si>
    <t>Column14118</t>
  </si>
  <si>
    <t>Column14119</t>
  </si>
  <si>
    <t>Column14120</t>
  </si>
  <si>
    <t>Column14121</t>
  </si>
  <si>
    <t>Column14122</t>
  </si>
  <si>
    <t>Column14123</t>
  </si>
  <si>
    <t>Column14124</t>
  </si>
  <si>
    <t>Column14125</t>
  </si>
  <si>
    <t>Column14126</t>
  </si>
  <si>
    <t>Column14127</t>
  </si>
  <si>
    <t>Column14128</t>
  </si>
  <si>
    <t>Column14129</t>
  </si>
  <si>
    <t>Column14130</t>
  </si>
  <si>
    <t>Column14131</t>
  </si>
  <si>
    <t>Column14132</t>
  </si>
  <si>
    <t>Column14133</t>
  </si>
  <si>
    <t>Column14134</t>
  </si>
  <si>
    <t>Column14135</t>
  </si>
  <si>
    <t>Column14136</t>
  </si>
  <si>
    <t>Column14137</t>
  </si>
  <si>
    <t>Column14138</t>
  </si>
  <si>
    <t>Column14139</t>
  </si>
  <si>
    <t>Column14140</t>
  </si>
  <si>
    <t>Column14141</t>
  </si>
  <si>
    <t>Column14142</t>
  </si>
  <si>
    <t>Column14143</t>
  </si>
  <si>
    <t>Column14144</t>
  </si>
  <si>
    <t>Column14145</t>
  </si>
  <si>
    <t>Column14146</t>
  </si>
  <si>
    <t>Column14147</t>
  </si>
  <si>
    <t>Column14148</t>
  </si>
  <si>
    <t>Column14149</t>
  </si>
  <si>
    <t>Column14150</t>
  </si>
  <si>
    <t>Column14151</t>
  </si>
  <si>
    <t>Column14152</t>
  </si>
  <si>
    <t>Column14153</t>
  </si>
  <si>
    <t>Column14154</t>
  </si>
  <si>
    <t>Column14155</t>
  </si>
  <si>
    <t>Column14156</t>
  </si>
  <si>
    <t>Column14157</t>
  </si>
  <si>
    <t>Column14158</t>
  </si>
  <si>
    <t>Column14159</t>
  </si>
  <si>
    <t>Column14160</t>
  </si>
  <si>
    <t>Column14161</t>
  </si>
  <si>
    <t>Column14162</t>
  </si>
  <si>
    <t>Column14163</t>
  </si>
  <si>
    <t>Column14164</t>
  </si>
  <si>
    <t>Column14165</t>
  </si>
  <si>
    <t>Column14166</t>
  </si>
  <si>
    <t>Column14167</t>
  </si>
  <si>
    <t>Column14168</t>
  </si>
  <si>
    <t>Column14169</t>
  </si>
  <si>
    <t>Column14170</t>
  </si>
  <si>
    <t>Column14171</t>
  </si>
  <si>
    <t>Column14172</t>
  </si>
  <si>
    <t>Column14173</t>
  </si>
  <si>
    <t>Column14174</t>
  </si>
  <si>
    <t>Column14175</t>
  </si>
  <si>
    <t>Column14176</t>
  </si>
  <si>
    <t>Column14177</t>
  </si>
  <si>
    <t>Column14178</t>
  </si>
  <si>
    <t>Column14179</t>
  </si>
  <si>
    <t>Column14180</t>
  </si>
  <si>
    <t>Column14181</t>
  </si>
  <si>
    <t>Column14182</t>
  </si>
  <si>
    <t>Column14183</t>
  </si>
  <si>
    <t>Column14184</t>
  </si>
  <si>
    <t>Column14185</t>
  </si>
  <si>
    <t>Column14186</t>
  </si>
  <si>
    <t>Column14187</t>
  </si>
  <si>
    <t>Column14188</t>
  </si>
  <si>
    <t>Column14189</t>
  </si>
  <si>
    <t>Column14190</t>
  </si>
  <si>
    <t>Column14191</t>
  </si>
  <si>
    <t>Column14192</t>
  </si>
  <si>
    <t>Column14193</t>
  </si>
  <si>
    <t>Column14194</t>
  </si>
  <si>
    <t>Column14195</t>
  </si>
  <si>
    <t>Column14196</t>
  </si>
  <si>
    <t>Column14197</t>
  </si>
  <si>
    <t>Column14198</t>
  </si>
  <si>
    <t>Column14199</t>
  </si>
  <si>
    <t>Column14200</t>
  </si>
  <si>
    <t>Column14201</t>
  </si>
  <si>
    <t>Column14202</t>
  </si>
  <si>
    <t>Column14203</t>
  </si>
  <si>
    <t>Column14204</t>
  </si>
  <si>
    <t>Column14205</t>
  </si>
  <si>
    <t>Column14206</t>
  </si>
  <si>
    <t>Column14207</t>
  </si>
  <si>
    <t>Column14208</t>
  </si>
  <si>
    <t>Column14209</t>
  </si>
  <si>
    <t>Column14210</t>
  </si>
  <si>
    <t>Column14211</t>
  </si>
  <si>
    <t>Column14212</t>
  </si>
  <si>
    <t>Column14213</t>
  </si>
  <si>
    <t>Column14214</t>
  </si>
  <si>
    <t>Column14215</t>
  </si>
  <si>
    <t>Column14216</t>
  </si>
  <si>
    <t>Column14217</t>
  </si>
  <si>
    <t>Column14218</t>
  </si>
  <si>
    <t>Column14219</t>
  </si>
  <si>
    <t>Column14220</t>
  </si>
  <si>
    <t>Column14221</t>
  </si>
  <si>
    <t>Column14222</t>
  </si>
  <si>
    <t>Column14223</t>
  </si>
  <si>
    <t>Column14224</t>
  </si>
  <si>
    <t>Column14225</t>
  </si>
  <si>
    <t>Column14226</t>
  </si>
  <si>
    <t>Column14227</t>
  </si>
  <si>
    <t>Column14228</t>
  </si>
  <si>
    <t>Column14229</t>
  </si>
  <si>
    <t>Column14230</t>
  </si>
  <si>
    <t>Column14231</t>
  </si>
  <si>
    <t>Column14232</t>
  </si>
  <si>
    <t>Column14233</t>
  </si>
  <si>
    <t>Column14234</t>
  </si>
  <si>
    <t>Column14235</t>
  </si>
  <si>
    <t>Column14236</t>
  </si>
  <si>
    <t>Column14237</t>
  </si>
  <si>
    <t>Column14238</t>
  </si>
  <si>
    <t>Column14239</t>
  </si>
  <si>
    <t>Column14240</t>
  </si>
  <si>
    <t>Column14241</t>
  </si>
  <si>
    <t>Column14242</t>
  </si>
  <si>
    <t>Column14243</t>
  </si>
  <si>
    <t>Column14244</t>
  </si>
  <si>
    <t>Column14245</t>
  </si>
  <si>
    <t>Column14246</t>
  </si>
  <si>
    <t>Column14247</t>
  </si>
  <si>
    <t>Column14248</t>
  </si>
  <si>
    <t>Column14249</t>
  </si>
  <si>
    <t>Column14250</t>
  </si>
  <si>
    <t>Column14251</t>
  </si>
  <si>
    <t>Column14252</t>
  </si>
  <si>
    <t>Column14253</t>
  </si>
  <si>
    <t>Column14254</t>
  </si>
  <si>
    <t>Column14255</t>
  </si>
  <si>
    <t>Column14256</t>
  </si>
  <si>
    <t>Column14257</t>
  </si>
  <si>
    <t>Column14258</t>
  </si>
  <si>
    <t>Column14259</t>
  </si>
  <si>
    <t>Column14260</t>
  </si>
  <si>
    <t>Column14261</t>
  </si>
  <si>
    <t>Column14262</t>
  </si>
  <si>
    <t>Column14263</t>
  </si>
  <si>
    <t>Column14264</t>
  </si>
  <si>
    <t>Column14265</t>
  </si>
  <si>
    <t>Column14266</t>
  </si>
  <si>
    <t>Column14267</t>
  </si>
  <si>
    <t>Column14268</t>
  </si>
  <si>
    <t>Column14269</t>
  </si>
  <si>
    <t>Column14270</t>
  </si>
  <si>
    <t>Column14271</t>
  </si>
  <si>
    <t>Column14272</t>
  </si>
  <si>
    <t>Column14273</t>
  </si>
  <si>
    <t>Column14274</t>
  </si>
  <si>
    <t>Column14275</t>
  </si>
  <si>
    <t>Column14276</t>
  </si>
  <si>
    <t>Column14277</t>
  </si>
  <si>
    <t>Column14278</t>
  </si>
  <si>
    <t>Column14279</t>
  </si>
  <si>
    <t>Column14280</t>
  </si>
  <si>
    <t>Column14281</t>
  </si>
  <si>
    <t>Column14282</t>
  </si>
  <si>
    <t>Column14283</t>
  </si>
  <si>
    <t>Column14284</t>
  </si>
  <si>
    <t>Column14285</t>
  </si>
  <si>
    <t>Column14286</t>
  </si>
  <si>
    <t>Column14287</t>
  </si>
  <si>
    <t>Column14288</t>
  </si>
  <si>
    <t>Column14289</t>
  </si>
  <si>
    <t>Column14290</t>
  </si>
  <si>
    <t>Column14291</t>
  </si>
  <si>
    <t>Column14292</t>
  </si>
  <si>
    <t>Column14293</t>
  </si>
  <si>
    <t>Column14294</t>
  </si>
  <si>
    <t>Column14295</t>
  </si>
  <si>
    <t>Column14296</t>
  </si>
  <si>
    <t>Column14297</t>
  </si>
  <si>
    <t>Column14298</t>
  </si>
  <si>
    <t>Column14299</t>
  </si>
  <si>
    <t>Column14300</t>
  </si>
  <si>
    <t>Column14301</t>
  </si>
  <si>
    <t>Column14302</t>
  </si>
  <si>
    <t>Column14303</t>
  </si>
  <si>
    <t>Column14304</t>
  </si>
  <si>
    <t>Column14305</t>
  </si>
  <si>
    <t>Column14306</t>
  </si>
  <si>
    <t>Column14307</t>
  </si>
  <si>
    <t>Column14308</t>
  </si>
  <si>
    <t>Column14309</t>
  </si>
  <si>
    <t>Column14310</t>
  </si>
  <si>
    <t>Column14311</t>
  </si>
  <si>
    <t>Column14312</t>
  </si>
  <si>
    <t>Column14313</t>
  </si>
  <si>
    <t>Column14314</t>
  </si>
  <si>
    <t>Column14315</t>
  </si>
  <si>
    <t>Column14316</t>
  </si>
  <si>
    <t>Column14317</t>
  </si>
  <si>
    <t>Column14318</t>
  </si>
  <si>
    <t>Column14319</t>
  </si>
  <si>
    <t>Column14320</t>
  </si>
  <si>
    <t>Column14321</t>
  </si>
  <si>
    <t>Column14322</t>
  </si>
  <si>
    <t>Column14323</t>
  </si>
  <si>
    <t>Column14324</t>
  </si>
  <si>
    <t>Column14325</t>
  </si>
  <si>
    <t>Column14326</t>
  </si>
  <si>
    <t>Column14327</t>
  </si>
  <si>
    <t>Column14328</t>
  </si>
  <si>
    <t>Column14329</t>
  </si>
  <si>
    <t>Column14330</t>
  </si>
  <si>
    <t>Column14331</t>
  </si>
  <si>
    <t>Column14332</t>
  </si>
  <si>
    <t>Column14333</t>
  </si>
  <si>
    <t>Column14334</t>
  </si>
  <si>
    <t>Column14335</t>
  </si>
  <si>
    <t>Column14336</t>
  </si>
  <si>
    <t>Column14337</t>
  </si>
  <si>
    <t>Column14338</t>
  </si>
  <si>
    <t>Column14339</t>
  </si>
  <si>
    <t>Column14340</t>
  </si>
  <si>
    <t>Column14341</t>
  </si>
  <si>
    <t>Column14342</t>
  </si>
  <si>
    <t>Column14343</t>
  </si>
  <si>
    <t>Column14344</t>
  </si>
  <si>
    <t>Column14345</t>
  </si>
  <si>
    <t>Column14346</t>
  </si>
  <si>
    <t>Column14347</t>
  </si>
  <si>
    <t>Column14348</t>
  </si>
  <si>
    <t>Column14349</t>
  </si>
  <si>
    <t>Column14350</t>
  </si>
  <si>
    <t>Column14351</t>
  </si>
  <si>
    <t>Column14352</t>
  </si>
  <si>
    <t>Column14353</t>
  </si>
  <si>
    <t>Column14354</t>
  </si>
  <si>
    <t>Column14355</t>
  </si>
  <si>
    <t>Column14356</t>
  </si>
  <si>
    <t>Column14357</t>
  </si>
  <si>
    <t>Column14358</t>
  </si>
  <si>
    <t>Column14359</t>
  </si>
  <si>
    <t>Column14360</t>
  </si>
  <si>
    <t>Column14361</t>
  </si>
  <si>
    <t>Column14362</t>
  </si>
  <si>
    <t>Column14363</t>
  </si>
  <si>
    <t>Column14364</t>
  </si>
  <si>
    <t>Column14365</t>
  </si>
  <si>
    <t>Column14366</t>
  </si>
  <si>
    <t>Column14367</t>
  </si>
  <si>
    <t>Column14368</t>
  </si>
  <si>
    <t>Column14369</t>
  </si>
  <si>
    <t>Column14370</t>
  </si>
  <si>
    <t>Column14371</t>
  </si>
  <si>
    <t>Column14372</t>
  </si>
  <si>
    <t>Column14373</t>
  </si>
  <si>
    <t>Column14374</t>
  </si>
  <si>
    <t>Column14375</t>
  </si>
  <si>
    <t>Column14376</t>
  </si>
  <si>
    <t>Column14377</t>
  </si>
  <si>
    <t>Column14378</t>
  </si>
  <si>
    <t>Column14379</t>
  </si>
  <si>
    <t>Column14380</t>
  </si>
  <si>
    <t>Column14381</t>
  </si>
  <si>
    <t>Column14382</t>
  </si>
  <si>
    <t>Column14383</t>
  </si>
  <si>
    <t>Column14384</t>
  </si>
  <si>
    <t>Column14385</t>
  </si>
  <si>
    <t>Column14386</t>
  </si>
  <si>
    <t>Column14387</t>
  </si>
  <si>
    <t>Column14388</t>
  </si>
  <si>
    <t>Column14389</t>
  </si>
  <si>
    <t>Column14390</t>
  </si>
  <si>
    <t>Column14391</t>
  </si>
  <si>
    <t>Column14392</t>
  </si>
  <si>
    <t>Column14393</t>
  </si>
  <si>
    <t>Column14394</t>
  </si>
  <si>
    <t>Column14395</t>
  </si>
  <si>
    <t>Column14396</t>
  </si>
  <si>
    <t>Column14397</t>
  </si>
  <si>
    <t>Column14398</t>
  </si>
  <si>
    <t>Column14399</t>
  </si>
  <si>
    <t>Column14400</t>
  </si>
  <si>
    <t>Column14401</t>
  </si>
  <si>
    <t>Column14402</t>
  </si>
  <si>
    <t>Column14403</t>
  </si>
  <si>
    <t>Column14404</t>
  </si>
  <si>
    <t>Column14405</t>
  </si>
  <si>
    <t>Column14406</t>
  </si>
  <si>
    <t>Column14407</t>
  </si>
  <si>
    <t>Column14408</t>
  </si>
  <si>
    <t>Column14409</t>
  </si>
  <si>
    <t>Column14410</t>
  </si>
  <si>
    <t>Column14411</t>
  </si>
  <si>
    <t>Column14412</t>
  </si>
  <si>
    <t>Column14413</t>
  </si>
  <si>
    <t>Column14414</t>
  </si>
  <si>
    <t>Column14415</t>
  </si>
  <si>
    <t>Column14416</t>
  </si>
  <si>
    <t>Column14417</t>
  </si>
  <si>
    <t>Column14418</t>
  </si>
  <si>
    <t>Column14419</t>
  </si>
  <si>
    <t>Column14420</t>
  </si>
  <si>
    <t>Column14421</t>
  </si>
  <si>
    <t>Column14422</t>
  </si>
  <si>
    <t>Column14423</t>
  </si>
  <si>
    <t>Column14424</t>
  </si>
  <si>
    <t>Column14425</t>
  </si>
  <si>
    <t>Column14426</t>
  </si>
  <si>
    <t>Column14427</t>
  </si>
  <si>
    <t>Column14428</t>
  </si>
  <si>
    <t>Column14429</t>
  </si>
  <si>
    <t>Column14430</t>
  </si>
  <si>
    <t>Column14431</t>
  </si>
  <si>
    <t>Column14432</t>
  </si>
  <si>
    <t>Column14433</t>
  </si>
  <si>
    <t>Column14434</t>
  </si>
  <si>
    <t>Column14435</t>
  </si>
  <si>
    <t>Column14436</t>
  </si>
  <si>
    <t>Column14437</t>
  </si>
  <si>
    <t>Column14438</t>
  </si>
  <si>
    <t>Column14439</t>
  </si>
  <si>
    <t>Column14440</t>
  </si>
  <si>
    <t>Column14441</t>
  </si>
  <si>
    <t>Column14442</t>
  </si>
  <si>
    <t>Column14443</t>
  </si>
  <si>
    <t>Column14444</t>
  </si>
  <si>
    <t>Column14445</t>
  </si>
  <si>
    <t>Column14446</t>
  </si>
  <si>
    <t>Column14447</t>
  </si>
  <si>
    <t>Column14448</t>
  </si>
  <si>
    <t>Column14449</t>
  </si>
  <si>
    <t>Column14450</t>
  </si>
  <si>
    <t>Column14451</t>
  </si>
  <si>
    <t>Column14452</t>
  </si>
  <si>
    <t>Column14453</t>
  </si>
  <si>
    <t>Column14454</t>
  </si>
  <si>
    <t>Column14455</t>
  </si>
  <si>
    <t>Column14456</t>
  </si>
  <si>
    <t>Column14457</t>
  </si>
  <si>
    <t>Column14458</t>
  </si>
  <si>
    <t>Column14459</t>
  </si>
  <si>
    <t>Column14460</t>
  </si>
  <si>
    <t>Column14461</t>
  </si>
  <si>
    <t>Column14462</t>
  </si>
  <si>
    <t>Column14463</t>
  </si>
  <si>
    <t>Column14464</t>
  </si>
  <si>
    <t>Column14465</t>
  </si>
  <si>
    <t>Column14466</t>
  </si>
  <si>
    <t>Column14467</t>
  </si>
  <si>
    <t>Column14468</t>
  </si>
  <si>
    <t>Column14469</t>
  </si>
  <si>
    <t>Column14470</t>
  </si>
  <si>
    <t>Column14471</t>
  </si>
  <si>
    <t>Column14472</t>
  </si>
  <si>
    <t>Column14473</t>
  </si>
  <si>
    <t>Column14474</t>
  </si>
  <si>
    <t>Column14475</t>
  </si>
  <si>
    <t>Column14476</t>
  </si>
  <si>
    <t>Column14477</t>
  </si>
  <si>
    <t>Column14478</t>
  </si>
  <si>
    <t>Column14479</t>
  </si>
  <si>
    <t>Column14480</t>
  </si>
  <si>
    <t>Column14481</t>
  </si>
  <si>
    <t>Column14482</t>
  </si>
  <si>
    <t>Column14483</t>
  </si>
  <si>
    <t>Column14484</t>
  </si>
  <si>
    <t>Column14485</t>
  </si>
  <si>
    <t>Column14486</t>
  </si>
  <si>
    <t>Column14487</t>
  </si>
  <si>
    <t>Column14488</t>
  </si>
  <si>
    <t>Column14489</t>
  </si>
  <si>
    <t>Column14490</t>
  </si>
  <si>
    <t>Column14491</t>
  </si>
  <si>
    <t>Column14492</t>
  </si>
  <si>
    <t>Column14493</t>
  </si>
  <si>
    <t>Column14494</t>
  </si>
  <si>
    <t>Column14495</t>
  </si>
  <si>
    <t>Column14496</t>
  </si>
  <si>
    <t>Column14497</t>
  </si>
  <si>
    <t>Column14498</t>
  </si>
  <si>
    <t>Column14499</t>
  </si>
  <si>
    <t>Column14500</t>
  </si>
  <si>
    <t>Column14501</t>
  </si>
  <si>
    <t>Column14502</t>
  </si>
  <si>
    <t>Column14503</t>
  </si>
  <si>
    <t>Column14504</t>
  </si>
  <si>
    <t>Column14505</t>
  </si>
  <si>
    <t>Column14506</t>
  </si>
  <si>
    <t>Column14507</t>
  </si>
  <si>
    <t>Column14508</t>
  </si>
  <si>
    <t>Column14509</t>
  </si>
  <si>
    <t>Column14510</t>
  </si>
  <si>
    <t>Column14511</t>
  </si>
  <si>
    <t>Column14512</t>
  </si>
  <si>
    <t>Column14513</t>
  </si>
  <si>
    <t>Column14514</t>
  </si>
  <si>
    <t>Column14515</t>
  </si>
  <si>
    <t>Column14516</t>
  </si>
  <si>
    <t>Column14517</t>
  </si>
  <si>
    <t>Column14518</t>
  </si>
  <si>
    <t>Column14519</t>
  </si>
  <si>
    <t>Column14520</t>
  </si>
  <si>
    <t>Column14521</t>
  </si>
  <si>
    <t>Column14522</t>
  </si>
  <si>
    <t>Column14523</t>
  </si>
  <si>
    <t>Column14524</t>
  </si>
  <si>
    <t>Column14525</t>
  </si>
  <si>
    <t>Column14526</t>
  </si>
  <si>
    <t>Column14527</t>
  </si>
  <si>
    <t>Column14528</t>
  </si>
  <si>
    <t>Column14529</t>
  </si>
  <si>
    <t>Column14530</t>
  </si>
  <si>
    <t>Column14531</t>
  </si>
  <si>
    <t>Column14532</t>
  </si>
  <si>
    <t>Column14533</t>
  </si>
  <si>
    <t>Column14534</t>
  </si>
  <si>
    <t>Column14535</t>
  </si>
  <si>
    <t>Column14536</t>
  </si>
  <si>
    <t>Column14537</t>
  </si>
  <si>
    <t>Column14538</t>
  </si>
  <si>
    <t>Column14539</t>
  </si>
  <si>
    <t>Column14540</t>
  </si>
  <si>
    <t>Column14541</t>
  </si>
  <si>
    <t>Column14542</t>
  </si>
  <si>
    <t>Column14543</t>
  </si>
  <si>
    <t>Column14544</t>
  </si>
  <si>
    <t>Column14545</t>
  </si>
  <si>
    <t>Column14546</t>
  </si>
  <si>
    <t>Column14547</t>
  </si>
  <si>
    <t>Column14548</t>
  </si>
  <si>
    <t>Column14549</t>
  </si>
  <si>
    <t>Column14550</t>
  </si>
  <si>
    <t>Column14551</t>
  </si>
  <si>
    <t>Column14552</t>
  </si>
  <si>
    <t>Column14553</t>
  </si>
  <si>
    <t>Column14554</t>
  </si>
  <si>
    <t>Column14555</t>
  </si>
  <si>
    <t>Column14556</t>
  </si>
  <si>
    <t>Column14557</t>
  </si>
  <si>
    <t>Column14558</t>
  </si>
  <si>
    <t>Column14559</t>
  </si>
  <si>
    <t>Column14560</t>
  </si>
  <si>
    <t>Column14561</t>
  </si>
  <si>
    <t>Column14562</t>
  </si>
  <si>
    <t>Column14563</t>
  </si>
  <si>
    <t>Column14564</t>
  </si>
  <si>
    <t>Column14565</t>
  </si>
  <si>
    <t>Column14566</t>
  </si>
  <si>
    <t>Column14567</t>
  </si>
  <si>
    <t>Column14568</t>
  </si>
  <si>
    <t>Column14569</t>
  </si>
  <si>
    <t>Column14570</t>
  </si>
  <si>
    <t>Column14571</t>
  </si>
  <si>
    <t>Column14572</t>
  </si>
  <si>
    <t>Column14573</t>
  </si>
  <si>
    <t>Column14574</t>
  </si>
  <si>
    <t>Column14575</t>
  </si>
  <si>
    <t>Column14576</t>
  </si>
  <si>
    <t>Column14577</t>
  </si>
  <si>
    <t>Column14578</t>
  </si>
  <si>
    <t>Column14579</t>
  </si>
  <si>
    <t>Column14580</t>
  </si>
  <si>
    <t>Column14581</t>
  </si>
  <si>
    <t>Column14582</t>
  </si>
  <si>
    <t>Column14583</t>
  </si>
  <si>
    <t>Column14584</t>
  </si>
  <si>
    <t>Column14585</t>
  </si>
  <si>
    <t>Column14586</t>
  </si>
  <si>
    <t>Column14587</t>
  </si>
  <si>
    <t>Column14588</t>
  </si>
  <si>
    <t>Column14589</t>
  </si>
  <si>
    <t>Column14590</t>
  </si>
  <si>
    <t>Column14591</t>
  </si>
  <si>
    <t>Column14592</t>
  </si>
  <si>
    <t>Column14593</t>
  </si>
  <si>
    <t>Column14594</t>
  </si>
  <si>
    <t>Column14595</t>
  </si>
  <si>
    <t>Column14596</t>
  </si>
  <si>
    <t>Column14597</t>
  </si>
  <si>
    <t>Column14598</t>
  </si>
  <si>
    <t>Column14599</t>
  </si>
  <si>
    <t>Column14600</t>
  </si>
  <si>
    <t>Column14601</t>
  </si>
  <si>
    <t>Column14602</t>
  </si>
  <si>
    <t>Column14603</t>
  </si>
  <si>
    <t>Column14604</t>
  </si>
  <si>
    <t>Column14605</t>
  </si>
  <si>
    <t>Column14606</t>
  </si>
  <si>
    <t>Column14607</t>
  </si>
  <si>
    <t>Column14608</t>
  </si>
  <si>
    <t>Column14609</t>
  </si>
  <si>
    <t>Column14610</t>
  </si>
  <si>
    <t>Column14611</t>
  </si>
  <si>
    <t>Column14612</t>
  </si>
  <si>
    <t>Column14613</t>
  </si>
  <si>
    <t>Column14614</t>
  </si>
  <si>
    <t>Column14615</t>
  </si>
  <si>
    <t>Column14616</t>
  </si>
  <si>
    <t>Column14617</t>
  </si>
  <si>
    <t>Column14618</t>
  </si>
  <si>
    <t>Column14619</t>
  </si>
  <si>
    <t>Column14620</t>
  </si>
  <si>
    <t>Column14621</t>
  </si>
  <si>
    <t>Column14622</t>
  </si>
  <si>
    <t>Column14623</t>
  </si>
  <si>
    <t>Column14624</t>
  </si>
  <si>
    <t>Column14625</t>
  </si>
  <si>
    <t>Column14626</t>
  </si>
  <si>
    <t>Column14627</t>
  </si>
  <si>
    <t>Column14628</t>
  </si>
  <si>
    <t>Column14629</t>
  </si>
  <si>
    <t>Column14630</t>
  </si>
  <si>
    <t>Column14631</t>
  </si>
  <si>
    <t>Column14632</t>
  </si>
  <si>
    <t>Column14633</t>
  </si>
  <si>
    <t>Column14634</t>
  </si>
  <si>
    <t>Column14635</t>
  </si>
  <si>
    <t>Column14636</t>
  </si>
  <si>
    <t>Column14637</t>
  </si>
  <si>
    <t>Column14638</t>
  </si>
  <si>
    <t>Column14639</t>
  </si>
  <si>
    <t>Column14640</t>
  </si>
  <si>
    <t>Column14641</t>
  </si>
  <si>
    <t>Column14642</t>
  </si>
  <si>
    <t>Column14643</t>
  </si>
  <si>
    <t>Column14644</t>
  </si>
  <si>
    <t>Column14645</t>
  </si>
  <si>
    <t>Column14646</t>
  </si>
  <si>
    <t>Column14647</t>
  </si>
  <si>
    <t>Column14648</t>
  </si>
  <si>
    <t>Column14649</t>
  </si>
  <si>
    <t>Column14650</t>
  </si>
  <si>
    <t>Column14651</t>
  </si>
  <si>
    <t>Column14652</t>
  </si>
  <si>
    <t>Column14653</t>
  </si>
  <si>
    <t>Column14654</t>
  </si>
  <si>
    <t>Column14655</t>
  </si>
  <si>
    <t>Column14656</t>
  </si>
  <si>
    <t>Column14657</t>
  </si>
  <si>
    <t>Column14658</t>
  </si>
  <si>
    <t>Column14659</t>
  </si>
  <si>
    <t>Column14660</t>
  </si>
  <si>
    <t>Column14661</t>
  </si>
  <si>
    <t>Column14662</t>
  </si>
  <si>
    <t>Column14663</t>
  </si>
  <si>
    <t>Column14664</t>
  </si>
  <si>
    <t>Column14665</t>
  </si>
  <si>
    <t>Column14666</t>
  </si>
  <si>
    <t>Column14667</t>
  </si>
  <si>
    <t>Column14668</t>
  </si>
  <si>
    <t>Column14669</t>
  </si>
  <si>
    <t>Column14670</t>
  </si>
  <si>
    <t>Column14671</t>
  </si>
  <si>
    <t>Column14672</t>
  </si>
  <si>
    <t>Column14673</t>
  </si>
  <si>
    <t>Column14674</t>
  </si>
  <si>
    <t>Column14675</t>
  </si>
  <si>
    <t>Column14676</t>
  </si>
  <si>
    <t>Column14677</t>
  </si>
  <si>
    <t>Column14678</t>
  </si>
  <si>
    <t>Column14679</t>
  </si>
  <si>
    <t>Column14680</t>
  </si>
  <si>
    <t>Column14681</t>
  </si>
  <si>
    <t>Column14682</t>
  </si>
  <si>
    <t>Column14683</t>
  </si>
  <si>
    <t>Column14684</t>
  </si>
  <si>
    <t>Column14685</t>
  </si>
  <si>
    <t>Column14686</t>
  </si>
  <si>
    <t>Column14687</t>
  </si>
  <si>
    <t>Column14688</t>
  </si>
  <si>
    <t>Column14689</t>
  </si>
  <si>
    <t>Column14690</t>
  </si>
  <si>
    <t>Column14691</t>
  </si>
  <si>
    <t>Column14692</t>
  </si>
  <si>
    <t>Column14693</t>
  </si>
  <si>
    <t>Column14694</t>
  </si>
  <si>
    <t>Column14695</t>
  </si>
  <si>
    <t>Column14696</t>
  </si>
  <si>
    <t>Column14697</t>
  </si>
  <si>
    <t>Column14698</t>
  </si>
  <si>
    <t>Column14699</t>
  </si>
  <si>
    <t>Column14700</t>
  </si>
  <si>
    <t>Column14701</t>
  </si>
  <si>
    <t>Column14702</t>
  </si>
  <si>
    <t>Column14703</t>
  </si>
  <si>
    <t>Column14704</t>
  </si>
  <si>
    <t>Column14705</t>
  </si>
  <si>
    <t>Column14706</t>
  </si>
  <si>
    <t>Column14707</t>
  </si>
  <si>
    <t>Column14708</t>
  </si>
  <si>
    <t>Column14709</t>
  </si>
  <si>
    <t>Column14710</t>
  </si>
  <si>
    <t>Column14711</t>
  </si>
  <si>
    <t>Column14712</t>
  </si>
  <si>
    <t>Column14713</t>
  </si>
  <si>
    <t>Column14714</t>
  </si>
  <si>
    <t>Column14715</t>
  </si>
  <si>
    <t>Column14716</t>
  </si>
  <si>
    <t>Column14717</t>
  </si>
  <si>
    <t>Column14718</t>
  </si>
  <si>
    <t>Column14719</t>
  </si>
  <si>
    <t>Column14720</t>
  </si>
  <si>
    <t>Column14721</t>
  </si>
  <si>
    <t>Column14722</t>
  </si>
  <si>
    <t>Column14723</t>
  </si>
  <si>
    <t>Column14724</t>
  </si>
  <si>
    <t>Column14725</t>
  </si>
  <si>
    <t>Column14726</t>
  </si>
  <si>
    <t>Column14727</t>
  </si>
  <si>
    <t>Column14728</t>
  </si>
  <si>
    <t>Column14729</t>
  </si>
  <si>
    <t>Column14730</t>
  </si>
  <si>
    <t>Column14731</t>
  </si>
  <si>
    <t>Column14732</t>
  </si>
  <si>
    <t>Column14733</t>
  </si>
  <si>
    <t>Column14734</t>
  </si>
  <si>
    <t>Column14735</t>
  </si>
  <si>
    <t>Column14736</t>
  </si>
  <si>
    <t>Column14737</t>
  </si>
  <si>
    <t>Column14738</t>
  </si>
  <si>
    <t>Column14739</t>
  </si>
  <si>
    <t>Column14740</t>
  </si>
  <si>
    <t>Column14741</t>
  </si>
  <si>
    <t>Column14742</t>
  </si>
  <si>
    <t>Column14743</t>
  </si>
  <si>
    <t>Column14744</t>
  </si>
  <si>
    <t>Column14745</t>
  </si>
  <si>
    <t>Column14746</t>
  </si>
  <si>
    <t>Column14747</t>
  </si>
  <si>
    <t>Column14748</t>
  </si>
  <si>
    <t>Column14749</t>
  </si>
  <si>
    <t>Column14750</t>
  </si>
  <si>
    <t>Column14751</t>
  </si>
  <si>
    <t>Column14752</t>
  </si>
  <si>
    <t>Column14753</t>
  </si>
  <si>
    <t>Column14754</t>
  </si>
  <si>
    <t>Column14755</t>
  </si>
  <si>
    <t>Column14756</t>
  </si>
  <si>
    <t>Column14757</t>
  </si>
  <si>
    <t>Column14758</t>
  </si>
  <si>
    <t>Column14759</t>
  </si>
  <si>
    <t>Column14760</t>
  </si>
  <si>
    <t>Column14761</t>
  </si>
  <si>
    <t>Column14762</t>
  </si>
  <si>
    <t>Column14763</t>
  </si>
  <si>
    <t>Column14764</t>
  </si>
  <si>
    <t>Column14765</t>
  </si>
  <si>
    <t>Column14766</t>
  </si>
  <si>
    <t>Column14767</t>
  </si>
  <si>
    <t>Column14768</t>
  </si>
  <si>
    <t>Column14769</t>
  </si>
  <si>
    <t>Column14770</t>
  </si>
  <si>
    <t>Column14771</t>
  </si>
  <si>
    <t>Column14772</t>
  </si>
  <si>
    <t>Column14773</t>
  </si>
  <si>
    <t>Column14774</t>
  </si>
  <si>
    <t>Column14775</t>
  </si>
  <si>
    <t>Column14776</t>
  </si>
  <si>
    <t>Column14777</t>
  </si>
  <si>
    <t>Column14778</t>
  </si>
  <si>
    <t>Column14779</t>
  </si>
  <si>
    <t>Column14780</t>
  </si>
  <si>
    <t>Column14781</t>
  </si>
  <si>
    <t>Column14782</t>
  </si>
  <si>
    <t>Column14783</t>
  </si>
  <si>
    <t>Column14784</t>
  </si>
  <si>
    <t>Column14785</t>
  </si>
  <si>
    <t>Column14786</t>
  </si>
  <si>
    <t>Column14787</t>
  </si>
  <si>
    <t>Column14788</t>
  </si>
  <si>
    <t>Column14789</t>
  </si>
  <si>
    <t>Column14790</t>
  </si>
  <si>
    <t>Column14791</t>
  </si>
  <si>
    <t>Column14792</t>
  </si>
  <si>
    <t>Column14793</t>
  </si>
  <si>
    <t>Column14794</t>
  </si>
  <si>
    <t>Column14795</t>
  </si>
  <si>
    <t>Column14796</t>
  </si>
  <si>
    <t>Column14797</t>
  </si>
  <si>
    <t>Column14798</t>
  </si>
  <si>
    <t>Column14799</t>
  </si>
  <si>
    <t>Column14800</t>
  </si>
  <si>
    <t>Column14801</t>
  </si>
  <si>
    <t>Column14802</t>
  </si>
  <si>
    <t>Column14803</t>
  </si>
  <si>
    <t>Column14804</t>
  </si>
  <si>
    <t>Column14805</t>
  </si>
  <si>
    <t>Column14806</t>
  </si>
  <si>
    <t>Column14807</t>
  </si>
  <si>
    <t>Column14808</t>
  </si>
  <si>
    <t>Column14809</t>
  </si>
  <si>
    <t>Column14810</t>
  </si>
  <si>
    <t>Column14811</t>
  </si>
  <si>
    <t>Column14812</t>
  </si>
  <si>
    <t>Column14813</t>
  </si>
  <si>
    <t>Column14814</t>
  </si>
  <si>
    <t>Column14815</t>
  </si>
  <si>
    <t>Column14816</t>
  </si>
  <si>
    <t>Column14817</t>
  </si>
  <si>
    <t>Column14818</t>
  </si>
  <si>
    <t>Column14819</t>
  </si>
  <si>
    <t>Column14820</t>
  </si>
  <si>
    <t>Column14821</t>
  </si>
  <si>
    <t>Column14822</t>
  </si>
  <si>
    <t>Column14823</t>
  </si>
  <si>
    <t>Column14824</t>
  </si>
  <si>
    <t>Column14825</t>
  </si>
  <si>
    <t>Column14826</t>
  </si>
  <si>
    <t>Column14827</t>
  </si>
  <si>
    <t>Column14828</t>
  </si>
  <si>
    <t>Column14829</t>
  </si>
  <si>
    <t>Column14830</t>
  </si>
  <si>
    <t>Column14831</t>
  </si>
  <si>
    <t>Column14832</t>
  </si>
  <si>
    <t>Column14833</t>
  </si>
  <si>
    <t>Column14834</t>
  </si>
  <si>
    <t>Column14835</t>
  </si>
  <si>
    <t>Column14836</t>
  </si>
  <si>
    <t>Column14837</t>
  </si>
  <si>
    <t>Column14838</t>
  </si>
  <si>
    <t>Column14839</t>
  </si>
  <si>
    <t>Column14840</t>
  </si>
  <si>
    <t>Column14841</t>
  </si>
  <si>
    <t>Column14842</t>
  </si>
  <si>
    <t>Column14843</t>
  </si>
  <si>
    <t>Column14844</t>
  </si>
  <si>
    <t>Column14845</t>
  </si>
  <si>
    <t>Column14846</t>
  </si>
  <si>
    <t>Column14847</t>
  </si>
  <si>
    <t>Column14848</t>
  </si>
  <si>
    <t>Column14849</t>
  </si>
  <si>
    <t>Column14850</t>
  </si>
  <si>
    <t>Column14851</t>
  </si>
  <si>
    <t>Column14852</t>
  </si>
  <si>
    <t>Column14853</t>
  </si>
  <si>
    <t>Column14854</t>
  </si>
  <si>
    <t>Column14855</t>
  </si>
  <si>
    <t>Column14856</t>
  </si>
  <si>
    <t>Column14857</t>
  </si>
  <si>
    <t>Column14858</t>
  </si>
  <si>
    <t>Column14859</t>
  </si>
  <si>
    <t>Column14860</t>
  </si>
  <si>
    <t>Column14861</t>
  </si>
  <si>
    <t>Column14862</t>
  </si>
  <si>
    <t>Column14863</t>
  </si>
  <si>
    <t>Column14864</t>
  </si>
  <si>
    <t>Column14865</t>
  </si>
  <si>
    <t>Column14866</t>
  </si>
  <si>
    <t>Column14867</t>
  </si>
  <si>
    <t>Column14868</t>
  </si>
  <si>
    <t>Column14869</t>
  </si>
  <si>
    <t>Column14870</t>
  </si>
  <si>
    <t>Column14871</t>
  </si>
  <si>
    <t>Column14872</t>
  </si>
  <si>
    <t>Column14873</t>
  </si>
  <si>
    <t>Column14874</t>
  </si>
  <si>
    <t>Column14875</t>
  </si>
  <si>
    <t>Column14876</t>
  </si>
  <si>
    <t>Column14877</t>
  </si>
  <si>
    <t>Column14878</t>
  </si>
  <si>
    <t>Column14879</t>
  </si>
  <si>
    <t>Column14880</t>
  </si>
  <si>
    <t>Column14881</t>
  </si>
  <si>
    <t>Column14882</t>
  </si>
  <si>
    <t>Column14883</t>
  </si>
  <si>
    <t>Column14884</t>
  </si>
  <si>
    <t>Column14885</t>
  </si>
  <si>
    <t>Column14886</t>
  </si>
  <si>
    <t>Column14887</t>
  </si>
  <si>
    <t>Column14888</t>
  </si>
  <si>
    <t>Column14889</t>
  </si>
  <si>
    <t>Column14890</t>
  </si>
  <si>
    <t>Column14891</t>
  </si>
  <si>
    <t>Column14892</t>
  </si>
  <si>
    <t>Column14893</t>
  </si>
  <si>
    <t>Column14894</t>
  </si>
  <si>
    <t>Column14895</t>
  </si>
  <si>
    <t>Column14896</t>
  </si>
  <si>
    <t>Column14897</t>
  </si>
  <si>
    <t>Column14898</t>
  </si>
  <si>
    <t>Column14899</t>
  </si>
  <si>
    <t>Column14900</t>
  </si>
  <si>
    <t>Column14901</t>
  </si>
  <si>
    <t>Column14902</t>
  </si>
  <si>
    <t>Column14903</t>
  </si>
  <si>
    <t>Column14904</t>
  </si>
  <si>
    <t>Column14905</t>
  </si>
  <si>
    <t>Column14906</t>
  </si>
  <si>
    <t>Column14907</t>
  </si>
  <si>
    <t>Column14908</t>
  </si>
  <si>
    <t>Column14909</t>
  </si>
  <si>
    <t>Column14910</t>
  </si>
  <si>
    <t>Column14911</t>
  </si>
  <si>
    <t>Column14912</t>
  </si>
  <si>
    <t>Column14913</t>
  </si>
  <si>
    <t>Column14914</t>
  </si>
  <si>
    <t>Column14915</t>
  </si>
  <si>
    <t>Column14916</t>
  </si>
  <si>
    <t>Column14917</t>
  </si>
  <si>
    <t>Column14918</t>
  </si>
  <si>
    <t>Column14919</t>
  </si>
  <si>
    <t>Column14920</t>
  </si>
  <si>
    <t>Column14921</t>
  </si>
  <si>
    <t>Column14922</t>
  </si>
  <si>
    <t>Column14923</t>
  </si>
  <si>
    <t>Column14924</t>
  </si>
  <si>
    <t>Column14925</t>
  </si>
  <si>
    <t>Column14926</t>
  </si>
  <si>
    <t>Column14927</t>
  </si>
  <si>
    <t>Column14928</t>
  </si>
  <si>
    <t>Column14929</t>
  </si>
  <si>
    <t>Column14930</t>
  </si>
  <si>
    <t>Column14931</t>
  </si>
  <si>
    <t>Column14932</t>
  </si>
  <si>
    <t>Column14933</t>
  </si>
  <si>
    <t>Column14934</t>
  </si>
  <si>
    <t>Column14935</t>
  </si>
  <si>
    <t>Column14936</t>
  </si>
  <si>
    <t>Column14937</t>
  </si>
  <si>
    <t>Column14938</t>
  </si>
  <si>
    <t>Column14939</t>
  </si>
  <si>
    <t>Column14940</t>
  </si>
  <si>
    <t>Column14941</t>
  </si>
  <si>
    <t>Column14942</t>
  </si>
  <si>
    <t>Column14943</t>
  </si>
  <si>
    <t>Column14944</t>
  </si>
  <si>
    <t>Column14945</t>
  </si>
  <si>
    <t>Column14946</t>
  </si>
  <si>
    <t>Column14947</t>
  </si>
  <si>
    <t>Column14948</t>
  </si>
  <si>
    <t>Column14949</t>
  </si>
  <si>
    <t>Column14950</t>
  </si>
  <si>
    <t>Column14951</t>
  </si>
  <si>
    <t>Column14952</t>
  </si>
  <si>
    <t>Column14953</t>
  </si>
  <si>
    <t>Column14954</t>
  </si>
  <si>
    <t>Column14955</t>
  </si>
  <si>
    <t>Column14956</t>
  </si>
  <si>
    <t>Column14957</t>
  </si>
  <si>
    <t>Column14958</t>
  </si>
  <si>
    <t>Column14959</t>
  </si>
  <si>
    <t>Column14960</t>
  </si>
  <si>
    <t>Column14961</t>
  </si>
  <si>
    <t>Column14962</t>
  </si>
  <si>
    <t>Column14963</t>
  </si>
  <si>
    <t>Column14964</t>
  </si>
  <si>
    <t>Column14965</t>
  </si>
  <si>
    <t>Column14966</t>
  </si>
  <si>
    <t>Column14967</t>
  </si>
  <si>
    <t>Column14968</t>
  </si>
  <si>
    <t>Column14969</t>
  </si>
  <si>
    <t>Column14970</t>
  </si>
  <si>
    <t>Column14971</t>
  </si>
  <si>
    <t>Column14972</t>
  </si>
  <si>
    <t>Column14973</t>
  </si>
  <si>
    <t>Column14974</t>
  </si>
  <si>
    <t>Column14975</t>
  </si>
  <si>
    <t>Column14976</t>
  </si>
  <si>
    <t>Column14977</t>
  </si>
  <si>
    <t>Column14978</t>
  </si>
  <si>
    <t>Column14979</t>
  </si>
  <si>
    <t>Column14980</t>
  </si>
  <si>
    <t>Column14981</t>
  </si>
  <si>
    <t>Column14982</t>
  </si>
  <si>
    <t>Column14983</t>
  </si>
  <si>
    <t>Column14984</t>
  </si>
  <si>
    <t>Column14985</t>
  </si>
  <si>
    <t>Column14986</t>
  </si>
  <si>
    <t>Column14987</t>
  </si>
  <si>
    <t>Column14988</t>
  </si>
  <si>
    <t>Column14989</t>
  </si>
  <si>
    <t>Column14990</t>
  </si>
  <si>
    <t>Column14991</t>
  </si>
  <si>
    <t>Column14992</t>
  </si>
  <si>
    <t>Column14993</t>
  </si>
  <si>
    <t>Column14994</t>
  </si>
  <si>
    <t>Column14995</t>
  </si>
  <si>
    <t>Column14996</t>
  </si>
  <si>
    <t>Column14997</t>
  </si>
  <si>
    <t>Column14998</t>
  </si>
  <si>
    <t>Column14999</t>
  </si>
  <si>
    <t>Column15000</t>
  </si>
  <si>
    <t>Column15001</t>
  </si>
  <si>
    <t>Column15002</t>
  </si>
  <si>
    <t>Column15003</t>
  </si>
  <si>
    <t>Column15004</t>
  </si>
  <si>
    <t>Column15005</t>
  </si>
  <si>
    <t>Column15006</t>
  </si>
  <si>
    <t>Column15007</t>
  </si>
  <si>
    <t>Column15008</t>
  </si>
  <si>
    <t>Column15009</t>
  </si>
  <si>
    <t>Column15010</t>
  </si>
  <si>
    <t>Column15011</t>
  </si>
  <si>
    <t>Column15012</t>
  </si>
  <si>
    <t>Column15013</t>
  </si>
  <si>
    <t>Column15014</t>
  </si>
  <si>
    <t>Column15015</t>
  </si>
  <si>
    <t>Column15016</t>
  </si>
  <si>
    <t>Column15017</t>
  </si>
  <si>
    <t>Column15018</t>
  </si>
  <si>
    <t>Column15019</t>
  </si>
  <si>
    <t>Column15020</t>
  </si>
  <si>
    <t>Column15021</t>
  </si>
  <si>
    <t>Column15022</t>
  </si>
  <si>
    <t>Column15023</t>
  </si>
  <si>
    <t>Column15024</t>
  </si>
  <si>
    <t>Column15025</t>
  </si>
  <si>
    <t>Column15026</t>
  </si>
  <si>
    <t>Column15027</t>
  </si>
  <si>
    <t>Column15028</t>
  </si>
  <si>
    <t>Column15029</t>
  </si>
  <si>
    <t>Column15030</t>
  </si>
  <si>
    <t>Column15031</t>
  </si>
  <si>
    <t>Column15032</t>
  </si>
  <si>
    <t>Column15033</t>
  </si>
  <si>
    <t>Column15034</t>
  </si>
  <si>
    <t>Column15035</t>
  </si>
  <si>
    <t>Column15036</t>
  </si>
  <si>
    <t>Column15037</t>
  </si>
  <si>
    <t>Column15038</t>
  </si>
  <si>
    <t>Column15039</t>
  </si>
  <si>
    <t>Column15040</t>
  </si>
  <si>
    <t>Column15041</t>
  </si>
  <si>
    <t>Column15042</t>
  </si>
  <si>
    <t>Column15043</t>
  </si>
  <si>
    <t>Column15044</t>
  </si>
  <si>
    <t>Column15045</t>
  </si>
  <si>
    <t>Column15046</t>
  </si>
  <si>
    <t>Column15047</t>
  </si>
  <si>
    <t>Column15048</t>
  </si>
  <si>
    <t>Column15049</t>
  </si>
  <si>
    <t>Column15050</t>
  </si>
  <si>
    <t>Column15051</t>
  </si>
  <si>
    <t>Column15052</t>
  </si>
  <si>
    <t>Column15053</t>
  </si>
  <si>
    <t>Column15054</t>
  </si>
  <si>
    <t>Column15055</t>
  </si>
  <si>
    <t>Column15056</t>
  </si>
  <si>
    <t>Column15057</t>
  </si>
  <si>
    <t>Column15058</t>
  </si>
  <si>
    <t>Column15059</t>
  </si>
  <si>
    <t>Column15060</t>
  </si>
  <si>
    <t>Column15061</t>
  </si>
  <si>
    <t>Column15062</t>
  </si>
  <si>
    <t>Column15063</t>
  </si>
  <si>
    <t>Column15064</t>
  </si>
  <si>
    <t>Column15065</t>
  </si>
  <si>
    <t>Column15066</t>
  </si>
  <si>
    <t>Column15067</t>
  </si>
  <si>
    <t>Column15068</t>
  </si>
  <si>
    <t>Column15069</t>
  </si>
  <si>
    <t>Column15070</t>
  </si>
  <si>
    <t>Column15071</t>
  </si>
  <si>
    <t>Column15072</t>
  </si>
  <si>
    <t>Column15073</t>
  </si>
  <si>
    <t>Column15074</t>
  </si>
  <si>
    <t>Column15075</t>
  </si>
  <si>
    <t>Column15076</t>
  </si>
  <si>
    <t>Column15077</t>
  </si>
  <si>
    <t>Column15078</t>
  </si>
  <si>
    <t>Column15079</t>
  </si>
  <si>
    <t>Column15080</t>
  </si>
  <si>
    <t>Column15081</t>
  </si>
  <si>
    <t>Column15082</t>
  </si>
  <si>
    <t>Column15083</t>
  </si>
  <si>
    <t>Column15084</t>
  </si>
  <si>
    <t>Column15085</t>
  </si>
  <si>
    <t>Column15086</t>
  </si>
  <si>
    <t>Column15087</t>
  </si>
  <si>
    <t>Column15088</t>
  </si>
  <si>
    <t>Column15089</t>
  </si>
  <si>
    <t>Column15090</t>
  </si>
  <si>
    <t>Column15091</t>
  </si>
  <si>
    <t>Column15092</t>
  </si>
  <si>
    <t>Column15093</t>
  </si>
  <si>
    <t>Column15094</t>
  </si>
  <si>
    <t>Column15095</t>
  </si>
  <si>
    <t>Column15096</t>
  </si>
  <si>
    <t>Column15097</t>
  </si>
  <si>
    <t>Column15098</t>
  </si>
  <si>
    <t>Column15099</t>
  </si>
  <si>
    <t>Column15100</t>
  </si>
  <si>
    <t>Column15101</t>
  </si>
  <si>
    <t>Column15102</t>
  </si>
  <si>
    <t>Column15103</t>
  </si>
  <si>
    <t>Column15104</t>
  </si>
  <si>
    <t>Column15105</t>
  </si>
  <si>
    <t>Column15106</t>
  </si>
  <si>
    <t>Column15107</t>
  </si>
  <si>
    <t>Column15108</t>
  </si>
  <si>
    <t>Column15109</t>
  </si>
  <si>
    <t>Column15110</t>
  </si>
  <si>
    <t>Column15111</t>
  </si>
  <si>
    <t>Column15112</t>
  </si>
  <si>
    <t>Column15113</t>
  </si>
  <si>
    <t>Column15114</t>
  </si>
  <si>
    <t>Column15115</t>
  </si>
  <si>
    <t>Column15116</t>
  </si>
  <si>
    <t>Column15117</t>
  </si>
  <si>
    <t>Column15118</t>
  </si>
  <si>
    <t>Column15119</t>
  </si>
  <si>
    <t>Column15120</t>
  </si>
  <si>
    <t>Column15121</t>
  </si>
  <si>
    <t>Column15122</t>
  </si>
  <si>
    <t>Column15123</t>
  </si>
  <si>
    <t>Column15124</t>
  </si>
  <si>
    <t>Column15125</t>
  </si>
  <si>
    <t>Column15126</t>
  </si>
  <si>
    <t>Column15127</t>
  </si>
  <si>
    <t>Column15128</t>
  </si>
  <si>
    <t>Column15129</t>
  </si>
  <si>
    <t>Column15130</t>
  </si>
  <si>
    <t>Column15131</t>
  </si>
  <si>
    <t>Column15132</t>
  </si>
  <si>
    <t>Column15133</t>
  </si>
  <si>
    <t>Column15134</t>
  </si>
  <si>
    <t>Column15135</t>
  </si>
  <si>
    <t>Column15136</t>
  </si>
  <si>
    <t>Column15137</t>
  </si>
  <si>
    <t>Column15138</t>
  </si>
  <si>
    <t>Column15139</t>
  </si>
  <si>
    <t>Column15140</t>
  </si>
  <si>
    <t>Column15141</t>
  </si>
  <si>
    <t>Column15142</t>
  </si>
  <si>
    <t>Column15143</t>
  </si>
  <si>
    <t>Column15144</t>
  </si>
  <si>
    <t>Column15145</t>
  </si>
  <si>
    <t>Column15146</t>
  </si>
  <si>
    <t>Column15147</t>
  </si>
  <si>
    <t>Column15148</t>
  </si>
  <si>
    <t>Column15149</t>
  </si>
  <si>
    <t>Column15150</t>
  </si>
  <si>
    <t>Column15151</t>
  </si>
  <si>
    <t>Column15152</t>
  </si>
  <si>
    <t>Column15153</t>
  </si>
  <si>
    <t>Column15154</t>
  </si>
  <si>
    <t>Column15155</t>
  </si>
  <si>
    <t>Column15156</t>
  </si>
  <si>
    <t>Column15157</t>
  </si>
  <si>
    <t>Column15158</t>
  </si>
  <si>
    <t>Column15159</t>
  </si>
  <si>
    <t>Column15160</t>
  </si>
  <si>
    <t>Column15161</t>
  </si>
  <si>
    <t>Column15162</t>
  </si>
  <si>
    <t>Column15163</t>
  </si>
  <si>
    <t>Column15164</t>
  </si>
  <si>
    <t>Column15165</t>
  </si>
  <si>
    <t>Column15166</t>
  </si>
  <si>
    <t>Column15167</t>
  </si>
  <si>
    <t>Column15168</t>
  </si>
  <si>
    <t>Column15169</t>
  </si>
  <si>
    <t>Column15170</t>
  </si>
  <si>
    <t>Column15171</t>
  </si>
  <si>
    <t>Column15172</t>
  </si>
  <si>
    <t>Column15173</t>
  </si>
  <si>
    <t>Column15174</t>
  </si>
  <si>
    <t>Column15175</t>
  </si>
  <si>
    <t>Column15176</t>
  </si>
  <si>
    <t>Column15177</t>
  </si>
  <si>
    <t>Column15178</t>
  </si>
  <si>
    <t>Column15179</t>
  </si>
  <si>
    <t>Column15180</t>
  </si>
  <si>
    <t>Column15181</t>
  </si>
  <si>
    <t>Column15182</t>
  </si>
  <si>
    <t>Column15183</t>
  </si>
  <si>
    <t>Column15184</t>
  </si>
  <si>
    <t>Column15185</t>
  </si>
  <si>
    <t>Column15186</t>
  </si>
  <si>
    <t>Column15187</t>
  </si>
  <si>
    <t>Column15188</t>
  </si>
  <si>
    <t>Column15189</t>
  </si>
  <si>
    <t>Column15190</t>
  </si>
  <si>
    <t>Column15191</t>
  </si>
  <si>
    <t>Column15192</t>
  </si>
  <si>
    <t>Column15193</t>
  </si>
  <si>
    <t>Column15194</t>
  </si>
  <si>
    <t>Column15195</t>
  </si>
  <si>
    <t>Column15196</t>
  </si>
  <si>
    <t>Column15197</t>
  </si>
  <si>
    <t>Column15198</t>
  </si>
  <si>
    <t>Column15199</t>
  </si>
  <si>
    <t>Column15200</t>
  </si>
  <si>
    <t>Column15201</t>
  </si>
  <si>
    <t>Column15202</t>
  </si>
  <si>
    <t>Column15203</t>
  </si>
  <si>
    <t>Column15204</t>
  </si>
  <si>
    <t>Column15205</t>
  </si>
  <si>
    <t>Column15206</t>
  </si>
  <si>
    <t>Column15207</t>
  </si>
  <si>
    <t>Column15208</t>
  </si>
  <si>
    <t>Column15209</t>
  </si>
  <si>
    <t>Column15210</t>
  </si>
  <si>
    <t>Column15211</t>
  </si>
  <si>
    <t>Column15212</t>
  </si>
  <si>
    <t>Column15213</t>
  </si>
  <si>
    <t>Column15214</t>
  </si>
  <si>
    <t>Column15215</t>
  </si>
  <si>
    <t>Column15216</t>
  </si>
  <si>
    <t>Column15217</t>
  </si>
  <si>
    <t>Column15218</t>
  </si>
  <si>
    <t>Column15219</t>
  </si>
  <si>
    <t>Column15220</t>
  </si>
  <si>
    <t>Column15221</t>
  </si>
  <si>
    <t>Column15222</t>
  </si>
  <si>
    <t>Column15223</t>
  </si>
  <si>
    <t>Column15224</t>
  </si>
  <si>
    <t>Column15225</t>
  </si>
  <si>
    <t>Column15226</t>
  </si>
  <si>
    <t>Column15227</t>
  </si>
  <si>
    <t>Column15228</t>
  </si>
  <si>
    <t>Column15229</t>
  </si>
  <si>
    <t>Column15230</t>
  </si>
  <si>
    <t>Column15231</t>
  </si>
  <si>
    <t>Column15232</t>
  </si>
  <si>
    <t>Column15233</t>
  </si>
  <si>
    <t>Column15234</t>
  </si>
  <si>
    <t>Column15235</t>
  </si>
  <si>
    <t>Column15236</t>
  </si>
  <si>
    <t>Column15237</t>
  </si>
  <si>
    <t>Column15238</t>
  </si>
  <si>
    <t>Column15239</t>
  </si>
  <si>
    <t>Column15240</t>
  </si>
  <si>
    <t>Column15241</t>
  </si>
  <si>
    <t>Column15242</t>
  </si>
  <si>
    <t>Column15243</t>
  </si>
  <si>
    <t>Column15244</t>
  </si>
  <si>
    <t>Column15245</t>
  </si>
  <si>
    <t>Column15246</t>
  </si>
  <si>
    <t>Column15247</t>
  </si>
  <si>
    <t>Column15248</t>
  </si>
  <si>
    <t>Column15249</t>
  </si>
  <si>
    <t>Column15250</t>
  </si>
  <si>
    <t>Column15251</t>
  </si>
  <si>
    <t>Column15252</t>
  </si>
  <si>
    <t>Column15253</t>
  </si>
  <si>
    <t>Column15254</t>
  </si>
  <si>
    <t>Column15255</t>
  </si>
  <si>
    <t>Column15256</t>
  </si>
  <si>
    <t>Column15257</t>
  </si>
  <si>
    <t>Column15258</t>
  </si>
  <si>
    <t>Column15259</t>
  </si>
  <si>
    <t>Column15260</t>
  </si>
  <si>
    <t>Column15261</t>
  </si>
  <si>
    <t>Column15262</t>
  </si>
  <si>
    <t>Column15263</t>
  </si>
  <si>
    <t>Column15264</t>
  </si>
  <si>
    <t>Column15265</t>
  </si>
  <si>
    <t>Column15266</t>
  </si>
  <si>
    <t>Column15267</t>
  </si>
  <si>
    <t>Column15268</t>
  </si>
  <si>
    <t>Column15269</t>
  </si>
  <si>
    <t>Column15270</t>
  </si>
  <si>
    <t>Column15271</t>
  </si>
  <si>
    <t>Column15272</t>
  </si>
  <si>
    <t>Column15273</t>
  </si>
  <si>
    <t>Column15274</t>
  </si>
  <si>
    <t>Column15275</t>
  </si>
  <si>
    <t>Column15276</t>
  </si>
  <si>
    <t>Column15277</t>
  </si>
  <si>
    <t>Column15278</t>
  </si>
  <si>
    <t>Column15279</t>
  </si>
  <si>
    <t>Column15280</t>
  </si>
  <si>
    <t>Column15281</t>
  </si>
  <si>
    <t>Column15282</t>
  </si>
  <si>
    <t>Column15283</t>
  </si>
  <si>
    <t>Column15284</t>
  </si>
  <si>
    <t>Column15285</t>
  </si>
  <si>
    <t>Column15286</t>
  </si>
  <si>
    <t>Column15287</t>
  </si>
  <si>
    <t>Column15288</t>
  </si>
  <si>
    <t>Column15289</t>
  </si>
  <si>
    <t>Column15290</t>
  </si>
  <si>
    <t>Column15291</t>
  </si>
  <si>
    <t>Column15292</t>
  </si>
  <si>
    <t>Column15293</t>
  </si>
  <si>
    <t>Column15294</t>
  </si>
  <si>
    <t>Column15295</t>
  </si>
  <si>
    <t>Column15296</t>
  </si>
  <si>
    <t>Column15297</t>
  </si>
  <si>
    <t>Column15298</t>
  </si>
  <si>
    <t>Column15299</t>
  </si>
  <si>
    <t>Column15300</t>
  </si>
  <si>
    <t>Column15301</t>
  </si>
  <si>
    <t>Column15302</t>
  </si>
  <si>
    <t>Column15303</t>
  </si>
  <si>
    <t>Column15304</t>
  </si>
  <si>
    <t>Column15305</t>
  </si>
  <si>
    <t>Column15306</t>
  </si>
  <si>
    <t>Column15307</t>
  </si>
  <si>
    <t>Column15308</t>
  </si>
  <si>
    <t>Column15309</t>
  </si>
  <si>
    <t>Column15310</t>
  </si>
  <si>
    <t>Column15311</t>
  </si>
  <si>
    <t>Column15312</t>
  </si>
  <si>
    <t>Column15313</t>
  </si>
  <si>
    <t>Column15314</t>
  </si>
  <si>
    <t>Column15315</t>
  </si>
  <si>
    <t>Column15316</t>
  </si>
  <si>
    <t>Column15317</t>
  </si>
  <si>
    <t>Column15318</t>
  </si>
  <si>
    <t>Column15319</t>
  </si>
  <si>
    <t>Column15320</t>
  </si>
  <si>
    <t>Column15321</t>
  </si>
  <si>
    <t>Column15322</t>
  </si>
  <si>
    <t>Column15323</t>
  </si>
  <si>
    <t>Column15324</t>
  </si>
  <si>
    <t>Column15325</t>
  </si>
  <si>
    <t>Column15326</t>
  </si>
  <si>
    <t>Column15327</t>
  </si>
  <si>
    <t>Column15328</t>
  </si>
  <si>
    <t>Column15329</t>
  </si>
  <si>
    <t>Column15330</t>
  </si>
  <si>
    <t>Column15331</t>
  </si>
  <si>
    <t>Column15332</t>
  </si>
  <si>
    <t>Column15333</t>
  </si>
  <si>
    <t>Column15334</t>
  </si>
  <si>
    <t>Column15335</t>
  </si>
  <si>
    <t>Column15336</t>
  </si>
  <si>
    <t>Column15337</t>
  </si>
  <si>
    <t>Column15338</t>
  </si>
  <si>
    <t>Column15339</t>
  </si>
  <si>
    <t>Column15340</t>
  </si>
  <si>
    <t>Column15341</t>
  </si>
  <si>
    <t>Column15342</t>
  </si>
  <si>
    <t>Column15343</t>
  </si>
  <si>
    <t>Column15344</t>
  </si>
  <si>
    <t>Column15345</t>
  </si>
  <si>
    <t>Column15346</t>
  </si>
  <si>
    <t>Column15347</t>
  </si>
  <si>
    <t>Column15348</t>
  </si>
  <si>
    <t>Column15349</t>
  </si>
  <si>
    <t>Column15350</t>
  </si>
  <si>
    <t>Column15351</t>
  </si>
  <si>
    <t>Column15352</t>
  </si>
  <si>
    <t>Column15353</t>
  </si>
  <si>
    <t>Column15354</t>
  </si>
  <si>
    <t>Column15355</t>
  </si>
  <si>
    <t>Column15356</t>
  </si>
  <si>
    <t>Column15357</t>
  </si>
  <si>
    <t>Column15358</t>
  </si>
  <si>
    <t>Column15359</t>
  </si>
  <si>
    <t>Column15360</t>
  </si>
  <si>
    <t>Column15361</t>
  </si>
  <si>
    <t>Column15362</t>
  </si>
  <si>
    <t>Column15363</t>
  </si>
  <si>
    <t>Column15364</t>
  </si>
  <si>
    <t>Column15365</t>
  </si>
  <si>
    <t>Column15366</t>
  </si>
  <si>
    <t>Column15367</t>
  </si>
  <si>
    <t>Column15368</t>
  </si>
  <si>
    <t>Column15369</t>
  </si>
  <si>
    <t>Column15370</t>
  </si>
  <si>
    <t>Column15371</t>
  </si>
  <si>
    <t>Column15372</t>
  </si>
  <si>
    <t>Column15373</t>
  </si>
  <si>
    <t>Column15374</t>
  </si>
  <si>
    <t>Column15375</t>
  </si>
  <si>
    <t>Column15376</t>
  </si>
  <si>
    <t>Column15377</t>
  </si>
  <si>
    <t>Column15378</t>
  </si>
  <si>
    <t>Column15379</t>
  </si>
  <si>
    <t>Column15380</t>
  </si>
  <si>
    <t>Column15381</t>
  </si>
  <si>
    <t>Column15382</t>
  </si>
  <si>
    <t>Column15383</t>
  </si>
  <si>
    <t>Column15384</t>
  </si>
  <si>
    <t>Column15385</t>
  </si>
  <si>
    <t>Column15386</t>
  </si>
  <si>
    <t>Column15387</t>
  </si>
  <si>
    <t>Column15388</t>
  </si>
  <si>
    <t>Column15389</t>
  </si>
  <si>
    <t>Column15390</t>
  </si>
  <si>
    <t>Column15391</t>
  </si>
  <si>
    <t>Column15392</t>
  </si>
  <si>
    <t>Column15393</t>
  </si>
  <si>
    <t>Column15394</t>
  </si>
  <si>
    <t>Column15395</t>
  </si>
  <si>
    <t>Column15396</t>
  </si>
  <si>
    <t>Column15397</t>
  </si>
  <si>
    <t>Column15398</t>
  </si>
  <si>
    <t>Column15399</t>
  </si>
  <si>
    <t>Column15400</t>
  </si>
  <si>
    <t>Column15401</t>
  </si>
  <si>
    <t>Column15402</t>
  </si>
  <si>
    <t>Column15403</t>
  </si>
  <si>
    <t>Column15404</t>
  </si>
  <si>
    <t>Column15405</t>
  </si>
  <si>
    <t>Column15406</t>
  </si>
  <si>
    <t>Column15407</t>
  </si>
  <si>
    <t>Column15408</t>
  </si>
  <si>
    <t>Column15409</t>
  </si>
  <si>
    <t>Column15410</t>
  </si>
  <si>
    <t>Column15411</t>
  </si>
  <si>
    <t>Column15412</t>
  </si>
  <si>
    <t>Column15413</t>
  </si>
  <si>
    <t>Column15414</t>
  </si>
  <si>
    <t>Column15415</t>
  </si>
  <si>
    <t>Column15416</t>
  </si>
  <si>
    <t>Column15417</t>
  </si>
  <si>
    <t>Column15418</t>
  </si>
  <si>
    <t>Column15419</t>
  </si>
  <si>
    <t>Column15420</t>
  </si>
  <si>
    <t>Column15421</t>
  </si>
  <si>
    <t>Column15422</t>
  </si>
  <si>
    <t>Column15423</t>
  </si>
  <si>
    <t>Column15424</t>
  </si>
  <si>
    <t>Column15425</t>
  </si>
  <si>
    <t>Column15426</t>
  </si>
  <si>
    <t>Column15427</t>
  </si>
  <si>
    <t>Column15428</t>
  </si>
  <si>
    <t>Column15429</t>
  </si>
  <si>
    <t>Column15430</t>
  </si>
  <si>
    <t>Column15431</t>
  </si>
  <si>
    <t>Column15432</t>
  </si>
  <si>
    <t>Column15433</t>
  </si>
  <si>
    <t>Column15434</t>
  </si>
  <si>
    <t>Column15435</t>
  </si>
  <si>
    <t>Column15436</t>
  </si>
  <si>
    <t>Column15437</t>
  </si>
  <si>
    <t>Column15438</t>
  </si>
  <si>
    <t>Column15439</t>
  </si>
  <si>
    <t>Column15440</t>
  </si>
  <si>
    <t>Column15441</t>
  </si>
  <si>
    <t>Column15442</t>
  </si>
  <si>
    <t>Column15443</t>
  </si>
  <si>
    <t>Column15444</t>
  </si>
  <si>
    <t>Column15445</t>
  </si>
  <si>
    <t>Column15446</t>
  </si>
  <si>
    <t>Column15447</t>
  </si>
  <si>
    <t>Column15448</t>
  </si>
  <si>
    <t>Column15449</t>
  </si>
  <si>
    <t>Column15450</t>
  </si>
  <si>
    <t>Column15451</t>
  </si>
  <si>
    <t>Column15452</t>
  </si>
  <si>
    <t>Column15453</t>
  </si>
  <si>
    <t>Column15454</t>
  </si>
  <si>
    <t>Column15455</t>
  </si>
  <si>
    <t>Column15456</t>
  </si>
  <si>
    <t>Column15457</t>
  </si>
  <si>
    <t>Column15458</t>
  </si>
  <si>
    <t>Column15459</t>
  </si>
  <si>
    <t>Column15460</t>
  </si>
  <si>
    <t>Column15461</t>
  </si>
  <si>
    <t>Column15462</t>
  </si>
  <si>
    <t>Column15463</t>
  </si>
  <si>
    <t>Column15464</t>
  </si>
  <si>
    <t>Column15465</t>
  </si>
  <si>
    <t>Column15466</t>
  </si>
  <si>
    <t>Column15467</t>
  </si>
  <si>
    <t>Column15468</t>
  </si>
  <si>
    <t>Column15469</t>
  </si>
  <si>
    <t>Column15470</t>
  </si>
  <si>
    <t>Column15471</t>
  </si>
  <si>
    <t>Column15472</t>
  </si>
  <si>
    <t>Column15473</t>
  </si>
  <si>
    <t>Column15474</t>
  </si>
  <si>
    <t>Column15475</t>
  </si>
  <si>
    <t>Column15476</t>
  </si>
  <si>
    <t>Column15477</t>
  </si>
  <si>
    <t>Column15478</t>
  </si>
  <si>
    <t>Column15479</t>
  </si>
  <si>
    <t>Column15480</t>
  </si>
  <si>
    <t>Column15481</t>
  </si>
  <si>
    <t>Column15482</t>
  </si>
  <si>
    <t>Column15483</t>
  </si>
  <si>
    <t>Column15484</t>
  </si>
  <si>
    <t>Column15485</t>
  </si>
  <si>
    <t>Column15486</t>
  </si>
  <si>
    <t>Column15487</t>
  </si>
  <si>
    <t>Column15488</t>
  </si>
  <si>
    <t>Column15489</t>
  </si>
  <si>
    <t>Column15490</t>
  </si>
  <si>
    <t>Column15491</t>
  </si>
  <si>
    <t>Column15492</t>
  </si>
  <si>
    <t>Column15493</t>
  </si>
  <si>
    <t>Column15494</t>
  </si>
  <si>
    <t>Column15495</t>
  </si>
  <si>
    <t>Column15496</t>
  </si>
  <si>
    <t>Column15497</t>
  </si>
  <si>
    <t>Column15498</t>
  </si>
  <si>
    <t>Column15499</t>
  </si>
  <si>
    <t>Column15500</t>
  </si>
  <si>
    <t>Column15501</t>
  </si>
  <si>
    <t>Column15502</t>
  </si>
  <si>
    <t>Column15503</t>
  </si>
  <si>
    <t>Column15504</t>
  </si>
  <si>
    <t>Column15505</t>
  </si>
  <si>
    <t>Column15506</t>
  </si>
  <si>
    <t>Column15507</t>
  </si>
  <si>
    <t>Column15508</t>
  </si>
  <si>
    <t>Column15509</t>
  </si>
  <si>
    <t>Column15510</t>
  </si>
  <si>
    <t>Column15511</t>
  </si>
  <si>
    <t>Column15512</t>
  </si>
  <si>
    <t>Column15513</t>
  </si>
  <si>
    <t>Column15514</t>
  </si>
  <si>
    <t>Column15515</t>
  </si>
  <si>
    <t>Column15516</t>
  </si>
  <si>
    <t>Column15517</t>
  </si>
  <si>
    <t>Column15518</t>
  </si>
  <si>
    <t>Column15519</t>
  </si>
  <si>
    <t>Column15520</t>
  </si>
  <si>
    <t>Column15521</t>
  </si>
  <si>
    <t>Column15522</t>
  </si>
  <si>
    <t>Column15523</t>
  </si>
  <si>
    <t>Column15524</t>
  </si>
  <si>
    <t>Column15525</t>
  </si>
  <si>
    <t>Column15526</t>
  </si>
  <si>
    <t>Column15527</t>
  </si>
  <si>
    <t>Column15528</t>
  </si>
  <si>
    <t>Column15529</t>
  </si>
  <si>
    <t>Column15530</t>
  </si>
  <si>
    <t>Column15531</t>
  </si>
  <si>
    <t>Column15532</t>
  </si>
  <si>
    <t>Column15533</t>
  </si>
  <si>
    <t>Column15534</t>
  </si>
  <si>
    <t>Column15535</t>
  </si>
  <si>
    <t>Column15536</t>
  </si>
  <si>
    <t>Column15537</t>
  </si>
  <si>
    <t>Column15538</t>
  </si>
  <si>
    <t>Column15539</t>
  </si>
  <si>
    <t>Column15540</t>
  </si>
  <si>
    <t>Column15541</t>
  </si>
  <si>
    <t>Column15542</t>
  </si>
  <si>
    <t>Column15543</t>
  </si>
  <si>
    <t>Column15544</t>
  </si>
  <si>
    <t>Column15545</t>
  </si>
  <si>
    <t>Column15546</t>
  </si>
  <si>
    <t>Column15547</t>
  </si>
  <si>
    <t>Column15548</t>
  </si>
  <si>
    <t>Column15549</t>
  </si>
  <si>
    <t>Column15550</t>
  </si>
  <si>
    <t>Column15551</t>
  </si>
  <si>
    <t>Column15552</t>
  </si>
  <si>
    <t>Column15553</t>
  </si>
  <si>
    <t>Column15554</t>
  </si>
  <si>
    <t>Column15555</t>
  </si>
  <si>
    <t>Column15556</t>
  </si>
  <si>
    <t>Column15557</t>
  </si>
  <si>
    <t>Column15558</t>
  </si>
  <si>
    <t>Column15559</t>
  </si>
  <si>
    <t>Column15560</t>
  </si>
  <si>
    <t>Column15561</t>
  </si>
  <si>
    <t>Column15562</t>
  </si>
  <si>
    <t>Column15563</t>
  </si>
  <si>
    <t>Column15564</t>
  </si>
  <si>
    <t>Column15565</t>
  </si>
  <si>
    <t>Column15566</t>
  </si>
  <si>
    <t>Column15567</t>
  </si>
  <si>
    <t>Column15568</t>
  </si>
  <si>
    <t>Column15569</t>
  </si>
  <si>
    <t>Column15570</t>
  </si>
  <si>
    <t>Column15571</t>
  </si>
  <si>
    <t>Column15572</t>
  </si>
  <si>
    <t>Column15573</t>
  </si>
  <si>
    <t>Column15574</t>
  </si>
  <si>
    <t>Column15575</t>
  </si>
  <si>
    <t>Column15576</t>
  </si>
  <si>
    <t>Column15577</t>
  </si>
  <si>
    <t>Column15578</t>
  </si>
  <si>
    <t>Column15579</t>
  </si>
  <si>
    <t>Column15580</t>
  </si>
  <si>
    <t>Column15581</t>
  </si>
  <si>
    <t>Column15582</t>
  </si>
  <si>
    <t>Column15583</t>
  </si>
  <si>
    <t>Column15584</t>
  </si>
  <si>
    <t>Column15585</t>
  </si>
  <si>
    <t>Column15586</t>
  </si>
  <si>
    <t>Column15587</t>
  </si>
  <si>
    <t>Column15588</t>
  </si>
  <si>
    <t>Column15589</t>
  </si>
  <si>
    <t>Column15590</t>
  </si>
  <si>
    <t>Column15591</t>
  </si>
  <si>
    <t>Column15592</t>
  </si>
  <si>
    <t>Column15593</t>
  </si>
  <si>
    <t>Column15594</t>
  </si>
  <si>
    <t>Column15595</t>
  </si>
  <si>
    <t>Column15596</t>
  </si>
  <si>
    <t>Column15597</t>
  </si>
  <si>
    <t>Column15598</t>
  </si>
  <si>
    <t>Column15599</t>
  </si>
  <si>
    <t>Column15600</t>
  </si>
  <si>
    <t>Column15601</t>
  </si>
  <si>
    <t>Column15602</t>
  </si>
  <si>
    <t>Column15603</t>
  </si>
  <si>
    <t>Column15604</t>
  </si>
  <si>
    <t>Column15605</t>
  </si>
  <si>
    <t>Column15606</t>
  </si>
  <si>
    <t>Column15607</t>
  </si>
  <si>
    <t>Column15608</t>
  </si>
  <si>
    <t>Column15609</t>
  </si>
  <si>
    <t>Column15610</t>
  </si>
  <si>
    <t>Column15611</t>
  </si>
  <si>
    <t>Column15612</t>
  </si>
  <si>
    <t>Column15613</t>
  </si>
  <si>
    <t>Column15614</t>
  </si>
  <si>
    <t>Column15615</t>
  </si>
  <si>
    <t>Column15616</t>
  </si>
  <si>
    <t>Column15617</t>
  </si>
  <si>
    <t>Column15618</t>
  </si>
  <si>
    <t>Column15619</t>
  </si>
  <si>
    <t>Column15620</t>
  </si>
  <si>
    <t>Column15621</t>
  </si>
  <si>
    <t>Column15622</t>
  </si>
  <si>
    <t>Column15623</t>
  </si>
  <si>
    <t>Column15624</t>
  </si>
  <si>
    <t>Column15625</t>
  </si>
  <si>
    <t>Column15626</t>
  </si>
  <si>
    <t>Column15627</t>
  </si>
  <si>
    <t>Column15628</t>
  </si>
  <si>
    <t>Column15629</t>
  </si>
  <si>
    <t>Column15630</t>
  </si>
  <si>
    <t>Column15631</t>
  </si>
  <si>
    <t>Column15632</t>
  </si>
  <si>
    <t>Column15633</t>
  </si>
  <si>
    <t>Column15634</t>
  </si>
  <si>
    <t>Column15635</t>
  </si>
  <si>
    <t>Column15636</t>
  </si>
  <si>
    <t>Column15637</t>
  </si>
  <si>
    <t>Column15638</t>
  </si>
  <si>
    <t>Column15639</t>
  </si>
  <si>
    <t>Column15640</t>
  </si>
  <si>
    <t>Column15641</t>
  </si>
  <si>
    <t>Column15642</t>
  </si>
  <si>
    <t>Column15643</t>
  </si>
  <si>
    <t>Column15644</t>
  </si>
  <si>
    <t>Column15645</t>
  </si>
  <si>
    <t>Column15646</t>
  </si>
  <si>
    <t>Column15647</t>
  </si>
  <si>
    <t>Column15648</t>
  </si>
  <si>
    <t>Column15649</t>
  </si>
  <si>
    <t>Column15650</t>
  </si>
  <si>
    <t>Column15651</t>
  </si>
  <si>
    <t>Column15652</t>
  </si>
  <si>
    <t>Column15653</t>
  </si>
  <si>
    <t>Column15654</t>
  </si>
  <si>
    <t>Column15655</t>
  </si>
  <si>
    <t>Column15656</t>
  </si>
  <si>
    <t>Column15657</t>
  </si>
  <si>
    <t>Column15658</t>
  </si>
  <si>
    <t>Column15659</t>
  </si>
  <si>
    <t>Column15660</t>
  </si>
  <si>
    <t>Column15661</t>
  </si>
  <si>
    <t>Column15662</t>
  </si>
  <si>
    <t>Column15663</t>
  </si>
  <si>
    <t>Column15664</t>
  </si>
  <si>
    <t>Column15665</t>
  </si>
  <si>
    <t>Column15666</t>
  </si>
  <si>
    <t>Column15667</t>
  </si>
  <si>
    <t>Column15668</t>
  </si>
  <si>
    <t>Column15669</t>
  </si>
  <si>
    <t>Column15670</t>
  </si>
  <si>
    <t>Column15671</t>
  </si>
  <si>
    <t>Column15672</t>
  </si>
  <si>
    <t>Column15673</t>
  </si>
  <si>
    <t>Column15674</t>
  </si>
  <si>
    <t>Column15675</t>
  </si>
  <si>
    <t>Column15676</t>
  </si>
  <si>
    <t>Column15677</t>
  </si>
  <si>
    <t>Column15678</t>
  </si>
  <si>
    <t>Column15679</t>
  </si>
  <si>
    <t>Column15680</t>
  </si>
  <si>
    <t>Column15681</t>
  </si>
  <si>
    <t>Column15682</t>
  </si>
  <si>
    <t>Column15683</t>
  </si>
  <si>
    <t>Column15684</t>
  </si>
  <si>
    <t>Column15685</t>
  </si>
  <si>
    <t>Column15686</t>
  </si>
  <si>
    <t>Column15687</t>
  </si>
  <si>
    <t>Column15688</t>
  </si>
  <si>
    <t>Column15689</t>
  </si>
  <si>
    <t>Column15690</t>
  </si>
  <si>
    <t>Column15691</t>
  </si>
  <si>
    <t>Column15692</t>
  </si>
  <si>
    <t>Column15693</t>
  </si>
  <si>
    <t>Column15694</t>
  </si>
  <si>
    <t>Column15695</t>
  </si>
  <si>
    <t>Column15696</t>
  </si>
  <si>
    <t>Column15697</t>
  </si>
  <si>
    <t>Column15698</t>
  </si>
  <si>
    <t>Column15699</t>
  </si>
  <si>
    <t>Column15700</t>
  </si>
  <si>
    <t>Column15701</t>
  </si>
  <si>
    <t>Column15702</t>
  </si>
  <si>
    <t>Column15703</t>
  </si>
  <si>
    <t>Column15704</t>
  </si>
  <si>
    <t>Column15705</t>
  </si>
  <si>
    <t>Column15706</t>
  </si>
  <si>
    <t>Column15707</t>
  </si>
  <si>
    <t>Column15708</t>
  </si>
  <si>
    <t>Column15709</t>
  </si>
  <si>
    <t>Column15710</t>
  </si>
  <si>
    <t>Column15711</t>
  </si>
  <si>
    <t>Column15712</t>
  </si>
  <si>
    <t>Column15713</t>
  </si>
  <si>
    <t>Column15714</t>
  </si>
  <si>
    <t>Column15715</t>
  </si>
  <si>
    <t>Column15716</t>
  </si>
  <si>
    <t>Column15717</t>
  </si>
  <si>
    <t>Column15718</t>
  </si>
  <si>
    <t>Column15719</t>
  </si>
  <si>
    <t>Column15720</t>
  </si>
  <si>
    <t>Column15721</t>
  </si>
  <si>
    <t>Column15722</t>
  </si>
  <si>
    <t>Column15723</t>
  </si>
  <si>
    <t>Column15724</t>
  </si>
  <si>
    <t>Column15725</t>
  </si>
  <si>
    <t>Column15726</t>
  </si>
  <si>
    <t>Column15727</t>
  </si>
  <si>
    <t>Column15728</t>
  </si>
  <si>
    <t>Column15729</t>
  </si>
  <si>
    <t>Column15730</t>
  </si>
  <si>
    <t>Column15731</t>
  </si>
  <si>
    <t>Column15732</t>
  </si>
  <si>
    <t>Column15733</t>
  </si>
  <si>
    <t>Column15734</t>
  </si>
  <si>
    <t>Column15735</t>
  </si>
  <si>
    <t>Column15736</t>
  </si>
  <si>
    <t>Column15737</t>
  </si>
  <si>
    <t>Column15738</t>
  </si>
  <si>
    <t>Column15739</t>
  </si>
  <si>
    <t>Column15740</t>
  </si>
  <si>
    <t>Column15741</t>
  </si>
  <si>
    <t>Column15742</t>
  </si>
  <si>
    <t>Column15743</t>
  </si>
  <si>
    <t>Column15744</t>
  </si>
  <si>
    <t>Column15745</t>
  </si>
  <si>
    <t>Column15746</t>
  </si>
  <si>
    <t>Column15747</t>
  </si>
  <si>
    <t>Column15748</t>
  </si>
  <si>
    <t>Column15749</t>
  </si>
  <si>
    <t>Column15750</t>
  </si>
  <si>
    <t>Column15751</t>
  </si>
  <si>
    <t>Column15752</t>
  </si>
  <si>
    <t>Column15753</t>
  </si>
  <si>
    <t>Column15754</t>
  </si>
  <si>
    <t>Column15755</t>
  </si>
  <si>
    <t>Column15756</t>
  </si>
  <si>
    <t>Column15757</t>
  </si>
  <si>
    <t>Column15758</t>
  </si>
  <si>
    <t>Column15759</t>
  </si>
  <si>
    <t>Column15760</t>
  </si>
  <si>
    <t>Column15761</t>
  </si>
  <si>
    <t>Column15762</t>
  </si>
  <si>
    <t>Column15763</t>
  </si>
  <si>
    <t>Column15764</t>
  </si>
  <si>
    <t>Column15765</t>
  </si>
  <si>
    <t>Column15766</t>
  </si>
  <si>
    <t>Column15767</t>
  </si>
  <si>
    <t>Column15768</t>
  </si>
  <si>
    <t>Column15769</t>
  </si>
  <si>
    <t>Column15770</t>
  </si>
  <si>
    <t>Column15771</t>
  </si>
  <si>
    <t>Column15772</t>
  </si>
  <si>
    <t>Column15773</t>
  </si>
  <si>
    <t>Column15774</t>
  </si>
  <si>
    <t>Column15775</t>
  </si>
  <si>
    <t>Column15776</t>
  </si>
  <si>
    <t>Column15777</t>
  </si>
  <si>
    <t>Column15778</t>
  </si>
  <si>
    <t>Column15779</t>
  </si>
  <si>
    <t>Column15780</t>
  </si>
  <si>
    <t>Column15781</t>
  </si>
  <si>
    <t>Column15782</t>
  </si>
  <si>
    <t>Column15783</t>
  </si>
  <si>
    <t>Column15784</t>
  </si>
  <si>
    <t>Column15785</t>
  </si>
  <si>
    <t>Column15786</t>
  </si>
  <si>
    <t>Column15787</t>
  </si>
  <si>
    <t>Column15788</t>
  </si>
  <si>
    <t>Column15789</t>
  </si>
  <si>
    <t>Column15790</t>
  </si>
  <si>
    <t>Column15791</t>
  </si>
  <si>
    <t>Column15792</t>
  </si>
  <si>
    <t>Column15793</t>
  </si>
  <si>
    <t>Column15794</t>
  </si>
  <si>
    <t>Column15795</t>
  </si>
  <si>
    <t>Column15796</t>
  </si>
  <si>
    <t>Column15797</t>
  </si>
  <si>
    <t>Column15798</t>
  </si>
  <si>
    <t>Column15799</t>
  </si>
  <si>
    <t>Column15800</t>
  </si>
  <si>
    <t>Column15801</t>
  </si>
  <si>
    <t>Column15802</t>
  </si>
  <si>
    <t>Column15803</t>
  </si>
  <si>
    <t>Column15804</t>
  </si>
  <si>
    <t>Column15805</t>
  </si>
  <si>
    <t>Column15806</t>
  </si>
  <si>
    <t>Column15807</t>
  </si>
  <si>
    <t>Column15808</t>
  </si>
  <si>
    <t>Column15809</t>
  </si>
  <si>
    <t>Column15810</t>
  </si>
  <si>
    <t>Column15811</t>
  </si>
  <si>
    <t>Column15812</t>
  </si>
  <si>
    <t>Column15813</t>
  </si>
  <si>
    <t>Column15814</t>
  </si>
  <si>
    <t>Column15815</t>
  </si>
  <si>
    <t>Column15816</t>
  </si>
  <si>
    <t>Column15817</t>
  </si>
  <si>
    <t>Column15818</t>
  </si>
  <si>
    <t>Column15819</t>
  </si>
  <si>
    <t>Column15820</t>
  </si>
  <si>
    <t>Column15821</t>
  </si>
  <si>
    <t>Column15822</t>
  </si>
  <si>
    <t>Column15823</t>
  </si>
  <si>
    <t>Column15824</t>
  </si>
  <si>
    <t>Column15825</t>
  </si>
  <si>
    <t>Column15826</t>
  </si>
  <si>
    <t>Column15827</t>
  </si>
  <si>
    <t>Column15828</t>
  </si>
  <si>
    <t>Column15829</t>
  </si>
  <si>
    <t>Column15830</t>
  </si>
  <si>
    <t>Column15831</t>
  </si>
  <si>
    <t>Column15832</t>
  </si>
  <si>
    <t>Column15833</t>
  </si>
  <si>
    <t>Column15834</t>
  </si>
  <si>
    <t>Column15835</t>
  </si>
  <si>
    <t>Column15836</t>
  </si>
  <si>
    <t>Column15837</t>
  </si>
  <si>
    <t>Column15838</t>
  </si>
  <si>
    <t>Column15839</t>
  </si>
  <si>
    <t>Column15840</t>
  </si>
  <si>
    <t>Column15841</t>
  </si>
  <si>
    <t>Column15842</t>
  </si>
  <si>
    <t>Column15843</t>
  </si>
  <si>
    <t>Column15844</t>
  </si>
  <si>
    <t>Column15845</t>
  </si>
  <si>
    <t>Column15846</t>
  </si>
  <si>
    <t>Column15847</t>
  </si>
  <si>
    <t>Column15848</t>
  </si>
  <si>
    <t>Column15849</t>
  </si>
  <si>
    <t>Column15850</t>
  </si>
  <si>
    <t>Column15851</t>
  </si>
  <si>
    <t>Column15852</t>
  </si>
  <si>
    <t>Column15853</t>
  </si>
  <si>
    <t>Column15854</t>
  </si>
  <si>
    <t>Column15855</t>
  </si>
  <si>
    <t>Column15856</t>
  </si>
  <si>
    <t>Column15857</t>
  </si>
  <si>
    <t>Column15858</t>
  </si>
  <si>
    <t>Column15859</t>
  </si>
  <si>
    <t>Column15860</t>
  </si>
  <si>
    <t>Column15861</t>
  </si>
  <si>
    <t>Column15862</t>
  </si>
  <si>
    <t>Column15863</t>
  </si>
  <si>
    <t>Column15864</t>
  </si>
  <si>
    <t>Column15865</t>
  </si>
  <si>
    <t>Column15866</t>
  </si>
  <si>
    <t>Column15867</t>
  </si>
  <si>
    <t>Column15868</t>
  </si>
  <si>
    <t>Column15869</t>
  </si>
  <si>
    <t>Column15870</t>
  </si>
  <si>
    <t>Column15871</t>
  </si>
  <si>
    <t>Column15872</t>
  </si>
  <si>
    <t>Column15873</t>
  </si>
  <si>
    <t>Column15874</t>
  </si>
  <si>
    <t>Column15875</t>
  </si>
  <si>
    <t>Column15876</t>
  </si>
  <si>
    <t>Column15877</t>
  </si>
  <si>
    <t>Column15878</t>
  </si>
  <si>
    <t>Column15879</t>
  </si>
  <si>
    <t>Column15880</t>
  </si>
  <si>
    <t>Column15881</t>
  </si>
  <si>
    <t>Column15882</t>
  </si>
  <si>
    <t>Column15883</t>
  </si>
  <si>
    <t>Column15884</t>
  </si>
  <si>
    <t>Column15885</t>
  </si>
  <si>
    <t>Column15886</t>
  </si>
  <si>
    <t>Column15887</t>
  </si>
  <si>
    <t>Column15888</t>
  </si>
  <si>
    <t>Column15889</t>
  </si>
  <si>
    <t>Column15890</t>
  </si>
  <si>
    <t>Column15891</t>
  </si>
  <si>
    <t>Column15892</t>
  </si>
  <si>
    <t>Column15893</t>
  </si>
  <si>
    <t>Column15894</t>
  </si>
  <si>
    <t>Column15895</t>
  </si>
  <si>
    <t>Column15896</t>
  </si>
  <si>
    <t>Column15897</t>
  </si>
  <si>
    <t>Column15898</t>
  </si>
  <si>
    <t>Column15899</t>
  </si>
  <si>
    <t>Column15900</t>
  </si>
  <si>
    <t>Column15901</t>
  </si>
  <si>
    <t>Column15902</t>
  </si>
  <si>
    <t>Column15903</t>
  </si>
  <si>
    <t>Column15904</t>
  </si>
  <si>
    <t>Column15905</t>
  </si>
  <si>
    <t>Column15906</t>
  </si>
  <si>
    <t>Column15907</t>
  </si>
  <si>
    <t>Column15908</t>
  </si>
  <si>
    <t>Column15909</t>
  </si>
  <si>
    <t>Column15910</t>
  </si>
  <si>
    <t>Column15911</t>
  </si>
  <si>
    <t>Column15912</t>
  </si>
  <si>
    <t>Column15913</t>
  </si>
  <si>
    <t>Column15914</t>
  </si>
  <si>
    <t>Column15915</t>
  </si>
  <si>
    <t>Column15916</t>
  </si>
  <si>
    <t>Column15917</t>
  </si>
  <si>
    <t>Column15918</t>
  </si>
  <si>
    <t>Column15919</t>
  </si>
  <si>
    <t>Column15920</t>
  </si>
  <si>
    <t>Column15921</t>
  </si>
  <si>
    <t>Column15922</t>
  </si>
  <si>
    <t>Column15923</t>
  </si>
  <si>
    <t>Column15924</t>
  </si>
  <si>
    <t>Column15925</t>
  </si>
  <si>
    <t>Column15926</t>
  </si>
  <si>
    <t>Column15927</t>
  </si>
  <si>
    <t>Column15928</t>
  </si>
  <si>
    <t>Column15929</t>
  </si>
  <si>
    <t>Column15930</t>
  </si>
  <si>
    <t>Column15931</t>
  </si>
  <si>
    <t>Column15932</t>
  </si>
  <si>
    <t>Column15933</t>
  </si>
  <si>
    <t>Column15934</t>
  </si>
  <si>
    <t>Column15935</t>
  </si>
  <si>
    <t>Column15936</t>
  </si>
  <si>
    <t>Column15937</t>
  </si>
  <si>
    <t>Column15938</t>
  </si>
  <si>
    <t>Column15939</t>
  </si>
  <si>
    <t>Column15940</t>
  </si>
  <si>
    <t>Column15941</t>
  </si>
  <si>
    <t>Column15942</t>
  </si>
  <si>
    <t>Column15943</t>
  </si>
  <si>
    <t>Column15944</t>
  </si>
  <si>
    <t>Column15945</t>
  </si>
  <si>
    <t>Column15946</t>
  </si>
  <si>
    <t>Column15947</t>
  </si>
  <si>
    <t>Column15948</t>
  </si>
  <si>
    <t>Column15949</t>
  </si>
  <si>
    <t>Column15950</t>
  </si>
  <si>
    <t>Column15951</t>
  </si>
  <si>
    <t>Column15952</t>
  </si>
  <si>
    <t>Column15953</t>
  </si>
  <si>
    <t>Column15954</t>
  </si>
  <si>
    <t>Column15955</t>
  </si>
  <si>
    <t>Column15956</t>
  </si>
  <si>
    <t>Column15957</t>
  </si>
  <si>
    <t>Column15958</t>
  </si>
  <si>
    <t>Column15959</t>
  </si>
  <si>
    <t>Column15960</t>
  </si>
  <si>
    <t>Column15961</t>
  </si>
  <si>
    <t>Column15962</t>
  </si>
  <si>
    <t>Column15963</t>
  </si>
  <si>
    <t>Column15964</t>
  </si>
  <si>
    <t>Column15965</t>
  </si>
  <si>
    <t>Column15966</t>
  </si>
  <si>
    <t>Column15967</t>
  </si>
  <si>
    <t>Column15968</t>
  </si>
  <si>
    <t>Column15969</t>
  </si>
  <si>
    <t>Column15970</t>
  </si>
  <si>
    <t>Column15971</t>
  </si>
  <si>
    <t>Column15972</t>
  </si>
  <si>
    <t>Column15973</t>
  </si>
  <si>
    <t>Column15974</t>
  </si>
  <si>
    <t>Column15975</t>
  </si>
  <si>
    <t>Column15976</t>
  </si>
  <si>
    <t>Column15977</t>
  </si>
  <si>
    <t>Column15978</t>
  </si>
  <si>
    <t>Column15979</t>
  </si>
  <si>
    <t>Column15980</t>
  </si>
  <si>
    <t>Column15981</t>
  </si>
  <si>
    <t>Column15982</t>
  </si>
  <si>
    <t>Column15983</t>
  </si>
  <si>
    <t>Column15984</t>
  </si>
  <si>
    <t>Column15985</t>
  </si>
  <si>
    <t>Column15986</t>
  </si>
  <si>
    <t>Column15987</t>
  </si>
  <si>
    <t>Column15988</t>
  </si>
  <si>
    <t>Column15989</t>
  </si>
  <si>
    <t>Column15990</t>
  </si>
  <si>
    <t>Column15991</t>
  </si>
  <si>
    <t>Column15992</t>
  </si>
  <si>
    <t>Column15993</t>
  </si>
  <si>
    <t>Column15994</t>
  </si>
  <si>
    <t>Column15995</t>
  </si>
  <si>
    <t>Column15996</t>
  </si>
  <si>
    <t>Column15997</t>
  </si>
  <si>
    <t>Column15998</t>
  </si>
  <si>
    <t>Column15999</t>
  </si>
  <si>
    <t>Column16000</t>
  </si>
  <si>
    <t>Column16001</t>
  </si>
  <si>
    <t>Column16002</t>
  </si>
  <si>
    <t>Column16003</t>
  </si>
  <si>
    <t>Column16004</t>
  </si>
  <si>
    <t>Column16005</t>
  </si>
  <si>
    <t>Column16006</t>
  </si>
  <si>
    <t>Column16007</t>
  </si>
  <si>
    <t>Column16008</t>
  </si>
  <si>
    <t>Column16009</t>
  </si>
  <si>
    <t>Column16010</t>
  </si>
  <si>
    <t>Column16011</t>
  </si>
  <si>
    <t>Column16012</t>
  </si>
  <si>
    <t>Column16013</t>
  </si>
  <si>
    <t>Column16014</t>
  </si>
  <si>
    <t>Column16015</t>
  </si>
  <si>
    <t>Column16016</t>
  </si>
  <si>
    <t>Column16017</t>
  </si>
  <si>
    <t>Column16018</t>
  </si>
  <si>
    <t>Column16019</t>
  </si>
  <si>
    <t>Column16020</t>
  </si>
  <si>
    <t>Column16021</t>
  </si>
  <si>
    <t>Column16022</t>
  </si>
  <si>
    <t>Column16023</t>
  </si>
  <si>
    <t>Column16024</t>
  </si>
  <si>
    <t>Column16025</t>
  </si>
  <si>
    <t>Column16026</t>
  </si>
  <si>
    <t>Column16027</t>
  </si>
  <si>
    <t>Column16028</t>
  </si>
  <si>
    <t>Column16029</t>
  </si>
  <si>
    <t>Column16030</t>
  </si>
  <si>
    <t>Column16031</t>
  </si>
  <si>
    <t>Column16032</t>
  </si>
  <si>
    <t>Column16033</t>
  </si>
  <si>
    <t>Column16034</t>
  </si>
  <si>
    <t>Column16035</t>
  </si>
  <si>
    <t>Column16036</t>
  </si>
  <si>
    <t>Column16037</t>
  </si>
  <si>
    <t>Column16038</t>
  </si>
  <si>
    <t>Column16039</t>
  </si>
  <si>
    <t>Column16040</t>
  </si>
  <si>
    <t>Column16041</t>
  </si>
  <si>
    <t>Column16042</t>
  </si>
  <si>
    <t>Column16043</t>
  </si>
  <si>
    <t>Column16044</t>
  </si>
  <si>
    <t>Column16045</t>
  </si>
  <si>
    <t>Column16046</t>
  </si>
  <si>
    <t>Column16047</t>
  </si>
  <si>
    <t>Column16048</t>
  </si>
  <si>
    <t>Column16049</t>
  </si>
  <si>
    <t>Column16050</t>
  </si>
  <si>
    <t>Column16051</t>
  </si>
  <si>
    <t>Column16052</t>
  </si>
  <si>
    <t>Column16053</t>
  </si>
  <si>
    <t>Column16054</t>
  </si>
  <si>
    <t>Column16055</t>
  </si>
  <si>
    <t>Column16056</t>
  </si>
  <si>
    <t>Column16057</t>
  </si>
  <si>
    <t>Column16058</t>
  </si>
  <si>
    <t>Column16059</t>
  </si>
  <si>
    <t>Column16060</t>
  </si>
  <si>
    <t>Column16061</t>
  </si>
  <si>
    <t>Column16062</t>
  </si>
  <si>
    <t>Column16063</t>
  </si>
  <si>
    <t>Column16064</t>
  </si>
  <si>
    <t>Column16065</t>
  </si>
  <si>
    <t>Column16066</t>
  </si>
  <si>
    <t>Column16067</t>
  </si>
  <si>
    <t>Column16068</t>
  </si>
  <si>
    <t>Column16069</t>
  </si>
  <si>
    <t>Column16070</t>
  </si>
  <si>
    <t>Column16071</t>
  </si>
  <si>
    <t>Column16072</t>
  </si>
  <si>
    <t>Column16073</t>
  </si>
  <si>
    <t>Column16074</t>
  </si>
  <si>
    <t>Column16075</t>
  </si>
  <si>
    <t>Column16076</t>
  </si>
  <si>
    <t>Column16077</t>
  </si>
  <si>
    <t>Column16078</t>
  </si>
  <si>
    <t>Column16079</t>
  </si>
  <si>
    <t>Column16080</t>
  </si>
  <si>
    <t>Column16081</t>
  </si>
  <si>
    <t>Column16082</t>
  </si>
  <si>
    <t>Column16083</t>
  </si>
  <si>
    <t>Column16084</t>
  </si>
  <si>
    <t>Column16085</t>
  </si>
  <si>
    <t>Column16086</t>
  </si>
  <si>
    <t>Column16087</t>
  </si>
  <si>
    <t>Column16088</t>
  </si>
  <si>
    <t>Column16089</t>
  </si>
  <si>
    <t>Column16090</t>
  </si>
  <si>
    <t>Column16091</t>
  </si>
  <si>
    <t>Column16092</t>
  </si>
  <si>
    <t>Column16093</t>
  </si>
  <si>
    <t>Column16094</t>
  </si>
  <si>
    <t>Column16095</t>
  </si>
  <si>
    <t>Column16096</t>
  </si>
  <si>
    <t>Column16097</t>
  </si>
  <si>
    <t>Column16098</t>
  </si>
  <si>
    <t>Column16099</t>
  </si>
  <si>
    <t>Column16100</t>
  </si>
  <si>
    <t>Column16101</t>
  </si>
  <si>
    <t>Column16102</t>
  </si>
  <si>
    <t>Column16103</t>
  </si>
  <si>
    <t>Column16104</t>
  </si>
  <si>
    <t>Column16105</t>
  </si>
  <si>
    <t>Column16106</t>
  </si>
  <si>
    <t>Column16107</t>
  </si>
  <si>
    <t>Column16108</t>
  </si>
  <si>
    <t>Column16109</t>
  </si>
  <si>
    <t>Column16110</t>
  </si>
  <si>
    <t>Column16111</t>
  </si>
  <si>
    <t>Column16112</t>
  </si>
  <si>
    <t>Column16113</t>
  </si>
  <si>
    <t>Column16114</t>
  </si>
  <si>
    <t>Column16115</t>
  </si>
  <si>
    <t>Column16116</t>
  </si>
  <si>
    <t>Column16117</t>
  </si>
  <si>
    <t>Column16118</t>
  </si>
  <si>
    <t>Column16119</t>
  </si>
  <si>
    <t>Column16120</t>
  </si>
  <si>
    <t>Column16121</t>
  </si>
  <si>
    <t>Column16122</t>
  </si>
  <si>
    <t>Column16123</t>
  </si>
  <si>
    <t>Column16124</t>
  </si>
  <si>
    <t>Column16125</t>
  </si>
  <si>
    <t>Column16126</t>
  </si>
  <si>
    <t>Column16127</t>
  </si>
  <si>
    <t>Column16128</t>
  </si>
  <si>
    <t>Column16129</t>
  </si>
  <si>
    <t>Column16130</t>
  </si>
  <si>
    <t>Column16131</t>
  </si>
  <si>
    <t>Column16132</t>
  </si>
  <si>
    <t>Column16133</t>
  </si>
  <si>
    <t>Column16134</t>
  </si>
  <si>
    <t>Column16135</t>
  </si>
  <si>
    <t>Column16136</t>
  </si>
  <si>
    <t>Column16137</t>
  </si>
  <si>
    <t>Column16138</t>
  </si>
  <si>
    <t>Column16139</t>
  </si>
  <si>
    <t>Column16140</t>
  </si>
  <si>
    <t>Column16141</t>
  </si>
  <si>
    <t>Column16142</t>
  </si>
  <si>
    <t>Column16143</t>
  </si>
  <si>
    <t>Column16144</t>
  </si>
  <si>
    <t>Column16145</t>
  </si>
  <si>
    <t>Column16146</t>
  </si>
  <si>
    <t>Column16147</t>
  </si>
  <si>
    <t>Column16148</t>
  </si>
  <si>
    <t>Column16149</t>
  </si>
  <si>
    <t>Column16150</t>
  </si>
  <si>
    <t>Column16151</t>
  </si>
  <si>
    <t>Column16152</t>
  </si>
  <si>
    <t>Column16153</t>
  </si>
  <si>
    <t>Column16154</t>
  </si>
  <si>
    <t>Column16155</t>
  </si>
  <si>
    <t>Column16156</t>
  </si>
  <si>
    <t>Column16157</t>
  </si>
  <si>
    <t>Column16158</t>
  </si>
  <si>
    <t>Column16159</t>
  </si>
  <si>
    <t>Column16160</t>
  </si>
  <si>
    <t>Column16161</t>
  </si>
  <si>
    <t>Column16162</t>
  </si>
  <si>
    <t>Column16163</t>
  </si>
  <si>
    <t>Column16164</t>
  </si>
  <si>
    <t>Column16165</t>
  </si>
  <si>
    <t>Column16166</t>
  </si>
  <si>
    <t>Column16167</t>
  </si>
  <si>
    <t>Column16168</t>
  </si>
  <si>
    <t>Column16169</t>
  </si>
  <si>
    <t>Column16170</t>
  </si>
  <si>
    <t>Column16171</t>
  </si>
  <si>
    <t>Column16172</t>
  </si>
  <si>
    <t>Column16173</t>
  </si>
  <si>
    <t>Column16174</t>
  </si>
  <si>
    <t>Column16175</t>
  </si>
  <si>
    <t>Column16176</t>
  </si>
  <si>
    <t>Column16177</t>
  </si>
  <si>
    <t>Column16178</t>
  </si>
  <si>
    <t>Column16179</t>
  </si>
  <si>
    <t>Column16180</t>
  </si>
  <si>
    <t>Column16181</t>
  </si>
  <si>
    <t>Column16182</t>
  </si>
  <si>
    <t>Column16183</t>
  </si>
  <si>
    <t>Column16184</t>
  </si>
  <si>
    <t>Column16185</t>
  </si>
  <si>
    <t>Column16186</t>
  </si>
  <si>
    <t>Column16187</t>
  </si>
  <si>
    <t>Column16188</t>
  </si>
  <si>
    <t>Column16189</t>
  </si>
  <si>
    <t>Column16190</t>
  </si>
  <si>
    <t>Column16191</t>
  </si>
  <si>
    <t>Column16192</t>
  </si>
  <si>
    <t>Column16193</t>
  </si>
  <si>
    <t>Column16194</t>
  </si>
  <si>
    <t>Column16195</t>
  </si>
  <si>
    <t>Column16196</t>
  </si>
  <si>
    <t>Column16197</t>
  </si>
  <si>
    <t>Column16198</t>
  </si>
  <si>
    <t>Column16199</t>
  </si>
  <si>
    <t>Column16200</t>
  </si>
  <si>
    <t>Column16201</t>
  </si>
  <si>
    <t>Column16202</t>
  </si>
  <si>
    <t>Column16203</t>
  </si>
  <si>
    <t>Column16204</t>
  </si>
  <si>
    <t>Column16205</t>
  </si>
  <si>
    <t>Column16206</t>
  </si>
  <si>
    <t>Column16207</t>
  </si>
  <si>
    <t>Column16208</t>
  </si>
  <si>
    <t>Column16209</t>
  </si>
  <si>
    <t>Column16210</t>
  </si>
  <si>
    <t>Column16211</t>
  </si>
  <si>
    <t>Column16212</t>
  </si>
  <si>
    <t>Column16213</t>
  </si>
  <si>
    <t>Column16214</t>
  </si>
  <si>
    <t>Column16215</t>
  </si>
  <si>
    <t>Column16216</t>
  </si>
  <si>
    <t>Column16217</t>
  </si>
  <si>
    <t>Column16218</t>
  </si>
  <si>
    <t>Column16219</t>
  </si>
  <si>
    <t>Column16220</t>
  </si>
  <si>
    <t>Column16221</t>
  </si>
  <si>
    <t>Column16222</t>
  </si>
  <si>
    <t>Column16223</t>
  </si>
  <si>
    <t>Column16224</t>
  </si>
  <si>
    <t>Column16225</t>
  </si>
  <si>
    <t>Column16226</t>
  </si>
  <si>
    <t>Column16227</t>
  </si>
  <si>
    <t>Column16228</t>
  </si>
  <si>
    <t>Column16229</t>
  </si>
  <si>
    <t>Column16230</t>
  </si>
  <si>
    <t>Column16231</t>
  </si>
  <si>
    <t>Column16232</t>
  </si>
  <si>
    <t>Column16233</t>
  </si>
  <si>
    <t>Column16234</t>
  </si>
  <si>
    <t>Column16235</t>
  </si>
  <si>
    <t>Column16236</t>
  </si>
  <si>
    <t>Column16237</t>
  </si>
  <si>
    <t>Column16238</t>
  </si>
  <si>
    <t>Column16239</t>
  </si>
  <si>
    <t>Column16240</t>
  </si>
  <si>
    <t>Column16241</t>
  </si>
  <si>
    <t>Column16242</t>
  </si>
  <si>
    <t>Column16243</t>
  </si>
  <si>
    <t>Column16244</t>
  </si>
  <si>
    <t>Column16245</t>
  </si>
  <si>
    <t>Column16246</t>
  </si>
  <si>
    <t>Column16247</t>
  </si>
  <si>
    <t>Column16248</t>
  </si>
  <si>
    <t>Column16249</t>
  </si>
  <si>
    <t>Column16250</t>
  </si>
  <si>
    <t>Column16251</t>
  </si>
  <si>
    <t>Column16252</t>
  </si>
  <si>
    <t>Column16253</t>
  </si>
  <si>
    <t>Column16254</t>
  </si>
  <si>
    <t>Column16255</t>
  </si>
  <si>
    <t>Column16256</t>
  </si>
  <si>
    <t>Column16257</t>
  </si>
  <si>
    <t>Column16258</t>
  </si>
  <si>
    <t>Column16259</t>
  </si>
  <si>
    <t>Column16260</t>
  </si>
  <si>
    <t>Column16261</t>
  </si>
  <si>
    <t>Column16262</t>
  </si>
  <si>
    <t>Column16263</t>
  </si>
  <si>
    <t>Column16264</t>
  </si>
  <si>
    <t>Column16265</t>
  </si>
  <si>
    <t>Column16266</t>
  </si>
  <si>
    <t>Column16267</t>
  </si>
  <si>
    <t>Column16268</t>
  </si>
  <si>
    <t>Column16269</t>
  </si>
  <si>
    <t>Column16270</t>
  </si>
  <si>
    <t>Column16271</t>
  </si>
  <si>
    <t>Column16272</t>
  </si>
  <si>
    <t>Column16273</t>
  </si>
  <si>
    <t>Column16274</t>
  </si>
  <si>
    <t>Column16275</t>
  </si>
  <si>
    <t>Column16276</t>
  </si>
  <si>
    <t>Column16277</t>
  </si>
  <si>
    <t>Column16278</t>
  </si>
  <si>
    <t>Column16279</t>
  </si>
  <si>
    <t>Column16280</t>
  </si>
  <si>
    <t>Column16281</t>
  </si>
  <si>
    <t>Column16282</t>
  </si>
  <si>
    <t>Column16283</t>
  </si>
  <si>
    <t>Column16284</t>
  </si>
  <si>
    <t>Column16285</t>
  </si>
  <si>
    <t>Column16286</t>
  </si>
  <si>
    <t>Column16287</t>
  </si>
  <si>
    <t>Column16288</t>
  </si>
  <si>
    <t>Column16289</t>
  </si>
  <si>
    <t>Column16290</t>
  </si>
  <si>
    <t>Column16291</t>
  </si>
  <si>
    <t>Column16292</t>
  </si>
  <si>
    <t>Column16293</t>
  </si>
  <si>
    <t>Column16294</t>
  </si>
  <si>
    <t>Column16295</t>
  </si>
  <si>
    <t>Column16296</t>
  </si>
  <si>
    <t>Column16297</t>
  </si>
  <si>
    <t>Column16298</t>
  </si>
  <si>
    <t>Column16299</t>
  </si>
  <si>
    <t>Column16300</t>
  </si>
  <si>
    <t>Column16301</t>
  </si>
  <si>
    <t>Column16302</t>
  </si>
  <si>
    <t>Column16303</t>
  </si>
  <si>
    <t>Column16304</t>
  </si>
  <si>
    <t>Column16305</t>
  </si>
  <si>
    <t>Column16306</t>
  </si>
  <si>
    <t>Column16307</t>
  </si>
  <si>
    <t>Column16308</t>
  </si>
  <si>
    <t>Column16309</t>
  </si>
  <si>
    <t>Column16310</t>
  </si>
  <si>
    <t>Column16311</t>
  </si>
  <si>
    <t>Column16312</t>
  </si>
  <si>
    <t>Column16313</t>
  </si>
  <si>
    <t>Column16314</t>
  </si>
  <si>
    <t>Column16315</t>
  </si>
  <si>
    <t>Column16316</t>
  </si>
  <si>
    <t>Column16317</t>
  </si>
  <si>
    <t>Column16318</t>
  </si>
  <si>
    <t>Column16319</t>
  </si>
  <si>
    <t>Column16320</t>
  </si>
  <si>
    <t>Column16321</t>
  </si>
  <si>
    <t>Column16322</t>
  </si>
  <si>
    <t>Column16323</t>
  </si>
  <si>
    <t>Column16324</t>
  </si>
  <si>
    <t>Column16325</t>
  </si>
  <si>
    <t>Column16326</t>
  </si>
  <si>
    <t>Column16327</t>
  </si>
  <si>
    <t>Column16328</t>
  </si>
  <si>
    <t>Column16329</t>
  </si>
  <si>
    <t>Column16330</t>
  </si>
  <si>
    <t>Column16331</t>
  </si>
  <si>
    <t>Column16332</t>
  </si>
  <si>
    <t>Column16333</t>
  </si>
  <si>
    <t>Column16334</t>
  </si>
  <si>
    <t>Column16335</t>
  </si>
  <si>
    <t>Column16336</t>
  </si>
  <si>
    <t>Column16337</t>
  </si>
  <si>
    <t>Column16338</t>
  </si>
  <si>
    <t>Column16339</t>
  </si>
  <si>
    <t>Column16340</t>
  </si>
  <si>
    <t>Column16341</t>
  </si>
  <si>
    <t>Column16342</t>
  </si>
  <si>
    <t>Column16343</t>
  </si>
  <si>
    <t>Column16344</t>
  </si>
  <si>
    <t>Column16345</t>
  </si>
  <si>
    <t>Column16346</t>
  </si>
  <si>
    <t>Column16347</t>
  </si>
  <si>
    <t>Column16348</t>
  </si>
  <si>
    <t>Column16349</t>
  </si>
  <si>
    <t>Column16350</t>
  </si>
  <si>
    <t>Column16351</t>
  </si>
  <si>
    <t>Column16352</t>
  </si>
  <si>
    <t>Column16353</t>
  </si>
  <si>
    <t>Column16354</t>
  </si>
  <si>
    <t>Column16355</t>
  </si>
  <si>
    <t>Column16356</t>
  </si>
  <si>
    <t>Column16357</t>
  </si>
  <si>
    <t>Column16358</t>
  </si>
  <si>
    <t>Column16359</t>
  </si>
  <si>
    <t>Column16360</t>
  </si>
  <si>
    <t>Column16361</t>
  </si>
  <si>
    <t>Column16362</t>
  </si>
  <si>
    <t>Column16363</t>
  </si>
  <si>
    <t>Column16364</t>
  </si>
  <si>
    <t>Column16365</t>
  </si>
  <si>
    <t>Column16366</t>
  </si>
  <si>
    <t>Column16367</t>
  </si>
  <si>
    <t>Column16368</t>
  </si>
  <si>
    <t>Column16369</t>
  </si>
  <si>
    <t>Column16370</t>
  </si>
  <si>
    <t>Column16371</t>
  </si>
  <si>
    <t>Column16372</t>
  </si>
  <si>
    <t>Column16373</t>
  </si>
  <si>
    <t>Column16374</t>
  </si>
  <si>
    <t>Column16375</t>
  </si>
  <si>
    <t>Column16376</t>
  </si>
  <si>
    <t>Column16377</t>
  </si>
  <si>
    <t>Column16378</t>
  </si>
  <si>
    <t>Column16379</t>
  </si>
  <si>
    <t>Column16380</t>
  </si>
  <si>
    <t>Column16381</t>
  </si>
  <si>
    <t>Column16382</t>
  </si>
  <si>
    <t>Column16383</t>
  </si>
  <si>
    <t>Column16384</t>
  </si>
  <si>
    <t>Qtr</t>
  </si>
  <si>
    <t>Year</t>
  </si>
  <si>
    <t>Mobile Voice 
Subscriptions</t>
  </si>
  <si>
    <t>Prepaid Mobile Voice Subscriptions</t>
  </si>
  <si>
    <t>Postpaid Mobile Voice Subscriptions</t>
  </si>
  <si>
    <t>MTN Mobile Voice 
Subscriptons</t>
  </si>
  <si>
    <t>Telecel Mobile Voice 
Subscriptions</t>
  </si>
  <si>
    <t>AT Mobile Voice
 Subscriptions</t>
  </si>
  <si>
    <t>M-to-M Subscriptions</t>
  </si>
  <si>
    <t>Devices &amp; Terminals</t>
  </si>
  <si>
    <t>Traffic (Mobile to Mobile)</t>
  </si>
  <si>
    <t>Traffic (Mobile to Fixed)</t>
  </si>
  <si>
    <t>Traffic (OnNet)</t>
  </si>
  <si>
    <t>Incoming International Traffic</t>
  </si>
  <si>
    <t>Outgoing International Traffic</t>
  </si>
  <si>
    <t>Minutes of Use (MoU) per Subscription</t>
  </si>
  <si>
    <t>Off-Net SMS</t>
  </si>
  <si>
    <t>On-Net SMS</t>
  </si>
  <si>
    <t>SMS per MTN</t>
  </si>
  <si>
    <t>SMS per Telecel</t>
  </si>
  <si>
    <t>SMS per AT</t>
  </si>
  <si>
    <t>SMS per Subscription</t>
  </si>
  <si>
    <t>Mobile Data 
Subscriptions</t>
  </si>
  <si>
    <t>Prepaid Mobile Data Subscriptions</t>
  </si>
  <si>
    <t>Postpaid Mobile Data Subscriptions</t>
  </si>
  <si>
    <t>MTN Mobile Data 
Subscriptons</t>
  </si>
  <si>
    <t>Telecel Mobile Data 
Subscriptions</t>
  </si>
  <si>
    <t>AT Mobile Data
 Subscriptions</t>
  </si>
  <si>
    <t>2G Mobile Data Subscription</t>
  </si>
  <si>
    <t>3G Mobile Data Subscription</t>
  </si>
  <si>
    <t>4G Mobile Data Subscription</t>
  </si>
  <si>
    <t>Total Mobile data usage (TB)</t>
  </si>
  <si>
    <t>Data Usage per Subscription (TB)</t>
  </si>
  <si>
    <t>Mobile Data usage per MTN</t>
  </si>
  <si>
    <t>Mobile Data usage per Telecel</t>
  </si>
  <si>
    <t>Mobile Data usage per AT</t>
  </si>
  <si>
    <t>Q1</t>
  </si>
  <si>
    <t>Q1 2024</t>
  </si>
  <si>
    <t>Q2</t>
  </si>
  <si>
    <t>Q2 2024</t>
  </si>
  <si>
    <t>Q3</t>
  </si>
  <si>
    <t>Q3 2024</t>
  </si>
  <si>
    <t>Q4</t>
  </si>
  <si>
    <t>Q4 2024</t>
  </si>
  <si>
    <t>Q1 2025</t>
  </si>
  <si>
    <t>Q2 2025</t>
  </si>
  <si>
    <t>Q3 2025</t>
  </si>
  <si>
    <r>
      <t xml:space="preserve"> </t>
    </r>
    <r>
      <rPr>
        <b/>
        <sz val="10"/>
        <color theme="1"/>
        <rFont val="Cambria"/>
        <family val="1"/>
      </rPr>
      <t>Subscription</t>
    </r>
  </si>
  <si>
    <t>Q4 2023</t>
  </si>
  <si>
    <t>Mobile Subscription</t>
  </si>
  <si>
    <t>Mobile Subscription Growth Rate (%)</t>
  </si>
  <si>
    <t>Net additions</t>
  </si>
  <si>
    <t>Population</t>
  </si>
  <si>
    <t>Penetration Rate (%)</t>
  </si>
  <si>
    <t>Q-o-Q</t>
  </si>
  <si>
    <t>Y-o-Y</t>
  </si>
  <si>
    <t>Mobile Network Operator</t>
  </si>
  <si>
    <t>MTN</t>
  </si>
  <si>
    <t>Subscriptions</t>
  </si>
  <si>
    <t>Market Share (%)</t>
  </si>
  <si>
    <t>Telecel</t>
  </si>
  <si>
    <t>AT</t>
  </si>
  <si>
    <t>Total Industry Subscription</t>
  </si>
  <si>
    <t>TELECEL</t>
  </si>
  <si>
    <t>Mobile Voice HHI</t>
  </si>
  <si>
    <t>Subscription</t>
  </si>
  <si>
    <t>Prepaid</t>
  </si>
  <si>
    <t>Market Share</t>
  </si>
  <si>
    <t>Postpaid</t>
  </si>
  <si>
    <t>Total mobile subscription</t>
  </si>
  <si>
    <t>Q4 2026</t>
  </si>
  <si>
    <t>Prepaid (Q-o-Q)</t>
  </si>
  <si>
    <t>Prepaid (Y-o-Y)</t>
  </si>
  <si>
    <t>Postpaid (Q-o-Q)</t>
  </si>
  <si>
    <t>Postpaid (Y-o-Y)</t>
  </si>
  <si>
    <t>Traffic</t>
  </si>
  <si>
    <t>Q-o-Q (Traffic-OnNet)</t>
  </si>
  <si>
    <t>Y-o-Y (Traffic-OnNet)</t>
  </si>
  <si>
    <t>Breakdown of Off- Net Traffic</t>
  </si>
  <si>
    <t>Share (%)</t>
  </si>
  <si>
    <t>Growth (%)</t>
  </si>
  <si>
    <t>Total Off-Net Traffic</t>
  </si>
  <si>
    <t>Q-o-Q (Mobile-to-Mobile)</t>
  </si>
  <si>
    <t>Y-o-Y (Mobile-to-Mobile)</t>
  </si>
  <si>
    <t>Q-o-Q (Mobile-to-Fixed)</t>
  </si>
  <si>
    <t>Y-o-Y (Mobile-to-Fixed)</t>
  </si>
  <si>
    <t xml:space="preserve">Total OffNet Traffic </t>
  </si>
  <si>
    <t>Q-o-Q (Total OffNet Traffic)</t>
  </si>
  <si>
    <t>Y-o-Y (Total OffNet Traffic)</t>
  </si>
  <si>
    <t>Traffic (OffNet)</t>
  </si>
  <si>
    <t>Total traffic</t>
  </si>
  <si>
    <t>Q-o-Q (Traffic-OffNet)</t>
  </si>
  <si>
    <t>Y-o-Y (Traffic-OffNet)</t>
  </si>
  <si>
    <t>Q-o-Q (Total Traffic)</t>
  </si>
  <si>
    <t>Y-o-Y (Total Traffic)</t>
  </si>
  <si>
    <t>Total Mobile</t>
  </si>
  <si>
    <t xml:space="preserve"> </t>
  </si>
  <si>
    <t>Q-o-Q (Incoming Int. Traffic)</t>
  </si>
  <si>
    <t>Y-o-Y (Incoming Int. Traffic)</t>
  </si>
  <si>
    <t>Q-o-Q (Outgoing Int. Traffic)</t>
  </si>
  <si>
    <t>Y-o-Y (Outgoing Int. Traffic)</t>
  </si>
  <si>
    <t>Total mobile voice traffic</t>
  </si>
  <si>
    <t>Total Mobile Voice Traffic (Domestic and Int. Outbound)</t>
  </si>
  <si>
    <t>Average Mobile voice subscription</t>
  </si>
  <si>
    <t>Q-o-Q (Minutes of Use)</t>
  </si>
  <si>
    <t>Y-o-Y (Minuted of Use)</t>
  </si>
  <si>
    <t>SMS</t>
  </si>
  <si>
    <t>Total SMS</t>
  </si>
  <si>
    <t>Q-o-Q (OffNet SMS)</t>
  </si>
  <si>
    <t>Y-o-Y (OffNet SMS)</t>
  </si>
  <si>
    <t>Q-o-Q (OnNet SMS)</t>
  </si>
  <si>
    <t>Y-o-Y (OnNet SMS)</t>
  </si>
  <si>
    <t>Q-o-Q (Total SMS)</t>
  </si>
  <si>
    <t>Y-o-Y (Total SMS)</t>
  </si>
  <si>
    <t>Off-Net</t>
  </si>
  <si>
    <t>Mobile Operators</t>
  </si>
  <si>
    <t>Total</t>
  </si>
  <si>
    <t>On- net</t>
  </si>
  <si>
    <t>SMS Subscriptions</t>
  </si>
  <si>
    <t>Average Mobile Subscription</t>
  </si>
  <si>
    <t>Mobile data subscription</t>
  </si>
  <si>
    <t>Data Subscription Growth Rate (%)</t>
  </si>
  <si>
    <t>Net Additions</t>
  </si>
  <si>
    <t>Net Additions Growth Rate (%)</t>
  </si>
  <si>
    <t>Mobile Data Penetration Rate (%)</t>
  </si>
  <si>
    <t>Q-o-Q (Mobile Data Subscriptions)</t>
  </si>
  <si>
    <t>Y-o-Y (Mobile Data Subscriptions)</t>
  </si>
  <si>
    <t>TOTAL
 M-to-M Subscriptions</t>
  </si>
  <si>
    <t>Total mobile data subscriptions</t>
  </si>
  <si>
    <t>Q-o-Q (Prepaid Mobile Data Subscriptions)</t>
  </si>
  <si>
    <t>Y-o-Y (Postpaid Mobile Data Subscriptions)</t>
  </si>
  <si>
    <t>Q-o-Q (Postpaid Mobile Data Subscriptions)</t>
  </si>
  <si>
    <t>Mobile Operator</t>
  </si>
  <si>
    <t>Average Data Subscription</t>
  </si>
  <si>
    <t>Q-o-Q (Usage per Subs)</t>
  </si>
  <si>
    <t>Y-o-Y (Usage per Subs)</t>
  </si>
  <si>
    <t>Total Industry Traffic (TB)</t>
  </si>
  <si>
    <t>Tariff</t>
  </si>
  <si>
    <t>Average On-Net mobile tariff</t>
  </si>
  <si>
    <t>Average Off-Net mobile tariff</t>
  </si>
  <si>
    <t>Average On-Net SMS tariff</t>
  </si>
  <si>
    <t>Average Off-Net SMS tariff</t>
  </si>
  <si>
    <t>Average data/Mb tariff</t>
  </si>
  <si>
    <t xml:space="preserve">      </t>
  </si>
  <si>
    <t>No</t>
  </si>
  <si>
    <t>MNO</t>
  </si>
  <si>
    <t>Total Devices</t>
  </si>
  <si>
    <t>Category of Phones</t>
  </si>
  <si>
    <t>Q2 2026</t>
  </si>
  <si>
    <t xml:space="preserve"> Smartphone Devices</t>
  </si>
  <si>
    <t>Feature Phone Devices</t>
  </si>
  <si>
    <t>Basic Phone Devices</t>
  </si>
  <si>
    <t>BWA Operator</t>
  </si>
  <si>
    <t>BWA Subscription</t>
  </si>
  <si>
    <t>Growth rate (%)</t>
  </si>
  <si>
    <t>Q-o-Q (BWA Subscriptions)</t>
  </si>
  <si>
    <t>Y-o-Y (BWA Subscriptions)</t>
  </si>
  <si>
    <t>Subscription and Market Share</t>
  </si>
  <si>
    <t>Telesol</t>
  </si>
  <si>
    <t>Market share (%)</t>
  </si>
  <si>
    <t>Industry Total</t>
  </si>
  <si>
    <t>BWA operator</t>
  </si>
  <si>
    <t>Industry Total (TB)</t>
  </si>
  <si>
    <t>Q-o-Q (BWA Data Traffic)</t>
  </si>
  <si>
    <t>Y-o-Y (BWA Data Traffic)</t>
  </si>
  <si>
    <t>Data usage (MB)</t>
  </si>
  <si>
    <t>Total Volume of Data Traffic (TB)</t>
  </si>
  <si>
    <t>Average BWA Subscription</t>
  </si>
  <si>
    <t>Total industry Subscriptions</t>
  </si>
  <si>
    <t>Population Est.</t>
  </si>
  <si>
    <t>Fixed Voice Penetration Rate (%)</t>
  </si>
  <si>
    <t>On-Net Fixed voice traffic</t>
  </si>
  <si>
    <t>-</t>
  </si>
  <si>
    <t>Off-Net fixed voice traffic</t>
  </si>
  <si>
    <t>Total Fixed Voice Traffic</t>
  </si>
  <si>
    <t>Fixed Network (MoU)</t>
  </si>
  <si>
    <t>Average Fixed Subscription</t>
  </si>
  <si>
    <t>Minutes of Use per Subscription (MoU)</t>
  </si>
  <si>
    <t>Growth Rate</t>
  </si>
  <si>
    <t>Q2 2027</t>
  </si>
  <si>
    <t>Total Fixed data</t>
  </si>
  <si>
    <t>Fixed Data Penetration (%)</t>
  </si>
  <si>
    <t>Q-o-Q (Total Fixed Data)</t>
  </si>
  <si>
    <t>Y-o-Y (Total Fixed Data)</t>
  </si>
  <si>
    <t>Fixed Data Subscriptions per Operator</t>
  </si>
  <si>
    <t>Total Fixed Data Subscription</t>
  </si>
  <si>
    <t>Telecel Growth</t>
  </si>
  <si>
    <t>AT Growth</t>
  </si>
  <si>
    <t>MTN Growth</t>
  </si>
  <si>
    <t>Growth (Total)</t>
  </si>
  <si>
    <t>Vodafone</t>
  </si>
  <si>
    <t>Fixed Broadband Subscription</t>
  </si>
  <si>
    <t>Fixed Broadband Operators</t>
  </si>
  <si>
    <t>MTN (Q-o-Q)</t>
  </si>
  <si>
    <t>MTN (Y-o-Y)</t>
  </si>
  <si>
    <t>Telecel (Q-o-Q)</t>
  </si>
  <si>
    <t>Telecel (Y-o-Y)</t>
  </si>
  <si>
    <t>MTN Traffic (TB)</t>
  </si>
  <si>
    <t>Telecel Traffic (TB)</t>
  </si>
  <si>
    <t>Total Fixed Broadband Traffic (TB)</t>
  </si>
  <si>
    <t xml:space="preserve">Quarter </t>
  </si>
  <si>
    <t>Starlink Total Subscriptions</t>
  </si>
  <si>
    <t xml:space="preserve">No. </t>
  </si>
  <si>
    <t>Price Plan</t>
  </si>
  <si>
    <t>Variation (%)</t>
  </si>
  <si>
    <t>Residential Lite Plan</t>
  </si>
  <si>
    <t>Residential Plan</t>
  </si>
  <si>
    <t>Priority Plan</t>
  </si>
  <si>
    <t>Enterprise Plan</t>
  </si>
  <si>
    <t>Roam Unlimited</t>
  </si>
  <si>
    <t>Metered-Roam</t>
  </si>
  <si>
    <t>Global Roam</t>
  </si>
  <si>
    <t>Mobile Priority Plan</t>
  </si>
  <si>
    <t>Region</t>
  </si>
  <si>
    <t>Greater Accra</t>
  </si>
  <si>
    <t>Ashanti</t>
  </si>
  <si>
    <t>Western </t>
  </si>
  <si>
    <t>Central</t>
  </si>
  <si>
    <t>Bono East</t>
  </si>
  <si>
    <t>Eastern</t>
  </si>
  <si>
    <t>Northern</t>
  </si>
  <si>
    <t>Volta</t>
  </si>
  <si>
    <t>Western North</t>
  </si>
  <si>
    <t>Upper East</t>
  </si>
  <si>
    <t>Ahafo</t>
  </si>
  <si>
    <t>Savannah</t>
  </si>
  <si>
    <t>Upper West</t>
  </si>
  <si>
    <t>North East</t>
  </si>
  <si>
    <t>Oti</t>
  </si>
  <si>
    <t>Brong Ahafo</t>
  </si>
  <si>
    <t>Name of Regions</t>
  </si>
  <si>
    <t>Public</t>
  </si>
  <si>
    <t>Public (Foreign)</t>
  </si>
  <si>
    <t>Community</t>
  </si>
  <si>
    <t>Campus</t>
  </si>
  <si>
    <t>Commercial</t>
  </si>
  <si>
    <t>Total No. of Authorised Stations</t>
  </si>
  <si>
    <t>Bono</t>
  </si>
  <si>
    <t>Western</t>
  </si>
  <si>
    <t>Purpose</t>
  </si>
  <si>
    <t>No. of Radio Stations</t>
  </si>
  <si>
    <t>Name Of Regions</t>
  </si>
  <si>
    <t>Q4 2024 Authorised FM Stations</t>
  </si>
  <si>
    <t>Q4 2024 FM Stations In Operation</t>
  </si>
  <si>
    <t>Q1 2025 Authorised FM Stations</t>
  </si>
  <si>
    <t>Q1 2025 FM Stations In Operation</t>
  </si>
  <si>
    <t>Q2 2025 Authorised FM Stations</t>
  </si>
  <si>
    <t>Q2 2025 FM Stations In Operation</t>
  </si>
  <si>
    <t>Q4 2025 Authorised FM Stations</t>
  </si>
  <si>
    <t>Q4 2025 FM Stations In Operation</t>
  </si>
  <si>
    <t>Q1 2026 Authorised FM Stations</t>
  </si>
  <si>
    <t>Q1 2026 FM Stations In Operation</t>
  </si>
  <si>
    <t>Q1 2026 FM Stations Not In Operation</t>
  </si>
  <si>
    <t>Highest</t>
  </si>
  <si>
    <t>Smallest</t>
  </si>
  <si>
    <t>Q2 2025 FM Stations Not In Operation</t>
  </si>
  <si>
    <t>Q3 2023</t>
  </si>
  <si>
    <t>Authorized FM Stations</t>
  </si>
  <si>
    <t>FM Stations in Operations</t>
  </si>
  <si>
    <t>FM Stations not in Operations</t>
  </si>
  <si>
    <t>No.</t>
  </si>
  <si>
    <t>Type of Television Service</t>
  </si>
  <si>
    <t>No. of TV Stations
in Operation 
(Q4 2024)</t>
  </si>
  <si>
    <t>No. of TV Stations not in Operation (Q4 2024)</t>
  </si>
  <si>
    <t>No. of TV Stations
in Operation (Q1 2025)</t>
  </si>
  <si>
    <t>No. of TV Stations not in Operation (Q1 2025)</t>
  </si>
  <si>
    <t>No. of TV Stations
in Operation (Q2 2025)</t>
  </si>
  <si>
    <t>No. of TV Stations not in Operation (Q2 2025)</t>
  </si>
  <si>
    <t>No. of TV Stations
in Operation (Q4 2025)</t>
  </si>
  <si>
    <t>No. of TV Stations not in Operation (Q4 2025)</t>
  </si>
  <si>
    <t>No. of TV Stations
in Operation (Q1 2026)</t>
  </si>
  <si>
    <t>No. of TV Stations not in Operation (Q1 2026)</t>
  </si>
  <si>
    <t>End of Q3 2024</t>
  </si>
  <si>
    <t>End of Q4 2024</t>
  </si>
  <si>
    <t>End of Q1 2025</t>
  </si>
  <si>
    <t>End of Q2 2025</t>
  </si>
  <si>
    <t>End of Q3 2025</t>
  </si>
  <si>
    <t>End of Q4 2025</t>
  </si>
  <si>
    <t>End of Q1 2026</t>
  </si>
  <si>
    <t>Digital Terrestrial Free-To-Air Television Programme Channel (Nationwide Coverage)</t>
  </si>
  <si>
    <t>Digital Terrestrial Free-To-Air Television Programme Channel (Regional Coverage)</t>
  </si>
  <si>
    <t>Digital Terrestrial Pay Television (Service only)</t>
  </si>
  <si>
    <t>Digital Terrestrial Pay Television (Service and Network)</t>
  </si>
  <si>
    <t>Digital Terrestrial Television (Network only)</t>
  </si>
  <si>
    <t>Digital Terrestrial Radio Service on TV Multiplex</t>
  </si>
  <si>
    <t>Satellite Television Broadcasting (Pay TV Direct-To-Home Bouquet)</t>
  </si>
  <si>
    <t xml:space="preserve">  Satellite Television Broadcasting     (Free-To-Air Direct-To-Home Bouquet)</t>
  </si>
  <si>
    <t>Satellite Television Broadcasting (Free-To-Air Direct-To-Home Single Channel)</t>
  </si>
  <si>
    <t>Digital Terrestrial Television Additional Services (e.g. Teletext, etc.)</t>
  </si>
  <si>
    <t xml:space="preserve">Digital Terrestrial Mobile Television Service </t>
  </si>
  <si>
    <t>Digital Cable Television</t>
  </si>
  <si>
    <t>Television over Internet Protocol (Pay TV)</t>
  </si>
  <si>
    <t>Subscription Management Service for a Satellite Television Broadcasting (Pay TV Direct- To-Home Bouquet)</t>
  </si>
  <si>
    <t>Total Authorised TV Stations</t>
  </si>
  <si>
    <t>Digital Terrestrial Pay Television (Service and Frequency)</t>
  </si>
  <si>
    <t>Total Authorised TV Stations 
(Q4 2025)</t>
  </si>
  <si>
    <t xml:space="preserve">NO. </t>
  </si>
  <si>
    <t>TV SERVICE</t>
  </si>
  <si>
    <t>Authorised TV Stations 
End of Q4 2025</t>
  </si>
  <si>
    <t>Authorised TV Stations
End of Q1 2026</t>
  </si>
  <si>
    <t>NO. of TV Stations in Operations
Q1 2026</t>
  </si>
  <si>
    <t>N0. of TV Stations not in Operation
Q1 2026</t>
  </si>
  <si>
    <t>Digital Terrestrial Pay Television  (Service Only)</t>
  </si>
  <si>
    <t>Digital Terrestrial Pay Television (Service &amp; Network)</t>
  </si>
  <si>
    <t>Digital Terrestrial Television  Network Only</t>
  </si>
  <si>
    <t>Digital Terrestrial Television Free-To-Air Programme Channel (Nationwide Coverage)</t>
  </si>
  <si>
    <t>Digital Terrestrial Television Free-To-Air Programme Channel (Regional Coverage)</t>
  </si>
  <si>
    <t>Digital Terrestrial Television Radio Service On Tv Multiplex</t>
  </si>
  <si>
    <t>Satellite Television Broadcasting (Free-To-Air Direct-To-Home Bouquet)</t>
  </si>
  <si>
    <t>Satellite Television Boadcasting (Pay Tv Direct-To-Home Bouquet)</t>
  </si>
  <si>
    <t>Digital Terrestrial Television Additional Services (Eg. Teletext)</t>
  </si>
  <si>
    <t>Digital Terrrestrial Mobile Television Service</t>
  </si>
  <si>
    <t>Television Over Internet Protocol</t>
  </si>
  <si>
    <t>Subscription Management Service For A Satellite Television Broadcasting (Pay TV Direct-To-Home Bouquet)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</si>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</sst>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3" formatCode="_(* #,##0.00_);_(* \(#,##0.00\);_(* &quot;-&quot;??_);_(@_)"/>
    <numFmt numFmtId="164" formatCode="&quot; &quot;#,##0.00&quot; &quot;;&quot;-&quot;#,##0.00&quot; &quot;;&quot; &quot;&quot;-&quot;00&quot; &quot;;&quot; &quot;@&quot; &quot;"/>
    <numFmt numFmtId="165" formatCode="0.0000%"/>
    <numFmt numFmtId="166" formatCode="#,##0.000"/>
    <numFmt numFmtId="167" formatCode="#,##0.0000"/>
    <numFmt numFmtId="168" formatCode="_-* #,##0.00_-;\-* #,##0.00_-;_-* &quot;-&quot;??_-;_-@_-"/>
    <numFmt numFmtId="169" formatCode="_-* #,##0_-;\-* #,##0_-;_-* &quot;-&quot;??_-;_-@_-"/>
  </numFmts>
  <fonts count="46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1"/>
      <color theme="1"/>
      <name val="Cambria"/>
      <family val="1"/>
    </font>
    <font>
      <b/>
      <sz val="11"/>
      <color theme="1"/>
      <name val="Cambria"/>
      <family val="1"/>
    </font>
    <font>
      <b/>
      <i/>
      <sz val="10"/>
      <color theme="1"/>
      <name val="Cambria"/>
      <family val="1"/>
    </font>
    <font>
      <b/>
      <sz val="10"/>
      <color theme="1"/>
      <name val="Cambria"/>
      <family val="1"/>
    </font>
    <font>
      <sz val="10"/>
      <color theme="1"/>
      <name val="Cambria"/>
      <family val="1"/>
    </font>
    <font>
      <i/>
      <sz val="10"/>
      <color theme="1"/>
      <name val="Cambria"/>
      <family val="1"/>
    </font>
    <font>
      <b/>
      <sz val="10"/>
      <color theme="1"/>
      <name val="Times New Roman"/>
      <family val="1"/>
    </font>
    <font>
      <sz val="10"/>
      <color theme="1"/>
      <name val="Times New Roman"/>
      <family val="1"/>
    </font>
    <font>
      <b/>
      <sz val="11"/>
      <color theme="1"/>
      <name val="Times New Roman"/>
      <family val="1"/>
    </font>
    <font>
      <b/>
      <sz val="10"/>
      <name val="Cambria"/>
      <family val="1"/>
    </font>
    <font>
      <sz val="9"/>
      <color theme="1"/>
      <name val="Cambria"/>
      <family val="1"/>
    </font>
    <font>
      <b/>
      <sz val="9"/>
      <color theme="1"/>
      <name val="Cambria"/>
      <family val="1"/>
    </font>
    <font>
      <sz val="11"/>
      <color theme="1"/>
      <name val="Calibri"/>
      <family val="2"/>
      <scheme val="minor"/>
    </font>
    <font>
      <sz val="9.5"/>
      <color theme="1"/>
      <name val="Cambria"/>
      <family val="1"/>
    </font>
    <font>
      <sz val="10"/>
      <color rgb="FF000000"/>
      <name val="Cambria"/>
      <family val="1"/>
    </font>
    <font>
      <sz val="10"/>
      <color theme="1"/>
      <name val="Liberation Sans"/>
    </font>
    <font>
      <sz val="8"/>
      <name val="Calibri"/>
      <family val="2"/>
      <scheme val="minor"/>
    </font>
    <font>
      <sz val="12"/>
      <color theme="1"/>
      <name val="Cambria"/>
      <family val="1"/>
    </font>
    <font>
      <b/>
      <sz val="12"/>
      <color theme="1"/>
      <name val="Cambria"/>
      <family val="1"/>
    </font>
    <font>
      <b/>
      <sz val="8"/>
      <color theme="1"/>
      <name val="Cambria"/>
      <family val="1"/>
    </font>
    <font>
      <b/>
      <sz val="8"/>
      <color theme="1"/>
      <name val="Calibri"/>
      <family val="2"/>
      <scheme val="minor"/>
    </font>
    <font>
      <b/>
      <sz val="10"/>
      <color theme="1"/>
      <name val="Aptos"/>
    </font>
    <font>
      <b/>
      <sz val="10"/>
      <color rgb="FF000000"/>
      <name val="Aptos"/>
    </font>
    <font>
      <b/>
      <sz val="8"/>
      <color rgb="FF000000"/>
      <name val="Cambria"/>
      <family val="1"/>
    </font>
    <font>
      <b/>
      <sz val="12"/>
      <color rgb="FF000000"/>
      <name val="Calibri"/>
      <family val="2"/>
      <scheme val="minor"/>
    </font>
    <font>
      <b/>
      <sz val="8"/>
      <color rgb="FF000000"/>
      <name val="Calibri"/>
      <family val="2"/>
      <scheme val="minor"/>
    </font>
    <font>
      <sz val="10.5"/>
      <color theme="1"/>
      <name val="Cambria"/>
      <family val="1"/>
    </font>
    <font>
      <i/>
      <sz val="10.5"/>
      <color theme="1"/>
      <name val="Cambria"/>
      <family val="1"/>
    </font>
    <font>
      <b/>
      <sz val="10.5"/>
      <color theme="1"/>
      <name val="Cambria"/>
      <family val="1"/>
    </font>
    <font>
      <b/>
      <sz val="10"/>
      <color rgb="FF000000"/>
      <name val="Cambria"/>
      <family val="1"/>
    </font>
    <font>
      <b/>
      <sz val="9.5"/>
      <color theme="1"/>
      <name val="Cambria"/>
      <family val="1"/>
    </font>
    <font>
      <sz val="9.5"/>
      <color rgb="FF000000"/>
      <name val="Cambria"/>
      <family val="1"/>
    </font>
    <font>
      <b/>
      <sz val="10"/>
      <color theme="1"/>
      <name val="Calibri"/>
      <family val="2"/>
      <scheme val="minor"/>
    </font>
    <font>
      <sz val="11"/>
      <name val="Cambria"/>
      <family val="1"/>
    </font>
    <font>
      <sz val="10"/>
      <color rgb="FFFF0000"/>
      <name val="Cambria"/>
      <family val="1"/>
    </font>
    <font>
      <b/>
      <sz val="9"/>
      <color rgb="FF000000"/>
      <name val="Times New Roman"/>
      <family val="1"/>
      <charset val="1"/>
    </font>
    <font>
      <b/>
      <sz val="12"/>
      <color rgb="FF233452"/>
      <name val="Cambria"/>
      <family val="1"/>
    </font>
    <font>
      <sz val="12"/>
      <color rgb="FF233452"/>
      <name val="Cambria"/>
      <family val="1"/>
    </font>
    <font>
      <sz val="10"/>
      <name val="Cambria"/>
      <family val="1"/>
    </font>
    <font>
      <b/>
      <sz val="9"/>
      <color rgb="FF000000"/>
      <name val="Times New Roman"/>
      <family val="1"/>
    </font>
    <font>
      <b/>
      <sz val="11"/>
      <color rgb="FF000000"/>
      <name val="Cambria"/>
      <family val="1"/>
    </font>
    <font>
      <sz val="11"/>
      <color rgb="FF000000"/>
      <name val="Cambria"/>
      <family val="1"/>
    </font>
  </fonts>
  <fills count="34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DEEAF6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CE4D6"/>
        <bgColor rgb="FF000000"/>
      </patternFill>
    </fill>
    <fill>
      <patternFill patternType="solid">
        <fgColor rgb="FFFFF2CC"/>
        <bgColor rgb="FF000000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rgb="FFDEEBF7"/>
        <bgColor rgb="FFDEEBF7"/>
      </patternFill>
    </fill>
    <fill>
      <patternFill patternType="solid">
        <fgColor theme="9"/>
        <bgColor indexed="64"/>
      </patternFill>
    </fill>
    <fill>
      <patternFill patternType="solid">
        <fgColor rgb="FFBFBFBF"/>
        <bgColor indexed="64"/>
      </patternFill>
    </fill>
  </fills>
  <borders count="3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9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6" fillId="0" borderId="0"/>
    <xf numFmtId="9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164" fontId="19" fillId="0" borderId="0"/>
    <xf numFmtId="168" fontId="16" fillId="0" borderId="0" applyFont="0" applyFill="0" applyBorder="0" applyAlignment="0" applyProtection="0"/>
    <xf numFmtId="9" fontId="16" fillId="0" borderId="0" applyFont="0" applyFill="0" applyBorder="0" applyAlignment="0" applyProtection="0"/>
  </cellStyleXfs>
  <cellXfs count="420">
    <xf numFmtId="0" fontId="0" fillId="0" borderId="0" xfId="0"/>
    <xf numFmtId="0" fontId="8" fillId="0" borderId="1" xfId="0" applyFont="1" applyBorder="1" applyAlignment="1">
      <alignment horizontal="left" vertical="center" wrapText="1" indent="1"/>
    </xf>
    <xf numFmtId="0" fontId="8" fillId="0" borderId="1" xfId="0" applyFont="1" applyBorder="1" applyAlignment="1">
      <alignment horizontal="left" vertical="center" wrapText="1"/>
    </xf>
    <xf numFmtId="3" fontId="8" fillId="0" borderId="1" xfId="0" applyNumberFormat="1" applyFont="1" applyBorder="1" applyAlignment="1">
      <alignment horizontal="center" vertical="center" wrapText="1"/>
    </xf>
    <xf numFmtId="10" fontId="8" fillId="0" borderId="1" xfId="0" applyNumberFormat="1" applyFont="1" applyBorder="1" applyAlignment="1">
      <alignment horizontal="left" vertical="center" wrapText="1" indent="2"/>
    </xf>
    <xf numFmtId="0" fontId="6" fillId="0" borderId="1" xfId="0" applyFont="1" applyBorder="1" applyAlignment="1">
      <alignment horizontal="left" vertical="center" wrapText="1" indent="4"/>
    </xf>
    <xf numFmtId="0" fontId="7" fillId="0" borderId="1" xfId="0" applyFont="1" applyBorder="1" applyAlignment="1">
      <alignment horizontal="left" vertical="center" wrapText="1" indent="1"/>
    </xf>
    <xf numFmtId="0" fontId="8" fillId="0" borderId="1" xfId="0" applyFont="1" applyBorder="1" applyAlignment="1">
      <alignment horizontal="center" vertical="center" wrapText="1"/>
    </xf>
    <xf numFmtId="10" fontId="8" fillId="0" borderId="1" xfId="0" applyNumberFormat="1" applyFont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 wrapText="1"/>
    </xf>
    <xf numFmtId="3" fontId="8" fillId="0" borderId="1" xfId="0" applyNumberFormat="1" applyFont="1" applyBorder="1" applyAlignment="1">
      <alignment horizontal="left" vertical="center" wrapText="1" indent="1"/>
    </xf>
    <xf numFmtId="3" fontId="8" fillId="0" borderId="1" xfId="0" applyNumberFormat="1" applyFont="1" applyBorder="1" applyAlignment="1">
      <alignment horizontal="left" vertical="center" wrapText="1" indent="2"/>
    </xf>
    <xf numFmtId="3" fontId="4" fillId="0" borderId="1" xfId="0" applyNumberFormat="1" applyFont="1" applyBorder="1" applyAlignment="1">
      <alignment horizontal="center" vertical="center" wrapText="1"/>
    </xf>
    <xf numFmtId="0" fontId="7" fillId="0" borderId="1" xfId="0" applyFont="1" applyBorder="1" applyAlignment="1">
      <alignment horizontal="left" vertical="center" wrapText="1" indent="3"/>
    </xf>
    <xf numFmtId="0" fontId="7" fillId="0" borderId="1" xfId="0" applyFont="1" applyBorder="1" applyAlignment="1">
      <alignment horizontal="left" vertical="center" wrapText="1" indent="2"/>
    </xf>
    <xf numFmtId="0" fontId="8" fillId="0" borderId="1" xfId="0" applyFont="1" applyBorder="1" applyAlignment="1">
      <alignment horizontal="center" vertical="center"/>
    </xf>
    <xf numFmtId="0" fontId="11" fillId="0" borderId="1" xfId="0" applyFont="1" applyBorder="1" applyAlignment="1">
      <alignment horizontal="center" vertical="center" wrapText="1"/>
    </xf>
    <xf numFmtId="0" fontId="11" fillId="0" borderId="1" xfId="0" applyFont="1" applyBorder="1" applyAlignment="1">
      <alignment vertical="center"/>
    </xf>
    <xf numFmtId="3" fontId="11" fillId="0" borderId="1" xfId="0" applyNumberFormat="1" applyFont="1" applyBorder="1" applyAlignment="1">
      <alignment horizontal="center" vertical="center"/>
    </xf>
    <xf numFmtId="3" fontId="11" fillId="0" borderId="1" xfId="0" applyNumberFormat="1" applyFont="1" applyBorder="1" applyAlignment="1">
      <alignment horizontal="center" vertical="center" wrapText="1"/>
    </xf>
    <xf numFmtId="0" fontId="8" fillId="0" borderId="1" xfId="0" applyFont="1" applyBorder="1" applyAlignment="1">
      <alignment vertical="center"/>
    </xf>
    <xf numFmtId="0" fontId="7" fillId="0" borderId="1" xfId="0" applyFont="1" applyBorder="1" applyAlignment="1">
      <alignment vertical="center"/>
    </xf>
    <xf numFmtId="0" fontId="10" fillId="0" borderId="1" xfId="0" applyFont="1" applyBorder="1" applyAlignment="1">
      <alignment horizontal="center" vertical="center"/>
    </xf>
    <xf numFmtId="0" fontId="10" fillId="0" borderId="1" xfId="0" applyFont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/>
    </xf>
    <xf numFmtId="3" fontId="8" fillId="0" borderId="1" xfId="0" applyNumberFormat="1" applyFont="1" applyBorder="1" applyAlignment="1">
      <alignment horizontal="center" vertical="center"/>
    </xf>
    <xf numFmtId="10" fontId="8" fillId="0" borderId="1" xfId="0" applyNumberFormat="1" applyFont="1" applyBorder="1" applyAlignment="1">
      <alignment horizontal="center" vertical="center"/>
    </xf>
    <xf numFmtId="10" fontId="9" fillId="0" borderId="1" xfId="0" applyNumberFormat="1" applyFont="1" applyBorder="1" applyAlignment="1">
      <alignment horizontal="center" vertical="center"/>
    </xf>
    <xf numFmtId="3" fontId="7" fillId="0" borderId="1" xfId="0" applyNumberFormat="1" applyFont="1" applyBorder="1" applyAlignment="1">
      <alignment horizontal="right" vertical="center"/>
    </xf>
    <xf numFmtId="3" fontId="7" fillId="0" borderId="1" xfId="0" applyNumberFormat="1" applyFont="1" applyBorder="1" applyAlignment="1">
      <alignment horizontal="right" vertical="center" wrapText="1"/>
    </xf>
    <xf numFmtId="3" fontId="7" fillId="0" borderId="1" xfId="0" applyNumberFormat="1" applyFont="1" applyBorder="1" applyAlignment="1">
      <alignment horizontal="center" vertical="center"/>
    </xf>
    <xf numFmtId="3" fontId="7" fillId="0" borderId="1" xfId="0" applyNumberFormat="1" applyFont="1" applyBorder="1" applyAlignment="1">
      <alignment horizontal="center" vertical="center" wrapText="1"/>
    </xf>
    <xf numFmtId="10" fontId="7" fillId="0" borderId="1" xfId="0" applyNumberFormat="1" applyFont="1" applyBorder="1" applyAlignment="1">
      <alignment horizontal="center" vertical="center" wrapText="1"/>
    </xf>
    <xf numFmtId="0" fontId="3" fillId="0" borderId="0" xfId="0" applyFont="1"/>
    <xf numFmtId="3" fontId="8" fillId="0" borderId="1" xfId="0" applyNumberFormat="1" applyFont="1" applyBorder="1" applyAlignment="1">
      <alignment vertical="center" wrapText="1"/>
    </xf>
    <xf numFmtId="0" fontId="7" fillId="0" borderId="1" xfId="0" applyFont="1" applyBorder="1" applyAlignment="1">
      <alignment horizontal="left" vertical="center" wrapText="1"/>
    </xf>
    <xf numFmtId="3" fontId="7" fillId="0" borderId="1" xfId="0" applyNumberFormat="1" applyFont="1" applyBorder="1" applyAlignment="1">
      <alignment horizontal="left" vertical="center" wrapText="1"/>
    </xf>
    <xf numFmtId="10" fontId="4" fillId="0" borderId="1" xfId="0" applyNumberFormat="1" applyFont="1" applyBorder="1" applyAlignment="1">
      <alignment horizontal="center" vertical="center" wrapText="1"/>
    </xf>
    <xf numFmtId="10" fontId="8" fillId="0" borderId="1" xfId="2" applyNumberFormat="1" applyFont="1" applyBorder="1" applyAlignment="1">
      <alignment horizontal="center" vertical="center" wrapText="1"/>
    </xf>
    <xf numFmtId="3" fontId="5" fillId="0" borderId="1" xfId="0" applyNumberFormat="1" applyFont="1" applyBorder="1" applyAlignment="1">
      <alignment horizontal="center" vertical="center" wrapText="1"/>
    </xf>
    <xf numFmtId="0" fontId="0" fillId="0" borderId="1" xfId="0" applyBorder="1"/>
    <xf numFmtId="9" fontId="8" fillId="0" borderId="1" xfId="0" applyNumberFormat="1" applyFont="1" applyBorder="1" applyAlignment="1">
      <alignment horizontal="center" vertical="center" wrapText="1"/>
    </xf>
    <xf numFmtId="9" fontId="8" fillId="0" borderId="1" xfId="0" applyNumberFormat="1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 wrapText="1"/>
    </xf>
    <xf numFmtId="10" fontId="5" fillId="0" borderId="1" xfId="0" applyNumberFormat="1" applyFont="1" applyBorder="1" applyAlignment="1">
      <alignment horizontal="center" vertical="center" wrapText="1"/>
    </xf>
    <xf numFmtId="0" fontId="7" fillId="0" borderId="1" xfId="0" applyFont="1" applyBorder="1" applyAlignment="1">
      <alignment vertical="center" wrapText="1"/>
    </xf>
    <xf numFmtId="0" fontId="8" fillId="0" borderId="1" xfId="0" applyFont="1" applyBorder="1" applyAlignment="1">
      <alignment vertical="center" wrapText="1"/>
    </xf>
    <xf numFmtId="0" fontId="10" fillId="0" borderId="1" xfId="0" applyFont="1" applyBorder="1" applyAlignment="1">
      <alignment vertical="center"/>
    </xf>
    <xf numFmtId="3" fontId="10" fillId="0" borderId="1" xfId="0" applyNumberFormat="1" applyFont="1" applyBorder="1" applyAlignment="1">
      <alignment horizontal="center" vertical="center" wrapText="1"/>
    </xf>
    <xf numFmtId="3" fontId="10" fillId="0" borderId="1" xfId="0" applyNumberFormat="1" applyFont="1" applyBorder="1" applyAlignment="1">
      <alignment horizontal="center" vertical="center"/>
    </xf>
    <xf numFmtId="0" fontId="11" fillId="5" borderId="1" xfId="0" applyFont="1" applyFill="1" applyBorder="1" applyAlignment="1">
      <alignment horizontal="center" vertical="center"/>
    </xf>
    <xf numFmtId="0" fontId="11" fillId="6" borderId="1" xfId="0" applyFont="1" applyFill="1" applyBorder="1" applyAlignment="1">
      <alignment horizontal="center" vertical="center"/>
    </xf>
    <xf numFmtId="0" fontId="14" fillId="0" borderId="1" xfId="0" applyFont="1" applyBorder="1" applyAlignment="1">
      <alignment horizontal="center" vertical="center" wrapText="1"/>
    </xf>
    <xf numFmtId="0" fontId="15" fillId="0" borderId="1" xfId="0" applyFont="1" applyBorder="1" applyAlignment="1">
      <alignment horizontal="center" vertical="center" wrapText="1"/>
    </xf>
    <xf numFmtId="0" fontId="7" fillId="0" borderId="3" xfId="0" applyFont="1" applyBorder="1" applyAlignment="1">
      <alignment horizontal="center" vertical="center" wrapText="1"/>
    </xf>
    <xf numFmtId="3" fontId="17" fillId="0" borderId="1" xfId="0" applyNumberFormat="1" applyFont="1" applyBorder="1" applyAlignment="1">
      <alignment horizontal="center" vertical="center" wrapText="1"/>
    </xf>
    <xf numFmtId="0" fontId="17" fillId="0" borderId="1" xfId="0" applyFont="1" applyBorder="1" applyAlignment="1">
      <alignment horizontal="center" vertical="center" wrapText="1"/>
    </xf>
    <xf numFmtId="10" fontId="8" fillId="0" borderId="1" xfId="2" applyNumberFormat="1" applyFont="1" applyBorder="1" applyAlignment="1">
      <alignment horizontal="center" vertical="center"/>
    </xf>
    <xf numFmtId="10" fontId="8" fillId="0" borderId="1" xfId="2" applyNumberFormat="1" applyFont="1" applyBorder="1" applyAlignment="1">
      <alignment vertical="center"/>
    </xf>
    <xf numFmtId="0" fontId="11" fillId="5" borderId="1" xfId="0" applyFont="1" applyFill="1" applyBorder="1" applyAlignment="1">
      <alignment vertical="center"/>
    </xf>
    <xf numFmtId="0" fontId="11" fillId="6" borderId="1" xfId="0" applyFont="1" applyFill="1" applyBorder="1" applyAlignment="1">
      <alignment vertical="center"/>
    </xf>
    <xf numFmtId="0" fontId="11" fillId="8" borderId="1" xfId="0" applyFont="1" applyFill="1" applyBorder="1" applyAlignment="1">
      <alignment vertical="center"/>
    </xf>
    <xf numFmtId="0" fontId="8" fillId="8" borderId="1" xfId="0" applyFont="1" applyFill="1" applyBorder="1" applyAlignment="1">
      <alignment horizontal="left" vertical="center" wrapText="1"/>
    </xf>
    <xf numFmtId="0" fontId="8" fillId="6" borderId="1" xfId="0" applyFont="1" applyFill="1" applyBorder="1" applyAlignment="1">
      <alignment horizontal="left" vertical="center" wrapText="1"/>
    </xf>
    <xf numFmtId="0" fontId="8" fillId="5" borderId="1" xfId="0" applyFont="1" applyFill="1" applyBorder="1" applyAlignment="1">
      <alignment horizontal="left" vertical="center" wrapText="1"/>
    </xf>
    <xf numFmtId="0" fontId="8" fillId="9" borderId="1" xfId="0" applyFont="1" applyFill="1" applyBorder="1" applyAlignment="1">
      <alignment horizontal="left" vertical="center" wrapText="1"/>
    </xf>
    <xf numFmtId="0" fontId="8" fillId="4" borderId="1" xfId="0" applyFont="1" applyFill="1" applyBorder="1" applyAlignment="1">
      <alignment horizontal="left" vertical="center" wrapText="1"/>
    </xf>
    <xf numFmtId="3" fontId="12" fillId="0" borderId="1" xfId="0" applyNumberFormat="1" applyFont="1" applyBorder="1" applyAlignment="1">
      <alignment horizontal="center" vertical="center"/>
    </xf>
    <xf numFmtId="0" fontId="8" fillId="3" borderId="1" xfId="0" applyFont="1" applyFill="1" applyBorder="1" applyAlignment="1">
      <alignment vertical="center"/>
    </xf>
    <xf numFmtId="0" fontId="8" fillId="2" borderId="1" xfId="0" applyFont="1" applyFill="1" applyBorder="1" applyAlignment="1">
      <alignment vertical="center"/>
    </xf>
    <xf numFmtId="0" fontId="8" fillId="10" borderId="1" xfId="0" applyFont="1" applyFill="1" applyBorder="1" applyAlignment="1">
      <alignment vertical="center"/>
    </xf>
    <xf numFmtId="2" fontId="8" fillId="0" borderId="1" xfId="0" applyNumberFormat="1" applyFont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3" fontId="8" fillId="5" borderId="1" xfId="0" applyNumberFormat="1" applyFont="1" applyFill="1" applyBorder="1" applyAlignment="1">
      <alignment horizontal="center" vertical="center" wrapText="1"/>
    </xf>
    <xf numFmtId="1" fontId="8" fillId="0" borderId="1" xfId="0" applyNumberFormat="1" applyFont="1" applyBorder="1" applyAlignment="1">
      <alignment horizontal="center" vertical="center" wrapText="1"/>
    </xf>
    <xf numFmtId="1" fontId="8" fillId="5" borderId="1" xfId="0" applyNumberFormat="1" applyFont="1" applyFill="1" applyBorder="1" applyAlignment="1">
      <alignment horizontal="center" vertical="center" wrapText="1"/>
    </xf>
    <xf numFmtId="3" fontId="11" fillId="0" borderId="6" xfId="0" applyNumberFormat="1" applyFont="1" applyBorder="1" applyAlignment="1">
      <alignment horizontal="center" vertical="center" wrapText="1"/>
    </xf>
    <xf numFmtId="0" fontId="21" fillId="0" borderId="0" xfId="0" applyFont="1"/>
    <xf numFmtId="0" fontId="8" fillId="5" borderId="1" xfId="0" applyFont="1" applyFill="1" applyBorder="1" applyAlignment="1">
      <alignment vertical="center" wrapText="1"/>
    </xf>
    <xf numFmtId="0" fontId="8" fillId="6" borderId="1" xfId="0" applyFont="1" applyFill="1" applyBorder="1" applyAlignment="1">
      <alignment vertical="center" wrapText="1"/>
    </xf>
    <xf numFmtId="0" fontId="8" fillId="8" borderId="1" xfId="0" applyFont="1" applyFill="1" applyBorder="1" applyAlignment="1">
      <alignment vertical="center" wrapText="1"/>
    </xf>
    <xf numFmtId="0" fontId="8" fillId="11" borderId="1" xfId="0" applyFont="1" applyFill="1" applyBorder="1" applyAlignment="1">
      <alignment horizontal="left" vertical="center" wrapText="1"/>
    </xf>
    <xf numFmtId="0" fontId="22" fillId="0" borderId="0" xfId="0" applyFont="1" applyAlignment="1">
      <alignment horizontal="center" vertical="center"/>
    </xf>
    <xf numFmtId="2" fontId="8" fillId="0" borderId="13" xfId="0" applyNumberFormat="1" applyFont="1" applyBorder="1" applyAlignment="1">
      <alignment horizontal="center" vertical="center"/>
    </xf>
    <xf numFmtId="2" fontId="8" fillId="0" borderId="14" xfId="0" applyNumberFormat="1" applyFont="1" applyBorder="1" applyAlignment="1">
      <alignment horizontal="center" vertical="center"/>
    </xf>
    <xf numFmtId="2" fontId="8" fillId="0" borderId="15" xfId="0" applyNumberFormat="1" applyFont="1" applyBorder="1" applyAlignment="1">
      <alignment horizontal="center" vertical="center"/>
    </xf>
    <xf numFmtId="43" fontId="8" fillId="0" borderId="10" xfId="1" applyFont="1" applyBorder="1" applyAlignment="1">
      <alignment vertical="center"/>
    </xf>
    <xf numFmtId="43" fontId="8" fillId="0" borderId="0" xfId="1" applyFont="1" applyBorder="1" applyAlignment="1">
      <alignment vertical="center"/>
    </xf>
    <xf numFmtId="43" fontId="8" fillId="0" borderId="12" xfId="1" applyFont="1" applyBorder="1" applyAlignment="1">
      <alignment vertical="center"/>
    </xf>
    <xf numFmtId="2" fontId="8" fillId="0" borderId="10" xfId="0" applyNumberFormat="1" applyFont="1" applyBorder="1" applyAlignment="1">
      <alignment horizontal="center" vertical="center"/>
    </xf>
    <xf numFmtId="2" fontId="8" fillId="0" borderId="0" xfId="0" applyNumberFormat="1" applyFont="1" applyAlignment="1">
      <alignment horizontal="center" vertical="center"/>
    </xf>
    <xf numFmtId="2" fontId="8" fillId="0" borderId="12" xfId="0" applyNumberFormat="1" applyFont="1" applyBorder="1" applyAlignment="1">
      <alignment horizontal="center" vertical="center"/>
    </xf>
    <xf numFmtId="43" fontId="8" fillId="0" borderId="11" xfId="1" applyFont="1" applyBorder="1" applyAlignment="1">
      <alignment vertical="center"/>
    </xf>
    <xf numFmtId="43" fontId="8" fillId="0" borderId="9" xfId="1" applyFont="1" applyBorder="1" applyAlignment="1">
      <alignment vertical="center"/>
    </xf>
    <xf numFmtId="43" fontId="8" fillId="0" borderId="8" xfId="1" applyFont="1" applyBorder="1" applyAlignment="1">
      <alignment vertical="center"/>
    </xf>
    <xf numFmtId="0" fontId="8" fillId="0" borderId="0" xfId="0" applyFont="1"/>
    <xf numFmtId="0" fontId="7" fillId="0" borderId="7" xfId="0" applyFont="1" applyBorder="1"/>
    <xf numFmtId="43" fontId="7" fillId="0" borderId="7" xfId="1" applyFont="1" applyBorder="1"/>
    <xf numFmtId="10" fontId="8" fillId="0" borderId="7" xfId="2" applyNumberFormat="1" applyFont="1" applyBorder="1"/>
    <xf numFmtId="0" fontId="8" fillId="0" borderId="7" xfId="0" applyFont="1" applyBorder="1"/>
    <xf numFmtId="0" fontId="7" fillId="0" borderId="9" xfId="0" applyFont="1" applyBorder="1"/>
    <xf numFmtId="10" fontId="7" fillId="0" borderId="9" xfId="2" applyNumberFormat="1" applyFont="1" applyBorder="1"/>
    <xf numFmtId="10" fontId="7" fillId="0" borderId="7" xfId="2" applyNumberFormat="1" applyFont="1" applyBorder="1"/>
    <xf numFmtId="3" fontId="8" fillId="5" borderId="1" xfId="0" applyNumberFormat="1" applyFont="1" applyFill="1" applyBorder="1" applyAlignment="1">
      <alignment horizontal="center" vertical="center"/>
    </xf>
    <xf numFmtId="0" fontId="8" fillId="12" borderId="1" xfId="0" applyFont="1" applyFill="1" applyBorder="1" applyAlignment="1">
      <alignment vertical="center" wrapText="1"/>
    </xf>
    <xf numFmtId="165" fontId="7" fillId="0" borderId="1" xfId="0" applyNumberFormat="1" applyFont="1" applyBorder="1" applyAlignment="1">
      <alignment horizontal="center" vertical="center" wrapText="1"/>
    </xf>
    <xf numFmtId="0" fontId="11" fillId="12" borderId="1" xfId="0" applyFont="1" applyFill="1" applyBorder="1" applyAlignment="1">
      <alignment vertical="center"/>
    </xf>
    <xf numFmtId="0" fontId="2" fillId="3" borderId="1" xfId="0" applyFont="1" applyFill="1" applyBorder="1"/>
    <xf numFmtId="10" fontId="23" fillId="2" borderId="1" xfId="2" applyNumberFormat="1" applyFont="1" applyFill="1" applyBorder="1" applyAlignment="1">
      <alignment horizontal="center" vertical="center"/>
    </xf>
    <xf numFmtId="0" fontId="24" fillId="3" borderId="1" xfId="0" applyFont="1" applyFill="1" applyBorder="1"/>
    <xf numFmtId="10" fontId="23" fillId="3" borderId="1" xfId="2" applyNumberFormat="1" applyFont="1" applyFill="1" applyBorder="1" applyAlignment="1">
      <alignment horizontal="center" vertical="center"/>
    </xf>
    <xf numFmtId="0" fontId="25" fillId="2" borderId="1" xfId="0" applyFont="1" applyFill="1" applyBorder="1" applyAlignment="1">
      <alignment horizontal="center" vertical="center"/>
    </xf>
    <xf numFmtId="0" fontId="25" fillId="3" borderId="1" xfId="0" applyFont="1" applyFill="1" applyBorder="1" applyAlignment="1">
      <alignment horizontal="center" vertical="center"/>
    </xf>
    <xf numFmtId="0" fontId="26" fillId="13" borderId="1" xfId="0" applyFont="1" applyFill="1" applyBorder="1" applyAlignment="1">
      <alignment horizontal="center" vertical="center"/>
    </xf>
    <xf numFmtId="0" fontId="21" fillId="0" borderId="1" xfId="0" applyFont="1" applyBorder="1"/>
    <xf numFmtId="0" fontId="8" fillId="4" borderId="1" xfId="0" applyFont="1" applyFill="1" applyBorder="1" applyAlignment="1">
      <alignment horizontal="center" vertical="center"/>
    </xf>
    <xf numFmtId="0" fontId="14" fillId="5" borderId="1" xfId="0" applyFont="1" applyFill="1" applyBorder="1" applyAlignment="1">
      <alignment horizontal="center" vertical="center" wrapText="1"/>
    </xf>
    <xf numFmtId="0" fontId="8" fillId="5" borderId="1" xfId="0" applyFont="1" applyFill="1" applyBorder="1" applyAlignment="1">
      <alignment horizontal="center" vertical="center" wrapText="1"/>
    </xf>
    <xf numFmtId="0" fontId="8" fillId="5" borderId="1" xfId="0" applyFont="1" applyFill="1" applyBorder="1" applyAlignment="1">
      <alignment horizontal="center" vertical="center"/>
    </xf>
    <xf numFmtId="0" fontId="5" fillId="0" borderId="1" xfId="0" applyFont="1" applyBorder="1"/>
    <xf numFmtId="0" fontId="21" fillId="0" borderId="0" xfId="0" applyFont="1" applyAlignment="1">
      <alignment horizontal="center" vertical="center"/>
    </xf>
    <xf numFmtId="0" fontId="21" fillId="0" borderId="0" xfId="0" applyFont="1" applyAlignment="1">
      <alignment horizontal="left" vertical="center"/>
    </xf>
    <xf numFmtId="0" fontId="8" fillId="0" borderId="0" xfId="0" applyFont="1" applyAlignment="1">
      <alignment horizontal="left" vertical="center" wrapText="1"/>
    </xf>
    <xf numFmtId="0" fontId="8" fillId="0" borderId="3" xfId="0" applyFont="1" applyBorder="1" applyAlignment="1">
      <alignment horizontal="center" vertical="center" wrapText="1"/>
    </xf>
    <xf numFmtId="0" fontId="8" fillId="0" borderId="0" xfId="0" applyFont="1" applyAlignment="1">
      <alignment horizontal="center" vertical="center" wrapText="1"/>
    </xf>
    <xf numFmtId="0" fontId="7" fillId="0" borderId="6" xfId="0" applyFont="1" applyBorder="1" applyAlignment="1">
      <alignment horizontal="center" vertical="center" wrapText="1"/>
    </xf>
    <xf numFmtId="10" fontId="8" fillId="0" borderId="0" xfId="2" applyNumberFormat="1" applyFont="1" applyAlignment="1">
      <alignment horizontal="center" vertical="center"/>
    </xf>
    <xf numFmtId="0" fontId="0" fillId="11" borderId="1" xfId="0" applyFill="1" applyBorder="1"/>
    <xf numFmtId="10" fontId="8" fillId="11" borderId="1" xfId="2" applyNumberFormat="1" applyFont="1" applyFill="1" applyBorder="1" applyAlignment="1">
      <alignment vertical="center"/>
    </xf>
    <xf numFmtId="0" fontId="21" fillId="11" borderId="1" xfId="0" applyFont="1" applyFill="1" applyBorder="1"/>
    <xf numFmtId="0" fontId="0" fillId="16" borderId="1" xfId="0" applyFill="1" applyBorder="1"/>
    <xf numFmtId="10" fontId="8" fillId="16" borderId="1" xfId="2" applyNumberFormat="1" applyFont="1" applyFill="1" applyBorder="1" applyAlignment="1">
      <alignment vertical="center"/>
    </xf>
    <xf numFmtId="0" fontId="21" fillId="16" borderId="1" xfId="0" applyFont="1" applyFill="1" applyBorder="1"/>
    <xf numFmtId="0" fontId="7" fillId="10" borderId="1" xfId="0" applyFont="1" applyFill="1" applyBorder="1" applyAlignment="1">
      <alignment horizontal="center" vertical="center" wrapText="1"/>
    </xf>
    <xf numFmtId="10" fontId="4" fillId="0" borderId="1" xfId="2" applyNumberFormat="1" applyFont="1" applyBorder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8" fillId="4" borderId="0" xfId="0" applyFont="1" applyFill="1" applyAlignment="1">
      <alignment horizontal="center" vertical="center"/>
    </xf>
    <xf numFmtId="0" fontId="0" fillId="17" borderId="1" xfId="0" applyFill="1" applyBorder="1" applyAlignment="1">
      <alignment horizontal="center" vertical="center"/>
    </xf>
    <xf numFmtId="0" fontId="8" fillId="17" borderId="1" xfId="0" applyFont="1" applyFill="1" applyBorder="1" applyAlignment="1">
      <alignment horizontal="center" vertical="center" wrapText="1"/>
    </xf>
    <xf numFmtId="0" fontId="8" fillId="9" borderId="1" xfId="0" applyFont="1" applyFill="1" applyBorder="1" applyAlignment="1">
      <alignment horizontal="center" vertical="center" wrapText="1"/>
    </xf>
    <xf numFmtId="0" fontId="8" fillId="16" borderId="1" xfId="0" applyFont="1" applyFill="1" applyBorder="1" applyAlignment="1">
      <alignment horizontal="left" vertical="center" wrapText="1"/>
    </xf>
    <xf numFmtId="0" fontId="8" fillId="15" borderId="1" xfId="0" applyFont="1" applyFill="1" applyBorder="1" applyAlignment="1">
      <alignment horizontal="left" vertical="center" wrapText="1"/>
    </xf>
    <xf numFmtId="0" fontId="21" fillId="9" borderId="1" xfId="0" applyFont="1" applyFill="1" applyBorder="1" applyAlignment="1">
      <alignment horizontal="center" vertical="center"/>
    </xf>
    <xf numFmtId="0" fontId="0" fillId="12" borderId="1" xfId="0" applyFill="1" applyBorder="1"/>
    <xf numFmtId="0" fontId="0" fillId="17" borderId="1" xfId="0" applyFill="1" applyBorder="1"/>
    <xf numFmtId="10" fontId="3" fillId="0" borderId="1" xfId="2" applyNumberFormat="1" applyFont="1" applyBorder="1" applyAlignment="1">
      <alignment horizontal="center" vertical="center"/>
    </xf>
    <xf numFmtId="0" fontId="7" fillId="15" borderId="1" xfId="0" applyFont="1" applyFill="1" applyBorder="1" applyAlignment="1">
      <alignment horizontal="center" vertical="center" wrapText="1"/>
    </xf>
    <xf numFmtId="0" fontId="7" fillId="17" borderId="1" xfId="0" applyFont="1" applyFill="1" applyBorder="1" applyAlignment="1">
      <alignment horizontal="center" vertical="center" wrapText="1"/>
    </xf>
    <xf numFmtId="0" fontId="10" fillId="0" borderId="0" xfId="0" applyFont="1" applyAlignment="1">
      <alignment vertical="center"/>
    </xf>
    <xf numFmtId="3" fontId="10" fillId="0" borderId="0" xfId="0" applyNumberFormat="1" applyFont="1" applyAlignment="1">
      <alignment horizontal="center" vertical="center" wrapText="1"/>
    </xf>
    <xf numFmtId="10" fontId="27" fillId="13" borderId="1" xfId="0" applyNumberFormat="1" applyFont="1" applyFill="1" applyBorder="1" applyAlignment="1">
      <alignment horizontal="center" vertical="center"/>
    </xf>
    <xf numFmtId="0" fontId="26" fillId="14" borderId="1" xfId="0" applyFont="1" applyFill="1" applyBorder="1" applyAlignment="1">
      <alignment horizontal="center" vertical="center"/>
    </xf>
    <xf numFmtId="0" fontId="28" fillId="14" borderId="1" xfId="0" applyFont="1" applyFill="1" applyBorder="1"/>
    <xf numFmtId="0" fontId="29" fillId="14" borderId="1" xfId="0" applyFont="1" applyFill="1" applyBorder="1"/>
    <xf numFmtId="10" fontId="27" fillId="14" borderId="1" xfId="0" applyNumberFormat="1" applyFont="1" applyFill="1" applyBorder="1" applyAlignment="1">
      <alignment horizontal="center" vertical="center"/>
    </xf>
    <xf numFmtId="0" fontId="12" fillId="0" borderId="0" xfId="0" applyFont="1" applyAlignment="1">
      <alignment vertical="center"/>
    </xf>
    <xf numFmtId="0" fontId="5" fillId="0" borderId="0" xfId="0" applyFont="1"/>
    <xf numFmtId="0" fontId="7" fillId="3" borderId="1" xfId="0" applyFont="1" applyFill="1" applyBorder="1" applyAlignment="1">
      <alignment horizontal="center" vertical="center" wrapText="1"/>
    </xf>
    <xf numFmtId="0" fontId="0" fillId="0" borderId="0" xfId="0" applyAlignment="1">
      <alignment vertical="center"/>
    </xf>
    <xf numFmtId="0" fontId="8" fillId="3" borderId="1" xfId="0" applyFont="1" applyFill="1" applyBorder="1" applyAlignment="1">
      <alignment horizontal="left" vertical="center" wrapText="1"/>
    </xf>
    <xf numFmtId="0" fontId="8" fillId="20" borderId="1" xfId="0" applyFont="1" applyFill="1" applyBorder="1" applyAlignment="1">
      <alignment horizontal="center" vertical="center" wrapText="1"/>
    </xf>
    <xf numFmtId="0" fontId="8" fillId="18" borderId="1" xfId="0" applyFont="1" applyFill="1" applyBorder="1" applyAlignment="1">
      <alignment horizontal="center" vertical="center" wrapText="1"/>
    </xf>
    <xf numFmtId="3" fontId="30" fillId="0" borderId="1" xfId="0" applyNumberFormat="1" applyFont="1" applyBorder="1" applyAlignment="1">
      <alignment horizontal="center" vertical="center"/>
    </xf>
    <xf numFmtId="3" fontId="18" fillId="0" borderId="1" xfId="0" applyNumberFormat="1" applyFont="1" applyBorder="1" applyAlignment="1">
      <alignment horizontal="center" vertical="center" wrapText="1"/>
    </xf>
    <xf numFmtId="10" fontId="31" fillId="0" borderId="1" xfId="0" applyNumberFormat="1" applyFont="1" applyBorder="1" applyAlignment="1">
      <alignment horizontal="center" vertical="center"/>
    </xf>
    <xf numFmtId="10" fontId="18" fillId="0" borderId="1" xfId="0" applyNumberFormat="1" applyFont="1" applyBorder="1" applyAlignment="1">
      <alignment horizontal="center" vertical="center" wrapText="1"/>
    </xf>
    <xf numFmtId="10" fontId="30" fillId="0" borderId="1" xfId="0" applyNumberFormat="1" applyFont="1" applyBorder="1" applyAlignment="1">
      <alignment horizontal="center" vertical="center"/>
    </xf>
    <xf numFmtId="3" fontId="32" fillId="0" borderId="1" xfId="0" applyNumberFormat="1" applyFont="1" applyBorder="1" applyAlignment="1">
      <alignment horizontal="right" vertical="center"/>
    </xf>
    <xf numFmtId="0" fontId="8" fillId="0" borderId="5" xfId="0" applyFont="1" applyBorder="1" applyAlignment="1">
      <alignment vertical="center"/>
    </xf>
    <xf numFmtId="0" fontId="7" fillId="0" borderId="3" xfId="0" applyFont="1" applyBorder="1" applyAlignment="1">
      <alignment horizontal="left" vertical="center" wrapText="1" indent="3"/>
    </xf>
    <xf numFmtId="10" fontId="8" fillId="0" borderId="2" xfId="0" applyNumberFormat="1" applyFont="1" applyBorder="1" applyAlignment="1">
      <alignment horizontal="center" vertical="center" wrapText="1"/>
    </xf>
    <xf numFmtId="10" fontId="8" fillId="0" borderId="6" xfId="0" applyNumberFormat="1" applyFont="1" applyBorder="1" applyAlignment="1">
      <alignment horizontal="center" vertical="center" wrapText="1"/>
    </xf>
    <xf numFmtId="4" fontId="7" fillId="0" borderId="1" xfId="0" applyNumberFormat="1" applyFont="1" applyBorder="1" applyAlignment="1">
      <alignment horizontal="center" vertical="center" wrapText="1"/>
    </xf>
    <xf numFmtId="4" fontId="8" fillId="0" borderId="1" xfId="0" applyNumberFormat="1" applyFont="1" applyBorder="1" applyAlignment="1">
      <alignment horizontal="center" vertical="center" wrapText="1"/>
    </xf>
    <xf numFmtId="167" fontId="5" fillId="0" borderId="1" xfId="0" applyNumberFormat="1" applyFont="1" applyBorder="1" applyAlignment="1">
      <alignment horizontal="center" vertical="center" wrapText="1"/>
    </xf>
    <xf numFmtId="166" fontId="7" fillId="0" borderId="1" xfId="0" applyNumberFormat="1" applyFont="1" applyBorder="1" applyAlignment="1">
      <alignment horizontal="center" vertical="center" wrapText="1"/>
    </xf>
    <xf numFmtId="0" fontId="34" fillId="0" borderId="1" xfId="0" applyFont="1" applyBorder="1" applyAlignment="1">
      <alignment vertical="center" wrapText="1"/>
    </xf>
    <xf numFmtId="0" fontId="17" fillId="0" borderId="1" xfId="0" applyFont="1" applyBorder="1" applyAlignment="1">
      <alignment vertical="center" wrapText="1"/>
    </xf>
    <xf numFmtId="10" fontId="17" fillId="0" borderId="1" xfId="0" applyNumberFormat="1" applyFont="1" applyBorder="1" applyAlignment="1">
      <alignment horizontal="center" vertical="center" wrapText="1"/>
    </xf>
    <xf numFmtId="3" fontId="35" fillId="0" borderId="1" xfId="0" applyNumberFormat="1" applyFont="1" applyBorder="1" applyAlignment="1">
      <alignment horizontal="center" vertical="center" wrapText="1"/>
    </xf>
    <xf numFmtId="0" fontId="35" fillId="0" borderId="1" xfId="0" applyFont="1" applyBorder="1" applyAlignment="1">
      <alignment horizontal="center" vertical="center" wrapText="1"/>
    </xf>
    <xf numFmtId="0" fontId="7" fillId="15" borderId="0" xfId="0" applyFont="1" applyFill="1" applyAlignment="1">
      <alignment horizontal="left" vertical="center" wrapText="1"/>
    </xf>
    <xf numFmtId="0" fontId="7" fillId="21" borderId="0" xfId="0" applyFont="1" applyFill="1" applyAlignment="1">
      <alignment horizontal="left" vertical="center" wrapText="1"/>
    </xf>
    <xf numFmtId="0" fontId="7" fillId="15" borderId="1" xfId="0" applyFont="1" applyFill="1" applyBorder="1" applyAlignment="1">
      <alignment horizontal="left" vertical="center" wrapText="1"/>
    </xf>
    <xf numFmtId="0" fontId="7" fillId="21" borderId="1" xfId="0" applyFont="1" applyFill="1" applyBorder="1" applyAlignment="1">
      <alignment horizontal="left" vertical="center" wrapText="1"/>
    </xf>
    <xf numFmtId="0" fontId="7" fillId="0" borderId="1" xfId="0" applyFont="1" applyBorder="1"/>
    <xf numFmtId="43" fontId="7" fillId="0" borderId="4" xfId="1" applyFont="1" applyBorder="1"/>
    <xf numFmtId="43" fontId="7" fillId="0" borderId="5" xfId="1" applyFont="1" applyBorder="1"/>
    <xf numFmtId="10" fontId="8" fillId="0" borderId="4" xfId="2" applyNumberFormat="1" applyFont="1" applyBorder="1"/>
    <xf numFmtId="10" fontId="8" fillId="0" borderId="5" xfId="2" applyNumberFormat="1" applyFont="1" applyBorder="1"/>
    <xf numFmtId="0" fontId="8" fillId="0" borderId="4" xfId="0" applyFont="1" applyBorder="1"/>
    <xf numFmtId="0" fontId="7" fillId="23" borderId="1" xfId="0" applyFont="1" applyFill="1" applyBorder="1" applyAlignment="1">
      <alignment horizontal="center" vertical="center"/>
    </xf>
    <xf numFmtId="0" fontId="7" fillId="9" borderId="1" xfId="0" applyFont="1" applyFill="1" applyBorder="1" applyAlignment="1">
      <alignment horizontal="center" vertical="center"/>
    </xf>
    <xf numFmtId="10" fontId="8" fillId="0" borderId="0" xfId="0" applyNumberFormat="1" applyFont="1" applyAlignment="1">
      <alignment horizontal="center" vertical="center" wrapText="1"/>
    </xf>
    <xf numFmtId="0" fontId="7" fillId="0" borderId="0" xfId="0" applyFont="1" applyAlignment="1">
      <alignment horizontal="center" vertical="center"/>
    </xf>
    <xf numFmtId="0" fontId="7" fillId="9" borderId="1" xfId="0" applyFont="1" applyFill="1" applyBorder="1" applyAlignment="1">
      <alignment horizontal="center" vertical="center" wrapText="1"/>
    </xf>
    <xf numFmtId="0" fontId="7" fillId="4" borderId="1" xfId="0" applyFont="1" applyFill="1" applyBorder="1" applyAlignment="1">
      <alignment horizontal="center" vertical="center" wrapText="1"/>
    </xf>
    <xf numFmtId="0" fontId="7" fillId="17" borderId="1" xfId="0" applyFont="1" applyFill="1" applyBorder="1" applyAlignment="1">
      <alignment horizontal="center" vertical="center"/>
    </xf>
    <xf numFmtId="0" fontId="7" fillId="0" borderId="0" xfId="0" applyFont="1" applyAlignment="1">
      <alignment horizontal="left" vertical="center" wrapText="1"/>
    </xf>
    <xf numFmtId="0" fontId="36" fillId="0" borderId="0" xfId="0" applyFont="1"/>
    <xf numFmtId="0" fontId="7" fillId="0" borderId="14" xfId="0" applyFont="1" applyBorder="1" applyAlignment="1">
      <alignment horizontal="center" vertical="center"/>
    </xf>
    <xf numFmtId="3" fontId="7" fillId="0" borderId="14" xfId="0" applyNumberFormat="1" applyFont="1" applyBorder="1" applyAlignment="1">
      <alignment horizontal="right" vertical="center"/>
    </xf>
    <xf numFmtId="3" fontId="7" fillId="0" borderId="14" xfId="0" applyNumberFormat="1" applyFont="1" applyBorder="1" applyAlignment="1">
      <alignment horizontal="right" vertical="center" wrapText="1"/>
    </xf>
    <xf numFmtId="0" fontId="3" fillId="0" borderId="1" xfId="0" applyFont="1" applyBorder="1"/>
    <xf numFmtId="0" fontId="7" fillId="3" borderId="1" xfId="0" applyFont="1" applyFill="1" applyBorder="1" applyAlignment="1">
      <alignment vertical="center"/>
    </xf>
    <xf numFmtId="0" fontId="7" fillId="10" borderId="1" xfId="0" applyFont="1" applyFill="1" applyBorder="1" applyAlignment="1">
      <alignment vertical="center"/>
    </xf>
    <xf numFmtId="0" fontId="7" fillId="2" borderId="1" xfId="0" applyFont="1" applyFill="1" applyBorder="1" applyAlignment="1">
      <alignment vertical="center"/>
    </xf>
    <xf numFmtId="0" fontId="7" fillId="0" borderId="5" xfId="0" applyFont="1" applyBorder="1" applyAlignment="1">
      <alignment horizontal="center" vertical="center"/>
    </xf>
    <xf numFmtId="0" fontId="7" fillId="24" borderId="1" xfId="0" applyFont="1" applyFill="1" applyBorder="1" applyAlignment="1">
      <alignment vertical="center"/>
    </xf>
    <xf numFmtId="0" fontId="21" fillId="17" borderId="1" xfId="0" applyFont="1" applyFill="1" applyBorder="1" applyAlignment="1">
      <alignment horizontal="center" vertical="center"/>
    </xf>
    <xf numFmtId="0" fontId="8" fillId="17" borderId="1" xfId="0" applyFont="1" applyFill="1" applyBorder="1" applyAlignment="1">
      <alignment horizontal="center" vertical="center"/>
    </xf>
    <xf numFmtId="0" fontId="8" fillId="3" borderId="1" xfId="0" applyFont="1" applyFill="1" applyBorder="1" applyAlignment="1">
      <alignment horizontal="center" vertical="center"/>
    </xf>
    <xf numFmtId="0" fontId="8" fillId="19" borderId="1" xfId="0" applyFont="1" applyFill="1" applyBorder="1" applyAlignment="1">
      <alignment horizontal="center" vertical="center" wrapText="1"/>
    </xf>
    <xf numFmtId="0" fontId="8" fillId="25" borderId="1" xfId="0" applyFont="1" applyFill="1" applyBorder="1" applyAlignment="1">
      <alignment horizontal="center" vertical="center" wrapText="1"/>
    </xf>
    <xf numFmtId="0" fontId="0" fillId="0" borderId="5" xfId="0" applyBorder="1"/>
    <xf numFmtId="0" fontId="7" fillId="25" borderId="1" xfId="0" applyFont="1" applyFill="1" applyBorder="1" applyAlignment="1">
      <alignment horizontal="center" vertical="center" wrapText="1"/>
    </xf>
    <xf numFmtId="0" fontId="8" fillId="26" borderId="1" xfId="0" applyFont="1" applyFill="1" applyBorder="1" applyAlignment="1">
      <alignment horizontal="left" vertical="center" wrapText="1"/>
    </xf>
    <xf numFmtId="0" fontId="8" fillId="27" borderId="1" xfId="0" applyFont="1" applyFill="1" applyBorder="1" applyAlignment="1">
      <alignment horizontal="left" vertical="center" wrapText="1"/>
    </xf>
    <xf numFmtId="0" fontId="0" fillId="27" borderId="1" xfId="0" applyFill="1" applyBorder="1"/>
    <xf numFmtId="10" fontId="8" fillId="27" borderId="1" xfId="2" applyNumberFormat="1" applyFont="1" applyFill="1" applyBorder="1" applyAlignment="1">
      <alignment vertical="center"/>
    </xf>
    <xf numFmtId="0" fontId="21" fillId="27" borderId="1" xfId="0" applyFont="1" applyFill="1" applyBorder="1"/>
    <xf numFmtId="0" fontId="0" fillId="0" borderId="14" xfId="0" applyBorder="1"/>
    <xf numFmtId="10" fontId="21" fillId="0" borderId="1" xfId="2" applyNumberFormat="1" applyFont="1" applyBorder="1" applyAlignment="1">
      <alignment horizontal="center" vertical="center"/>
    </xf>
    <xf numFmtId="0" fontId="21" fillId="28" borderId="1" xfId="0" applyFont="1" applyFill="1" applyBorder="1" applyAlignment="1">
      <alignment horizontal="center" vertical="center"/>
    </xf>
    <xf numFmtId="3" fontId="8" fillId="0" borderId="4" xfId="0" applyNumberFormat="1" applyFont="1" applyBorder="1" applyAlignment="1">
      <alignment horizontal="center" vertical="center" wrapText="1"/>
    </xf>
    <xf numFmtId="10" fontId="8" fillId="5" borderId="6" xfId="0" applyNumberFormat="1" applyFont="1" applyFill="1" applyBorder="1" applyAlignment="1">
      <alignment horizontal="center" vertical="center" wrapText="1"/>
    </xf>
    <xf numFmtId="10" fontId="8" fillId="5" borderId="2" xfId="0" applyNumberFormat="1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/>
    </xf>
    <xf numFmtId="0" fontId="8" fillId="10" borderId="1" xfId="0" applyFont="1" applyFill="1" applyBorder="1" applyAlignment="1">
      <alignment horizontal="left" vertical="center" wrapText="1"/>
    </xf>
    <xf numFmtId="0" fontId="8" fillId="17" borderId="1" xfId="0" applyFont="1" applyFill="1" applyBorder="1" applyAlignment="1">
      <alignment horizontal="left" vertical="center" wrapText="1"/>
    </xf>
    <xf numFmtId="4" fontId="8" fillId="0" borderId="6" xfId="0" applyNumberFormat="1" applyFont="1" applyBorder="1" applyAlignment="1">
      <alignment horizontal="center" vertical="center" wrapText="1"/>
    </xf>
    <xf numFmtId="0" fontId="21" fillId="2" borderId="1" xfId="0" applyFont="1" applyFill="1" applyBorder="1" applyAlignment="1">
      <alignment horizontal="center" vertical="center"/>
    </xf>
    <xf numFmtId="0" fontId="21" fillId="11" borderId="1" xfId="0" applyFont="1" applyFill="1" applyBorder="1" applyAlignment="1">
      <alignment horizontal="center" vertical="center"/>
    </xf>
    <xf numFmtId="0" fontId="0" fillId="18" borderId="1" xfId="0" applyFill="1" applyBorder="1" applyAlignment="1">
      <alignment horizontal="center" vertical="center"/>
    </xf>
    <xf numFmtId="0" fontId="7" fillId="6" borderId="1" xfId="0" applyFont="1" applyFill="1" applyBorder="1" applyAlignment="1">
      <alignment horizontal="center" vertical="center" wrapText="1"/>
    </xf>
    <xf numFmtId="0" fontId="7" fillId="5" borderId="1" xfId="0" applyFont="1" applyFill="1" applyBorder="1" applyAlignment="1">
      <alignment horizontal="center" vertical="center" wrapText="1"/>
    </xf>
    <xf numFmtId="0" fontId="7" fillId="8" borderId="1" xfId="0" applyFont="1" applyFill="1" applyBorder="1" applyAlignment="1">
      <alignment horizontal="center" vertical="center" wrapText="1"/>
    </xf>
    <xf numFmtId="0" fontId="10" fillId="5" borderId="1" xfId="0" applyFont="1" applyFill="1" applyBorder="1" applyAlignment="1">
      <alignment vertical="center"/>
    </xf>
    <xf numFmtId="0" fontId="10" fillId="8" borderId="1" xfId="0" applyFont="1" applyFill="1" applyBorder="1" applyAlignment="1">
      <alignment vertical="center"/>
    </xf>
    <xf numFmtId="0" fontId="10" fillId="6" borderId="1" xfId="0" applyFont="1" applyFill="1" applyBorder="1" applyAlignment="1">
      <alignment vertical="center"/>
    </xf>
    <xf numFmtId="0" fontId="11" fillId="0" borderId="2" xfId="0" applyFont="1" applyBorder="1" applyAlignment="1">
      <alignment vertical="center"/>
    </xf>
    <xf numFmtId="3" fontId="11" fillId="0" borderId="2" xfId="0" applyNumberFormat="1" applyFont="1" applyBorder="1" applyAlignment="1">
      <alignment horizontal="center" vertical="center"/>
    </xf>
    <xf numFmtId="3" fontId="11" fillId="0" borderId="2" xfId="0" applyNumberFormat="1" applyFont="1" applyBorder="1" applyAlignment="1">
      <alignment horizontal="center" vertical="center" wrapText="1"/>
    </xf>
    <xf numFmtId="0" fontId="8" fillId="0" borderId="0" xfId="0" applyFont="1" applyAlignment="1">
      <alignment vertical="center"/>
    </xf>
    <xf numFmtId="0" fontId="8" fillId="0" borderId="0" xfId="0" applyFont="1" applyAlignment="1">
      <alignment vertical="center" wrapText="1"/>
    </xf>
    <xf numFmtId="10" fontId="0" fillId="0" borderId="1" xfId="0" applyNumberFormat="1" applyBorder="1"/>
    <xf numFmtId="3" fontId="0" fillId="0" borderId="1" xfId="0" applyNumberFormat="1" applyBorder="1"/>
    <xf numFmtId="3" fontId="0" fillId="0" borderId="0" xfId="0" applyNumberFormat="1"/>
    <xf numFmtId="0" fontId="7" fillId="21" borderId="1" xfId="0" applyFont="1" applyFill="1" applyBorder="1" applyAlignment="1">
      <alignment horizontal="center" vertical="center" wrapText="1"/>
    </xf>
    <xf numFmtId="3" fontId="3" fillId="0" borderId="0" xfId="0" applyNumberFormat="1" applyFont="1"/>
    <xf numFmtId="10" fontId="3" fillId="0" borderId="0" xfId="0" applyNumberFormat="1" applyFont="1"/>
    <xf numFmtId="0" fontId="7" fillId="0" borderId="4" xfId="0" applyFont="1" applyBorder="1" applyAlignment="1">
      <alignment horizontal="center" vertical="center" wrapText="1"/>
    </xf>
    <xf numFmtId="10" fontId="4" fillId="0" borderId="16" xfId="0" applyNumberFormat="1" applyFont="1" applyBorder="1" applyAlignment="1">
      <alignment horizontal="center" vertical="center" wrapText="1"/>
    </xf>
    <xf numFmtId="3" fontId="5" fillId="0" borderId="16" xfId="0" applyNumberFormat="1" applyFont="1" applyBorder="1" applyAlignment="1">
      <alignment horizontal="center" vertical="center" wrapText="1"/>
    </xf>
    <xf numFmtId="10" fontId="5" fillId="0" borderId="16" xfId="0" applyNumberFormat="1" applyFont="1" applyBorder="1" applyAlignment="1">
      <alignment horizontal="center" vertical="center" wrapText="1"/>
    </xf>
    <xf numFmtId="0" fontId="0" fillId="0" borderId="16" xfId="0" applyBorder="1"/>
    <xf numFmtId="10" fontId="8" fillId="0" borderId="16" xfId="2" applyNumberFormat="1" applyFont="1" applyBorder="1" applyAlignment="1">
      <alignment horizontal="center" vertical="center"/>
    </xf>
    <xf numFmtId="3" fontId="4" fillId="0" borderId="4" xfId="0" applyNumberFormat="1" applyFont="1" applyBorder="1" applyAlignment="1">
      <alignment horizontal="center" vertical="center" wrapText="1"/>
    </xf>
    <xf numFmtId="10" fontId="4" fillId="0" borderId="4" xfId="0" applyNumberFormat="1" applyFont="1" applyBorder="1" applyAlignment="1">
      <alignment horizontal="center" vertical="center" wrapText="1"/>
    </xf>
    <xf numFmtId="0" fontId="4" fillId="0" borderId="4" xfId="0" applyFont="1" applyBorder="1" applyAlignment="1">
      <alignment horizontal="center" vertical="center" wrapText="1"/>
    </xf>
    <xf numFmtId="3" fontId="5" fillId="0" borderId="4" xfId="0" applyNumberFormat="1" applyFont="1" applyBorder="1" applyAlignment="1">
      <alignment horizontal="center" vertical="center" wrapText="1"/>
    </xf>
    <xf numFmtId="10" fontId="5" fillId="0" borderId="4" xfId="0" applyNumberFormat="1" applyFont="1" applyBorder="1" applyAlignment="1">
      <alignment horizontal="center" vertical="center" wrapText="1"/>
    </xf>
    <xf numFmtId="10" fontId="8" fillId="0" borderId="4" xfId="2" applyNumberFormat="1" applyFont="1" applyBorder="1" applyAlignment="1">
      <alignment horizontal="center" vertical="center"/>
    </xf>
    <xf numFmtId="0" fontId="37" fillId="0" borderId="16" xfId="0" applyFont="1" applyBorder="1" applyAlignment="1">
      <alignment horizontal="center"/>
    </xf>
    <xf numFmtId="0" fontId="0" fillId="0" borderId="16" xfId="0" applyBorder="1" applyAlignment="1">
      <alignment horizontal="center"/>
    </xf>
    <xf numFmtId="3" fontId="11" fillId="0" borderId="4" xfId="0" applyNumberFormat="1" applyFont="1" applyBorder="1" applyAlignment="1">
      <alignment horizontal="center" vertical="center" wrapText="1"/>
    </xf>
    <xf numFmtId="0" fontId="11" fillId="0" borderId="4" xfId="0" applyFont="1" applyBorder="1" applyAlignment="1">
      <alignment horizontal="center" vertical="center" wrapText="1"/>
    </xf>
    <xf numFmtId="3" fontId="11" fillId="0" borderId="11" xfId="0" applyNumberFormat="1" applyFont="1" applyBorder="1" applyAlignment="1">
      <alignment horizontal="center" vertical="center" wrapText="1"/>
    </xf>
    <xf numFmtId="10" fontId="23" fillId="2" borderId="2" xfId="2" applyNumberFormat="1" applyFont="1" applyFill="1" applyBorder="1" applyAlignment="1">
      <alignment horizontal="center" vertical="center"/>
    </xf>
    <xf numFmtId="3" fontId="38" fillId="0" borderId="1" xfId="0" applyNumberFormat="1" applyFont="1" applyBorder="1" applyAlignment="1">
      <alignment horizontal="center" vertical="center" wrapText="1"/>
    </xf>
    <xf numFmtId="0" fontId="7" fillId="0" borderId="16" xfId="0" applyFont="1" applyBorder="1" applyAlignment="1">
      <alignment horizontal="center" vertical="center" wrapText="1"/>
    </xf>
    <xf numFmtId="0" fontId="10" fillId="0" borderId="16" xfId="0" applyFont="1" applyBorder="1" applyAlignment="1">
      <alignment horizontal="center" vertical="center" wrapText="1"/>
    </xf>
    <xf numFmtId="10" fontId="27" fillId="13" borderId="16" xfId="0" applyNumberFormat="1" applyFont="1" applyFill="1" applyBorder="1" applyAlignment="1">
      <alignment horizontal="center" vertical="center"/>
    </xf>
    <xf numFmtId="10" fontId="27" fillId="14" borderId="16" xfId="0" applyNumberFormat="1" applyFont="1" applyFill="1" applyBorder="1" applyAlignment="1">
      <alignment horizontal="center" vertical="center"/>
    </xf>
    <xf numFmtId="0" fontId="10" fillId="0" borderId="4" xfId="0" applyFont="1" applyBorder="1" applyAlignment="1">
      <alignment horizontal="center" vertical="center" wrapText="1"/>
    </xf>
    <xf numFmtId="3" fontId="10" fillId="0" borderId="4" xfId="0" applyNumberFormat="1" applyFont="1" applyBorder="1" applyAlignment="1">
      <alignment horizontal="center" vertical="center" wrapText="1"/>
    </xf>
    <xf numFmtId="10" fontId="27" fillId="13" borderId="4" xfId="0" applyNumberFormat="1" applyFont="1" applyFill="1" applyBorder="1" applyAlignment="1">
      <alignment horizontal="center" vertical="center"/>
    </xf>
    <xf numFmtId="10" fontId="27" fillId="14" borderId="4" xfId="0" applyNumberFormat="1" applyFont="1" applyFill="1" applyBorder="1" applyAlignment="1">
      <alignment horizontal="center" vertical="center"/>
    </xf>
    <xf numFmtId="0" fontId="39" fillId="0" borderId="0" xfId="0" applyFont="1"/>
    <xf numFmtId="10" fontId="17" fillId="0" borderId="16" xfId="0" applyNumberFormat="1" applyFont="1" applyBorder="1" applyAlignment="1">
      <alignment horizontal="center" vertical="center" wrapText="1"/>
    </xf>
    <xf numFmtId="10" fontId="17" fillId="0" borderId="2" xfId="0" applyNumberFormat="1" applyFont="1" applyBorder="1" applyAlignment="1">
      <alignment horizontal="center" vertical="center" wrapText="1"/>
    </xf>
    <xf numFmtId="10" fontId="0" fillId="0" borderId="0" xfId="0" applyNumberFormat="1"/>
    <xf numFmtId="3" fontId="8" fillId="4" borderId="1" xfId="0" applyNumberFormat="1" applyFont="1" applyFill="1" applyBorder="1" applyAlignment="1">
      <alignment horizontal="center" vertical="center" wrapText="1"/>
    </xf>
    <xf numFmtId="3" fontId="8" fillId="23" borderId="1" xfId="0" applyNumberFormat="1" applyFont="1" applyFill="1" applyBorder="1" applyAlignment="1">
      <alignment horizontal="center" vertical="center" wrapText="1"/>
    </xf>
    <xf numFmtId="3" fontId="21" fillId="23" borderId="0" xfId="0" applyNumberFormat="1" applyFont="1" applyFill="1"/>
    <xf numFmtId="10" fontId="21" fillId="0" borderId="0" xfId="0" applyNumberFormat="1" applyFont="1"/>
    <xf numFmtId="3" fontId="21" fillId="4" borderId="0" xfId="0" applyNumberFormat="1" applyFont="1" applyFill="1"/>
    <xf numFmtId="2" fontId="35" fillId="0" borderId="1" xfId="0" applyNumberFormat="1" applyFont="1" applyBorder="1" applyAlignment="1">
      <alignment horizontal="center" vertical="center" wrapText="1"/>
    </xf>
    <xf numFmtId="3" fontId="21" fillId="0" borderId="0" xfId="0" applyNumberFormat="1" applyFont="1"/>
    <xf numFmtId="166" fontId="21" fillId="0" borderId="0" xfId="0" applyNumberFormat="1" applyFont="1"/>
    <xf numFmtId="2" fontId="21" fillId="0" borderId="0" xfId="0" applyNumberFormat="1" applyFont="1"/>
    <xf numFmtId="3" fontId="10" fillId="0" borderId="17" xfId="0" applyNumberFormat="1" applyFont="1" applyBorder="1" applyAlignment="1">
      <alignment horizontal="center" vertical="center" wrapText="1"/>
    </xf>
    <xf numFmtId="0" fontId="7" fillId="5" borderId="1" xfId="0" applyFont="1" applyFill="1" applyBorder="1" applyAlignment="1">
      <alignment vertical="center"/>
    </xf>
    <xf numFmtId="0" fontId="7" fillId="15" borderId="1" xfId="3" applyFont="1" applyFill="1" applyBorder="1" applyAlignment="1">
      <alignment horizontal="center" vertical="center"/>
    </xf>
    <xf numFmtId="0" fontId="7" fillId="15" borderId="1" xfId="3" applyFont="1" applyFill="1" applyBorder="1"/>
    <xf numFmtId="0" fontId="4" fillId="0" borderId="0" xfId="3" applyFont="1"/>
    <xf numFmtId="0" fontId="8" fillId="0" borderId="1" xfId="3" applyFont="1" applyBorder="1" applyAlignment="1">
      <alignment horizontal="center" vertical="center"/>
    </xf>
    <xf numFmtId="0" fontId="8" fillId="0" borderId="1" xfId="3" applyFont="1" applyBorder="1"/>
    <xf numFmtId="169" fontId="8" fillId="0" borderId="1" xfId="7" applyNumberFormat="1" applyFont="1" applyBorder="1" applyAlignment="1">
      <alignment horizontal="center" vertical="center"/>
    </xf>
    <xf numFmtId="10" fontId="4" fillId="0" borderId="1" xfId="8" applyNumberFormat="1" applyFont="1" applyBorder="1"/>
    <xf numFmtId="10" fontId="4" fillId="0" borderId="0" xfId="8" applyNumberFormat="1" applyFont="1"/>
    <xf numFmtId="168" fontId="4" fillId="0" borderId="0" xfId="3" applyNumberFormat="1" applyFont="1"/>
    <xf numFmtId="0" fontId="8" fillId="0" borderId="0" xfId="3" applyFont="1"/>
    <xf numFmtId="0" fontId="7" fillId="0" borderId="1" xfId="3" applyFont="1" applyBorder="1" applyAlignment="1">
      <alignment horizontal="center" vertical="center"/>
    </xf>
    <xf numFmtId="169" fontId="7" fillId="0" borderId="1" xfId="7" applyNumberFormat="1" applyFont="1" applyBorder="1" applyAlignment="1">
      <alignment horizontal="center" vertical="center"/>
    </xf>
    <xf numFmtId="0" fontId="40" fillId="15" borderId="1" xfId="3" applyFont="1" applyFill="1" applyBorder="1" applyAlignment="1">
      <alignment vertical="center" wrapText="1"/>
    </xf>
    <xf numFmtId="0" fontId="41" fillId="0" borderId="1" xfId="3" applyFont="1" applyBorder="1" applyAlignment="1">
      <alignment vertical="center" wrapText="1"/>
    </xf>
    <xf numFmtId="169" fontId="4" fillId="0" borderId="1" xfId="7" applyNumberFormat="1" applyFont="1" applyBorder="1"/>
    <xf numFmtId="10" fontId="4" fillId="0" borderId="1" xfId="8" applyNumberFormat="1" applyFont="1" applyBorder="1" applyAlignment="1">
      <alignment vertical="center"/>
    </xf>
    <xf numFmtId="0" fontId="41" fillId="5" borderId="1" xfId="3" applyFont="1" applyFill="1" applyBorder="1" applyAlignment="1">
      <alignment vertical="center" wrapText="1"/>
    </xf>
    <xf numFmtId="169" fontId="7" fillId="0" borderId="1" xfId="7" applyNumberFormat="1" applyFont="1" applyFill="1" applyBorder="1" applyAlignment="1">
      <alignment horizontal="center" vertical="center"/>
    </xf>
    <xf numFmtId="0" fontId="4" fillId="0" borderId="1" xfId="3" applyFont="1" applyBorder="1"/>
    <xf numFmtId="0" fontId="8" fillId="0" borderId="4" xfId="0" applyFont="1" applyBorder="1" applyAlignment="1">
      <alignment horizontal="center" vertical="center" wrapText="1"/>
    </xf>
    <xf numFmtId="0" fontId="7" fillId="0" borderId="23" xfId="0" applyFont="1" applyBorder="1" applyAlignment="1">
      <alignment horizontal="center" vertical="center" wrapText="1"/>
    </xf>
    <xf numFmtId="0" fontId="8" fillId="0" borderId="23" xfId="0" applyFont="1" applyBorder="1" applyAlignment="1">
      <alignment horizontal="center" vertical="center" wrapText="1"/>
    </xf>
    <xf numFmtId="0" fontId="8" fillId="0" borderId="25" xfId="0" applyFont="1" applyBorder="1" applyAlignment="1">
      <alignment horizontal="center" vertical="center" wrapText="1"/>
    </xf>
    <xf numFmtId="0" fontId="7" fillId="0" borderId="26" xfId="0" applyFont="1" applyBorder="1" applyAlignment="1">
      <alignment horizontal="center" vertical="center" wrapText="1"/>
    </xf>
    <xf numFmtId="0" fontId="7" fillId="0" borderId="27" xfId="0" applyFont="1" applyBorder="1" applyAlignment="1">
      <alignment horizontal="center" vertical="center" wrapText="1"/>
    </xf>
    <xf numFmtId="0" fontId="7" fillId="0" borderId="28" xfId="0" applyFont="1" applyBorder="1" applyAlignment="1">
      <alignment horizontal="center" vertical="center" wrapText="1"/>
    </xf>
    <xf numFmtId="10" fontId="4" fillId="0" borderId="17" xfId="0" applyNumberFormat="1" applyFont="1" applyBorder="1" applyAlignment="1">
      <alignment horizontal="center" vertical="center" wrapText="1"/>
    </xf>
    <xf numFmtId="0" fontId="37" fillId="0" borderId="17" xfId="0" applyFont="1" applyBorder="1" applyAlignment="1">
      <alignment horizontal="center"/>
    </xf>
    <xf numFmtId="3" fontId="5" fillId="0" borderId="17" xfId="0" applyNumberFormat="1" applyFont="1" applyBorder="1" applyAlignment="1">
      <alignment horizontal="center" vertical="center" wrapText="1"/>
    </xf>
    <xf numFmtId="10" fontId="5" fillId="0" borderId="17" xfId="0" applyNumberFormat="1" applyFont="1" applyBorder="1" applyAlignment="1">
      <alignment horizontal="center" vertical="center" wrapText="1"/>
    </xf>
    <xf numFmtId="0" fontId="0" fillId="0" borderId="29" xfId="0" applyBorder="1" applyAlignment="1">
      <alignment horizontal="center"/>
    </xf>
    <xf numFmtId="0" fontId="37" fillId="0" borderId="1" xfId="0" applyFont="1" applyBorder="1" applyAlignment="1">
      <alignment horizontal="center"/>
    </xf>
    <xf numFmtId="0" fontId="21" fillId="0" borderId="0" xfId="0" applyFont="1" applyAlignment="1">
      <alignment vertical="center"/>
    </xf>
    <xf numFmtId="10" fontId="21" fillId="0" borderId="0" xfId="2" applyNumberFormat="1" applyFont="1"/>
    <xf numFmtId="0" fontId="7" fillId="18" borderId="1" xfId="0" applyFont="1" applyFill="1" applyBorder="1" applyAlignment="1">
      <alignment horizontal="center" vertical="center"/>
    </xf>
    <xf numFmtId="0" fontId="7" fillId="18" borderId="1" xfId="0" applyFont="1" applyFill="1" applyBorder="1" applyAlignment="1">
      <alignment horizontal="center" vertical="center" wrapText="1"/>
    </xf>
    <xf numFmtId="0" fontId="8" fillId="3" borderId="1" xfId="0" applyFont="1" applyFill="1" applyBorder="1" applyAlignment="1">
      <alignment horizontal="center" vertical="center" wrapText="1"/>
    </xf>
    <xf numFmtId="0" fontId="8" fillId="29" borderId="1" xfId="0" applyFont="1" applyFill="1" applyBorder="1" applyAlignment="1">
      <alignment horizontal="center" vertical="center" wrapText="1"/>
    </xf>
    <xf numFmtId="0" fontId="8" fillId="16" borderId="1" xfId="0" applyFont="1" applyFill="1" applyBorder="1" applyAlignment="1">
      <alignment horizontal="center" vertical="center" wrapText="1"/>
    </xf>
    <xf numFmtId="0" fontId="33" fillId="30" borderId="1" xfId="0" applyFont="1" applyFill="1" applyBorder="1" applyAlignment="1">
      <alignment horizontal="center" vertical="center" wrapText="1"/>
    </xf>
    <xf numFmtId="0" fontId="7" fillId="12" borderId="1" xfId="0" applyFont="1" applyFill="1" applyBorder="1" applyAlignment="1">
      <alignment vertical="center"/>
    </xf>
    <xf numFmtId="0" fontId="3" fillId="12" borderId="0" xfId="0" applyFont="1" applyFill="1"/>
    <xf numFmtId="3" fontId="8" fillId="5" borderId="4" xfId="0" applyNumberFormat="1" applyFont="1" applyFill="1" applyBorder="1" applyAlignment="1">
      <alignment horizontal="center" vertical="center" wrapText="1"/>
    </xf>
    <xf numFmtId="3" fontId="21" fillId="5" borderId="0" xfId="0" applyNumberFormat="1" applyFont="1" applyFill="1"/>
    <xf numFmtId="3" fontId="42" fillId="0" borderId="1" xfId="0" applyNumberFormat="1" applyFont="1" applyBorder="1" applyAlignment="1">
      <alignment horizontal="center" vertical="center" wrapText="1"/>
    </xf>
    <xf numFmtId="0" fontId="41" fillId="6" borderId="0" xfId="3" applyFont="1" applyFill="1" applyAlignment="1">
      <alignment vertical="center" wrapText="1"/>
    </xf>
    <xf numFmtId="169" fontId="4" fillId="0" borderId="0" xfId="3" applyNumberFormat="1" applyFont="1"/>
    <xf numFmtId="2" fontId="0" fillId="0" borderId="0" xfId="0" applyNumberFormat="1"/>
    <xf numFmtId="3" fontId="43" fillId="31" borderId="17" xfId="0" applyNumberFormat="1" applyFont="1" applyFill="1" applyBorder="1"/>
    <xf numFmtId="0" fontId="8" fillId="4" borderId="5" xfId="0" applyFont="1" applyFill="1" applyBorder="1" applyAlignment="1">
      <alignment horizontal="center" vertical="center"/>
    </xf>
    <xf numFmtId="0" fontId="15" fillId="0" borderId="2" xfId="0" applyFont="1" applyBorder="1" applyAlignment="1">
      <alignment horizontal="center" vertical="center" wrapText="1"/>
    </xf>
    <xf numFmtId="10" fontId="0" fillId="0" borderId="0" xfId="2" applyNumberFormat="1" applyFont="1"/>
    <xf numFmtId="0" fontId="21" fillId="32" borderId="0" xfId="0" applyFont="1" applyFill="1"/>
    <xf numFmtId="0" fontId="44" fillId="33" borderId="1" xfId="0" applyFont="1" applyFill="1" applyBorder="1" applyAlignment="1">
      <alignment horizontal="center" vertical="center" wrapText="1"/>
    </xf>
    <xf numFmtId="0" fontId="45" fillId="0" borderId="1" xfId="0" applyFont="1" applyBorder="1" applyAlignment="1">
      <alignment horizontal="center" vertical="center" wrapText="1"/>
    </xf>
    <xf numFmtId="0" fontId="45" fillId="0" borderId="1" xfId="0" applyFont="1" applyBorder="1" applyAlignment="1">
      <alignment vertical="center" wrapText="1"/>
    </xf>
    <xf numFmtId="0" fontId="45" fillId="33" borderId="1" xfId="0" applyFont="1" applyFill="1" applyBorder="1" applyAlignment="1">
      <alignment horizontal="center" vertical="center" wrapText="1"/>
    </xf>
    <xf numFmtId="0" fontId="22" fillId="0" borderId="1" xfId="0" applyFont="1" applyBorder="1" applyAlignment="1">
      <alignment horizontal="center" vertical="center"/>
    </xf>
    <xf numFmtId="0" fontId="44" fillId="0" borderId="1" xfId="0" applyFont="1" applyBorder="1" applyAlignment="1">
      <alignment horizontal="center" vertical="center" wrapText="1"/>
    </xf>
    <xf numFmtId="0" fontId="44" fillId="0" borderId="1" xfId="0" applyFont="1" applyBorder="1" applyAlignment="1">
      <alignment horizontal="left" vertical="center" wrapText="1"/>
    </xf>
    <xf numFmtId="0" fontId="7" fillId="0" borderId="1" xfId="0" applyFont="1" applyBorder="1" applyAlignment="1">
      <alignment vertical="center" wrapText="1"/>
    </xf>
    <xf numFmtId="0" fontId="33" fillId="30" borderId="1" xfId="0" applyFont="1" applyFill="1" applyBorder="1" applyAlignment="1">
      <alignment horizontal="center" vertical="center" wrapText="1"/>
    </xf>
    <xf numFmtId="0" fontId="33" fillId="7" borderId="1" xfId="0" applyFont="1" applyFill="1" applyBorder="1" applyAlignment="1">
      <alignment horizontal="center" vertical="center" wrapText="1"/>
    </xf>
    <xf numFmtId="0" fontId="33" fillId="7" borderId="3" xfId="0" applyFont="1" applyFill="1" applyBorder="1" applyAlignment="1">
      <alignment horizontal="center" vertical="center" wrapText="1"/>
    </xf>
    <xf numFmtId="0" fontId="34" fillId="0" borderId="1" xfId="0" applyFont="1" applyBorder="1" applyAlignment="1">
      <alignment vertical="center" wrapText="1"/>
    </xf>
    <xf numFmtId="0" fontId="7" fillId="0" borderId="1" xfId="0" applyFont="1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center" wrapText="1"/>
    </xf>
    <xf numFmtId="0" fontId="21" fillId="5" borderId="1" xfId="0" applyFont="1" applyFill="1" applyBorder="1" applyAlignment="1">
      <alignment horizontal="center" vertical="center"/>
    </xf>
    <xf numFmtId="0" fontId="21" fillId="6" borderId="1" xfId="0" applyFont="1" applyFill="1" applyBorder="1" applyAlignment="1">
      <alignment horizontal="center" vertical="center"/>
    </xf>
    <xf numFmtId="0" fontId="21" fillId="22" borderId="1" xfId="0" applyFont="1" applyFill="1" applyBorder="1" applyAlignment="1">
      <alignment horizontal="center" vertical="center"/>
    </xf>
    <xf numFmtId="0" fontId="8" fillId="5" borderId="1" xfId="0" applyFont="1" applyFill="1" applyBorder="1" applyAlignment="1">
      <alignment horizontal="left" vertical="center" wrapText="1"/>
    </xf>
    <xf numFmtId="0" fontId="8" fillId="6" borderId="1" xfId="0" applyFont="1" applyFill="1" applyBorder="1" applyAlignment="1">
      <alignment horizontal="left" vertical="center" wrapText="1"/>
    </xf>
    <xf numFmtId="0" fontId="8" fillId="8" borderId="1" xfId="0" applyFont="1" applyFill="1" applyBorder="1" applyAlignment="1">
      <alignment horizontal="left" vertical="center" wrapText="1"/>
    </xf>
    <xf numFmtId="0" fontId="21" fillId="0" borderId="4" xfId="0" applyFont="1" applyBorder="1" applyAlignment="1">
      <alignment horizontal="center"/>
    </xf>
    <xf numFmtId="0" fontId="21" fillId="0" borderId="5" xfId="0" applyFont="1" applyBorder="1" applyAlignment="1">
      <alignment horizontal="center"/>
    </xf>
    <xf numFmtId="0" fontId="7" fillId="6" borderId="1" xfId="0" applyFont="1" applyFill="1" applyBorder="1" applyAlignment="1">
      <alignment horizontal="left" vertical="center" wrapText="1"/>
    </xf>
    <xf numFmtId="0" fontId="7" fillId="8" borderId="1" xfId="0" applyFont="1" applyFill="1" applyBorder="1" applyAlignment="1">
      <alignment horizontal="left" vertical="center" wrapText="1"/>
    </xf>
    <xf numFmtId="0" fontId="7" fillId="8" borderId="3" xfId="0" applyFont="1" applyFill="1" applyBorder="1" applyAlignment="1">
      <alignment horizontal="left" vertical="center" wrapText="1"/>
    </xf>
    <xf numFmtId="0" fontId="8" fillId="0" borderId="1" xfId="0" applyFont="1" applyBorder="1" applyAlignment="1">
      <alignment horizontal="center" vertical="center"/>
    </xf>
    <xf numFmtId="0" fontId="7" fillId="5" borderId="1" xfId="0" applyFont="1" applyFill="1" applyBorder="1" applyAlignment="1">
      <alignment horizontal="left" vertical="center" wrapText="1"/>
    </xf>
    <xf numFmtId="0" fontId="22" fillId="0" borderId="0" xfId="0" applyFont="1" applyAlignment="1">
      <alignment horizontal="center"/>
    </xf>
    <xf numFmtId="0" fontId="7" fillId="3" borderId="11" xfId="0" applyFont="1" applyFill="1" applyBorder="1" applyAlignment="1">
      <alignment horizontal="center" vertical="center" wrapText="1"/>
    </xf>
    <xf numFmtId="0" fontId="7" fillId="3" borderId="9" xfId="0" applyFont="1" applyFill="1" applyBorder="1" applyAlignment="1">
      <alignment horizontal="center" vertical="center" wrapText="1"/>
    </xf>
    <xf numFmtId="0" fontId="7" fillId="4" borderId="11" xfId="0" applyFont="1" applyFill="1" applyBorder="1" applyAlignment="1">
      <alignment horizontal="center" vertical="center" wrapText="1"/>
    </xf>
    <xf numFmtId="0" fontId="7" fillId="4" borderId="9" xfId="0" applyFont="1" applyFill="1" applyBorder="1" applyAlignment="1">
      <alignment horizontal="center" vertical="center" wrapText="1"/>
    </xf>
    <xf numFmtId="0" fontId="13" fillId="2" borderId="11" xfId="0" applyFont="1" applyFill="1" applyBorder="1" applyAlignment="1">
      <alignment horizontal="center" vertical="center" wrapText="1"/>
    </xf>
    <xf numFmtId="0" fontId="13" fillId="2" borderId="9" xfId="0" applyFont="1" applyFill="1" applyBorder="1" applyAlignment="1">
      <alignment horizontal="center" vertical="center" wrapText="1"/>
    </xf>
    <xf numFmtId="0" fontId="7" fillId="5" borderId="3" xfId="0" applyFont="1" applyFill="1" applyBorder="1" applyAlignment="1">
      <alignment horizontal="center" vertical="center"/>
    </xf>
    <xf numFmtId="0" fontId="7" fillId="5" borderId="2" xfId="0" applyFont="1" applyFill="1" applyBorder="1" applyAlignment="1">
      <alignment horizontal="center" vertical="center"/>
    </xf>
    <xf numFmtId="0" fontId="7" fillId="6" borderId="3" xfId="0" applyFont="1" applyFill="1" applyBorder="1" applyAlignment="1">
      <alignment horizontal="center" vertical="center"/>
    </xf>
    <xf numFmtId="0" fontId="7" fillId="6" borderId="2" xfId="0" applyFont="1" applyFill="1" applyBorder="1" applyAlignment="1">
      <alignment horizontal="center" vertical="center"/>
    </xf>
    <xf numFmtId="0" fontId="7" fillId="12" borderId="3" xfId="0" applyFont="1" applyFill="1" applyBorder="1" applyAlignment="1">
      <alignment horizontal="center" vertical="center"/>
    </xf>
    <xf numFmtId="0" fontId="7" fillId="12" borderId="2" xfId="0" applyFont="1" applyFill="1" applyBorder="1" applyAlignment="1">
      <alignment horizontal="center" vertical="center"/>
    </xf>
    <xf numFmtId="0" fontId="7" fillId="24" borderId="3" xfId="0" applyFont="1" applyFill="1" applyBorder="1" applyAlignment="1">
      <alignment horizontal="center" vertical="center" wrapText="1"/>
    </xf>
    <xf numFmtId="0" fontId="7" fillId="24" borderId="2" xfId="0" applyFont="1" applyFill="1" applyBorder="1" applyAlignment="1">
      <alignment horizontal="center" vertical="center"/>
    </xf>
    <xf numFmtId="0" fontId="8" fillId="11" borderId="1" xfId="0" applyFont="1" applyFill="1" applyBorder="1" applyAlignment="1">
      <alignment horizontal="center" vertical="center" wrapText="1"/>
    </xf>
    <xf numFmtId="0" fontId="8" fillId="0" borderId="1" xfId="0" applyFont="1" applyBorder="1" applyAlignment="1">
      <alignment horizontal="left" vertical="center" wrapText="1"/>
    </xf>
    <xf numFmtId="0" fontId="7" fillId="0" borderId="1" xfId="0" applyFont="1" applyBorder="1" applyAlignment="1">
      <alignment horizontal="left" vertical="center" wrapText="1" indent="4"/>
    </xf>
    <xf numFmtId="0" fontId="7" fillId="0" borderId="1" xfId="0" applyFont="1" applyBorder="1" applyAlignment="1">
      <alignment horizontal="center" vertical="center"/>
    </xf>
    <xf numFmtId="0" fontId="8" fillId="10" borderId="1" xfId="0" applyFont="1" applyFill="1" applyBorder="1" applyAlignment="1">
      <alignment horizontal="center" vertical="center" wrapText="1"/>
    </xf>
    <xf numFmtId="0" fontId="8" fillId="17" borderId="1" xfId="0" applyFont="1" applyFill="1" applyBorder="1" applyAlignment="1">
      <alignment horizontal="center" vertical="center" wrapText="1"/>
    </xf>
    <xf numFmtId="0" fontId="8" fillId="12" borderId="1" xfId="0" applyFont="1" applyFill="1" applyBorder="1" applyAlignment="1">
      <alignment horizontal="left" vertical="center" wrapText="1"/>
    </xf>
    <xf numFmtId="0" fontId="22" fillId="10" borderId="1" xfId="0" applyFont="1" applyFill="1" applyBorder="1" applyAlignment="1">
      <alignment horizontal="center"/>
    </xf>
    <xf numFmtId="0" fontId="22" fillId="2" borderId="1" xfId="0" applyFont="1" applyFill="1" applyBorder="1" applyAlignment="1">
      <alignment horizontal="center"/>
    </xf>
    <xf numFmtId="0" fontId="22" fillId="10" borderId="1" xfId="0" applyFont="1" applyFill="1" applyBorder="1" applyAlignment="1">
      <alignment horizontal="center" vertical="center"/>
    </xf>
    <xf numFmtId="0" fontId="22" fillId="2" borderId="1" xfId="0" applyFont="1" applyFill="1" applyBorder="1" applyAlignment="1">
      <alignment horizontal="center" vertical="center"/>
    </xf>
    <xf numFmtId="0" fontId="22" fillId="17" borderId="1" xfId="0" applyFont="1" applyFill="1" applyBorder="1" applyAlignment="1">
      <alignment horizontal="center" vertical="center"/>
    </xf>
    <xf numFmtId="0" fontId="8" fillId="3" borderId="1" xfId="0" applyFont="1" applyFill="1" applyBorder="1" applyAlignment="1">
      <alignment horizontal="center" wrapText="1"/>
    </xf>
    <xf numFmtId="0" fontId="8" fillId="29" borderId="1" xfId="0" applyFont="1" applyFill="1" applyBorder="1" applyAlignment="1">
      <alignment horizontal="center" wrapText="1"/>
    </xf>
    <xf numFmtId="0" fontId="8" fillId="16" borderId="1" xfId="0" applyFont="1" applyFill="1" applyBorder="1" applyAlignment="1">
      <alignment horizontal="center" wrapText="1"/>
    </xf>
    <xf numFmtId="0" fontId="22" fillId="10" borderId="18" xfId="0" applyFont="1" applyFill="1" applyBorder="1" applyAlignment="1">
      <alignment horizontal="center" vertical="center"/>
    </xf>
    <xf numFmtId="0" fontId="22" fillId="10" borderId="19" xfId="0" applyFont="1" applyFill="1" applyBorder="1" applyAlignment="1">
      <alignment horizontal="center" vertical="center"/>
    </xf>
    <xf numFmtId="0" fontId="22" fillId="10" borderId="20" xfId="0" applyFont="1" applyFill="1" applyBorder="1" applyAlignment="1">
      <alignment horizontal="center" vertical="center"/>
    </xf>
    <xf numFmtId="0" fontId="7" fillId="0" borderId="21" xfId="0" applyFont="1" applyBorder="1" applyAlignment="1">
      <alignment horizontal="center" vertical="center" wrapText="1"/>
    </xf>
    <xf numFmtId="0" fontId="7" fillId="0" borderId="5" xfId="0" applyFont="1" applyBorder="1" applyAlignment="1">
      <alignment horizontal="center" vertical="center" wrapText="1"/>
    </xf>
    <xf numFmtId="0" fontId="7" fillId="0" borderId="3" xfId="0" applyFont="1" applyBorder="1" applyAlignment="1">
      <alignment horizontal="center" vertical="center" wrapText="1"/>
    </xf>
    <xf numFmtId="0" fontId="7" fillId="0" borderId="2" xfId="0" applyFont="1" applyBorder="1" applyAlignment="1">
      <alignment horizontal="center" vertical="center" wrapText="1"/>
    </xf>
    <xf numFmtId="0" fontId="7" fillId="0" borderId="22" xfId="0" applyFont="1" applyBorder="1" applyAlignment="1">
      <alignment horizontal="center" vertical="center" wrapText="1"/>
    </xf>
    <xf numFmtId="0" fontId="7" fillId="0" borderId="24" xfId="0" applyFont="1" applyBorder="1" applyAlignment="1">
      <alignment horizontal="center" vertical="center" wrapText="1"/>
    </xf>
    <xf numFmtId="0" fontId="22" fillId="10" borderId="4" xfId="0" applyFont="1" applyFill="1" applyBorder="1" applyAlignment="1">
      <alignment horizontal="center" vertical="center"/>
    </xf>
    <xf numFmtId="0" fontId="22" fillId="2" borderId="18" xfId="0" applyFont="1" applyFill="1" applyBorder="1" applyAlignment="1">
      <alignment horizontal="center" vertical="center"/>
    </xf>
    <xf numFmtId="0" fontId="22" fillId="2" borderId="19" xfId="0" applyFont="1" applyFill="1" applyBorder="1" applyAlignment="1">
      <alignment horizontal="center" vertical="center"/>
    </xf>
    <xf numFmtId="0" fontId="22" fillId="2" borderId="20" xfId="0" applyFont="1" applyFill="1" applyBorder="1" applyAlignment="1">
      <alignment horizontal="center" vertical="center"/>
    </xf>
    <xf numFmtId="0" fontId="7" fillId="0" borderId="4" xfId="0" applyFont="1" applyBorder="1" applyAlignment="1">
      <alignment horizontal="center" vertical="center" wrapText="1"/>
    </xf>
    <xf numFmtId="0" fontId="7" fillId="0" borderId="13" xfId="0" applyFont="1" applyBorder="1" applyAlignment="1">
      <alignment horizontal="center" vertical="center" wrapText="1"/>
    </xf>
    <xf numFmtId="0" fontId="7" fillId="0" borderId="11" xfId="0" applyFont="1" applyBorder="1" applyAlignment="1">
      <alignment horizontal="center" vertical="center" wrapText="1"/>
    </xf>
    <xf numFmtId="0" fontId="44" fillId="33" borderId="1" xfId="0" applyFont="1" applyFill="1" applyBorder="1" applyAlignment="1">
      <alignment horizontal="center" vertical="center" wrapText="1"/>
    </xf>
  </cellXfs>
  <cellStyles count="9">
    <cellStyle name="Comma" xfId="1" builtinId="3"/>
    <cellStyle name="Comma 2" xfId="5" xr:uid="{5F1EF2BA-462D-E74E-9E55-086F6967E61B}"/>
    <cellStyle name="Comma 3" xfId="7" xr:uid="{AFD20C93-B0F0-7946-A9F7-0BC70575044A}"/>
    <cellStyle name="Excel Built-in Comma" xfId="6" xr:uid="{59E32F29-F297-AB43-9FF5-C0B43B6088C4}"/>
    <cellStyle name="Normal" xfId="0" builtinId="0"/>
    <cellStyle name="Normal 2" xfId="3" xr:uid="{C5798D99-4CEA-2A48-9BD6-DE320F302FCF}"/>
    <cellStyle name="Per cent 2" xfId="4" xr:uid="{5AFCACFE-45C9-2F44-8445-5698C5238BD8}"/>
    <cellStyle name="Percent" xfId="2" builtinId="5"/>
    <cellStyle name="Percent 2" xfId="8" xr:uid="{FFF8872E-B739-3049-9311-4F3DB0D15309}"/>
  </cellStyles>
  <dxfs count="16386"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worksheet" Target="worksheets/sheet39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worksheet" Target="worksheets/sheet42.xml"/><Relationship Id="rId47" Type="http://schemas.openxmlformats.org/officeDocument/2006/relationships/worksheet" Target="worksheets/sheet47.xml"/><Relationship Id="rId50" Type="http://schemas.openxmlformats.org/officeDocument/2006/relationships/externalLink" Target="externalLinks/externalLink1.xml"/><Relationship Id="rId55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worksheet" Target="worksheets/sheet29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53" Type="http://schemas.openxmlformats.org/officeDocument/2006/relationships/theme" Target="theme/theme1.xml"/><Relationship Id="rId58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worksheet" Target="worksheets/sheet43.xml"/><Relationship Id="rId48" Type="http://schemas.openxmlformats.org/officeDocument/2006/relationships/worksheet" Target="worksheets/sheet48.xml"/><Relationship Id="rId56" Type="http://schemas.openxmlformats.org/officeDocument/2006/relationships/sheetMetadata" Target="metadata.xml"/><Relationship Id="rId8" Type="http://schemas.openxmlformats.org/officeDocument/2006/relationships/worksheet" Target="worksheets/sheet8.xml"/><Relationship Id="rId51" Type="http://schemas.openxmlformats.org/officeDocument/2006/relationships/externalLink" Target="externalLinks/externalLink2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worksheet" Target="worksheets/sheet46.xml"/><Relationship Id="rId59" Type="http://schemas.openxmlformats.org/officeDocument/2006/relationships/customXml" Target="../customXml/item2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54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worksheet" Target="worksheets/sheet49.xml"/><Relationship Id="rId57" Type="http://schemas.openxmlformats.org/officeDocument/2006/relationships/calcChain" Target="calcChain.xml"/><Relationship Id="rId10" Type="http://schemas.openxmlformats.org/officeDocument/2006/relationships/worksheet" Target="worksheets/sheet10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52" Type="http://schemas.openxmlformats.org/officeDocument/2006/relationships/externalLink" Target="externalLinks/externalLink3.xml"/><Relationship Id="rId60" Type="http://schemas.openxmlformats.org/officeDocument/2006/relationships/customXml" Target="../customXml/item3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_rels/chart13.xml.rels><?xml version="1.0" encoding="UTF-8" standalone="yes"?>
<Relationships xmlns="http://schemas.openxmlformats.org/package/2006/relationships"><Relationship Id="rId2" Type="http://schemas.microsoft.com/office/2011/relationships/chartColorStyle" Target="colors13.xml"/><Relationship Id="rId1" Type="http://schemas.microsoft.com/office/2011/relationships/chartStyle" Target="style13.xml"/></Relationships>
</file>

<file path=xl/charts/_rels/chart14.xml.rels><?xml version="1.0" encoding="UTF-8" standalone="yes"?>
<Relationships xmlns="http://schemas.openxmlformats.org/package/2006/relationships"><Relationship Id="rId2" Type="http://schemas.microsoft.com/office/2011/relationships/chartColorStyle" Target="colors14.xml"/><Relationship Id="rId1" Type="http://schemas.microsoft.com/office/2011/relationships/chartStyle" Target="style14.xml"/></Relationships>
</file>

<file path=xl/charts/_rels/chart15.xml.rels><?xml version="1.0" encoding="UTF-8" standalone="yes"?>
<Relationships xmlns="http://schemas.openxmlformats.org/package/2006/relationships"><Relationship Id="rId2" Type="http://schemas.microsoft.com/office/2011/relationships/chartColorStyle" Target="colors15.xml"/><Relationship Id="rId1" Type="http://schemas.microsoft.com/office/2011/relationships/chartStyle" Target="style15.xml"/></Relationships>
</file>

<file path=xl/charts/_rels/chart16.xml.rels><?xml version="1.0" encoding="UTF-8" standalone="yes"?>
<Relationships xmlns="http://schemas.openxmlformats.org/package/2006/relationships"><Relationship Id="rId2" Type="http://schemas.microsoft.com/office/2011/relationships/chartColorStyle" Target="colors16.xml"/><Relationship Id="rId1" Type="http://schemas.microsoft.com/office/2011/relationships/chartStyle" Target="style16.xml"/></Relationships>
</file>

<file path=xl/charts/_rels/chart17.xml.rels><?xml version="1.0" encoding="UTF-8" standalone="yes"?>
<Relationships xmlns="http://schemas.openxmlformats.org/package/2006/relationships"><Relationship Id="rId2" Type="http://schemas.microsoft.com/office/2011/relationships/chartColorStyle" Target="colors17.xml"/><Relationship Id="rId1" Type="http://schemas.microsoft.com/office/2011/relationships/chartStyle" Target="style17.xml"/></Relationships>
</file>

<file path=xl/charts/_rels/chart18.xml.rels><?xml version="1.0" encoding="UTF-8" standalone="yes"?>
<Relationships xmlns="http://schemas.openxmlformats.org/package/2006/relationships"><Relationship Id="rId2" Type="http://schemas.microsoft.com/office/2011/relationships/chartColorStyle" Target="colors18.xml"/><Relationship Id="rId1" Type="http://schemas.microsoft.com/office/2011/relationships/chartStyle" Target="style18.xml"/></Relationships>
</file>

<file path=xl/charts/_rels/chart19.xml.rels><?xml version="1.0" encoding="UTF-8" standalone="yes"?>
<Relationships xmlns="http://schemas.openxmlformats.org/package/2006/relationships"><Relationship Id="rId2" Type="http://schemas.microsoft.com/office/2011/relationships/chartColorStyle" Target="colors19.xml"/><Relationship Id="rId1" Type="http://schemas.microsoft.com/office/2011/relationships/chartStyle" Target="style19.xml"/></Relationships>
</file>

<file path=xl/charts/_rels/chart20.xml.rels><?xml version="1.0" encoding="UTF-8" standalone="yes"?>
<Relationships xmlns="http://schemas.openxmlformats.org/package/2006/relationships"><Relationship Id="rId2" Type="http://schemas.microsoft.com/office/2011/relationships/chartColorStyle" Target="colors20.xml"/><Relationship Id="rId1" Type="http://schemas.microsoft.com/office/2011/relationships/chartStyle" Target="style20.xml"/></Relationships>
</file>

<file path=xl/charts/_rels/chart21.xml.rels><?xml version="1.0" encoding="UTF-8" standalone="yes"?>
<Relationships xmlns="http://schemas.openxmlformats.org/package/2006/relationships"><Relationship Id="rId2" Type="http://schemas.microsoft.com/office/2011/relationships/chartColorStyle" Target="colors21.xml"/><Relationship Id="rId1" Type="http://schemas.microsoft.com/office/2011/relationships/chartStyle" Target="style21.xml"/></Relationships>
</file>

<file path=xl/charts/_rels/chart22.xml.rels><?xml version="1.0" encoding="UTF-8" standalone="yes"?>
<Relationships xmlns="http://schemas.openxmlformats.org/package/2006/relationships"><Relationship Id="rId2" Type="http://schemas.microsoft.com/office/2011/relationships/chartColorStyle" Target="colors22.xml"/><Relationship Id="rId1" Type="http://schemas.microsoft.com/office/2011/relationships/chartStyle" Target="style22.xml"/></Relationships>
</file>

<file path=xl/charts/_rels/chart23.xml.rels><?xml version="1.0" encoding="UTF-8" standalone="yes"?>
<Relationships xmlns="http://schemas.openxmlformats.org/package/2006/relationships"><Relationship Id="rId2" Type="http://schemas.microsoft.com/office/2011/relationships/chartColorStyle" Target="colors23.xml"/><Relationship Id="rId1" Type="http://schemas.microsoft.com/office/2011/relationships/chartStyle" Target="style23.xml"/></Relationships>
</file>

<file path=xl/charts/_rels/chart24.xml.rels><?xml version="1.0" encoding="UTF-8" standalone="yes"?>
<Relationships xmlns="http://schemas.openxmlformats.org/package/2006/relationships"><Relationship Id="rId2" Type="http://schemas.microsoft.com/office/2011/relationships/chartColorStyle" Target="colors24.xml"/><Relationship Id="rId1" Type="http://schemas.microsoft.com/office/2011/relationships/chartStyle" Target="style24.xml"/></Relationships>
</file>

<file path=xl/charts/_rels/chart25.xml.rels><?xml version="1.0" encoding="UTF-8" standalone="yes"?>
<Relationships xmlns="http://schemas.openxmlformats.org/package/2006/relationships"><Relationship Id="rId2" Type="http://schemas.microsoft.com/office/2011/relationships/chartColorStyle" Target="colors25.xml"/><Relationship Id="rId1" Type="http://schemas.microsoft.com/office/2011/relationships/chartStyle" Target="style25.xml"/></Relationships>
</file>

<file path=xl/charts/_rels/chart26.xml.rels><?xml version="1.0" encoding="UTF-8" standalone="yes"?>
<Relationships xmlns="http://schemas.openxmlformats.org/package/2006/relationships"><Relationship Id="rId2" Type="http://schemas.microsoft.com/office/2011/relationships/chartColorStyle" Target="colors26.xml"/><Relationship Id="rId1" Type="http://schemas.microsoft.com/office/2011/relationships/chartStyle" Target="style26.xml"/></Relationships>
</file>

<file path=xl/charts/_rels/chart27.xml.rels><?xml version="1.0" encoding="UTF-8" standalone="yes"?>
<Relationships xmlns="http://schemas.openxmlformats.org/package/2006/relationships"><Relationship Id="rId2" Type="http://schemas.microsoft.com/office/2011/relationships/chartColorStyle" Target="colors27.xml"/><Relationship Id="rId1" Type="http://schemas.microsoft.com/office/2011/relationships/chartStyle" Target="style27.xml"/></Relationships>
</file>

<file path=xl/charts/_rels/chart28.xml.rels><?xml version="1.0" encoding="UTF-8" standalone="yes"?>
<Relationships xmlns="http://schemas.openxmlformats.org/package/2006/relationships"><Relationship Id="rId2" Type="http://schemas.microsoft.com/office/2011/relationships/chartColorStyle" Target="colors28.xml"/><Relationship Id="rId1" Type="http://schemas.microsoft.com/office/2011/relationships/chartStyle" Target="style28.xml"/></Relationships>
</file>

<file path=xl/charts/_rels/chart29.xml.rels><?xml version="1.0" encoding="UTF-8" standalone="yes"?>
<Relationships xmlns="http://schemas.openxmlformats.org/package/2006/relationships"><Relationship Id="rId2" Type="http://schemas.microsoft.com/office/2011/relationships/chartColorStyle" Target="colors29.xml"/><Relationship Id="rId1" Type="http://schemas.microsoft.com/office/2011/relationships/chartStyle" Target="style29.xml"/></Relationships>
</file>

<file path=xl/charts/_rels/chart30.xml.rels><?xml version="1.0" encoding="UTF-8" standalone="yes"?>
<Relationships xmlns="http://schemas.openxmlformats.org/package/2006/relationships"><Relationship Id="rId2" Type="http://schemas.microsoft.com/office/2011/relationships/chartColorStyle" Target="colors30.xml"/><Relationship Id="rId1" Type="http://schemas.microsoft.com/office/2011/relationships/chartStyle" Target="style30.xml"/></Relationships>
</file>

<file path=xl/charts/_rels/chart31.xml.rels><?xml version="1.0" encoding="UTF-8" standalone="yes"?>
<Relationships xmlns="http://schemas.openxmlformats.org/package/2006/relationships"><Relationship Id="rId2" Type="http://schemas.microsoft.com/office/2011/relationships/chartColorStyle" Target="colors31.xml"/><Relationship Id="rId1" Type="http://schemas.microsoft.com/office/2011/relationships/chartStyle" Target="style31.xml"/></Relationships>
</file>

<file path=xl/charts/_rels/chart32.xml.rels><?xml version="1.0" encoding="UTF-8" standalone="yes"?>
<Relationships xmlns="http://schemas.openxmlformats.org/package/2006/relationships"><Relationship Id="rId2" Type="http://schemas.microsoft.com/office/2011/relationships/chartColorStyle" Target="colors32.xml"/><Relationship Id="rId1" Type="http://schemas.microsoft.com/office/2011/relationships/chartStyle" Target="style32.xml"/></Relationships>
</file>

<file path=xl/charts/_rels/chart33.xml.rels><?xml version="1.0" encoding="UTF-8" standalone="yes"?>
<Relationships xmlns="http://schemas.openxmlformats.org/package/2006/relationships"><Relationship Id="rId2" Type="http://schemas.microsoft.com/office/2011/relationships/chartColorStyle" Target="colors33.xml"/><Relationship Id="rId1" Type="http://schemas.microsoft.com/office/2011/relationships/chartStyle" Target="style33.xml"/></Relationships>
</file>

<file path=xl/charts/_rels/chart34.xml.rels><?xml version="1.0" encoding="UTF-8" standalone="yes"?>
<Relationships xmlns="http://schemas.openxmlformats.org/package/2006/relationships"><Relationship Id="rId2" Type="http://schemas.microsoft.com/office/2011/relationships/chartColorStyle" Target="colors34.xml"/><Relationship Id="rId1" Type="http://schemas.microsoft.com/office/2011/relationships/chartStyle" Target="style34.xml"/></Relationships>
</file>

<file path=xl/charts/_rels/chart35.xml.rels><?xml version="1.0" encoding="UTF-8" standalone="yes"?>
<Relationships xmlns="http://schemas.openxmlformats.org/package/2006/relationships"><Relationship Id="rId2" Type="http://schemas.microsoft.com/office/2011/relationships/chartColorStyle" Target="colors35.xml"/><Relationship Id="rId1" Type="http://schemas.microsoft.com/office/2011/relationships/chartStyle" Target="style35.xml"/></Relationships>
</file>

<file path=xl/charts/_rels/chart36.xml.rels><?xml version="1.0" encoding="UTF-8" standalone="yes"?>
<Relationships xmlns="http://schemas.openxmlformats.org/package/2006/relationships"><Relationship Id="rId2" Type="http://schemas.microsoft.com/office/2011/relationships/chartColorStyle" Target="colors36.xml"/><Relationship Id="rId1" Type="http://schemas.microsoft.com/office/2011/relationships/chartStyle" Target="style36.xml"/></Relationships>
</file>

<file path=xl/charts/_rels/chart37.xml.rels><?xml version="1.0" encoding="UTF-8" standalone="yes"?>
<Relationships xmlns="http://schemas.openxmlformats.org/package/2006/relationships"><Relationship Id="rId2" Type="http://schemas.microsoft.com/office/2011/relationships/chartColorStyle" Target="colors37.xml"/><Relationship Id="rId1" Type="http://schemas.microsoft.com/office/2011/relationships/chartStyle" Target="style37.xml"/></Relationships>
</file>

<file path=xl/charts/_rels/chart38.xml.rels><?xml version="1.0" encoding="UTF-8" standalone="yes"?>
<Relationships xmlns="http://schemas.openxmlformats.org/package/2006/relationships"><Relationship Id="rId2" Type="http://schemas.microsoft.com/office/2011/relationships/chartColorStyle" Target="colors38.xml"/><Relationship Id="rId1" Type="http://schemas.microsoft.com/office/2011/relationships/chartStyle" Target="style38.xml"/></Relationships>
</file>

<file path=xl/charts/_rels/chart39.xml.rels><?xml version="1.0" encoding="UTF-8" standalone="yes"?>
<Relationships xmlns="http://schemas.openxmlformats.org/package/2006/relationships"><Relationship Id="rId2" Type="http://schemas.microsoft.com/office/2011/relationships/chartColorStyle" Target="colors39.xml"/><Relationship Id="rId1" Type="http://schemas.microsoft.com/office/2011/relationships/chartStyle" Target="style39.xml"/></Relationships>
</file>

<file path=xl/charts/_rels/chart40.xml.rels><?xml version="1.0" encoding="UTF-8" standalone="yes"?>
<Relationships xmlns="http://schemas.openxmlformats.org/package/2006/relationships"><Relationship Id="rId2" Type="http://schemas.microsoft.com/office/2011/relationships/chartColorStyle" Target="colors40.xml"/><Relationship Id="rId1" Type="http://schemas.microsoft.com/office/2011/relationships/chartStyle" Target="style40.xml"/></Relationships>
</file>

<file path=xl/charts/_rels/chart41.xml.rels><?xml version="1.0" encoding="UTF-8" standalone="yes"?>
<Relationships xmlns="http://schemas.openxmlformats.org/package/2006/relationships"><Relationship Id="rId2" Type="http://schemas.microsoft.com/office/2011/relationships/chartColorStyle" Target="colors41.xml"/><Relationship Id="rId1" Type="http://schemas.microsoft.com/office/2011/relationships/chartStyle" Target="style41.xml"/></Relationships>
</file>

<file path=xl/charts/_rels/chart42.xml.rels><?xml version="1.0" encoding="UTF-8" standalone="yes"?>
<Relationships xmlns="http://schemas.openxmlformats.org/package/2006/relationships"><Relationship Id="rId2" Type="http://schemas.microsoft.com/office/2011/relationships/chartColorStyle" Target="colors42.xml"/><Relationship Id="rId1" Type="http://schemas.microsoft.com/office/2011/relationships/chartStyle" Target="style42.xml"/></Relationships>
</file>

<file path=xl/charts/_rels/chart43.xml.rels><?xml version="1.0" encoding="UTF-8" standalone="yes"?>
<Relationships xmlns="http://schemas.openxmlformats.org/package/2006/relationships"><Relationship Id="rId2" Type="http://schemas.microsoft.com/office/2011/relationships/chartColorStyle" Target="colors43.xml"/><Relationship Id="rId1" Type="http://schemas.microsoft.com/office/2011/relationships/chartStyle" Target="style43.xml"/></Relationships>
</file>

<file path=xl/charts/_rels/chart44.xml.rels><?xml version="1.0" encoding="UTF-8" standalone="yes"?>
<Relationships xmlns="http://schemas.openxmlformats.org/package/2006/relationships"><Relationship Id="rId2" Type="http://schemas.microsoft.com/office/2011/relationships/chartColorStyle" Target="colors44.xml"/><Relationship Id="rId1" Type="http://schemas.microsoft.com/office/2011/relationships/chartStyle" Target="style44.xml"/></Relationships>
</file>

<file path=xl/charts/_rels/chart45.xml.rels><?xml version="1.0" encoding="UTF-8" standalone="yes"?>
<Relationships xmlns="http://schemas.openxmlformats.org/package/2006/relationships"><Relationship Id="rId2" Type="http://schemas.microsoft.com/office/2011/relationships/chartColorStyle" Target="colors45.xml"/><Relationship Id="rId1" Type="http://schemas.microsoft.com/office/2011/relationships/chartStyle" Target="style45.xml"/></Relationships>
</file>

<file path=xl/charts/_rels/chart46.xml.rels><?xml version="1.0" encoding="UTF-8" standalone="yes"?>
<Relationships xmlns="http://schemas.openxmlformats.org/package/2006/relationships"><Relationship Id="rId2" Type="http://schemas.microsoft.com/office/2011/relationships/chartColorStyle" Target="colors46.xml"/><Relationship Id="rId1" Type="http://schemas.microsoft.com/office/2011/relationships/chartStyle" Target="style46.xml"/></Relationships>
</file>

<file path=xl/charts/_rels/chart47.xml.rels><?xml version="1.0" encoding="UTF-8" standalone="yes"?>
<Relationships xmlns="http://schemas.openxmlformats.org/package/2006/relationships"><Relationship Id="rId2" Type="http://schemas.microsoft.com/office/2011/relationships/chartColorStyle" Target="colors47.xml"/><Relationship Id="rId1" Type="http://schemas.microsoft.com/office/2011/relationships/chartStyle" Target="style47.xml"/></Relationships>
</file>

<file path=xl/charts/_rels/chart48.xml.rels><?xml version="1.0" encoding="UTF-8" standalone="yes"?>
<Relationships xmlns="http://schemas.openxmlformats.org/package/2006/relationships"><Relationship Id="rId2" Type="http://schemas.microsoft.com/office/2011/relationships/chartColorStyle" Target="colors48.xml"/><Relationship Id="rId1" Type="http://schemas.microsoft.com/office/2011/relationships/chartStyle" Target="style48.xml"/></Relationships>
</file>

<file path=xl/charts/_rels/chart49.xml.rels><?xml version="1.0" encoding="UTF-8" standalone="yes"?>
<Relationships xmlns="http://schemas.openxmlformats.org/package/2006/relationships"><Relationship Id="rId2" Type="http://schemas.microsoft.com/office/2011/relationships/chartColorStyle" Target="colors49.xml"/><Relationship Id="rId1" Type="http://schemas.microsoft.com/office/2011/relationships/chartStyle" Target="style49.xml"/></Relationships>
</file>

<file path=xl/charts/_rels/chart50.xml.rels><?xml version="1.0" encoding="UTF-8" standalone="yes"?>
<Relationships xmlns="http://schemas.openxmlformats.org/package/2006/relationships"><Relationship Id="rId2" Type="http://schemas.microsoft.com/office/2011/relationships/chartColorStyle" Target="colors50.xml"/><Relationship Id="rId1" Type="http://schemas.microsoft.com/office/2011/relationships/chartStyle" Target="style50.xml"/></Relationships>
</file>

<file path=xl/charts/_rels/chart51.xml.rels><?xml version="1.0" encoding="UTF-8" standalone="yes"?>
<Relationships xmlns="http://schemas.openxmlformats.org/package/2006/relationships"><Relationship Id="rId2" Type="http://schemas.microsoft.com/office/2011/relationships/chartColorStyle" Target="colors51.xml"/><Relationship Id="rId1" Type="http://schemas.microsoft.com/office/2011/relationships/chartStyle" Target="style51.xml"/></Relationships>
</file>

<file path=xl/charts/_rels/chart52.xml.rels><?xml version="1.0" encoding="UTF-8" standalone="yes"?>
<Relationships xmlns="http://schemas.openxmlformats.org/package/2006/relationships"><Relationship Id="rId2" Type="http://schemas.microsoft.com/office/2011/relationships/chartColorStyle" Target="colors52.xml"/><Relationship Id="rId1" Type="http://schemas.microsoft.com/office/2011/relationships/chartStyle" Target="style52.xml"/></Relationships>
</file>

<file path=xl/charts/_rels/chart53.xml.rels><?xml version="1.0" encoding="UTF-8" standalone="yes"?>
<Relationships xmlns="http://schemas.openxmlformats.org/package/2006/relationships"><Relationship Id="rId2" Type="http://schemas.microsoft.com/office/2011/relationships/chartColorStyle" Target="colors53.xml"/><Relationship Id="rId1" Type="http://schemas.microsoft.com/office/2011/relationships/chartStyle" Target="style53.xml"/></Relationships>
</file>

<file path=xl/charts/_rels/chart54.xml.rels><?xml version="1.0" encoding="UTF-8" standalone="yes"?>
<Relationships xmlns="http://schemas.openxmlformats.org/package/2006/relationships"><Relationship Id="rId2" Type="http://schemas.microsoft.com/office/2011/relationships/chartColorStyle" Target="colors54.xml"/><Relationship Id="rId1" Type="http://schemas.microsoft.com/office/2011/relationships/chartStyle" Target="style54.xml"/></Relationships>
</file>

<file path=xl/charts/_rels/chart55.xml.rels><?xml version="1.0" encoding="UTF-8" standalone="yes"?>
<Relationships xmlns="http://schemas.openxmlformats.org/package/2006/relationships"><Relationship Id="rId2" Type="http://schemas.microsoft.com/office/2011/relationships/chartColorStyle" Target="colors55.xml"/><Relationship Id="rId1" Type="http://schemas.microsoft.com/office/2011/relationships/chartStyle" Target="style55.xml"/></Relationships>
</file>

<file path=xl/charts/_rels/chart56.xml.rels><?xml version="1.0" encoding="UTF-8" standalone="yes"?>
<Relationships xmlns="http://schemas.openxmlformats.org/package/2006/relationships"><Relationship Id="rId2" Type="http://schemas.microsoft.com/office/2011/relationships/chartColorStyle" Target="colors56.xml"/><Relationship Id="rId1" Type="http://schemas.microsoft.com/office/2011/relationships/chartStyle" Target="style56.xml"/></Relationships>
</file>

<file path=xl/charts/_rels/chart57.xml.rels><?xml version="1.0" encoding="UTF-8" standalone="yes"?>
<Relationships xmlns="http://schemas.openxmlformats.org/package/2006/relationships"><Relationship Id="rId2" Type="http://schemas.microsoft.com/office/2011/relationships/chartColorStyle" Target="colors57.xml"/><Relationship Id="rId1" Type="http://schemas.microsoft.com/office/2011/relationships/chartStyle" Target="style57.xml"/></Relationships>
</file>

<file path=xl/charts/_rels/chart58.xml.rels><?xml version="1.0" encoding="UTF-8" standalone="yes"?>
<Relationships xmlns="http://schemas.openxmlformats.org/package/2006/relationships"><Relationship Id="rId2" Type="http://schemas.microsoft.com/office/2011/relationships/chartColorStyle" Target="colors58.xml"/><Relationship Id="rId1" Type="http://schemas.microsoft.com/office/2011/relationships/chartStyle" Target="style58.xml"/></Relationships>
</file>

<file path=xl/charts/_rels/chart59.xml.rels><?xml version="1.0" encoding="UTF-8" standalone="yes"?>
<Relationships xmlns="http://schemas.openxmlformats.org/package/2006/relationships"><Relationship Id="rId2" Type="http://schemas.microsoft.com/office/2011/relationships/chartColorStyle" Target="colors59.xml"/><Relationship Id="rId1" Type="http://schemas.microsoft.com/office/2011/relationships/chartStyle" Target="style59.xml"/></Relationships>
</file>

<file path=xl/charts/_rels/chart60.xml.rels><?xml version="1.0" encoding="UTF-8" standalone="yes"?>
<Relationships xmlns="http://schemas.openxmlformats.org/package/2006/relationships"><Relationship Id="rId2" Type="http://schemas.microsoft.com/office/2011/relationships/chartColorStyle" Target="colors60.xml"/><Relationship Id="rId1" Type="http://schemas.microsoft.com/office/2011/relationships/chartStyle" Target="style60.xml"/></Relationships>
</file>

<file path=xl/charts/_rels/chart61.xml.rels><?xml version="1.0" encoding="UTF-8" standalone="yes"?>
<Relationships xmlns="http://schemas.openxmlformats.org/package/2006/relationships"><Relationship Id="rId2" Type="http://schemas.microsoft.com/office/2011/relationships/chartColorStyle" Target="colors61.xml"/><Relationship Id="rId1" Type="http://schemas.microsoft.com/office/2011/relationships/chartStyle" Target="style61.xml"/></Relationships>
</file>

<file path=xl/charts/_rels/chart62.xml.rels><?xml version="1.0" encoding="UTF-8" standalone="yes"?>
<Relationships xmlns="http://schemas.openxmlformats.org/package/2006/relationships"><Relationship Id="rId2" Type="http://schemas.microsoft.com/office/2011/relationships/chartColorStyle" Target="colors62.xml"/><Relationship Id="rId1" Type="http://schemas.microsoft.com/office/2011/relationships/chartStyle" Target="style62.xml"/></Relationships>
</file>

<file path=xl/charts/_rels/chart63.xml.rels><?xml version="1.0" encoding="UTF-8" standalone="yes"?>
<Relationships xmlns="http://schemas.openxmlformats.org/package/2006/relationships"><Relationship Id="rId2" Type="http://schemas.microsoft.com/office/2011/relationships/chartColorStyle" Target="colors63.xml"/><Relationship Id="rId1" Type="http://schemas.microsoft.com/office/2011/relationships/chartStyle" Target="style63.xml"/></Relationships>
</file>

<file path=xl/charts/_rels/chart64.xml.rels><?xml version="1.0" encoding="UTF-8" standalone="yes"?>
<Relationships xmlns="http://schemas.openxmlformats.org/package/2006/relationships"><Relationship Id="rId2" Type="http://schemas.microsoft.com/office/2011/relationships/chartColorStyle" Target="colors64.xml"/><Relationship Id="rId1" Type="http://schemas.microsoft.com/office/2011/relationships/chartStyle" Target="style64.xml"/></Relationships>
</file>

<file path=xl/charts/_rels/chart65.xml.rels><?xml version="1.0" encoding="UTF-8" standalone="yes"?>
<Relationships xmlns="http://schemas.openxmlformats.org/package/2006/relationships"><Relationship Id="rId2" Type="http://schemas.microsoft.com/office/2011/relationships/chartColorStyle" Target="colors65.xml"/><Relationship Id="rId1" Type="http://schemas.microsoft.com/office/2011/relationships/chartStyle" Target="style65.xml"/></Relationships>
</file>

<file path=xl/charts/_rels/chart66.xml.rels><?xml version="1.0" encoding="UTF-8" standalone="yes"?>
<Relationships xmlns="http://schemas.openxmlformats.org/package/2006/relationships"><Relationship Id="rId2" Type="http://schemas.microsoft.com/office/2011/relationships/chartColorStyle" Target="colors66.xml"/><Relationship Id="rId1" Type="http://schemas.microsoft.com/office/2011/relationships/chartStyle" Target="style66.xml"/></Relationships>
</file>

<file path=xl/charts/_rels/chart67.xml.rels><?xml version="1.0" encoding="UTF-8" standalone="yes"?>
<Relationships xmlns="http://schemas.openxmlformats.org/package/2006/relationships"><Relationship Id="rId2" Type="http://schemas.microsoft.com/office/2011/relationships/chartColorStyle" Target="colors67.xml"/><Relationship Id="rId1" Type="http://schemas.microsoft.com/office/2011/relationships/chartStyle" Target="style67.xml"/></Relationships>
</file>

<file path=xl/charts/_rels/chart68.xml.rels><?xml version="1.0" encoding="UTF-8" standalone="yes"?>
<Relationships xmlns="http://schemas.openxmlformats.org/package/2006/relationships"><Relationship Id="rId2" Type="http://schemas.microsoft.com/office/2011/relationships/chartColorStyle" Target="colors68.xml"/><Relationship Id="rId1" Type="http://schemas.microsoft.com/office/2011/relationships/chartStyle" Target="style68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3040226143872446"/>
          <c:y val="4.7670639219934995E-2"/>
          <c:w val="0.69420565672534185"/>
          <c:h val="0.75649209612612078"/>
        </c:manualLayout>
      </c:layout>
      <c:barChart>
        <c:barDir val="col"/>
        <c:grouping val="clustered"/>
        <c:varyColors val="0"/>
        <c:ser>
          <c:idx val="0"/>
          <c:order val="0"/>
          <c:tx>
            <c:v>Mobile Voice Subscriptions</c:v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'1. Mobile Voice Subs &amp; Pen Rate'!$G$2:$K$2</c:f>
              <c:strCache>
                <c:ptCount val="5"/>
                <c:pt idx="0">
                  <c:v>Q1 2025</c:v>
                </c:pt>
                <c:pt idx="1">
                  <c:v>Q2 2025</c:v>
                </c:pt>
                <c:pt idx="2">
                  <c:v>Q3 2025</c:v>
                </c:pt>
                <c:pt idx="3">
                  <c:v>Q4 2025</c:v>
                </c:pt>
                <c:pt idx="4">
                  <c:v>Q1 2026</c:v>
                </c:pt>
              </c:strCache>
            </c:strRef>
          </c:cat>
          <c:val>
            <c:numRef>
              <c:f>'1. Mobile Voice Subs &amp; Pen Rate'!$G$3:$K$3</c:f>
              <c:numCache>
                <c:formatCode>#,##0</c:formatCode>
                <c:ptCount val="5"/>
                <c:pt idx="0">
                  <c:v>39970301</c:v>
                </c:pt>
                <c:pt idx="1">
                  <c:v>41078883</c:v>
                </c:pt>
                <c:pt idx="2">
                  <c:v>42179045</c:v>
                </c:pt>
                <c:pt idx="3">
                  <c:v>42871955</c:v>
                </c:pt>
                <c:pt idx="4">
                  <c:v>43500269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969-EA48-A6CA-C1BCEBE2345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47"/>
        <c:overlap val="-27"/>
        <c:axId val="1496643056"/>
        <c:axId val="1273806976"/>
      </c:barChart>
      <c:lineChart>
        <c:grouping val="standard"/>
        <c:varyColors val="0"/>
        <c:ser>
          <c:idx val="1"/>
          <c:order val="1"/>
          <c:tx>
            <c:v>Penetration Rate</c:v>
          </c:tx>
          <c:spPr>
            <a:ln w="22225" cap="rnd">
              <a:solidFill>
                <a:schemeClr val="accent2"/>
              </a:solidFill>
              <a:round/>
            </a:ln>
            <a:effectLst/>
          </c:spPr>
          <c:marker>
            <c:symbol val="diamond"/>
            <c:size val="6"/>
            <c:spPr>
              <a:solidFill>
                <a:schemeClr val="tx1"/>
              </a:solidFill>
              <a:ln w="15875">
                <a:solidFill>
                  <a:schemeClr val="accent2"/>
                </a:solidFill>
                <a:round/>
              </a:ln>
              <a:effectLst/>
            </c:spPr>
          </c:marker>
          <c:dLbls>
            <c:dLbl>
              <c:idx val="0"/>
              <c:layout>
                <c:manualLayout>
                  <c:x val="-5.8333415897088223E-2"/>
                  <c:y val="-5.7571658610781576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0969-EA48-A6CA-C1BCEBE2345F}"/>
                </c:ext>
              </c:extLst>
            </c:dLbl>
            <c:dLbl>
              <c:idx val="1"/>
              <c:layout>
                <c:manualLayout>
                  <c:x val="-7.7220077220077218E-2"/>
                  <c:y val="-6.0671722643553652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0969-EA48-A6CA-C1BCEBE2345F}"/>
                </c:ext>
              </c:extLst>
            </c:dLbl>
            <c:dLbl>
              <c:idx val="2"/>
              <c:layout>
                <c:manualLayout>
                  <c:x val="-5.1480051480051386E-2"/>
                  <c:y val="-3.4669555796316372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0969-EA48-A6CA-C1BCEBE2345F}"/>
                </c:ext>
              </c:extLst>
            </c:dLbl>
            <c:dLbl>
              <c:idx val="3"/>
              <c:layout>
                <c:manualLayout>
                  <c:x val="-6.6765433137209035E-2"/>
                  <c:y val="-3.8642554343838953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0969-EA48-A6CA-C1BCEBE2345F}"/>
                </c:ext>
              </c:extLst>
            </c:dLbl>
            <c:dLbl>
              <c:idx val="4"/>
              <c:layout>
                <c:manualLayout>
                  <c:x val="-6.7386613655319713E-2"/>
                  <c:y val="-5.7899290304095768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C8FD-3942-9DFF-99E671325DA3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800" b="1" i="0" u="none" strike="noStrike" kern="1200" baseline="0">
                    <a:solidFill>
                      <a:sysClr val="windowText" lastClr="000000"/>
                    </a:solidFill>
                    <a:latin typeface="Cambria" panose="02040503050406030204" pitchFamily="18" charset="0"/>
                    <a:ea typeface="+mn-ea"/>
                    <a:cs typeface="+mn-cs"/>
                  </a:defRPr>
                </a:pPr>
                <a:endParaRPr lang="en-GH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dk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'1. Mobile Voice Subs &amp; Pen Rate'!$G$2:$K$2</c:f>
              <c:strCache>
                <c:ptCount val="5"/>
                <c:pt idx="0">
                  <c:v>Q1 2025</c:v>
                </c:pt>
                <c:pt idx="1">
                  <c:v>Q2 2025</c:v>
                </c:pt>
                <c:pt idx="2">
                  <c:v>Q3 2025</c:v>
                </c:pt>
                <c:pt idx="3">
                  <c:v>Q4 2025</c:v>
                </c:pt>
                <c:pt idx="4">
                  <c:v>Q1 2026</c:v>
                </c:pt>
              </c:strCache>
            </c:strRef>
          </c:cat>
          <c:val>
            <c:numRef>
              <c:f>'1. Mobile Voice Subs &amp; Pen Rate'!$G$7:$K$7</c:f>
              <c:numCache>
                <c:formatCode>0.00%</c:formatCode>
                <c:ptCount val="5"/>
                <c:pt idx="0">
                  <c:v>1.2019383644687394</c:v>
                </c:pt>
                <c:pt idx="1">
                  <c:v>1.2291734415673716</c:v>
                </c:pt>
                <c:pt idx="2">
                  <c:v>1.2558901484343483</c:v>
                </c:pt>
                <c:pt idx="3">
                  <c:v>1.2702788061932122</c:v>
                </c:pt>
                <c:pt idx="4">
                  <c:v>1.282622762751167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969-EA48-A6CA-C1BCEBE2345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497342528"/>
        <c:axId val="1273451248"/>
      </c:lineChart>
      <c:catAx>
        <c:axId val="149664305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dk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dk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cap="none" spc="0" normalizeH="0" baseline="0">
                <a:solidFill>
                  <a:sysClr val="windowText" lastClr="000000"/>
                </a:solidFill>
                <a:latin typeface="Cambria" panose="02040503050406030204" pitchFamily="18" charset="0"/>
                <a:ea typeface="+mn-ea"/>
                <a:cs typeface="+mn-cs"/>
              </a:defRPr>
            </a:pPr>
            <a:endParaRPr lang="en-GH"/>
          </a:p>
        </c:txPr>
        <c:crossAx val="1273806976"/>
        <c:crosses val="autoZero"/>
        <c:auto val="1"/>
        <c:lblAlgn val="ctr"/>
        <c:lblOffset val="100"/>
        <c:noMultiLvlLbl val="0"/>
      </c:catAx>
      <c:valAx>
        <c:axId val="127380697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dk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ysClr val="windowText" lastClr="000000"/>
                    </a:solidFill>
                    <a:latin typeface="Cambria" panose="02040503050406030204" pitchFamily="18" charset="0"/>
                    <a:ea typeface="+mn-ea"/>
                    <a:cs typeface="+mn-cs"/>
                  </a:defRPr>
                </a:pPr>
                <a:r>
                  <a:rPr lang="en-GB" b="1">
                    <a:solidFill>
                      <a:sysClr val="windowText" lastClr="000000"/>
                    </a:solidFill>
                  </a:rPr>
                  <a:t>Mobile Voice Subscriptions (Millions)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ysClr val="windowText" lastClr="000000"/>
                  </a:solidFill>
                  <a:latin typeface="Cambria" panose="02040503050406030204" pitchFamily="18" charset="0"/>
                  <a:ea typeface="+mn-ea"/>
                  <a:cs typeface="+mn-cs"/>
                </a:defRPr>
              </a:pPr>
              <a:endParaRPr lang="en-GH"/>
            </a:p>
          </c:txPr>
        </c:title>
        <c:numFmt formatCode="#,##0.0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ysClr val="windowText" lastClr="000000"/>
                </a:solidFill>
                <a:latin typeface="Cambria" panose="02040503050406030204" pitchFamily="18" charset="0"/>
                <a:ea typeface="+mn-ea"/>
                <a:cs typeface="+mn-cs"/>
              </a:defRPr>
            </a:pPr>
            <a:endParaRPr lang="en-GH"/>
          </a:p>
        </c:txPr>
        <c:crossAx val="1496643056"/>
        <c:crosses val="autoZero"/>
        <c:crossBetween val="between"/>
        <c:dispUnits>
          <c:builtInUnit val="millions"/>
        </c:dispUnits>
      </c:valAx>
      <c:valAx>
        <c:axId val="1273451248"/>
        <c:scaling>
          <c:orientation val="minMax"/>
        </c:scaling>
        <c:delete val="0"/>
        <c:axPos val="r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ysClr val="windowText" lastClr="000000"/>
                    </a:solidFill>
                    <a:latin typeface="Cambria" panose="02040503050406030204" pitchFamily="18" charset="0"/>
                    <a:ea typeface="+mn-ea"/>
                    <a:cs typeface="+mn-cs"/>
                  </a:defRPr>
                </a:pPr>
                <a:r>
                  <a:rPr lang="en-GB">
                    <a:solidFill>
                      <a:sysClr val="windowText" lastClr="000000"/>
                    </a:solidFill>
                  </a:rPr>
                  <a:t>Penetration Rate (%)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ysClr val="windowText" lastClr="000000"/>
                  </a:solidFill>
                  <a:latin typeface="Cambria" panose="02040503050406030204" pitchFamily="18" charset="0"/>
                  <a:ea typeface="+mn-ea"/>
                  <a:cs typeface="+mn-cs"/>
                </a:defRPr>
              </a:pPr>
              <a:endParaRPr lang="en-GH"/>
            </a:p>
          </c:txPr>
        </c:title>
        <c:numFmt formatCode="0%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ysClr val="windowText" lastClr="000000"/>
                </a:solidFill>
                <a:latin typeface="Cambria" panose="02040503050406030204" pitchFamily="18" charset="0"/>
                <a:ea typeface="+mn-ea"/>
                <a:cs typeface="+mn-cs"/>
              </a:defRPr>
            </a:pPr>
            <a:endParaRPr lang="en-GH"/>
          </a:p>
        </c:txPr>
        <c:crossAx val="1497342528"/>
        <c:crosses val="max"/>
        <c:crossBetween val="between"/>
      </c:valAx>
      <c:catAx>
        <c:axId val="1497342528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1273451248"/>
        <c:crosses val="autoZero"/>
        <c:auto val="1"/>
        <c:lblAlgn val="ctr"/>
        <c:lblOffset val="100"/>
        <c:noMultiLvlLbl val="0"/>
      </c:catAx>
      <c:spPr>
        <a:pattFill prst="ltDnDiag">
          <a:fgClr>
            <a:schemeClr val="dk1">
              <a:lumMod val="15000"/>
              <a:lumOff val="85000"/>
            </a:schemeClr>
          </a:fgClr>
          <a:bgClr>
            <a:schemeClr val="lt1"/>
          </a:bgClr>
        </a:pattFill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ysClr val="windowText" lastClr="000000"/>
              </a:solidFill>
              <a:latin typeface="Cambria" panose="02040503050406030204" pitchFamily="18" charset="0"/>
              <a:ea typeface="+mn-ea"/>
              <a:cs typeface="+mn-cs"/>
            </a:defRPr>
          </a:pPr>
          <a:endParaRPr lang="en-GH"/>
        </a:p>
      </c:txPr>
    </c:legend>
    <c:plotVisOnly val="1"/>
    <c:dispBlanksAs val="gap"/>
    <c:showDLblsOverMax val="0"/>
  </c:chart>
  <c:spPr>
    <a:solidFill>
      <a:schemeClr val="lt1"/>
    </a:solidFill>
    <a:ln w="25400" cap="flat" cmpd="sng" algn="ctr">
      <a:solidFill>
        <a:schemeClr val="accent1"/>
      </a:solidFill>
      <a:round/>
    </a:ln>
    <a:effectLst/>
  </c:spPr>
  <c:txPr>
    <a:bodyPr/>
    <a:lstStyle/>
    <a:p>
      <a:pPr>
        <a:defRPr>
          <a:latin typeface="Cambria" panose="02040503050406030204" pitchFamily="18" charset="0"/>
        </a:defRPr>
      </a:pPr>
      <a:endParaRPr lang="en-GH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dPt>
            <c:idx val="0"/>
            <c:bubble3D val="0"/>
            <c:spPr>
              <a:solidFill>
                <a:srgbClr val="FFFF00"/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01-019E-3E48-BA61-425F90CCA7B9}"/>
              </c:ext>
            </c:extLst>
          </c:dPt>
          <c:dPt>
            <c:idx val="1"/>
            <c:bubble3D val="0"/>
            <c:spPr>
              <a:solidFill>
                <a:srgbClr val="FF0000"/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02-019E-3E48-BA61-425F90CCA7B9}"/>
              </c:ext>
            </c:extLst>
          </c:dPt>
          <c:dPt>
            <c:idx val="2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03-019E-3E48-BA61-425F90CCA7B9}"/>
              </c:ext>
            </c:extLst>
          </c:dPt>
          <c:dLbls>
            <c:dLbl>
              <c:idx val="0"/>
              <c:layout>
                <c:manualLayout>
                  <c:x val="-0.18135593220338983"/>
                  <c:y val="-0.2119815668202765"/>
                </c:manualLayout>
              </c:layout>
              <c:tx>
                <c:rich>
                  <a:bodyPr rot="0" spcFirstLastPara="1" vertOverflow="ellipsis" vert="horz" wrap="square" anchor="ctr" anchorCtr="1"/>
                  <a:lstStyle/>
                  <a:p>
                    <a:pPr>
                      <a:defRPr sz="800" b="1" i="0" u="none" strike="noStrike" kern="1200" spc="0" baseline="0">
                        <a:solidFill>
                          <a:sysClr val="windowText" lastClr="000000"/>
                        </a:solidFill>
                        <a:latin typeface="Cambria" panose="02040503050406030204" pitchFamily="18" charset="0"/>
                        <a:ea typeface="+mn-ea"/>
                        <a:cs typeface="Times New Roman" panose="02020603050405020304" pitchFamily="18" charset="0"/>
                      </a:defRPr>
                    </a:pPr>
                    <a:fld id="{F7DEA3C6-C8C3-0040-8B56-9E8588876BDE}" type="CATEGORYNAME">
                      <a:rPr lang="en-US"/>
                      <a:pPr>
                        <a:defRPr sz="800"/>
                      </a:pPr>
                      <a:t>[]</a:t>
                    </a:fld>
                    <a:endParaRPr lang="en-US" baseline="0"/>
                  </a:p>
                  <a:p>
                    <a:pPr>
                      <a:defRPr sz="800"/>
                    </a:pPr>
                    <a:r>
                      <a:rPr lang="en-US"/>
                      <a:t>(</a:t>
                    </a:r>
                    <a:fld id="{D1004A25-2B4C-964B-B6C7-BDBF3E9F91D0}" type="VALUE">
                      <a:rPr lang="en-US"/>
                      <a:pPr>
                        <a:defRPr sz="800"/>
                      </a:pPr>
                      <a:t>[]</a:t>
                    </a:fld>
                    <a:r>
                      <a:rPr lang="en-US"/>
                      <a:t>)</a:t>
                    </a:r>
                    <a:endParaRPr lang="en-US" baseline="0"/>
                  </a:p>
                  <a:p>
                    <a:pPr>
                      <a:defRPr sz="800"/>
                    </a:pPr>
                    <a:fld id="{B93FA318-3A86-6346-A6DF-52F2A9A77B1A}" type="PERCENTAGE">
                      <a:rPr lang="en-US"/>
                      <a:pPr>
                        <a:defRPr sz="800"/>
                      </a:pPr>
                      <a:t>[]</a:t>
                    </a:fld>
                    <a:endParaRPr/>
                  </a:p>
                </c:rich>
              </c:tx>
              <c:numFmt formatCode="0.00%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800" b="1" i="0" u="none" strike="noStrike" kern="1200" spc="0" baseline="0">
                      <a:solidFill>
                        <a:sysClr val="windowText" lastClr="000000"/>
                      </a:solidFill>
                      <a:latin typeface="Cambria" panose="02040503050406030204" pitchFamily="18" charset="0"/>
                      <a:ea typeface="+mn-ea"/>
                      <a:cs typeface="Times New Roman" panose="02020603050405020304" pitchFamily="18" charset="0"/>
                    </a:defRPr>
                  </a:pPr>
                  <a:endParaRPr lang="en-US"/>
                </a:p>
              </c:txPr>
              <c:dLblPos val="bestFit"/>
              <c:showLegendKey val="0"/>
              <c:showVal val="1"/>
              <c:showCatName val="1"/>
              <c:showSerName val="0"/>
              <c:showPercent val="1"/>
              <c:showBubbleSize val="0"/>
              <c:separator>
</c:separator>
              <c:extLst>
                <c:ext xmlns:c15="http://schemas.microsoft.com/office/drawing/2012/chart" uri="{CE6537A1-D6FC-4f65-9D91-7224C49458BB}">
                  <c15:layout>
                    <c:manualLayout>
                      <c:w val="0.25489843854263983"/>
                      <c:h val="0.22986175115207375"/>
                    </c:manualLayout>
                  </c15:layout>
                  <c15:dlblFieldTable/>
                  <c15:showDataLabelsRange val="0"/>
                </c:ext>
                <c:ext xmlns:c16="http://schemas.microsoft.com/office/drawing/2014/chart" uri="{C3380CC4-5D6E-409C-BE32-E72D297353CC}">
                  <c16:uniqueId val="{00000001-019E-3E48-BA61-425F90CCA7B9}"/>
                </c:ext>
              </c:extLst>
            </c:dLbl>
            <c:dLbl>
              <c:idx val="1"/>
              <c:tx>
                <c:rich>
                  <a:bodyPr rot="0" spcFirstLastPara="1" vertOverflow="ellipsis" vert="horz" wrap="square" anchor="ctr" anchorCtr="1"/>
                  <a:lstStyle/>
                  <a:p>
                    <a:pPr>
                      <a:defRPr sz="800" b="1" i="0" u="none" strike="noStrike" kern="1200" spc="0" baseline="0">
                        <a:solidFill>
                          <a:sysClr val="windowText" lastClr="000000"/>
                        </a:solidFill>
                        <a:latin typeface="Cambria" panose="02040503050406030204" pitchFamily="18" charset="0"/>
                        <a:ea typeface="+mn-ea"/>
                        <a:cs typeface="Times New Roman" panose="02020603050405020304" pitchFamily="18" charset="0"/>
                      </a:defRPr>
                    </a:pPr>
                    <a:fld id="{6A54BDB6-94EF-D54D-8541-2B341397FDFC}" type="CATEGORYNAME">
                      <a:rPr lang="en-US"/>
                      <a:pPr>
                        <a:defRPr sz="800"/>
                      </a:pPr>
                      <a:t>[]</a:t>
                    </a:fld>
                    <a:endParaRPr lang="en-US" baseline="0"/>
                  </a:p>
                  <a:p>
                    <a:pPr>
                      <a:defRPr sz="800"/>
                    </a:pPr>
                    <a:r>
                      <a:rPr lang="en-US"/>
                      <a:t>(</a:t>
                    </a:r>
                    <a:fld id="{7764F5BD-AE2F-D542-8F11-625C8543FF83}" type="VALUE">
                      <a:rPr lang="en-US"/>
                      <a:pPr>
                        <a:defRPr sz="800"/>
                      </a:pPr>
                      <a:t>[]</a:t>
                    </a:fld>
                    <a:r>
                      <a:rPr lang="en-US"/>
                      <a:t>)</a:t>
                    </a:r>
                    <a:endParaRPr lang="en-US" baseline="0"/>
                  </a:p>
                  <a:p>
                    <a:pPr>
                      <a:defRPr sz="800"/>
                    </a:pPr>
                    <a:fld id="{1E5E0640-C24D-F84B-9B0C-3DC4176F6FF0}" type="PERCENTAGE">
                      <a:rPr lang="en-US"/>
                      <a:pPr>
                        <a:defRPr sz="800"/>
                      </a:pPr>
                      <a:t>[]</a:t>
                    </a:fld>
                    <a:endParaRPr/>
                  </a:p>
                </c:rich>
              </c:tx>
              <c:numFmt formatCode="0.00%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800" b="1" i="0" u="none" strike="noStrike" kern="1200" spc="0" baseline="0">
                      <a:solidFill>
                        <a:sysClr val="windowText" lastClr="000000"/>
                      </a:solidFill>
                      <a:latin typeface="Cambria" panose="02040503050406030204" pitchFamily="18" charset="0"/>
                      <a:ea typeface="+mn-ea"/>
                      <a:cs typeface="Times New Roman" panose="02020603050405020304" pitchFamily="18" charset="0"/>
                    </a:defRPr>
                  </a:pPr>
                  <a:endParaRPr lang="en-US"/>
                </a:p>
              </c:txPr>
              <c:dLblPos val="outEnd"/>
              <c:showLegendKey val="0"/>
              <c:showVal val="1"/>
              <c:showCatName val="1"/>
              <c:showSerName val="0"/>
              <c:showPercent val="1"/>
              <c:showBubbleSize val="0"/>
              <c:separator>
</c:separator>
              <c:extLst>
                <c:ext xmlns:c15="http://schemas.microsoft.com/office/drawing/2012/chart" uri="{CE6537A1-D6FC-4f65-9D91-7224C49458BB}">
                  <c15:layout>
                    <c:manualLayout>
                      <c:w val="0.20744081142399573"/>
                      <c:h val="0.22986175115207375"/>
                    </c:manualLayout>
                  </c15:layout>
                  <c15:dlblFieldTable/>
                  <c15:showDataLabelsRange val="0"/>
                </c:ext>
                <c:ext xmlns:c16="http://schemas.microsoft.com/office/drawing/2014/chart" uri="{C3380CC4-5D6E-409C-BE32-E72D297353CC}">
                  <c16:uniqueId val="{00000002-019E-3E48-BA61-425F90CCA7B9}"/>
                </c:ext>
              </c:extLst>
            </c:dLbl>
            <c:dLbl>
              <c:idx val="2"/>
              <c:layout>
                <c:manualLayout>
                  <c:x val="9.152542372881356E-2"/>
                  <c:y val="1.3825066221561015E-2"/>
                </c:manualLayout>
              </c:layout>
              <c:tx>
                <c:rich>
                  <a:bodyPr rot="0" spcFirstLastPara="1" vertOverflow="ellipsis" vert="horz" wrap="square" anchor="ctr" anchorCtr="1"/>
                  <a:lstStyle/>
                  <a:p>
                    <a:pPr>
                      <a:defRPr sz="800" b="1" i="0" u="none" strike="noStrike" kern="1200" spc="0" baseline="0">
                        <a:solidFill>
                          <a:sysClr val="windowText" lastClr="000000"/>
                        </a:solidFill>
                        <a:latin typeface="Cambria" panose="02040503050406030204" pitchFamily="18" charset="0"/>
                        <a:ea typeface="+mn-ea"/>
                        <a:cs typeface="Times New Roman" panose="02020603050405020304" pitchFamily="18" charset="0"/>
                      </a:defRPr>
                    </a:pPr>
                    <a:fld id="{5BDEAF48-9D3D-014B-84CF-EE5F1997701C}" type="CATEGORYNAME">
                      <a:rPr lang="en-US"/>
                      <a:pPr>
                        <a:defRPr sz="800"/>
                      </a:pPr>
                      <a:t>[]</a:t>
                    </a:fld>
                    <a:r>
                      <a:rPr lang="en-US" baseline="0"/>
                      <a:t>, </a:t>
                    </a:r>
                  </a:p>
                  <a:p>
                    <a:pPr>
                      <a:defRPr sz="800"/>
                    </a:pPr>
                    <a:r>
                      <a:rPr lang="en-US" baseline="0"/>
                      <a:t>(</a:t>
                    </a:r>
                    <a:fld id="{114DBFE3-3E56-A34E-A0F2-6BD4B205115B}" type="VALUE">
                      <a:rPr lang="en-US" baseline="0"/>
                      <a:pPr>
                        <a:defRPr sz="800"/>
                      </a:pPr>
                      <a:t>[]</a:t>
                    </a:fld>
                    <a:r>
                      <a:rPr lang="en-US" baseline="0"/>
                      <a:t>) </a:t>
                    </a:r>
                    <a:fld id="{6839E5D9-96A3-3642-A50D-DF3E8A1F27A8}" type="PERCENTAGE">
                      <a:rPr lang="en-US" baseline="0"/>
                      <a:pPr>
                        <a:defRPr sz="800"/>
                      </a:pPr>
                      <a:t>[]</a:t>
                    </a:fld>
                    <a:endParaRPr lang="en-US" baseline="0"/>
                  </a:p>
                </c:rich>
              </c:tx>
              <c:numFmt formatCode="0.00%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800" b="1" i="0" u="none" strike="noStrike" kern="1200" spc="0" baseline="0">
                      <a:solidFill>
                        <a:sysClr val="windowText" lastClr="000000"/>
                      </a:solidFill>
                      <a:latin typeface="Cambria" panose="02040503050406030204" pitchFamily="18" charset="0"/>
                      <a:ea typeface="+mn-ea"/>
                      <a:cs typeface="Times New Roman" panose="02020603050405020304" pitchFamily="18" charset="0"/>
                    </a:defRPr>
                  </a:pPr>
                  <a:endParaRPr lang="en-GH"/>
                </a:p>
              </c:txPr>
              <c:dLblPos val="bestFit"/>
              <c:showLegendKey val="0"/>
              <c:showVal val="1"/>
              <c:showCatName val="1"/>
              <c:showSerName val="0"/>
              <c:showPercent val="1"/>
              <c:showBubbleSize val="0"/>
              <c:separator>
</c:separator>
              <c:extLst>
                <c:ext xmlns:c15="http://schemas.microsoft.com/office/drawing/2012/chart" uri="{CE6537A1-D6FC-4f65-9D91-7224C49458BB}">
                  <c15:layout>
                    <c:manualLayout>
                      <c:w val="0.23564420125450419"/>
                      <c:h val="0.17585253456221195"/>
                    </c:manualLayout>
                  </c15:layout>
                  <c15:dlblFieldTable/>
                  <c15:showDataLabelsRange val="0"/>
                </c:ext>
                <c:ext xmlns:c16="http://schemas.microsoft.com/office/drawing/2014/chart" uri="{C3380CC4-5D6E-409C-BE32-E72D297353CC}">
                  <c16:uniqueId val="{00000003-019E-3E48-BA61-425F90CCA7B9}"/>
                </c:ext>
              </c:extLst>
            </c:dLbl>
            <c:numFmt formatCode="0.00%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800" b="1" i="0" u="none" strike="noStrike" kern="1200" spc="0" baseline="0">
                    <a:solidFill>
                      <a:sysClr val="windowText" lastClr="000000"/>
                    </a:solidFill>
                    <a:latin typeface="Cambria" panose="02040503050406030204" pitchFamily="18" charset="0"/>
                    <a:ea typeface="+mn-ea"/>
                    <a:cs typeface="Times New Roman" panose="02020603050405020304" pitchFamily="18" charset="0"/>
                  </a:defRPr>
                </a:pPr>
                <a:endParaRPr lang="en-GH"/>
              </a:p>
            </c:txPr>
            <c:dLblPos val="outEnd"/>
            <c:showLegendKey val="0"/>
            <c:showVal val="1"/>
            <c:showCatName val="1"/>
            <c:showSerName val="0"/>
            <c:showPercent val="1"/>
            <c:showBubbleSize val="0"/>
            <c:separator>
</c:separator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('2. Mobile Voice &amp; Market Share'!$A$3,'2. Mobile Voice &amp; Market Share'!$A$5,'2. Mobile Voice &amp; Market Share'!$A$7)</c:f>
              <c:strCache>
                <c:ptCount val="3"/>
                <c:pt idx="0">
                  <c:v>MTN</c:v>
                </c:pt>
                <c:pt idx="1">
                  <c:v>Telecel</c:v>
                </c:pt>
                <c:pt idx="2">
                  <c:v>AT</c:v>
                </c:pt>
              </c:strCache>
            </c:strRef>
          </c:cat>
          <c:val>
            <c:numRef>
              <c:f>('2. Mobile Voice &amp; Market Share'!$I$3,'2. Mobile Voice &amp; Market Share'!$I$5,'2. Mobile Voice &amp; Market Share'!$I$7)</c:f>
              <c:numCache>
                <c:formatCode>#,##0</c:formatCode>
                <c:ptCount val="3"/>
                <c:pt idx="0">
                  <c:v>30264594</c:v>
                </c:pt>
                <c:pt idx="1">
                  <c:v>7628251</c:v>
                </c:pt>
                <c:pt idx="2">
                  <c:v>3186038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19E-3E48-BA61-425F90CCA7B9}"/>
            </c:ext>
          </c:extLst>
        </c:ser>
        <c:dLbls>
          <c:dLblPos val="outEnd"/>
          <c:showLegendKey val="0"/>
          <c:showVal val="0"/>
          <c:showCatName val="1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22225" cap="flat" cmpd="sng" algn="ctr">
      <a:solidFill>
        <a:schemeClr val="accent1"/>
      </a:solidFill>
      <a:round/>
    </a:ln>
    <a:effectLst/>
  </c:spPr>
  <c:txPr>
    <a:bodyPr/>
    <a:lstStyle/>
    <a:p>
      <a:pPr>
        <a:defRPr>
          <a:solidFill>
            <a:sysClr val="windowText" lastClr="000000"/>
          </a:solidFill>
          <a:latin typeface="Cambria" panose="02040503050406030204" pitchFamily="18" charset="0"/>
          <a:cs typeface="Times New Roman" panose="02020603050405020304" pitchFamily="18" charset="0"/>
        </a:defRPr>
      </a:pPr>
      <a:endParaRPr lang="en-GH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dPt>
            <c:idx val="0"/>
            <c:bubble3D val="0"/>
            <c:spPr>
              <a:solidFill>
                <a:srgbClr val="FFFF00"/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01-2A5D-9C41-9974-6E6003065061}"/>
              </c:ext>
            </c:extLst>
          </c:dPt>
          <c:dPt>
            <c:idx val="1"/>
            <c:bubble3D val="0"/>
            <c:spPr>
              <a:solidFill>
                <a:srgbClr val="FF0000"/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02-2A5D-9C41-9974-6E6003065061}"/>
              </c:ext>
            </c:extLst>
          </c:dPt>
          <c:dPt>
            <c:idx val="2"/>
            <c:bubble3D val="0"/>
            <c:spPr>
              <a:solidFill>
                <a:schemeClr val="accent5">
                  <a:lumMod val="75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03-2A5D-9C41-9974-6E6003065061}"/>
              </c:ext>
            </c:extLst>
          </c:dPt>
          <c:dLbls>
            <c:dLbl>
              <c:idx val="0"/>
              <c:layout>
                <c:manualLayout>
                  <c:x val="-0.28888888888888886"/>
                  <c:y val="-0.22044088176352705"/>
                </c:manualLayout>
              </c:layout>
              <c:tx>
                <c:rich>
                  <a:bodyPr rot="0" spcFirstLastPara="1" vertOverflow="ellipsis" vert="horz" wrap="square" anchor="ctr" anchorCtr="1"/>
                  <a:lstStyle/>
                  <a:p>
                    <a:pPr>
                      <a:defRPr sz="900" b="1" i="0" u="none" strike="noStrike" kern="1200" spc="0" baseline="0">
                        <a:solidFill>
                          <a:sysClr val="windowText" lastClr="000000"/>
                        </a:solidFill>
                        <a:latin typeface="Cambria" panose="02040503050406030204" pitchFamily="18" charset="0"/>
                        <a:ea typeface="+mn-ea"/>
                        <a:cs typeface="+mn-cs"/>
                      </a:defRPr>
                    </a:pPr>
                    <a:fld id="{E2B45BA3-D5F3-484E-9DC1-58487199944E}" type="CATEGORYNAME">
                      <a:rPr lang="en-US"/>
                      <a:pPr>
                        <a:defRPr sz="900"/>
                      </a:pPr>
                      <a:t>[]</a:t>
                    </a:fld>
                    <a:endParaRPr lang="en-US" baseline="0"/>
                  </a:p>
                  <a:p>
                    <a:pPr>
                      <a:defRPr sz="900"/>
                    </a:pPr>
                    <a:r>
                      <a:rPr lang="en-US"/>
                      <a:t>(</a:t>
                    </a:r>
                    <a:fld id="{D7971CD8-6977-D941-966D-EC7BB83598D0}" type="VALUE">
                      <a:rPr lang="en-US"/>
                      <a:pPr>
                        <a:defRPr sz="900"/>
                      </a:pPr>
                      <a:t>[]</a:t>
                    </a:fld>
                    <a:r>
                      <a:rPr lang="en-US"/>
                      <a:t>)</a:t>
                    </a:r>
                    <a:endParaRPr lang="en-US" baseline="0"/>
                  </a:p>
                  <a:p>
                    <a:pPr>
                      <a:defRPr sz="900"/>
                    </a:pPr>
                    <a:fld id="{775E578A-42CE-C644-9134-8C17C44CA53D}" type="PERCENTAGE">
                      <a:rPr lang="en-US"/>
                      <a:pPr>
                        <a:defRPr sz="900"/>
                      </a:pPr>
                      <a:t>[]</a:t>
                    </a:fld>
                    <a:endParaRPr/>
                  </a:p>
                </c:rich>
              </c:tx>
              <c:numFmt formatCode="0.00%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1" i="0" u="none" strike="noStrike" kern="1200" spc="0" baseline="0">
                      <a:solidFill>
                        <a:sysClr val="windowText" lastClr="000000"/>
                      </a:solidFill>
                      <a:latin typeface="Cambria" panose="02040503050406030204" pitchFamily="18" charset="0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bestFit"/>
              <c:showLegendKey val="0"/>
              <c:showVal val="1"/>
              <c:showCatName val="1"/>
              <c:showSerName val="0"/>
              <c:showPercent val="1"/>
              <c:showBubbleSize val="0"/>
              <c:separator>
</c:separator>
              <c:extLst>
                <c:ext xmlns:c15="http://schemas.microsoft.com/office/drawing/2012/chart" uri="{CE6537A1-D6FC-4f65-9D91-7224C49458BB}">
                  <c15:dlblFieldTable/>
                  <c15:showDataLabelsRange val="0"/>
                </c:ext>
                <c:ext xmlns:c16="http://schemas.microsoft.com/office/drawing/2014/chart" uri="{C3380CC4-5D6E-409C-BE32-E72D297353CC}">
                  <c16:uniqueId val="{00000001-2A5D-9C41-9974-6E6003065061}"/>
                </c:ext>
              </c:extLst>
            </c:dLbl>
            <c:dLbl>
              <c:idx val="1"/>
              <c:tx>
                <c:rich>
                  <a:bodyPr rot="0" spcFirstLastPara="1" vertOverflow="ellipsis" vert="horz" wrap="square" anchor="ctr" anchorCtr="1"/>
                  <a:lstStyle/>
                  <a:p>
                    <a:pPr>
                      <a:defRPr sz="900" b="1" i="0" u="none" strike="noStrike" kern="1200" spc="0" baseline="0">
                        <a:solidFill>
                          <a:sysClr val="windowText" lastClr="000000"/>
                        </a:solidFill>
                        <a:latin typeface="Cambria" panose="02040503050406030204" pitchFamily="18" charset="0"/>
                        <a:ea typeface="+mn-ea"/>
                        <a:cs typeface="+mn-cs"/>
                      </a:defRPr>
                    </a:pPr>
                    <a:fld id="{6C8DCC26-3FA3-644B-8E5C-0300C42BB1A7}" type="CATEGORYNAME">
                      <a:rPr lang="en-US"/>
                      <a:pPr>
                        <a:defRPr sz="900"/>
                      </a:pPr>
                      <a:t>[]</a:t>
                    </a:fld>
                    <a:endParaRPr lang="en-US" baseline="0"/>
                  </a:p>
                  <a:p>
                    <a:pPr>
                      <a:defRPr sz="900"/>
                    </a:pPr>
                    <a:r>
                      <a:rPr lang="en-US"/>
                      <a:t>(</a:t>
                    </a:r>
                    <a:fld id="{FAA12739-8869-094E-BAF0-C94D7DA7E203}" type="VALUE">
                      <a:rPr lang="en-US"/>
                      <a:pPr>
                        <a:defRPr sz="900"/>
                      </a:pPr>
                      <a:t>[]</a:t>
                    </a:fld>
                    <a:r>
                      <a:rPr lang="en-US"/>
                      <a:t>)</a:t>
                    </a:r>
                    <a:endParaRPr lang="en-US" baseline="0"/>
                  </a:p>
                  <a:p>
                    <a:pPr>
                      <a:defRPr sz="900"/>
                    </a:pPr>
                    <a:fld id="{39946951-5A80-804B-B615-C40C79CAF4AC}" type="PERCENTAGE">
                      <a:rPr lang="en-US"/>
                      <a:pPr>
                        <a:defRPr sz="900"/>
                      </a:pPr>
                      <a:t>[]</a:t>
                    </a:fld>
                    <a:endParaRPr/>
                  </a:p>
                </c:rich>
              </c:tx>
              <c:numFmt formatCode="0.00%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1" i="0" u="none" strike="noStrike" kern="1200" spc="0" baseline="0">
                      <a:solidFill>
                        <a:sysClr val="windowText" lastClr="000000"/>
                      </a:solidFill>
                      <a:latin typeface="Cambria" panose="02040503050406030204" pitchFamily="18" charset="0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outEnd"/>
              <c:showLegendKey val="0"/>
              <c:showVal val="1"/>
              <c:showCatName val="1"/>
              <c:showSerName val="0"/>
              <c:showPercent val="1"/>
              <c:showBubbleSize val="0"/>
              <c:separator>
</c:separator>
              <c:extLst>
                <c:ext xmlns:c15="http://schemas.microsoft.com/office/drawing/2012/chart" uri="{CE6537A1-D6FC-4f65-9D91-7224C49458BB}">
                  <c15:dlblFieldTable/>
                  <c15:showDataLabelsRange val="0"/>
                </c:ext>
                <c:ext xmlns:c16="http://schemas.microsoft.com/office/drawing/2014/chart" uri="{C3380CC4-5D6E-409C-BE32-E72D297353CC}">
                  <c16:uniqueId val="{00000002-2A5D-9C41-9974-6E6003065061}"/>
                </c:ext>
              </c:extLst>
            </c:dLbl>
            <c:dLbl>
              <c:idx val="2"/>
              <c:tx>
                <c:rich>
                  <a:bodyPr rot="0" spcFirstLastPara="1" vertOverflow="ellipsis" vert="horz" wrap="square" anchor="ctr" anchorCtr="1"/>
                  <a:lstStyle/>
                  <a:p>
                    <a:pPr>
                      <a:defRPr sz="900" b="1" i="0" u="none" strike="noStrike" kern="1200" spc="0" baseline="0">
                        <a:solidFill>
                          <a:sysClr val="windowText" lastClr="000000"/>
                        </a:solidFill>
                        <a:latin typeface="Cambria" panose="02040503050406030204" pitchFamily="18" charset="0"/>
                        <a:ea typeface="+mn-ea"/>
                        <a:cs typeface="+mn-cs"/>
                      </a:defRPr>
                    </a:pPr>
                    <a:fld id="{7023EA41-76E5-344C-8762-C614CBE6BAF5}" type="CATEGORYNAME">
                      <a:rPr lang="en-US"/>
                      <a:pPr>
                        <a:defRPr sz="900"/>
                      </a:pPr>
                      <a:t>[]</a:t>
                    </a:fld>
                    <a:endParaRPr lang="en-US" baseline="0"/>
                  </a:p>
                  <a:p>
                    <a:pPr>
                      <a:defRPr sz="900"/>
                    </a:pPr>
                    <a:r>
                      <a:rPr lang="en-US"/>
                      <a:t>(</a:t>
                    </a:r>
                    <a:fld id="{F5852055-145F-8145-AC40-6ED70B0F82BE}" type="VALUE">
                      <a:rPr lang="en-US"/>
                      <a:pPr>
                        <a:defRPr sz="900"/>
                      </a:pPr>
                      <a:t>[]</a:t>
                    </a:fld>
                    <a:r>
                      <a:rPr lang="en-US"/>
                      <a:t>)</a:t>
                    </a:r>
                    <a:endParaRPr lang="en-US" baseline="0"/>
                  </a:p>
                  <a:p>
                    <a:pPr>
                      <a:defRPr sz="900"/>
                    </a:pPr>
                    <a:fld id="{DD45C0A0-CF15-D949-917F-5E405C272175}" type="PERCENTAGE">
                      <a:rPr lang="en-US"/>
                      <a:pPr>
                        <a:defRPr sz="900"/>
                      </a:pPr>
                      <a:t>[]</a:t>
                    </a:fld>
                    <a:endParaRPr/>
                  </a:p>
                </c:rich>
              </c:tx>
              <c:numFmt formatCode="0.00%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1" i="0" u="none" strike="noStrike" kern="1200" spc="0" baseline="0">
                      <a:solidFill>
                        <a:sysClr val="windowText" lastClr="000000"/>
                      </a:solidFill>
                      <a:latin typeface="Cambria" panose="02040503050406030204" pitchFamily="18" charset="0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outEnd"/>
              <c:showLegendKey val="0"/>
              <c:showVal val="1"/>
              <c:showCatName val="1"/>
              <c:showSerName val="0"/>
              <c:showPercent val="1"/>
              <c:showBubbleSize val="0"/>
              <c:separator>
</c:separator>
              <c:extLst>
                <c:ext xmlns:c15="http://schemas.microsoft.com/office/drawing/2012/chart" uri="{CE6537A1-D6FC-4f65-9D91-7224C49458BB}">
                  <c15:dlblFieldTable/>
                  <c15:showDataLabelsRange val="0"/>
                </c:ext>
                <c:ext xmlns:c16="http://schemas.microsoft.com/office/drawing/2014/chart" uri="{C3380CC4-5D6E-409C-BE32-E72D297353CC}">
                  <c16:uniqueId val="{00000003-2A5D-9C41-9974-6E6003065061}"/>
                </c:ext>
              </c:extLst>
            </c:dLbl>
            <c:numFmt formatCode="0.00%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spc="0" baseline="0">
                    <a:solidFill>
                      <a:sysClr val="windowText" lastClr="000000"/>
                    </a:solidFill>
                    <a:latin typeface="Cambria" panose="02040503050406030204" pitchFamily="18" charset="0"/>
                    <a:ea typeface="+mn-ea"/>
                    <a:cs typeface="+mn-cs"/>
                  </a:defRPr>
                </a:pPr>
                <a:endParaRPr lang="en-GH"/>
              </a:p>
            </c:txPr>
            <c:dLblPos val="outEnd"/>
            <c:showLegendKey val="0"/>
            <c:showVal val="1"/>
            <c:showCatName val="1"/>
            <c:showSerName val="0"/>
            <c:showPercent val="1"/>
            <c:showBubbleSize val="0"/>
            <c:separator>
</c:separator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('2. Mobile Voice &amp; Market Share'!$A$3,'2. Mobile Voice &amp; Market Share'!$A$5,'2. Mobile Voice &amp; Market Share'!$A$7)</c:f>
              <c:strCache>
                <c:ptCount val="3"/>
                <c:pt idx="0">
                  <c:v>MTN</c:v>
                </c:pt>
                <c:pt idx="1">
                  <c:v>Telecel</c:v>
                </c:pt>
                <c:pt idx="2">
                  <c:v>AT</c:v>
                </c:pt>
              </c:strCache>
            </c:strRef>
          </c:cat>
          <c:val>
            <c:numRef>
              <c:f>('2. Mobile Voice &amp; Market Share'!$J$3,'2. Mobile Voice &amp; Market Share'!$J$5,'2. Mobile Voice &amp; Market Share'!$J$7)</c:f>
              <c:numCache>
                <c:formatCode>#,##0</c:formatCode>
                <c:ptCount val="3"/>
                <c:pt idx="0">
                  <c:v>30895974</c:v>
                </c:pt>
                <c:pt idx="1">
                  <c:v>8121543</c:v>
                </c:pt>
                <c:pt idx="2">
                  <c:v>3161528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A5D-9C41-9974-6E6003065061}"/>
            </c:ext>
          </c:extLst>
        </c:ser>
        <c:dLbls>
          <c:dLblPos val="outEnd"/>
          <c:showLegendKey val="0"/>
          <c:showVal val="0"/>
          <c:showCatName val="1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25400" cap="flat" cmpd="sng" algn="ctr">
      <a:solidFill>
        <a:schemeClr val="accent1"/>
      </a:solidFill>
      <a:round/>
    </a:ln>
    <a:effectLst/>
  </c:spPr>
  <c:txPr>
    <a:bodyPr/>
    <a:lstStyle/>
    <a:p>
      <a:pPr>
        <a:defRPr>
          <a:solidFill>
            <a:sysClr val="windowText" lastClr="000000"/>
          </a:solidFill>
          <a:latin typeface="Cambria" panose="02040503050406030204" pitchFamily="18" charset="0"/>
        </a:defRPr>
      </a:pPr>
      <a:endParaRPr lang="en-GH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dPt>
            <c:idx val="0"/>
            <c:bubble3D val="0"/>
            <c:spPr>
              <a:solidFill>
                <a:srgbClr val="FFFF00"/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01-B79D-4941-B024-F5584F7F5DFB}"/>
              </c:ext>
            </c:extLst>
          </c:dPt>
          <c:dPt>
            <c:idx val="1"/>
            <c:bubble3D val="0"/>
            <c:spPr>
              <a:solidFill>
                <a:srgbClr val="FF0000"/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02-B79D-4941-B024-F5584F7F5DFB}"/>
              </c:ext>
            </c:extLst>
          </c:dPt>
          <c:dPt>
            <c:idx val="2"/>
            <c:bubble3D val="0"/>
            <c:spPr>
              <a:solidFill>
                <a:schemeClr val="accent5">
                  <a:lumMod val="75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03-B79D-4941-B024-F5584F7F5DFB}"/>
              </c:ext>
            </c:extLst>
          </c:dPt>
          <c:dLbls>
            <c:dLbl>
              <c:idx val="0"/>
              <c:tx>
                <c:rich>
                  <a:bodyPr rot="0" spcFirstLastPara="1" vertOverflow="ellipsis" vert="horz" wrap="square" anchor="ctr" anchorCtr="1"/>
                  <a:lstStyle/>
                  <a:p>
                    <a:pPr>
                      <a:defRPr sz="1000" b="1" i="0" u="none" strike="noStrike" kern="1200" spc="0" baseline="0">
                        <a:solidFill>
                          <a:sysClr val="windowText" lastClr="000000"/>
                        </a:solidFill>
                        <a:latin typeface="Cambria" panose="02040503050406030204" pitchFamily="18" charset="0"/>
                        <a:ea typeface="+mn-ea"/>
                        <a:cs typeface="+mn-cs"/>
                      </a:defRPr>
                    </a:pPr>
                    <a:fld id="{0024C535-B772-614F-9D8B-6AFF907AAA81}" type="CATEGORYNAME">
                      <a:rPr lang="en-US"/>
                      <a:pPr>
                        <a:defRPr/>
                      </a:pPr>
                      <a:t>[]</a:t>
                    </a:fld>
                    <a:r>
                      <a:rPr lang="en-US" baseline="0"/>
                      <a:t>, (</a:t>
                    </a:r>
                    <a:fld id="{F3A7DA09-BB8A-344D-9071-C18986D0AAEB}" type="VALUE">
                      <a:rPr lang="en-US" baseline="0"/>
                      <a:pPr>
                        <a:defRPr/>
                      </a:pPr>
                      <a:t>[]</a:t>
                    </a:fld>
                    <a:r>
                      <a:rPr lang="en-US" baseline="0"/>
                      <a:t>) </a:t>
                    </a:r>
                    <a:fld id="{160CD0F7-3445-3543-B4FE-E5D66392D57D}" type="PERCENTAGE">
                      <a:rPr lang="en-US" baseline="0"/>
                      <a:pPr>
                        <a:defRPr/>
                      </a:pPr>
                      <a:t>[]</a:t>
                    </a:fld>
                    <a:endParaRPr lang="en-US" baseline="0"/>
                  </a:p>
                </c:rich>
              </c:tx>
              <c:numFmt formatCode="0.00%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1000" b="1" i="0" u="none" strike="noStrike" kern="1200" spc="0" baseline="0">
                      <a:solidFill>
                        <a:sysClr val="windowText" lastClr="000000"/>
                      </a:solidFill>
                      <a:latin typeface="Cambria" panose="02040503050406030204" pitchFamily="18" charset="0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outEnd"/>
              <c:showLegendKey val="0"/>
              <c:showVal val="1"/>
              <c:showCatName val="1"/>
              <c:showSerName val="0"/>
              <c:showPercent val="1"/>
              <c:showBubbleSize val="0"/>
              <c:separator>, </c:separator>
              <c:extLst>
                <c:ext xmlns:c15="http://schemas.microsoft.com/office/drawing/2012/chart" uri="{CE6537A1-D6FC-4f65-9D91-7224C49458BB}">
                  <c15:dlblFieldTable/>
                  <c15:showDataLabelsRange val="0"/>
                </c:ext>
                <c:ext xmlns:c16="http://schemas.microsoft.com/office/drawing/2014/chart" uri="{C3380CC4-5D6E-409C-BE32-E72D297353CC}">
                  <c16:uniqueId val="{00000001-B79D-4941-B024-F5584F7F5DFB}"/>
                </c:ext>
              </c:extLst>
            </c:dLbl>
            <c:dLbl>
              <c:idx val="1"/>
              <c:tx>
                <c:rich>
                  <a:bodyPr rot="0" spcFirstLastPara="1" vertOverflow="ellipsis" vert="horz" wrap="square" anchor="ctr" anchorCtr="1"/>
                  <a:lstStyle/>
                  <a:p>
                    <a:pPr>
                      <a:defRPr sz="1000" b="1" i="0" u="none" strike="noStrike" kern="1200" spc="0" baseline="0">
                        <a:solidFill>
                          <a:sysClr val="windowText" lastClr="000000"/>
                        </a:solidFill>
                        <a:latin typeface="Cambria" panose="02040503050406030204" pitchFamily="18" charset="0"/>
                        <a:ea typeface="+mn-ea"/>
                        <a:cs typeface="+mn-cs"/>
                      </a:defRPr>
                    </a:pPr>
                    <a:fld id="{483E1C45-89FD-A649-8CF7-48186ABFFEE2}" type="CATEGORYNAME">
                      <a:rPr lang="en-US"/>
                      <a:pPr>
                        <a:defRPr/>
                      </a:pPr>
                      <a:t>[]</a:t>
                    </a:fld>
                    <a:endParaRPr lang="en-US" baseline="0"/>
                  </a:p>
                  <a:p>
                    <a:pPr>
                      <a:defRPr/>
                    </a:pPr>
                    <a:r>
                      <a:rPr lang="en-US"/>
                      <a:t>(</a:t>
                    </a:r>
                    <a:fld id="{7E43E5B2-6D0B-3B4B-8D97-502EA6DAE1A7}" type="VALUE">
                      <a:rPr lang="en-US"/>
                      <a:pPr>
                        <a:defRPr/>
                      </a:pPr>
                      <a:t>[]</a:t>
                    </a:fld>
                    <a:r>
                      <a:rPr lang="en-US"/>
                      <a:t>)</a:t>
                    </a:r>
                    <a:endParaRPr lang="en-US" baseline="0"/>
                  </a:p>
                  <a:p>
                    <a:pPr>
                      <a:defRPr/>
                    </a:pPr>
                    <a:fld id="{2765E072-65E3-7845-92F8-A3AC4217BCFF}" type="PERCENTAGE">
                      <a:rPr lang="en-US"/>
                      <a:pPr>
                        <a:defRPr/>
                      </a:pPr>
                      <a:t>[]</a:t>
                    </a:fld>
                    <a:endParaRPr/>
                  </a:p>
                </c:rich>
              </c:tx>
              <c:numFmt formatCode="0.00%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1000" b="1" i="0" u="none" strike="noStrike" kern="1200" spc="0" baseline="0">
                      <a:solidFill>
                        <a:sysClr val="windowText" lastClr="000000"/>
                      </a:solidFill>
                      <a:latin typeface="Cambria" panose="02040503050406030204" pitchFamily="18" charset="0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outEnd"/>
              <c:showLegendKey val="0"/>
              <c:showVal val="1"/>
              <c:showCatName val="1"/>
              <c:showSerName val="0"/>
              <c:showPercent val="1"/>
              <c:showBubbleSize val="0"/>
              <c:separator>, </c:separator>
              <c:extLst>
                <c:ext xmlns:c15="http://schemas.microsoft.com/office/drawing/2012/chart" uri="{CE6537A1-D6FC-4f65-9D91-7224C49458BB}">
                  <c15:dlblFieldTable/>
                  <c15:showDataLabelsRange val="0"/>
                </c:ext>
                <c:ext xmlns:c16="http://schemas.microsoft.com/office/drawing/2014/chart" uri="{C3380CC4-5D6E-409C-BE32-E72D297353CC}">
                  <c16:uniqueId val="{00000002-B79D-4941-B024-F5584F7F5DFB}"/>
                </c:ext>
              </c:extLst>
            </c:dLbl>
            <c:dLbl>
              <c:idx val="2"/>
              <c:tx>
                <c:rich>
                  <a:bodyPr rot="0" spcFirstLastPara="1" vertOverflow="ellipsis" vert="horz" wrap="square" anchor="ctr" anchorCtr="1"/>
                  <a:lstStyle/>
                  <a:p>
                    <a:pPr>
                      <a:defRPr sz="1000" b="1" i="0" u="none" strike="noStrike" kern="1200" spc="0" baseline="0">
                        <a:solidFill>
                          <a:sysClr val="windowText" lastClr="000000"/>
                        </a:solidFill>
                        <a:latin typeface="Cambria" panose="02040503050406030204" pitchFamily="18" charset="0"/>
                        <a:ea typeface="+mn-ea"/>
                        <a:cs typeface="+mn-cs"/>
                      </a:defRPr>
                    </a:pPr>
                    <a:fld id="{732E204C-9A23-4F4E-AE0E-EE9A15B1E47F}" type="CATEGORYNAME">
                      <a:rPr lang="en-US"/>
                      <a:pPr>
                        <a:defRPr/>
                      </a:pPr>
                      <a:t>[]</a:t>
                    </a:fld>
                    <a:endParaRPr lang="en-US" baseline="0"/>
                  </a:p>
                  <a:p>
                    <a:pPr>
                      <a:defRPr/>
                    </a:pPr>
                    <a:r>
                      <a:rPr lang="en-US"/>
                      <a:t>(</a:t>
                    </a:r>
                    <a:fld id="{421F98CB-54E0-6548-BDBF-0FCD57C8F8FD}" type="VALUE">
                      <a:rPr lang="en-US"/>
                      <a:pPr>
                        <a:defRPr/>
                      </a:pPr>
                      <a:t>[]</a:t>
                    </a:fld>
                    <a:r>
                      <a:rPr lang="en-US"/>
                      <a:t>)</a:t>
                    </a:r>
                    <a:endParaRPr lang="en-US" baseline="0"/>
                  </a:p>
                  <a:p>
                    <a:pPr>
                      <a:defRPr/>
                    </a:pPr>
                    <a:fld id="{89E9A683-3A7B-9447-9CB2-A8C63E739EF7}" type="PERCENTAGE">
                      <a:rPr lang="en-US"/>
                      <a:pPr>
                        <a:defRPr/>
                      </a:pPr>
                      <a:t>[]</a:t>
                    </a:fld>
                    <a:endParaRPr/>
                  </a:p>
                </c:rich>
              </c:tx>
              <c:numFmt formatCode="0.00%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1000" b="1" i="0" u="none" strike="noStrike" kern="1200" spc="0" baseline="0">
                      <a:solidFill>
                        <a:sysClr val="windowText" lastClr="000000"/>
                      </a:solidFill>
                      <a:latin typeface="Cambria" panose="02040503050406030204" pitchFamily="18" charset="0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outEnd"/>
              <c:showLegendKey val="0"/>
              <c:showVal val="1"/>
              <c:showCatName val="1"/>
              <c:showSerName val="0"/>
              <c:showPercent val="1"/>
              <c:showBubbleSize val="0"/>
              <c:separator>, </c:separator>
              <c:extLst>
                <c:ext xmlns:c15="http://schemas.microsoft.com/office/drawing/2012/chart" uri="{CE6537A1-D6FC-4f65-9D91-7224C49458BB}">
                  <c15:dlblFieldTable/>
                  <c15:showDataLabelsRange val="0"/>
                </c:ext>
                <c:ext xmlns:c16="http://schemas.microsoft.com/office/drawing/2014/chart" uri="{C3380CC4-5D6E-409C-BE32-E72D297353CC}">
                  <c16:uniqueId val="{00000003-B79D-4941-B024-F5584F7F5DFB}"/>
                </c:ext>
              </c:extLst>
            </c:dLbl>
            <c:numFmt formatCode="0.00%" sourceLinked="0"/>
            <c:spPr>
              <a:noFill/>
              <a:ln>
                <a:noFill/>
              </a:ln>
              <a:effectLst/>
            </c:spPr>
            <c:dLblPos val="outEnd"/>
            <c:showLegendKey val="0"/>
            <c:showVal val="1"/>
            <c:showCatName val="1"/>
            <c:showSerName val="0"/>
            <c:showPercent val="1"/>
            <c:showBubbleSize val="0"/>
            <c:separator>, </c:separator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('2. Mobile Voice &amp; Market Share'!$A$3,'2. Mobile Voice &amp; Market Share'!$A$5,'2. Mobile Voice &amp; Market Share'!$A$7)</c:f>
              <c:strCache>
                <c:ptCount val="3"/>
                <c:pt idx="0">
                  <c:v>MTN</c:v>
                </c:pt>
                <c:pt idx="1">
                  <c:v>Telecel</c:v>
                </c:pt>
                <c:pt idx="2">
                  <c:v>AT</c:v>
                </c:pt>
              </c:strCache>
            </c:strRef>
          </c:cat>
          <c:val>
            <c:numRef>
              <c:f>('2. Mobile Voice &amp; Market Share'!$L$3,'2. Mobile Voice &amp; Market Share'!$L$5,'2. Mobile Voice &amp; Market Share'!$L$7)</c:f>
              <c:numCache>
                <c:formatCode>#,##0</c:formatCode>
                <c:ptCount val="3"/>
                <c:pt idx="0">
                  <c:v>31256147</c:v>
                </c:pt>
                <c:pt idx="1">
                  <c:v>9131220</c:v>
                </c:pt>
                <c:pt idx="2">
                  <c:v>3112902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79D-4941-B024-F5584F7F5DFB}"/>
            </c:ext>
          </c:extLst>
        </c:ser>
        <c:dLbls>
          <c:dLblPos val="outEnd"/>
          <c:showLegendKey val="0"/>
          <c:showVal val="0"/>
          <c:showCatName val="1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25400" cap="flat" cmpd="sng" algn="ctr">
      <a:solidFill>
        <a:schemeClr val="accent5">
          <a:lumMod val="75000"/>
        </a:schemeClr>
      </a:solidFill>
      <a:round/>
    </a:ln>
    <a:effectLst/>
  </c:spPr>
  <c:txPr>
    <a:bodyPr/>
    <a:lstStyle/>
    <a:p>
      <a:pPr>
        <a:defRPr>
          <a:solidFill>
            <a:sysClr val="windowText" lastClr="000000"/>
          </a:solidFill>
          <a:latin typeface="Cambria" panose="02040503050406030204" pitchFamily="18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spPr>
            <a:ln w="22225" cap="rnd">
              <a:solidFill>
                <a:schemeClr val="accent1"/>
              </a:solidFill>
              <a:round/>
            </a:ln>
            <a:effectLst/>
          </c:spPr>
          <c:marker>
            <c:symbol val="diamond"/>
            <c:size val="7"/>
            <c:spPr>
              <a:solidFill>
                <a:schemeClr val="tx1"/>
              </a:solidFill>
              <a:ln w="15875">
                <a:solidFill>
                  <a:schemeClr val="accent1"/>
                </a:solidFill>
                <a:round/>
              </a:ln>
              <a:effectLst/>
            </c:spPr>
          </c:marker>
          <c:dLbls>
            <c:dLbl>
              <c:idx val="0"/>
              <c:layout>
                <c:manualLayout>
                  <c:x val="-4.980972926329414E-2"/>
                  <c:y val="-4.6296296296296315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4317-3643-9856-3778C9B4ECF6}"/>
                </c:ext>
              </c:extLst>
            </c:dLbl>
            <c:dLbl>
              <c:idx val="1"/>
              <c:layout>
                <c:manualLayout>
                  <c:x val="-1.3698630136986351E-2"/>
                  <c:y val="-3.7037037037037056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6689-BD4D-BB74-4985631399F4}"/>
                </c:ext>
              </c:extLst>
            </c:dLbl>
            <c:dLbl>
              <c:idx val="2"/>
              <c:layout>
                <c:manualLayout>
                  <c:x val="-5.4794520547945206E-3"/>
                  <c:y val="-4.6296296296296294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D3A6-7E43-96FD-F6F1B6EB6836}"/>
                </c:ext>
              </c:extLst>
            </c:dLbl>
            <c:dLbl>
              <c:idx val="4"/>
              <c:layout>
                <c:manualLayout>
                  <c:x val="-1.0958904109589041E-2"/>
                  <c:y val="4.1666666666666581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D3A6-7E43-96FD-F6F1B6EB6836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ysClr val="windowText" lastClr="000000"/>
                    </a:solidFill>
                    <a:latin typeface="Cambria" panose="02040503050406030204" pitchFamily="18" charset="0"/>
                    <a:ea typeface="+mn-ea"/>
                    <a:cs typeface="+mn-cs"/>
                  </a:defRPr>
                </a:pPr>
                <a:endParaRPr lang="en-GH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dk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'Mobile Voice HHI'!$H$12:$L$12</c:f>
              <c:strCache>
                <c:ptCount val="5"/>
                <c:pt idx="0">
                  <c:v>Q1 2025</c:v>
                </c:pt>
                <c:pt idx="1">
                  <c:v>Q2 2025</c:v>
                </c:pt>
                <c:pt idx="2">
                  <c:v>Q3 2025</c:v>
                </c:pt>
                <c:pt idx="3">
                  <c:v>Q4 2025</c:v>
                </c:pt>
                <c:pt idx="4">
                  <c:v>Q1 2026</c:v>
                </c:pt>
              </c:strCache>
            </c:strRef>
          </c:cat>
          <c:val>
            <c:numRef>
              <c:f>'Mobile Voice HHI'!$H$19:$L$19</c:f>
              <c:numCache>
                <c:formatCode>_(* #,##0.00_);_(* \(#,##0.00\);_(* "-"??_);_(@_)</c:formatCode>
                <c:ptCount val="5"/>
                <c:pt idx="0">
                  <c:v>5850.5264335599868</c:v>
                </c:pt>
                <c:pt idx="1">
                  <c:v>5832.8977799213799</c:v>
                </c:pt>
                <c:pt idx="2">
                  <c:v>5792.4357404091643</c:v>
                </c:pt>
                <c:pt idx="3">
                  <c:v>5771.3820775348531</c:v>
                </c:pt>
                <c:pt idx="4">
                  <c:v>5654.6588938908008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317-3643-9856-3778C9B4ECF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10766208"/>
        <c:axId val="1253082144"/>
      </c:lineChart>
      <c:catAx>
        <c:axId val="31076620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dk1">
                  <a:lumMod val="15000"/>
                  <a:lumOff val="85000"/>
                  <a:alpha val="54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dk1">
                  <a:lumMod val="15000"/>
                  <a:lumOff val="85000"/>
                  <a:alpha val="51000"/>
                </a:schemeClr>
              </a:solidFill>
              <a:round/>
            </a:ln>
            <a:effectLst/>
          </c:spPr>
        </c:min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dk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none" spc="0" normalizeH="0" baseline="0">
                <a:solidFill>
                  <a:sysClr val="windowText" lastClr="000000"/>
                </a:solidFill>
                <a:latin typeface="Cambria" panose="02040503050406030204" pitchFamily="18" charset="0"/>
                <a:ea typeface="+mn-ea"/>
                <a:cs typeface="+mn-cs"/>
              </a:defRPr>
            </a:pPr>
            <a:endParaRPr lang="en-GH"/>
          </a:p>
        </c:txPr>
        <c:crossAx val="1253082144"/>
        <c:crosses val="autoZero"/>
        <c:auto val="1"/>
        <c:lblAlgn val="ctr"/>
        <c:lblOffset val="100"/>
        <c:noMultiLvlLbl val="0"/>
      </c:catAx>
      <c:valAx>
        <c:axId val="125308214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dk1">
                  <a:lumMod val="15000"/>
                  <a:lumOff val="85000"/>
                  <a:alpha val="54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ysClr val="windowText" lastClr="000000"/>
                    </a:solidFill>
                    <a:latin typeface="Cambria" panose="02040503050406030204" pitchFamily="18" charset="0"/>
                    <a:ea typeface="+mn-ea"/>
                    <a:cs typeface="+mn-cs"/>
                  </a:defRPr>
                </a:pPr>
                <a:r>
                  <a:rPr lang="en-GB"/>
                  <a:t>Mobile</a:t>
                </a:r>
                <a:r>
                  <a:rPr lang="en-GB" baseline="0"/>
                  <a:t> Voice HHI </a:t>
                </a:r>
                <a:endParaRPr lang="en-GB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ysClr val="windowText" lastClr="000000"/>
                  </a:solidFill>
                  <a:latin typeface="Cambria" panose="02040503050406030204" pitchFamily="18" charset="0"/>
                  <a:ea typeface="+mn-ea"/>
                  <a:cs typeface="+mn-cs"/>
                </a:defRPr>
              </a:pPr>
              <a:endParaRPr lang="en-GB"/>
            </a:p>
          </c:txPr>
        </c:title>
        <c:numFmt formatCode="_(* #,##0.00_);_(* \(#,##0.00\);_(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Cambria" panose="02040503050406030204" pitchFamily="18" charset="0"/>
                <a:ea typeface="+mn-ea"/>
                <a:cs typeface="+mn-cs"/>
              </a:defRPr>
            </a:pPr>
            <a:endParaRPr lang="en-GH"/>
          </a:p>
        </c:txPr>
        <c:crossAx val="310766208"/>
        <c:crosses val="autoZero"/>
        <c:crossBetween val="between"/>
      </c:valAx>
      <c:spPr>
        <a:pattFill prst="ltDnDiag">
          <a:fgClr>
            <a:schemeClr val="dk1">
              <a:lumMod val="15000"/>
              <a:lumOff val="85000"/>
            </a:schemeClr>
          </a:fgClr>
          <a:bgClr>
            <a:schemeClr val="lt1"/>
          </a:bgClr>
        </a:pattFill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lt1"/>
    </a:solidFill>
    <a:ln w="25400" cap="flat" cmpd="sng" algn="ctr">
      <a:solidFill>
        <a:schemeClr val="accent1"/>
      </a:solidFill>
      <a:round/>
    </a:ln>
    <a:effectLst/>
  </c:spPr>
  <c:txPr>
    <a:bodyPr/>
    <a:lstStyle/>
    <a:p>
      <a:pPr>
        <a:defRPr>
          <a:solidFill>
            <a:sysClr val="windowText" lastClr="000000"/>
          </a:solidFill>
          <a:latin typeface="Cambria" panose="02040503050406030204" pitchFamily="18" charset="0"/>
        </a:defRPr>
      </a:pPr>
      <a:endParaRPr lang="en-GH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'3. MVoice Prepaid &amp; Post Paid'!$A$3</c:f>
              <c:strCache>
                <c:ptCount val="1"/>
                <c:pt idx="0">
                  <c:v>Prepaid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numFmt formatCode="#,##0.00" sourceLinked="0"/>
            <c:spPr>
              <a:noFill/>
              <a:ln>
                <a:noFill/>
              </a:ln>
              <a:effectLst/>
            </c:spPr>
            <c:txPr>
              <a:bodyPr rot="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ysClr val="windowText" lastClr="000000"/>
                    </a:solidFill>
                    <a:latin typeface="Cambria" panose="02040503050406030204" pitchFamily="18" charset="0"/>
                    <a:ea typeface="+mn-ea"/>
                    <a:cs typeface="+mn-cs"/>
                  </a:defRPr>
                </a:pPr>
                <a:endParaRPr lang="en-GH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dk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'3. MVoice Prepaid &amp; Post Paid'!$F$2:$J$2</c:f>
              <c:strCache>
                <c:ptCount val="5"/>
                <c:pt idx="0">
                  <c:v>Q1 2025</c:v>
                </c:pt>
                <c:pt idx="1">
                  <c:v>Q2 2025</c:v>
                </c:pt>
                <c:pt idx="2">
                  <c:v>Q3 2025</c:v>
                </c:pt>
                <c:pt idx="3">
                  <c:v>Q4 2025</c:v>
                </c:pt>
                <c:pt idx="4">
                  <c:v>Q1 2026</c:v>
                </c:pt>
              </c:strCache>
            </c:strRef>
          </c:cat>
          <c:val>
            <c:numRef>
              <c:f>'3. MVoice Prepaid &amp; Post Paid'!$F$3:$J$3</c:f>
              <c:numCache>
                <c:formatCode>#,##0</c:formatCode>
                <c:ptCount val="5"/>
                <c:pt idx="0">
                  <c:v>39521042</c:v>
                </c:pt>
                <c:pt idx="1">
                  <c:v>40574076</c:v>
                </c:pt>
                <c:pt idx="2">
                  <c:v>41679141</c:v>
                </c:pt>
                <c:pt idx="3">
                  <c:v>42375251</c:v>
                </c:pt>
                <c:pt idx="4">
                  <c:v>42990046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85C-8F40-8484-256FD212D56F}"/>
            </c:ext>
          </c:extLst>
        </c:ser>
        <c:ser>
          <c:idx val="1"/>
          <c:order val="1"/>
          <c:tx>
            <c:strRef>
              <c:f>'3. MVoice Prepaid &amp; Post Paid'!$A$5</c:f>
              <c:strCache>
                <c:ptCount val="1"/>
                <c:pt idx="0">
                  <c:v>Postpaid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numFmt formatCode="#,##0.00" sourceLinked="0"/>
            <c:spPr>
              <a:noFill/>
              <a:ln>
                <a:noFill/>
              </a:ln>
              <a:effectLst/>
            </c:spPr>
            <c:txPr>
              <a:bodyPr rot="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800" b="1" i="0" u="none" strike="noStrike" kern="1200" baseline="0">
                    <a:solidFill>
                      <a:sysClr val="windowText" lastClr="000000"/>
                    </a:solidFill>
                    <a:latin typeface="Cambria" panose="02040503050406030204" pitchFamily="18" charset="0"/>
                    <a:ea typeface="+mn-ea"/>
                    <a:cs typeface="+mn-cs"/>
                  </a:defRPr>
                </a:pPr>
                <a:endParaRPr lang="en-GH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eparator>, </c:separator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dk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'3. MVoice Prepaid &amp; Post Paid'!$F$2:$J$2</c:f>
              <c:strCache>
                <c:ptCount val="5"/>
                <c:pt idx="0">
                  <c:v>Q1 2025</c:v>
                </c:pt>
                <c:pt idx="1">
                  <c:v>Q2 2025</c:v>
                </c:pt>
                <c:pt idx="2">
                  <c:v>Q3 2025</c:v>
                </c:pt>
                <c:pt idx="3">
                  <c:v>Q4 2025</c:v>
                </c:pt>
                <c:pt idx="4">
                  <c:v>Q1 2026</c:v>
                </c:pt>
              </c:strCache>
            </c:strRef>
          </c:cat>
          <c:val>
            <c:numRef>
              <c:f>'3. MVoice Prepaid &amp; Post Paid'!$D$5:$H$5</c:f>
              <c:numCache>
                <c:formatCode>#,##0</c:formatCode>
                <c:ptCount val="5"/>
                <c:pt idx="0">
                  <c:v>402679</c:v>
                </c:pt>
                <c:pt idx="1">
                  <c:v>414794</c:v>
                </c:pt>
                <c:pt idx="2">
                  <c:v>449259</c:v>
                </c:pt>
                <c:pt idx="3">
                  <c:v>504807</c:v>
                </c:pt>
                <c:pt idx="4">
                  <c:v>499904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485C-8F40-8484-256FD212D56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2"/>
        <c:overlap val="-27"/>
        <c:axId val="1283190992"/>
        <c:axId val="511425536"/>
      </c:barChart>
      <c:lineChart>
        <c:grouping val="standard"/>
        <c:varyColors val="0"/>
        <c:ser>
          <c:idx val="2"/>
          <c:order val="2"/>
          <c:tx>
            <c:strRef>
              <c:f>'3. MVoice Prepaid &amp; Post Paid'!$A$7</c:f>
              <c:strCache>
                <c:ptCount val="1"/>
                <c:pt idx="0">
                  <c:v>Total mobile subscription</c:v>
                </c:pt>
              </c:strCache>
            </c:strRef>
          </c:tx>
          <c:spPr>
            <a:ln w="22225" cap="rnd">
              <a:solidFill>
                <a:srgbClr val="FF0000"/>
              </a:solidFill>
              <a:round/>
            </a:ln>
            <a:effectLst/>
          </c:spPr>
          <c:marker>
            <c:symbol val="diamond"/>
            <c:size val="8"/>
            <c:spPr>
              <a:solidFill>
                <a:schemeClr val="tx1"/>
              </a:solidFill>
              <a:ln w="15875">
                <a:solidFill>
                  <a:schemeClr val="accent3"/>
                </a:solidFill>
                <a:round/>
              </a:ln>
              <a:effectLst/>
            </c:spPr>
          </c:marker>
          <c:dLbls>
            <c:dLbl>
              <c:idx val="0"/>
              <c:layout>
                <c:manualLayout>
                  <c:x val="-5.5555555555555552E-2"/>
                  <c:y val="-5.1689860834990067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485C-8F40-8484-256FD212D56F}"/>
                </c:ext>
              </c:extLst>
            </c:dLbl>
            <c:dLbl>
              <c:idx val="1"/>
              <c:layout>
                <c:manualLayout>
                  <c:x val="-5.721393034825871E-2"/>
                  <c:y val="-4.1431261770244802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485C-8F40-8484-256FD212D56F}"/>
                </c:ext>
              </c:extLst>
            </c:dLbl>
            <c:dLbl>
              <c:idx val="2"/>
              <c:layout>
                <c:manualLayout>
                  <c:x val="-5.4726368159203981E-2"/>
                  <c:y val="-4.1431261770244837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485C-8F40-8484-256FD212D56F}"/>
                </c:ext>
              </c:extLst>
            </c:dLbl>
            <c:dLbl>
              <c:idx val="3"/>
              <c:layout>
                <c:manualLayout>
                  <c:x val="-5.721393034825871E-2"/>
                  <c:y val="-3.766478342749531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444B-5749-A169-7F414D681E90}"/>
                </c:ext>
              </c:extLst>
            </c:dLbl>
            <c:numFmt formatCode="#,##0.00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800" b="1" i="0" u="none" strike="noStrike" kern="1200" baseline="0">
                    <a:solidFill>
                      <a:sysClr val="windowText" lastClr="000000"/>
                    </a:solidFill>
                    <a:latin typeface="Cambria" panose="02040503050406030204" pitchFamily="18" charset="0"/>
                    <a:ea typeface="+mn-ea"/>
                    <a:cs typeface="+mn-cs"/>
                  </a:defRPr>
                </a:pPr>
                <a:endParaRPr lang="en-GH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dk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'3. MVoice Prepaid &amp; Post Paid'!$F$2:$J$2</c:f>
              <c:strCache>
                <c:ptCount val="5"/>
                <c:pt idx="0">
                  <c:v>Q1 2025</c:v>
                </c:pt>
                <c:pt idx="1">
                  <c:v>Q2 2025</c:v>
                </c:pt>
                <c:pt idx="2">
                  <c:v>Q3 2025</c:v>
                </c:pt>
                <c:pt idx="3">
                  <c:v>Q4 2025</c:v>
                </c:pt>
                <c:pt idx="4">
                  <c:v>Q1 2026</c:v>
                </c:pt>
              </c:strCache>
            </c:strRef>
          </c:cat>
          <c:val>
            <c:numRef>
              <c:f>'3. MVoice Prepaid &amp; Post Paid'!$F$7:$J$7</c:f>
              <c:numCache>
                <c:formatCode>#,##0</c:formatCode>
                <c:ptCount val="5"/>
                <c:pt idx="0">
                  <c:v>39970301</c:v>
                </c:pt>
                <c:pt idx="1">
                  <c:v>41078883</c:v>
                </c:pt>
                <c:pt idx="2">
                  <c:v>42179045</c:v>
                </c:pt>
                <c:pt idx="3">
                  <c:v>42871955</c:v>
                </c:pt>
                <c:pt idx="4">
                  <c:v>43500269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485C-8F40-8484-256FD212D56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283190992"/>
        <c:axId val="511425536"/>
      </c:lineChart>
      <c:catAx>
        <c:axId val="128319099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dk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dk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cap="none" spc="0" normalizeH="0" baseline="0">
                <a:solidFill>
                  <a:sysClr val="windowText" lastClr="000000"/>
                </a:solidFill>
                <a:latin typeface="Cambria" panose="02040503050406030204" pitchFamily="18" charset="0"/>
                <a:ea typeface="+mn-ea"/>
                <a:cs typeface="+mn-cs"/>
              </a:defRPr>
            </a:pPr>
            <a:endParaRPr lang="en-GH"/>
          </a:p>
        </c:txPr>
        <c:crossAx val="511425536"/>
        <c:crosses val="autoZero"/>
        <c:auto val="1"/>
        <c:lblAlgn val="ctr"/>
        <c:lblOffset val="100"/>
        <c:noMultiLvlLbl val="0"/>
      </c:catAx>
      <c:valAx>
        <c:axId val="51142553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dk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ysClr val="windowText" lastClr="000000"/>
                    </a:solidFill>
                    <a:latin typeface="Cambria" panose="02040503050406030204" pitchFamily="18" charset="0"/>
                    <a:ea typeface="+mn-ea"/>
                    <a:cs typeface="+mn-cs"/>
                  </a:defRPr>
                </a:pPr>
                <a:r>
                  <a:rPr lang="en-GB"/>
                  <a:t>Mobile Voice</a:t>
                </a:r>
                <a:r>
                  <a:rPr lang="en-GB" baseline="0"/>
                  <a:t> Subscriptions (Millions)</a:t>
                </a:r>
                <a:endParaRPr lang="en-GB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ysClr val="windowText" lastClr="000000"/>
                  </a:solidFill>
                  <a:latin typeface="Cambria" panose="02040503050406030204" pitchFamily="18" charset="0"/>
                  <a:ea typeface="+mn-ea"/>
                  <a:cs typeface="+mn-cs"/>
                </a:defRPr>
              </a:pPr>
              <a:endParaRPr lang="en-GB"/>
            </a:p>
          </c:txPr>
        </c:title>
        <c:numFmt formatCode="#,##0.0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Cambria" panose="02040503050406030204" pitchFamily="18" charset="0"/>
                <a:ea typeface="+mn-ea"/>
                <a:cs typeface="+mn-cs"/>
              </a:defRPr>
            </a:pPr>
            <a:endParaRPr lang="en-GH"/>
          </a:p>
        </c:txPr>
        <c:crossAx val="1283190992"/>
        <c:crosses val="autoZero"/>
        <c:crossBetween val="between"/>
        <c:dispUnits>
          <c:builtInUnit val="millions"/>
        </c:dispUnits>
      </c:valAx>
      <c:spPr>
        <a:pattFill prst="ltDnDiag">
          <a:fgClr>
            <a:schemeClr val="dk1">
              <a:lumMod val="15000"/>
              <a:lumOff val="85000"/>
            </a:schemeClr>
          </a:fgClr>
          <a:bgClr>
            <a:schemeClr val="lt1"/>
          </a:bgClr>
        </a:pattFill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30534737135130841"/>
          <c:y val="0.93923983657112442"/>
          <c:w val="0.69233556032768628"/>
          <c:h val="6.076016342887556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800" b="1" i="0" u="none" strike="noStrike" kern="1200" baseline="0">
              <a:solidFill>
                <a:sysClr val="windowText" lastClr="000000"/>
              </a:solidFill>
              <a:latin typeface="Cambria" panose="02040503050406030204" pitchFamily="18" charset="0"/>
              <a:ea typeface="+mn-ea"/>
              <a:cs typeface="+mn-cs"/>
            </a:defRPr>
          </a:pPr>
          <a:endParaRPr lang="en-GH"/>
        </a:p>
      </c:txPr>
    </c:legend>
    <c:plotVisOnly val="1"/>
    <c:dispBlanksAs val="gap"/>
    <c:showDLblsOverMax val="0"/>
  </c:chart>
  <c:spPr>
    <a:solidFill>
      <a:schemeClr val="lt1"/>
    </a:solidFill>
    <a:ln w="25400" cap="flat" cmpd="sng" algn="ctr">
      <a:solidFill>
        <a:schemeClr val="accent1"/>
      </a:solidFill>
      <a:round/>
    </a:ln>
    <a:effectLst/>
  </c:spPr>
  <c:txPr>
    <a:bodyPr/>
    <a:lstStyle/>
    <a:p>
      <a:pPr>
        <a:defRPr>
          <a:solidFill>
            <a:sysClr val="windowText" lastClr="000000"/>
          </a:solidFill>
          <a:latin typeface="Cambria" panose="02040503050406030204" pitchFamily="18" charset="0"/>
        </a:defRPr>
      </a:pPr>
      <a:endParaRPr lang="en-GH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01-3135-DA46-87B0-427D672270E2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02-3135-DA46-87B0-427D672270E2}"/>
              </c:ext>
            </c:extLst>
          </c:dPt>
          <c:dLbls>
            <c:dLbl>
              <c:idx val="0"/>
              <c:numFmt formatCode="0.00%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ysClr val="windowText" lastClr="000000"/>
                      </a:solidFill>
                      <a:latin typeface="Cambria" panose="02040503050406030204" pitchFamily="18" charset="0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outEnd"/>
              <c:showLegendKey val="0"/>
              <c:showVal val="1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3135-DA46-87B0-427D672270E2}"/>
                </c:ext>
              </c:extLst>
            </c:dLbl>
            <c:dLbl>
              <c:idx val="1"/>
              <c:numFmt formatCode="0.00%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ysClr val="windowText" lastClr="000000"/>
                      </a:solidFill>
                      <a:latin typeface="Cambria" panose="02040503050406030204" pitchFamily="18" charset="0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outEnd"/>
              <c:showLegendKey val="0"/>
              <c:showVal val="1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3135-DA46-87B0-427D672270E2}"/>
                </c:ext>
              </c:extLst>
            </c:dLbl>
            <c:numFmt formatCode="0.00%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spc="0" baseline="0">
                    <a:solidFill>
                      <a:sysClr val="windowText" lastClr="000000"/>
                    </a:solidFill>
                    <a:latin typeface="Cambria" panose="02040503050406030204" pitchFamily="18" charset="0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1"/>
            <c:showSerName val="0"/>
            <c:showPercent val="1"/>
            <c:showBubbleSize val="0"/>
            <c:separator>
</c:separator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('3. MVoice Prepaid &amp; Post Paid'!$A$3,'3. MVoice Prepaid &amp; Post Paid'!$A$5)</c:f>
              <c:strCache>
                <c:ptCount val="2"/>
                <c:pt idx="0">
                  <c:v>Prepaid</c:v>
                </c:pt>
                <c:pt idx="1">
                  <c:v>Postpaid</c:v>
                </c:pt>
              </c:strCache>
            </c:strRef>
          </c:cat>
          <c:val>
            <c:numRef>
              <c:f>('3. MVoice Prepaid &amp; Post Paid'!$J$3,'3. MVoice Prepaid &amp; Post Paid'!$J$5)</c:f>
              <c:numCache>
                <c:formatCode>#,##0</c:formatCode>
                <c:ptCount val="2"/>
                <c:pt idx="0">
                  <c:v>42990046</c:v>
                </c:pt>
                <c:pt idx="1">
                  <c:v>510223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135-DA46-87B0-427D672270E2}"/>
            </c:ext>
          </c:extLst>
        </c:ser>
        <c:dLbls>
          <c:dLblPos val="outEnd"/>
          <c:showLegendKey val="0"/>
          <c:showVal val="0"/>
          <c:showCatName val="1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25400" cap="flat" cmpd="sng" algn="ctr">
      <a:solidFill>
        <a:schemeClr val="accent1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1667326975959562"/>
          <c:y val="4.0501727601780765E-2"/>
          <c:w val="0.86707332560792127"/>
          <c:h val="0.82719487618593801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'4. Domestic Traffic-OnNet'!#REF!</c:f>
              <c:strCache>
                <c:ptCount val="1"/>
                <c:pt idx="0">
                  <c:v>#REF!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'4. Domestic Traffic-OnNet'!$G$2:$K$2</c:f>
              <c:strCache>
                <c:ptCount val="5"/>
                <c:pt idx="0">
                  <c:v>Q1 2025</c:v>
                </c:pt>
                <c:pt idx="1">
                  <c:v>Q2 2025</c:v>
                </c:pt>
                <c:pt idx="2">
                  <c:v>Q3 2025</c:v>
                </c:pt>
                <c:pt idx="3">
                  <c:v>Q4 2025</c:v>
                </c:pt>
                <c:pt idx="4">
                  <c:v>Q1 2026</c:v>
                </c:pt>
              </c:strCache>
            </c:strRef>
          </c:cat>
          <c:val>
            <c:numRef>
              <c:f>'4. Domestic Traffic-OnNet'!#REF!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07ED-2A4F-87CC-0369BDEAC5FC}"/>
            </c:ext>
          </c:extLst>
        </c:ser>
        <c:ser>
          <c:idx val="1"/>
          <c:order val="1"/>
          <c:tx>
            <c:strRef>
              <c:f>'4. Domestic Traffic-OnNet'!$A$3</c:f>
              <c:strCache>
                <c:ptCount val="1"/>
                <c:pt idx="0">
                  <c:v>Traffic (OnNet)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dLbls>
            <c:numFmt formatCode="#,##0.00" sourceLinked="0"/>
            <c:spPr>
              <a:noFill/>
              <a:ln>
                <a:noFill/>
              </a:ln>
              <a:effectLst/>
            </c:spPr>
            <c:txPr>
              <a:bodyPr rot="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800" b="1" i="0" u="none" strike="noStrike" kern="1200" baseline="0">
                    <a:solidFill>
                      <a:sysClr val="windowText" lastClr="000000"/>
                    </a:solidFill>
                    <a:latin typeface="Cambria" panose="02040503050406030204" pitchFamily="18" charset="0"/>
                    <a:ea typeface="+mn-ea"/>
                    <a:cs typeface="+mn-cs"/>
                  </a:defRPr>
                </a:pPr>
                <a:endParaRPr lang="en-GH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dk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'4. Domestic Traffic-OnNet'!$G$2:$K$2</c:f>
              <c:strCache>
                <c:ptCount val="5"/>
                <c:pt idx="0">
                  <c:v>Q1 2025</c:v>
                </c:pt>
                <c:pt idx="1">
                  <c:v>Q2 2025</c:v>
                </c:pt>
                <c:pt idx="2">
                  <c:v>Q3 2025</c:v>
                </c:pt>
                <c:pt idx="3">
                  <c:v>Q4 2025</c:v>
                </c:pt>
                <c:pt idx="4">
                  <c:v>Q1 2026</c:v>
                </c:pt>
              </c:strCache>
            </c:strRef>
          </c:cat>
          <c:val>
            <c:numRef>
              <c:f>'4. Domestic Traffic-OnNet'!$G$3:$K$3</c:f>
              <c:numCache>
                <c:formatCode>#,##0</c:formatCode>
                <c:ptCount val="5"/>
                <c:pt idx="0">
                  <c:v>26526119974</c:v>
                </c:pt>
                <c:pt idx="1">
                  <c:v>25943641908</c:v>
                </c:pt>
                <c:pt idx="2">
                  <c:v>26122036725</c:v>
                </c:pt>
                <c:pt idx="3">
                  <c:v>27216445349</c:v>
                </c:pt>
                <c:pt idx="4">
                  <c:v>28037953212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07ED-2A4F-87CC-0369BDEAC5F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40"/>
        <c:overlap val="25"/>
        <c:axId val="1643728527"/>
        <c:axId val="1254082336"/>
      </c:barChart>
      <c:catAx>
        <c:axId val="164372852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dk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dk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1" i="0" u="none" strike="noStrike" kern="1200" cap="none" spc="0" normalizeH="0" baseline="0">
                <a:solidFill>
                  <a:sysClr val="windowText" lastClr="000000"/>
                </a:solidFill>
                <a:latin typeface="Cambria" panose="02040503050406030204" pitchFamily="18" charset="0"/>
                <a:ea typeface="+mn-ea"/>
                <a:cs typeface="+mn-cs"/>
              </a:defRPr>
            </a:pPr>
            <a:endParaRPr lang="en-GH"/>
          </a:p>
        </c:txPr>
        <c:crossAx val="1254082336"/>
        <c:crosses val="autoZero"/>
        <c:auto val="1"/>
        <c:lblAlgn val="ctr"/>
        <c:lblOffset val="100"/>
        <c:noMultiLvlLbl val="0"/>
      </c:catAx>
      <c:valAx>
        <c:axId val="125408233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dk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800" b="1" i="0" u="none" strike="noStrike" kern="1200" baseline="0">
                    <a:solidFill>
                      <a:sysClr val="windowText" lastClr="000000"/>
                    </a:solidFill>
                    <a:latin typeface="Cambria" panose="02040503050406030204" pitchFamily="18" charset="0"/>
                    <a:ea typeface="+mn-ea"/>
                    <a:cs typeface="+mn-cs"/>
                  </a:defRPr>
                </a:pPr>
                <a:r>
                  <a:rPr lang="en-GB"/>
                  <a:t>Total</a:t>
                </a:r>
                <a:r>
                  <a:rPr lang="en-GB" baseline="0"/>
                  <a:t> Domestic Mobile Voice Traffic (Billions)</a:t>
                </a:r>
                <a:endParaRPr lang="en-GB"/>
              </a:p>
            </c:rich>
          </c:tx>
          <c:layout>
            <c:manualLayout>
              <c:xMode val="edge"/>
              <c:yMode val="edge"/>
              <c:x val="1.5113350125944584E-2"/>
              <c:y val="0.13930703106556125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800" b="1" i="0" u="none" strike="noStrike" kern="1200" baseline="0">
                  <a:solidFill>
                    <a:sysClr val="windowText" lastClr="000000"/>
                  </a:solidFill>
                  <a:latin typeface="Cambria" panose="02040503050406030204" pitchFamily="18" charset="0"/>
                  <a:ea typeface="+mn-ea"/>
                  <a:cs typeface="+mn-cs"/>
                </a:defRPr>
              </a:pPr>
              <a:endParaRPr lang="en-GB"/>
            </a:p>
          </c:txPr>
        </c:title>
        <c:numFmt formatCode="#,##0.0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1" i="0" u="none" strike="noStrike" kern="1200" baseline="0">
                <a:solidFill>
                  <a:sysClr val="windowText" lastClr="000000"/>
                </a:solidFill>
                <a:latin typeface="Cambria" panose="02040503050406030204" pitchFamily="18" charset="0"/>
                <a:ea typeface="+mn-ea"/>
                <a:cs typeface="+mn-cs"/>
              </a:defRPr>
            </a:pPr>
            <a:endParaRPr lang="en-GH"/>
          </a:p>
        </c:txPr>
        <c:crossAx val="1643728527"/>
        <c:crosses val="autoZero"/>
        <c:crossBetween val="between"/>
        <c:dispUnits>
          <c:builtInUnit val="billions"/>
        </c:dispUnits>
      </c:valAx>
      <c:spPr>
        <a:pattFill prst="ltDnDiag">
          <a:fgClr>
            <a:schemeClr val="dk1">
              <a:lumMod val="15000"/>
              <a:lumOff val="85000"/>
            </a:schemeClr>
          </a:fgClr>
          <a:bgClr>
            <a:schemeClr val="lt1"/>
          </a:bgClr>
        </a:pattFill>
        <a:ln>
          <a:noFill/>
        </a:ln>
        <a:effectLst/>
      </c:spPr>
    </c:plotArea>
    <c:legend>
      <c:legendPos val="b"/>
      <c:legendEntry>
        <c:idx val="0"/>
        <c:delete val="1"/>
      </c:legendEntry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800" b="1" i="0" u="none" strike="noStrike" kern="1200" baseline="0">
              <a:solidFill>
                <a:sysClr val="windowText" lastClr="000000"/>
              </a:solidFill>
              <a:latin typeface="Cambria" panose="02040503050406030204" pitchFamily="18" charset="0"/>
              <a:ea typeface="+mn-ea"/>
              <a:cs typeface="+mn-cs"/>
            </a:defRPr>
          </a:pPr>
          <a:endParaRPr lang="en-GH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25400" cap="flat" cmpd="sng" algn="ctr">
      <a:solidFill>
        <a:schemeClr val="accent1"/>
      </a:solidFill>
      <a:round/>
    </a:ln>
    <a:effectLst/>
  </c:spPr>
  <c:txPr>
    <a:bodyPr/>
    <a:lstStyle/>
    <a:p>
      <a:pPr>
        <a:defRPr sz="800" b="1">
          <a:solidFill>
            <a:sysClr val="windowText" lastClr="000000"/>
          </a:solidFill>
          <a:latin typeface="Cambria" panose="02040503050406030204" pitchFamily="18" charset="0"/>
        </a:defRPr>
      </a:pPr>
      <a:endParaRPr lang="en-GH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'OffNet Btn Mobile &amp; Fixed'!$A$3</c:f>
              <c:strCache>
                <c:ptCount val="1"/>
                <c:pt idx="0">
                  <c:v>Traffic (Mobile to Mobile)</c:v>
                </c:pt>
              </c:strCache>
            </c:strRef>
          </c:tx>
          <c:spPr>
            <a:solidFill>
              <a:schemeClr val="accent5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dLbls>
            <c:numFmt formatCode="#,##0.00" sourceLinked="0"/>
            <c:spPr>
              <a:noFill/>
              <a:ln>
                <a:noFill/>
              </a:ln>
              <a:effectLst/>
            </c:spPr>
            <c:txPr>
              <a:bodyPr rot="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800" b="1" i="0" u="none" strike="noStrike" kern="1200" baseline="0">
                    <a:solidFill>
                      <a:sysClr val="windowText" lastClr="000000"/>
                    </a:solidFill>
                    <a:latin typeface="Cambria" panose="02040503050406030204" pitchFamily="18" charset="0"/>
                    <a:ea typeface="+mn-ea"/>
                    <a:cs typeface="+mn-cs"/>
                  </a:defRPr>
                </a:pPr>
                <a:endParaRPr lang="en-GH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dk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'OffNet Btn Mobile &amp; Fixed'!$G$2:$K$2</c:f>
              <c:strCache>
                <c:ptCount val="5"/>
                <c:pt idx="0">
                  <c:v>Q1 2025</c:v>
                </c:pt>
                <c:pt idx="1">
                  <c:v>Q2 2025</c:v>
                </c:pt>
                <c:pt idx="2">
                  <c:v>Q3 2025</c:v>
                </c:pt>
                <c:pt idx="3">
                  <c:v>Q4 2025</c:v>
                </c:pt>
                <c:pt idx="4">
                  <c:v>Q1 2026</c:v>
                </c:pt>
              </c:strCache>
            </c:strRef>
          </c:cat>
          <c:val>
            <c:numRef>
              <c:f>'OffNet Btn Mobile &amp; Fixed'!$G$3:$K$3</c:f>
              <c:numCache>
                <c:formatCode>#,##0</c:formatCode>
                <c:ptCount val="5"/>
                <c:pt idx="0">
                  <c:v>2456182273</c:v>
                </c:pt>
                <c:pt idx="1">
                  <c:v>2649268014</c:v>
                </c:pt>
                <c:pt idx="2">
                  <c:v>3205714502</c:v>
                </c:pt>
                <c:pt idx="3">
                  <c:v>3212140964</c:v>
                </c:pt>
                <c:pt idx="4">
                  <c:v>3138140521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810-9E4E-9B4E-76FF185D3BC6}"/>
            </c:ext>
          </c:extLst>
        </c:ser>
        <c:ser>
          <c:idx val="1"/>
          <c:order val="1"/>
          <c:tx>
            <c:strRef>
              <c:f>'OffNet Btn Mobile &amp; Fixed'!$A$6</c:f>
              <c:strCache>
                <c:ptCount val="1"/>
                <c:pt idx="0">
                  <c:v>Traffic (Mobile to Fixed)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numFmt formatCode="#,##0.000" sourceLinked="0"/>
            <c:spPr>
              <a:solidFill>
                <a:schemeClr val="accent2"/>
              </a:solidFill>
              <a:ln>
                <a:noFill/>
              </a:ln>
              <a:effectLst/>
            </c:spPr>
            <c:txPr>
              <a:bodyPr rot="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800" b="1" i="0" u="none" strike="noStrike" kern="1200" baseline="0">
                    <a:solidFill>
                      <a:sysClr val="windowText" lastClr="000000"/>
                    </a:solidFill>
                    <a:latin typeface="Cambria" panose="02040503050406030204" pitchFamily="18" charset="0"/>
                    <a:ea typeface="+mn-ea"/>
                    <a:cs typeface="+mn-cs"/>
                  </a:defRPr>
                </a:pPr>
                <a:endParaRPr lang="en-GH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dk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'OffNet Btn Mobile &amp; Fixed'!$G$2:$K$2</c:f>
              <c:strCache>
                <c:ptCount val="5"/>
                <c:pt idx="0">
                  <c:v>Q1 2025</c:v>
                </c:pt>
                <c:pt idx="1">
                  <c:v>Q2 2025</c:v>
                </c:pt>
                <c:pt idx="2">
                  <c:v>Q3 2025</c:v>
                </c:pt>
                <c:pt idx="3">
                  <c:v>Q4 2025</c:v>
                </c:pt>
                <c:pt idx="4">
                  <c:v>Q1 2026</c:v>
                </c:pt>
              </c:strCache>
            </c:strRef>
          </c:cat>
          <c:val>
            <c:numRef>
              <c:f>'OffNet Btn Mobile &amp; Fixed'!$G$6:$K$6</c:f>
              <c:numCache>
                <c:formatCode>#,##0</c:formatCode>
                <c:ptCount val="5"/>
                <c:pt idx="0">
                  <c:v>10852563.8025745</c:v>
                </c:pt>
                <c:pt idx="1">
                  <c:v>9346327</c:v>
                </c:pt>
                <c:pt idx="2">
                  <c:v>15120729</c:v>
                </c:pt>
                <c:pt idx="3">
                  <c:v>12221485</c:v>
                </c:pt>
                <c:pt idx="4">
                  <c:v>11468216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F810-9E4E-9B4E-76FF185D3BC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62"/>
        <c:overlap val="-27"/>
        <c:axId val="1661187151"/>
        <c:axId val="1669924783"/>
      </c:barChart>
      <c:lineChart>
        <c:grouping val="standard"/>
        <c:varyColors val="0"/>
        <c:ser>
          <c:idx val="2"/>
          <c:order val="2"/>
          <c:tx>
            <c:strRef>
              <c:f>'OffNet Btn Mobile &amp; Fixed'!$A$9</c:f>
              <c:strCache>
                <c:ptCount val="1"/>
                <c:pt idx="0">
                  <c:v>Total Off-Net Traffic</c:v>
                </c:pt>
              </c:strCache>
            </c:strRef>
          </c:tx>
          <c:spPr>
            <a:ln w="22225" cap="rnd">
              <a:solidFill>
                <a:schemeClr val="tx1"/>
              </a:solidFill>
              <a:round/>
            </a:ln>
            <a:effectLst/>
          </c:spPr>
          <c:marker>
            <c:symbol val="diamond"/>
            <c:size val="7"/>
            <c:spPr>
              <a:solidFill>
                <a:schemeClr val="tx1"/>
              </a:solidFill>
              <a:ln w="15875">
                <a:solidFill>
                  <a:srgbClr val="FF0000"/>
                </a:solidFill>
                <a:round/>
              </a:ln>
              <a:effectLst/>
            </c:spPr>
          </c:marker>
          <c:dLbls>
            <c:dLbl>
              <c:idx val="0"/>
              <c:layout>
                <c:manualLayout>
                  <c:x val="-6.9513716479390253E-2"/>
                  <c:y val="-3.2664657152230971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F810-9E4E-9B4E-76FF185D3BC6}"/>
                </c:ext>
              </c:extLst>
            </c:dLbl>
            <c:dLbl>
              <c:idx val="1"/>
              <c:layout>
                <c:manualLayout>
                  <c:x val="-5.1245551601423488E-2"/>
                  <c:y val="-3.125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F810-9E4E-9B4E-76FF185D3BC6}"/>
                </c:ext>
              </c:extLst>
            </c:dLbl>
            <c:dLbl>
              <c:idx val="2"/>
              <c:layout>
                <c:manualLayout>
                  <c:x val="-6.2633451957295375E-2"/>
                  <c:y val="-2.8645833333333332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F810-9E4E-9B4E-76FF185D3BC6}"/>
                </c:ext>
              </c:extLst>
            </c:dLbl>
            <c:dLbl>
              <c:idx val="3"/>
              <c:layout>
                <c:manualLayout>
                  <c:x val="-7.9715302491103104E-2"/>
                  <c:y val="-3.3854166666666692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BAC7-8944-BDA7-F1387FC372B9}"/>
                </c:ext>
              </c:extLst>
            </c:dLbl>
            <c:numFmt formatCode="#,##0.00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800" b="1" i="0" u="none" strike="noStrike" kern="1200" baseline="0">
                    <a:solidFill>
                      <a:sysClr val="windowText" lastClr="000000"/>
                    </a:solidFill>
                    <a:latin typeface="Cambria" panose="02040503050406030204" pitchFamily="18" charset="0"/>
                    <a:ea typeface="+mn-ea"/>
                    <a:cs typeface="+mn-cs"/>
                  </a:defRPr>
                </a:pPr>
                <a:endParaRPr lang="en-GH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dk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'OffNet Btn Mobile &amp; Fixed'!$G$2:$K$2</c:f>
              <c:strCache>
                <c:ptCount val="5"/>
                <c:pt idx="0">
                  <c:v>Q1 2025</c:v>
                </c:pt>
                <c:pt idx="1">
                  <c:v>Q2 2025</c:v>
                </c:pt>
                <c:pt idx="2">
                  <c:v>Q3 2025</c:v>
                </c:pt>
                <c:pt idx="3">
                  <c:v>Q4 2025</c:v>
                </c:pt>
                <c:pt idx="4">
                  <c:v>Q1 2026</c:v>
                </c:pt>
              </c:strCache>
            </c:strRef>
          </c:cat>
          <c:val>
            <c:numRef>
              <c:f>'OffNet Btn Mobile &amp; Fixed'!$G$9:$K$9</c:f>
              <c:numCache>
                <c:formatCode>#,##0</c:formatCode>
                <c:ptCount val="5"/>
                <c:pt idx="0">
                  <c:v>2467034836.8025746</c:v>
                </c:pt>
                <c:pt idx="1">
                  <c:v>2658614341</c:v>
                </c:pt>
                <c:pt idx="2">
                  <c:v>3220835231</c:v>
                </c:pt>
                <c:pt idx="3">
                  <c:v>3224362449</c:v>
                </c:pt>
                <c:pt idx="4">
                  <c:v>3149608737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F810-9E4E-9B4E-76FF185D3BC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661187151"/>
        <c:axId val="1669924783"/>
      </c:lineChart>
      <c:catAx>
        <c:axId val="166118715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dk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dk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1" i="0" u="none" strike="noStrike" kern="1200" cap="none" spc="0" normalizeH="0" baseline="0">
                <a:solidFill>
                  <a:sysClr val="windowText" lastClr="000000"/>
                </a:solidFill>
                <a:latin typeface="Cambria" panose="02040503050406030204" pitchFamily="18" charset="0"/>
                <a:ea typeface="+mn-ea"/>
                <a:cs typeface="+mn-cs"/>
              </a:defRPr>
            </a:pPr>
            <a:endParaRPr lang="en-GH"/>
          </a:p>
        </c:txPr>
        <c:crossAx val="1669924783"/>
        <c:crosses val="autoZero"/>
        <c:auto val="1"/>
        <c:lblAlgn val="ctr"/>
        <c:lblOffset val="100"/>
        <c:noMultiLvlLbl val="0"/>
      </c:catAx>
      <c:valAx>
        <c:axId val="166992478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dk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800" b="1" i="0" u="none" strike="noStrike" kern="1200" baseline="0">
                    <a:solidFill>
                      <a:sysClr val="windowText" lastClr="000000"/>
                    </a:solidFill>
                    <a:latin typeface="Cambria" panose="02040503050406030204" pitchFamily="18" charset="0"/>
                    <a:ea typeface="+mn-ea"/>
                    <a:cs typeface="+mn-cs"/>
                  </a:defRPr>
                </a:pPr>
                <a:r>
                  <a:rPr lang="en-GB"/>
                  <a:t>Total</a:t>
                </a:r>
                <a:r>
                  <a:rPr lang="en-GB" baseline="0"/>
                  <a:t> OfNet Traffic (Billions)</a:t>
                </a:r>
                <a:endParaRPr lang="en-GB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800" b="1" i="0" u="none" strike="noStrike" kern="1200" baseline="0">
                  <a:solidFill>
                    <a:sysClr val="windowText" lastClr="000000"/>
                  </a:solidFill>
                  <a:latin typeface="Cambria" panose="02040503050406030204" pitchFamily="18" charset="0"/>
                  <a:ea typeface="+mn-ea"/>
                  <a:cs typeface="+mn-cs"/>
                </a:defRPr>
              </a:pPr>
              <a:endParaRPr lang="en-GB"/>
            </a:p>
          </c:txPr>
        </c:title>
        <c:numFmt formatCode="#,##0.0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1" i="0" u="none" strike="noStrike" kern="1200" baseline="0">
                <a:solidFill>
                  <a:sysClr val="windowText" lastClr="000000"/>
                </a:solidFill>
                <a:latin typeface="Cambria" panose="02040503050406030204" pitchFamily="18" charset="0"/>
                <a:ea typeface="+mn-ea"/>
                <a:cs typeface="+mn-cs"/>
              </a:defRPr>
            </a:pPr>
            <a:endParaRPr lang="en-GH"/>
          </a:p>
        </c:txPr>
        <c:crossAx val="1661187151"/>
        <c:crosses val="autoZero"/>
        <c:crossBetween val="between"/>
        <c:dispUnits>
          <c:builtInUnit val="billions"/>
        </c:dispUnits>
      </c:valAx>
      <c:spPr>
        <a:pattFill prst="ltDnDiag">
          <a:fgClr>
            <a:schemeClr val="dk1">
              <a:lumMod val="15000"/>
              <a:lumOff val="85000"/>
            </a:schemeClr>
          </a:fgClr>
          <a:bgClr>
            <a:schemeClr val="lt1"/>
          </a:bgClr>
        </a:pattFill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800" b="1" i="0" u="none" strike="noStrike" kern="1200" baseline="0">
              <a:solidFill>
                <a:sysClr val="windowText" lastClr="000000"/>
              </a:solidFill>
              <a:latin typeface="Cambria" panose="02040503050406030204" pitchFamily="18" charset="0"/>
              <a:ea typeface="+mn-ea"/>
              <a:cs typeface="+mn-cs"/>
            </a:defRPr>
          </a:pPr>
          <a:endParaRPr lang="en-GH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lt1"/>
    </a:solidFill>
    <a:ln w="25400" cap="flat" cmpd="sng" algn="ctr">
      <a:solidFill>
        <a:schemeClr val="accent1"/>
      </a:solidFill>
      <a:round/>
    </a:ln>
    <a:effectLst/>
  </c:spPr>
  <c:txPr>
    <a:bodyPr/>
    <a:lstStyle/>
    <a:p>
      <a:pPr>
        <a:defRPr sz="800" b="1">
          <a:solidFill>
            <a:sysClr val="windowText" lastClr="000000"/>
          </a:solidFill>
          <a:latin typeface="Cambria" panose="02040503050406030204" pitchFamily="18" charset="0"/>
        </a:defRPr>
      </a:pPr>
      <a:endParaRPr lang="en-GH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'Tab 5. Total Domestic-MVoice'!$A$3</c:f>
              <c:strCache>
                <c:ptCount val="1"/>
                <c:pt idx="0">
                  <c:v>Traffic (OffNet)</c:v>
                </c:pt>
              </c:strCache>
            </c:strRef>
          </c:tx>
          <c:spPr>
            <a:solidFill>
              <a:schemeClr val="accent5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dLbls>
            <c:dLbl>
              <c:idx val="0"/>
              <c:layout>
                <c:manualLayout>
                  <c:x val="-6.5279613355245193E-6"/>
                  <c:y val="5.8440848082604316E-2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C-F2CB-8841-B37A-5DAEDFA54513}"/>
                </c:ext>
              </c:extLst>
            </c:dLbl>
            <c:numFmt formatCode="#,##0.00" sourceLinked="0"/>
            <c:spPr>
              <a:noFill/>
              <a:ln>
                <a:noFill/>
              </a:ln>
              <a:effectLst/>
            </c:spPr>
            <c:txPr>
              <a:bodyPr rot="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800" b="1" i="0" u="none" strike="noStrike" kern="1200" baseline="0">
                    <a:solidFill>
                      <a:sysClr val="windowText" lastClr="000000"/>
                    </a:solidFill>
                    <a:latin typeface="Cambria" panose="02040503050406030204" pitchFamily="18" charset="0"/>
                    <a:ea typeface="+mn-ea"/>
                    <a:cs typeface="+mn-cs"/>
                  </a:defRPr>
                </a:pPr>
                <a:endParaRPr lang="en-GH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dk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'Tab 5. Total Domestic-MVoice'!$G$2:$K$2</c:f>
              <c:strCache>
                <c:ptCount val="5"/>
                <c:pt idx="0">
                  <c:v>Q1 2025</c:v>
                </c:pt>
                <c:pt idx="1">
                  <c:v>Q2 2025</c:v>
                </c:pt>
                <c:pt idx="2">
                  <c:v>Q3 2025</c:v>
                </c:pt>
                <c:pt idx="3">
                  <c:v>Q4 2025</c:v>
                </c:pt>
                <c:pt idx="4">
                  <c:v>Q1 2026</c:v>
                </c:pt>
              </c:strCache>
            </c:strRef>
          </c:cat>
          <c:val>
            <c:numRef>
              <c:f>'Tab 5. Total Domestic-MVoice'!$G$3:$K$3</c:f>
              <c:numCache>
                <c:formatCode>#,##0</c:formatCode>
                <c:ptCount val="5"/>
                <c:pt idx="0">
                  <c:v>2467034836.8025746</c:v>
                </c:pt>
                <c:pt idx="1">
                  <c:v>2658614341</c:v>
                </c:pt>
                <c:pt idx="2">
                  <c:v>3220835231</c:v>
                </c:pt>
                <c:pt idx="3">
                  <c:v>3224566128</c:v>
                </c:pt>
                <c:pt idx="4">
                  <c:v>3149608737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2CB-8841-B37A-5DAEDFA54513}"/>
            </c:ext>
          </c:extLst>
        </c:ser>
        <c:ser>
          <c:idx val="1"/>
          <c:order val="1"/>
          <c:tx>
            <c:strRef>
              <c:f>'Tab 5. Total Domestic-MVoice'!$A$6</c:f>
              <c:strCache>
                <c:ptCount val="1"/>
                <c:pt idx="0">
                  <c:v>Traffic (OnNet)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numFmt formatCode="#,##0.00" sourceLinked="0"/>
            <c:spPr>
              <a:noFill/>
              <a:ln>
                <a:noFill/>
              </a:ln>
              <a:effectLst/>
            </c:spPr>
            <c:txPr>
              <a:bodyPr rot="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800" b="1" i="0" u="none" strike="noStrike" kern="1200" baseline="0">
                    <a:solidFill>
                      <a:sysClr val="windowText" lastClr="000000"/>
                    </a:solidFill>
                    <a:latin typeface="Cambria" panose="02040503050406030204" pitchFamily="18" charset="0"/>
                    <a:ea typeface="+mn-ea"/>
                    <a:cs typeface="+mn-cs"/>
                  </a:defRPr>
                </a:pPr>
                <a:endParaRPr lang="en-GH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dk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'Tab 5. Total Domestic-MVoice'!$G$2:$K$2</c:f>
              <c:strCache>
                <c:ptCount val="5"/>
                <c:pt idx="0">
                  <c:v>Q1 2025</c:v>
                </c:pt>
                <c:pt idx="1">
                  <c:v>Q2 2025</c:v>
                </c:pt>
                <c:pt idx="2">
                  <c:v>Q3 2025</c:v>
                </c:pt>
                <c:pt idx="3">
                  <c:v>Q4 2025</c:v>
                </c:pt>
                <c:pt idx="4">
                  <c:v>Q1 2026</c:v>
                </c:pt>
              </c:strCache>
            </c:strRef>
          </c:cat>
          <c:val>
            <c:numRef>
              <c:f>'Tab 5. Total Domestic-MVoice'!$G$6:$K$6</c:f>
              <c:numCache>
                <c:formatCode>#,##0</c:formatCode>
                <c:ptCount val="5"/>
                <c:pt idx="0">
                  <c:v>26526119974</c:v>
                </c:pt>
                <c:pt idx="1">
                  <c:v>25943641908</c:v>
                </c:pt>
                <c:pt idx="2">
                  <c:v>26122036725</c:v>
                </c:pt>
                <c:pt idx="3">
                  <c:v>27216445349</c:v>
                </c:pt>
                <c:pt idx="4">
                  <c:v>28037953212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F2CB-8841-B37A-5DAEDFA5451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overlap val="-27"/>
        <c:axId val="1643728527"/>
        <c:axId val="1254082336"/>
      </c:barChart>
      <c:lineChart>
        <c:grouping val="standard"/>
        <c:varyColors val="0"/>
        <c:ser>
          <c:idx val="2"/>
          <c:order val="2"/>
          <c:tx>
            <c:strRef>
              <c:f>'Tab 5. Total Domestic-MVoice'!$A$9</c:f>
              <c:strCache>
                <c:ptCount val="1"/>
                <c:pt idx="0">
                  <c:v>Total traffic</c:v>
                </c:pt>
              </c:strCache>
            </c:strRef>
          </c:tx>
          <c:spPr>
            <a:ln w="22225" cap="rnd">
              <a:solidFill>
                <a:schemeClr val="accent3"/>
              </a:solidFill>
              <a:round/>
            </a:ln>
            <a:effectLst/>
          </c:spPr>
          <c:marker>
            <c:symbol val="diamond"/>
            <c:size val="7"/>
            <c:spPr>
              <a:solidFill>
                <a:srgbClr val="FF0000"/>
              </a:solidFill>
              <a:ln w="15875">
                <a:solidFill>
                  <a:schemeClr val="accent3"/>
                </a:solidFill>
                <a:round/>
              </a:ln>
              <a:effectLst/>
            </c:spPr>
          </c:marker>
          <c:dLbls>
            <c:dLbl>
              <c:idx val="0"/>
              <c:layout>
                <c:manualLayout>
                  <c:x val="-5.793450881612091E-2"/>
                  <c:y val="-3.5273368606701938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F2CB-8841-B37A-5DAEDFA54513}"/>
                </c:ext>
              </c:extLst>
            </c:dLbl>
            <c:dLbl>
              <c:idx val="1"/>
              <c:layout>
                <c:manualLayout>
                  <c:x val="-4.7733244553059266E-2"/>
                  <c:y val="-4.7280525005698883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F2CB-8841-B37A-5DAEDFA54513}"/>
                </c:ext>
              </c:extLst>
            </c:dLbl>
            <c:dLbl>
              <c:idx val="2"/>
              <c:layout>
                <c:manualLayout>
                  <c:x val="-6.7831452785926186E-2"/>
                  <c:y val="-3.636963461976836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F2CB-8841-B37A-5DAEDFA54513}"/>
                </c:ext>
              </c:extLst>
            </c:dLbl>
            <c:dLbl>
              <c:idx val="3"/>
              <c:layout>
                <c:manualLayout>
                  <c:x val="-5.0245520582167545E-2"/>
                  <c:y val="-3.636963461976836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F2CB-8841-B37A-5DAEDFA54513}"/>
                </c:ext>
              </c:extLst>
            </c:dLbl>
            <c:dLbl>
              <c:idx val="4"/>
              <c:layout>
                <c:manualLayout>
                  <c:x val="-5.5194440888610745E-2"/>
                  <c:y val="-3.6154473546739618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ECA7-0A4D-BB60-800AE5C2423E}"/>
                </c:ext>
              </c:extLst>
            </c:dLbl>
            <c:numFmt formatCode="#,##0.00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800" b="1" i="0" u="none" strike="noStrike" kern="1200" baseline="0">
                    <a:solidFill>
                      <a:sysClr val="windowText" lastClr="000000"/>
                    </a:solidFill>
                    <a:latin typeface="Cambria" panose="02040503050406030204" pitchFamily="18" charset="0"/>
                    <a:ea typeface="+mn-ea"/>
                    <a:cs typeface="+mn-cs"/>
                  </a:defRPr>
                </a:pPr>
                <a:endParaRPr lang="en-GH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dk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'Tab 5. Total Domestic-MVoice'!$G$2:$K$2</c:f>
              <c:strCache>
                <c:ptCount val="5"/>
                <c:pt idx="0">
                  <c:v>Q1 2025</c:v>
                </c:pt>
                <c:pt idx="1">
                  <c:v>Q2 2025</c:v>
                </c:pt>
                <c:pt idx="2">
                  <c:v>Q3 2025</c:v>
                </c:pt>
                <c:pt idx="3">
                  <c:v>Q4 2025</c:v>
                </c:pt>
                <c:pt idx="4">
                  <c:v>Q1 2026</c:v>
                </c:pt>
              </c:strCache>
            </c:strRef>
          </c:cat>
          <c:val>
            <c:numRef>
              <c:f>'Tab 5. Total Domestic-MVoice'!$G$9:$K$9</c:f>
              <c:numCache>
                <c:formatCode>#,##0</c:formatCode>
                <c:ptCount val="5"/>
                <c:pt idx="0">
                  <c:v>28993154810.802574</c:v>
                </c:pt>
                <c:pt idx="1">
                  <c:v>28602256249</c:v>
                </c:pt>
                <c:pt idx="2">
                  <c:v>29342871956</c:v>
                </c:pt>
                <c:pt idx="3">
                  <c:v>30441011477</c:v>
                </c:pt>
                <c:pt idx="4">
                  <c:v>31187561949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F2CB-8841-B37A-5DAEDFA5451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643728527"/>
        <c:axId val="1254082336"/>
      </c:lineChart>
      <c:catAx>
        <c:axId val="164372852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dk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dk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1" i="0" u="none" strike="noStrike" kern="1200" cap="none" spc="0" normalizeH="0" baseline="0">
                <a:solidFill>
                  <a:sysClr val="windowText" lastClr="000000"/>
                </a:solidFill>
                <a:latin typeface="Cambria" panose="02040503050406030204" pitchFamily="18" charset="0"/>
                <a:ea typeface="+mn-ea"/>
                <a:cs typeface="+mn-cs"/>
              </a:defRPr>
            </a:pPr>
            <a:endParaRPr lang="en-GH"/>
          </a:p>
        </c:txPr>
        <c:crossAx val="1254082336"/>
        <c:crosses val="autoZero"/>
        <c:auto val="1"/>
        <c:lblAlgn val="ctr"/>
        <c:lblOffset val="100"/>
        <c:noMultiLvlLbl val="0"/>
      </c:catAx>
      <c:valAx>
        <c:axId val="125408233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dk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800" b="1" i="0" u="none" strike="noStrike" kern="1200" baseline="0">
                    <a:solidFill>
                      <a:sysClr val="windowText" lastClr="000000"/>
                    </a:solidFill>
                    <a:latin typeface="Cambria" panose="02040503050406030204" pitchFamily="18" charset="0"/>
                    <a:ea typeface="+mn-ea"/>
                    <a:cs typeface="+mn-cs"/>
                  </a:defRPr>
                </a:pPr>
                <a:r>
                  <a:rPr lang="en-GB"/>
                  <a:t>Total</a:t>
                </a:r>
                <a:r>
                  <a:rPr lang="en-GB" baseline="0"/>
                  <a:t> Domestic Mobile Voice Traffic (Billions)</a:t>
                </a:r>
                <a:endParaRPr lang="en-GB"/>
              </a:p>
            </c:rich>
          </c:tx>
          <c:layout>
            <c:manualLayout>
              <c:xMode val="edge"/>
              <c:yMode val="edge"/>
              <c:x val="1.5113350125944584E-2"/>
              <c:y val="0.13930703106556125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800" b="1" i="0" u="none" strike="noStrike" kern="1200" baseline="0">
                  <a:solidFill>
                    <a:sysClr val="windowText" lastClr="000000"/>
                  </a:solidFill>
                  <a:latin typeface="Cambria" panose="02040503050406030204" pitchFamily="18" charset="0"/>
                  <a:ea typeface="+mn-ea"/>
                  <a:cs typeface="+mn-cs"/>
                </a:defRPr>
              </a:pPr>
              <a:endParaRPr lang="en-GB"/>
            </a:p>
          </c:txPr>
        </c:title>
        <c:numFmt formatCode="#,##0.0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1" i="0" u="none" strike="noStrike" kern="1200" baseline="0">
                <a:solidFill>
                  <a:sysClr val="windowText" lastClr="000000"/>
                </a:solidFill>
                <a:latin typeface="Cambria" panose="02040503050406030204" pitchFamily="18" charset="0"/>
                <a:ea typeface="+mn-ea"/>
                <a:cs typeface="+mn-cs"/>
              </a:defRPr>
            </a:pPr>
            <a:endParaRPr lang="en-GH"/>
          </a:p>
        </c:txPr>
        <c:crossAx val="1643728527"/>
        <c:crosses val="autoZero"/>
        <c:crossBetween val="between"/>
        <c:dispUnits>
          <c:builtInUnit val="billions"/>
        </c:dispUnits>
      </c:valAx>
      <c:spPr>
        <a:pattFill prst="ltDnDiag">
          <a:fgClr>
            <a:schemeClr val="dk1">
              <a:lumMod val="15000"/>
              <a:lumOff val="85000"/>
            </a:schemeClr>
          </a:fgClr>
          <a:bgClr>
            <a:schemeClr val="lt1"/>
          </a:bgClr>
        </a:pattFill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800" b="1" i="0" u="none" strike="noStrike" kern="1200" baseline="0">
              <a:solidFill>
                <a:sysClr val="windowText" lastClr="000000"/>
              </a:solidFill>
              <a:latin typeface="Cambria" panose="02040503050406030204" pitchFamily="18" charset="0"/>
              <a:ea typeface="+mn-ea"/>
              <a:cs typeface="+mn-cs"/>
            </a:defRPr>
          </a:pPr>
          <a:endParaRPr lang="en-GH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25400" cap="flat" cmpd="sng" algn="ctr">
      <a:solidFill>
        <a:schemeClr val="accent1"/>
      </a:solidFill>
      <a:round/>
    </a:ln>
    <a:effectLst/>
  </c:spPr>
  <c:txPr>
    <a:bodyPr/>
    <a:lstStyle/>
    <a:p>
      <a:pPr>
        <a:defRPr sz="800" b="1">
          <a:solidFill>
            <a:sysClr val="windowText" lastClr="000000"/>
          </a:solidFill>
          <a:latin typeface="Cambria" panose="02040503050406030204" pitchFamily="18" charset="0"/>
        </a:defRPr>
      </a:pPr>
      <a:endParaRPr lang="en-GH"/>
    </a:p>
  </c:tx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view3D>
      <c:rotX val="30"/>
      <c:rotY val="16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explosion val="8"/>
          <c:dPt>
            <c:idx val="0"/>
            <c:bubble3D val="0"/>
            <c:spPr>
              <a:solidFill>
                <a:srgbClr val="FFFF00"/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01-84E0-8B41-ACF4-241BB4733F2B}"/>
              </c:ext>
            </c:extLst>
          </c:dPt>
          <c:dPt>
            <c:idx val="1"/>
            <c:bubble3D val="0"/>
            <c:spPr>
              <a:solidFill>
                <a:srgbClr val="FF0000"/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02-84E0-8B41-ACF4-241BB4733F2B}"/>
              </c:ext>
            </c:extLst>
          </c:dPt>
          <c:dPt>
            <c:idx val="2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03-84E0-8B41-ACF4-241BB4733F2B}"/>
              </c:ext>
            </c:extLst>
          </c:dPt>
          <c:dLbls>
            <c:dLbl>
              <c:idx val="0"/>
              <c:numFmt formatCode="0.00%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1000" b="1" i="0" u="none" strike="noStrike" kern="1200" spc="0" baseline="0">
                      <a:solidFill>
                        <a:sysClr val="windowText" lastClr="000000"/>
                      </a:solidFill>
                      <a:latin typeface="Cambria" panose="02040503050406030204" pitchFamily="18" charset="0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outEnd"/>
              <c:showLegendKey val="0"/>
              <c:showVal val="1"/>
              <c:showCatName val="1"/>
              <c:showSerName val="0"/>
              <c:showPercent val="1"/>
              <c:showBubbleSize val="0"/>
              <c:separator>
</c:separator>
              <c:extLst>
                <c:ext xmlns:c15="http://schemas.microsoft.com/office/drawing/2012/chart" uri="{CE6537A1-D6FC-4f65-9D91-7224C49458BB}">
                  <c15:layout>
                    <c:manualLayout>
                      <c:w val="0.24801377952755904"/>
                      <c:h val="0.18596172125762442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1-84E0-8B41-ACF4-241BB4733F2B}"/>
                </c:ext>
              </c:extLst>
            </c:dLbl>
            <c:dLbl>
              <c:idx val="1"/>
              <c:numFmt formatCode="0.00%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1000" b="1" i="0" u="none" strike="noStrike" kern="1200" spc="0" baseline="0">
                      <a:solidFill>
                        <a:sysClr val="windowText" lastClr="000000"/>
                      </a:solidFill>
                      <a:latin typeface="Cambria" panose="02040503050406030204" pitchFamily="18" charset="0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outEnd"/>
              <c:showLegendKey val="0"/>
              <c:showVal val="1"/>
              <c:showCatName val="1"/>
              <c:showSerName val="0"/>
              <c:showPercent val="1"/>
              <c:showBubbleSize val="0"/>
              <c:separator>
</c:separator>
              <c:extLst>
                <c:ext xmlns:c15="http://schemas.microsoft.com/office/drawing/2012/chart" uri="{CE6537A1-D6FC-4f65-9D91-7224C49458BB}">
                  <c15:layout>
                    <c:manualLayout>
                      <c:w val="0.21468044619422572"/>
                      <c:h val="0.14226742748979446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2-84E0-8B41-ACF4-241BB4733F2B}"/>
                </c:ext>
              </c:extLst>
            </c:dLbl>
            <c:dLbl>
              <c:idx val="2"/>
              <c:layout>
                <c:manualLayout>
                  <c:x val="8.3333333333333329E-2"/>
                  <c:y val="3.7281820621015323E-3"/>
                </c:manualLayout>
              </c:layout>
              <c:numFmt formatCode="0.00%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1000" b="1" i="0" u="none" strike="noStrike" kern="1200" spc="0" baseline="0">
                      <a:solidFill>
                        <a:sysClr val="windowText" lastClr="000000"/>
                      </a:solidFill>
                      <a:latin typeface="Cambria" panose="02040503050406030204" pitchFamily="18" charset="0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bestFit"/>
              <c:showLegendKey val="0"/>
              <c:showVal val="1"/>
              <c:showCatName val="1"/>
              <c:showSerName val="0"/>
              <c:showPercent val="1"/>
              <c:showBubbleSize val="0"/>
              <c:separator>
</c:separator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84E0-8B41-ACF4-241BB4733F2B}"/>
                </c:ext>
              </c:extLst>
            </c:dLbl>
            <c:numFmt formatCode="0.00%" sourceLinked="0"/>
            <c:spPr>
              <a:noFill/>
              <a:ln>
                <a:noFill/>
              </a:ln>
              <a:effectLst/>
            </c:spPr>
            <c:dLblPos val="outEnd"/>
            <c:showLegendKey val="0"/>
            <c:showVal val="1"/>
            <c:showCatName val="1"/>
            <c:showSerName val="0"/>
            <c:showPercent val="1"/>
            <c:showBubbleSize val="0"/>
            <c:separator>
</c:separator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('Tab 6. Total Dom-MVoice per MNO'!$B$3,'Tab 6. Total Dom-MVoice per MNO'!$B$5,'Tab 6. Total Dom-MVoice per MNO'!$B$7)</c:f>
              <c:strCache>
                <c:ptCount val="3"/>
                <c:pt idx="0">
                  <c:v>MTN</c:v>
                </c:pt>
                <c:pt idx="1">
                  <c:v>Telecel</c:v>
                </c:pt>
                <c:pt idx="2">
                  <c:v>AT</c:v>
                </c:pt>
              </c:strCache>
            </c:strRef>
          </c:cat>
          <c:val>
            <c:numRef>
              <c:f>('Tab 6. Total Dom-MVoice per MNO'!$K$3,'Tab 6. Total Dom-MVoice per MNO'!$K$5,'Tab 6. Total Dom-MVoice per MNO'!$K$7)</c:f>
              <c:numCache>
                <c:formatCode>#,##0</c:formatCode>
                <c:ptCount val="3"/>
                <c:pt idx="0">
                  <c:v>27877280552</c:v>
                </c:pt>
                <c:pt idx="1">
                  <c:v>2221137824</c:v>
                </c:pt>
                <c:pt idx="2">
                  <c:v>342593101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4E0-8B41-ACF4-241BB4733F2B}"/>
            </c:ext>
          </c:extLst>
        </c:ser>
        <c:dLbls>
          <c:dLblPos val="outEnd"/>
          <c:showLegendKey val="0"/>
          <c:showVal val="0"/>
          <c:showCatName val="1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25400" cap="flat" cmpd="sng" algn="ctr">
      <a:solidFill>
        <a:schemeClr val="accent1"/>
      </a:solidFill>
      <a:round/>
    </a:ln>
    <a:effectLst/>
  </c:spPr>
  <c:txPr>
    <a:bodyPr/>
    <a:lstStyle/>
    <a:p>
      <a:pPr>
        <a:defRPr>
          <a:solidFill>
            <a:sysClr val="windowText" lastClr="000000"/>
          </a:solidFill>
          <a:latin typeface="Cambria" panose="02040503050406030204" pitchFamily="18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view3D>
      <c:rotX val="30"/>
      <c:rotY val="13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dPt>
            <c:idx val="0"/>
            <c:bubble3D val="0"/>
            <c:spPr>
              <a:solidFill>
                <a:srgbClr val="FFFF00"/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01-19D6-B947-954D-9B2D93C10443}"/>
              </c:ext>
            </c:extLst>
          </c:dPt>
          <c:dPt>
            <c:idx val="1"/>
            <c:bubble3D val="0"/>
            <c:spPr>
              <a:solidFill>
                <a:srgbClr val="FF0000"/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02-19D6-B947-954D-9B2D93C10443}"/>
              </c:ext>
            </c:extLst>
          </c:dPt>
          <c:dPt>
            <c:idx val="2"/>
            <c:bubble3D val="0"/>
            <c:spPr>
              <a:solidFill>
                <a:schemeClr val="accent5">
                  <a:lumMod val="75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03-19D6-B947-954D-9B2D93C10443}"/>
              </c:ext>
            </c:extLst>
          </c:dPt>
          <c:dLbls>
            <c:dLbl>
              <c:idx val="0"/>
              <c:numFmt formatCode="0.00%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1000" b="1" i="0" u="none" strike="noStrike" kern="1200" spc="0" baseline="0">
                      <a:solidFill>
                        <a:sysClr val="windowText" lastClr="000000"/>
                      </a:solidFill>
                      <a:latin typeface="Cambria" panose="02040503050406030204" pitchFamily="18" charset="0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outEnd"/>
              <c:showLegendKey val="0"/>
              <c:showVal val="1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19D6-B947-954D-9B2D93C10443}"/>
                </c:ext>
              </c:extLst>
            </c:dLbl>
            <c:dLbl>
              <c:idx val="1"/>
              <c:layout>
                <c:manualLayout>
                  <c:x val="-2.7115430601578245E-2"/>
                  <c:y val="6.0265705325851212E-3"/>
                </c:manualLayout>
              </c:layout>
              <c:numFmt formatCode="0.00%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1000" b="1" i="0" u="none" strike="noStrike" kern="1200" spc="0" baseline="0">
                      <a:solidFill>
                        <a:sysClr val="windowText" lastClr="000000"/>
                      </a:solidFill>
                      <a:latin typeface="Cambria" panose="02040503050406030204" pitchFamily="18" charset="0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bestFit"/>
              <c:showLegendKey val="0"/>
              <c:showVal val="1"/>
              <c:showCatName val="1"/>
              <c:showSerName val="0"/>
              <c:showPercent val="1"/>
              <c:showBubbleSize val="0"/>
              <c:separator>
</c:separator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19D6-B947-954D-9B2D93C10443}"/>
                </c:ext>
              </c:extLst>
            </c:dLbl>
            <c:dLbl>
              <c:idx val="2"/>
              <c:layout>
                <c:manualLayout>
                  <c:x val="4.171604707935115E-2"/>
                  <c:y val="-3.0132852662925606E-3"/>
                </c:manualLayout>
              </c:layout>
              <c:numFmt formatCode="0.00%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1000" b="1" i="0" u="none" strike="noStrike" kern="1200" spc="0" baseline="0">
                      <a:solidFill>
                        <a:sysClr val="windowText" lastClr="000000"/>
                      </a:solidFill>
                      <a:latin typeface="Cambria" panose="02040503050406030204" pitchFamily="18" charset="0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bestFit"/>
              <c:showLegendKey val="0"/>
              <c:showVal val="1"/>
              <c:showCatName val="1"/>
              <c:showSerName val="0"/>
              <c:showPercent val="1"/>
              <c:showBubbleSize val="0"/>
              <c:separator>
</c:separator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19D6-B947-954D-9B2D93C10443}"/>
                </c:ext>
              </c:extLst>
            </c:dLbl>
            <c:numFmt formatCode="0.00%" sourceLinked="0"/>
            <c:spPr>
              <a:noFill/>
              <a:ln>
                <a:noFill/>
              </a:ln>
              <a:effectLst/>
            </c:spPr>
            <c:dLblPos val="outEnd"/>
            <c:showLegendKey val="0"/>
            <c:showVal val="1"/>
            <c:showCatName val="1"/>
            <c:showSerName val="0"/>
            <c:showPercent val="1"/>
            <c:showBubbleSize val="0"/>
            <c:separator>
</c:separator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('Tab 6. Total Dom-MVoice per MNO'!$B$3,'Tab 6. Total Dom-MVoice per MNO'!$B$5,'Tab 6. Total Dom-MVoice per MNO'!$B$7)</c:f>
              <c:strCache>
                <c:ptCount val="3"/>
                <c:pt idx="0">
                  <c:v>MTN</c:v>
                </c:pt>
                <c:pt idx="1">
                  <c:v>Telecel</c:v>
                </c:pt>
                <c:pt idx="2">
                  <c:v>AT</c:v>
                </c:pt>
              </c:strCache>
            </c:strRef>
          </c:cat>
          <c:val>
            <c:numRef>
              <c:f>('Tab 6. Total Dom-MVoice per MNO'!$L$3,'Tab 6. Total Dom-MVoice per MNO'!$L$5,'Tab 6. Total Dom-MVoice per MNO'!$L$7)</c:f>
              <c:numCache>
                <c:formatCode>#,##0</c:formatCode>
                <c:ptCount val="3"/>
                <c:pt idx="0">
                  <c:v>28691454680</c:v>
                </c:pt>
                <c:pt idx="1">
                  <c:v>2181383416</c:v>
                </c:pt>
                <c:pt idx="2">
                  <c:v>314723853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9D6-B947-954D-9B2D93C10443}"/>
            </c:ext>
          </c:extLst>
        </c:ser>
        <c:dLbls>
          <c:dLblPos val="outEnd"/>
          <c:showLegendKey val="0"/>
          <c:showVal val="0"/>
          <c:showCatName val="1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25400" cap="flat" cmpd="sng" algn="ctr">
      <a:solidFill>
        <a:schemeClr val="accent5">
          <a:lumMod val="75000"/>
        </a:schemeClr>
      </a:solidFill>
      <a:round/>
    </a:ln>
    <a:effectLst/>
  </c:spPr>
  <c:txPr>
    <a:bodyPr/>
    <a:lstStyle/>
    <a:p>
      <a:pPr>
        <a:defRPr>
          <a:solidFill>
            <a:sysClr val="windowText" lastClr="000000"/>
          </a:solidFill>
          <a:latin typeface="Cambria" panose="02040503050406030204" pitchFamily="18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tx>
            <c:strRef>
              <c:f>'Tab 7. MV International Traffic'!$A$3</c:f>
              <c:strCache>
                <c:ptCount val="1"/>
                <c:pt idx="0">
                  <c:v>Incoming International Traffic</c:v>
                </c:pt>
              </c:strCache>
            </c:strRef>
          </c:tx>
          <c:spPr>
            <a:ln w="2222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7"/>
            <c:spPr>
              <a:solidFill>
                <a:schemeClr val="tx1"/>
              </a:solidFill>
              <a:ln w="15875">
                <a:solidFill>
                  <a:schemeClr val="accent1"/>
                </a:solidFill>
                <a:round/>
              </a:ln>
              <a:effectLst/>
            </c:spPr>
          </c:marker>
          <c:dLbls>
            <c:dLbl>
              <c:idx val="0"/>
              <c:layout>
                <c:manualLayout>
                  <c:x val="-4.8387096774193547E-2"/>
                  <c:y val="3.5714285714285712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F20F-4E43-9827-3CBE75B40201}"/>
                </c:ext>
              </c:extLst>
            </c:dLbl>
            <c:dLbl>
              <c:idx val="1"/>
              <c:layout>
                <c:manualLayout>
                  <c:x val="-4.7619047619047714E-2"/>
                  <c:y val="4.1194644696189497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F20F-4E43-9827-3CBE75B40201}"/>
                </c:ext>
              </c:extLst>
            </c:dLbl>
            <c:dLbl>
              <c:idx val="2"/>
              <c:layout>
                <c:manualLayout>
                  <c:x val="-6.084656084656094E-2"/>
                  <c:y val="4.1194644696189421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8-F20F-4E43-9827-3CBE75B40201}"/>
                </c:ext>
              </c:extLst>
            </c:dLbl>
            <c:dLbl>
              <c:idx val="3"/>
              <c:layout>
                <c:manualLayout>
                  <c:x val="-4.7619047619047616E-2"/>
                  <c:y val="4.5314109165808518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9-F20F-4E43-9827-3CBE75B40201}"/>
                </c:ext>
              </c:extLst>
            </c:dLbl>
            <c:numFmt formatCode="#,##0.00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800" b="1" i="0" u="none" strike="noStrike" kern="1200" baseline="0">
                    <a:solidFill>
                      <a:sysClr val="windowText" lastClr="000000"/>
                    </a:solidFill>
                    <a:latin typeface="Cambria" panose="02040503050406030204" pitchFamily="18" charset="0"/>
                    <a:ea typeface="+mn-ea"/>
                    <a:cs typeface="+mn-cs"/>
                  </a:defRPr>
                </a:pPr>
                <a:endParaRPr lang="en-GH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dk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'Tab 7. MV International Traffic'!$G$2:$K$2</c:f>
              <c:strCache>
                <c:ptCount val="5"/>
                <c:pt idx="0">
                  <c:v>Q1 2025</c:v>
                </c:pt>
                <c:pt idx="1">
                  <c:v>Q2 2025</c:v>
                </c:pt>
                <c:pt idx="2">
                  <c:v>Q3 2025</c:v>
                </c:pt>
                <c:pt idx="3">
                  <c:v>Q4 2025</c:v>
                </c:pt>
                <c:pt idx="4">
                  <c:v>Q1 2026</c:v>
                </c:pt>
              </c:strCache>
            </c:strRef>
          </c:cat>
          <c:val>
            <c:numRef>
              <c:f>'Tab 7. MV International Traffic'!$G$3:$K$3</c:f>
              <c:numCache>
                <c:formatCode>#,##0</c:formatCode>
                <c:ptCount val="5"/>
                <c:pt idx="0">
                  <c:v>41329257</c:v>
                </c:pt>
                <c:pt idx="1">
                  <c:v>40574561</c:v>
                </c:pt>
                <c:pt idx="2">
                  <c:v>36763322</c:v>
                </c:pt>
                <c:pt idx="3">
                  <c:v>34401458.979999997</c:v>
                </c:pt>
                <c:pt idx="4">
                  <c:v>29121221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20F-4E43-9827-3CBE75B40201}"/>
            </c:ext>
          </c:extLst>
        </c:ser>
        <c:ser>
          <c:idx val="1"/>
          <c:order val="1"/>
          <c:tx>
            <c:strRef>
              <c:f>'Tab 7. MV International Traffic'!$A$5</c:f>
              <c:strCache>
                <c:ptCount val="1"/>
                <c:pt idx="0">
                  <c:v>Outgoing International Traffic</c:v>
                </c:pt>
              </c:strCache>
            </c:strRef>
          </c:tx>
          <c:spPr>
            <a:ln w="22225" cap="rnd">
              <a:solidFill>
                <a:schemeClr val="accent2"/>
              </a:solidFill>
              <a:round/>
            </a:ln>
            <a:effectLst/>
          </c:spPr>
          <c:marker>
            <c:symbol val="diamond"/>
            <c:size val="7"/>
            <c:spPr>
              <a:solidFill>
                <a:schemeClr val="tx1"/>
              </a:solidFill>
              <a:ln w="15875">
                <a:solidFill>
                  <a:schemeClr val="accent2"/>
                </a:solidFill>
                <a:round/>
              </a:ln>
              <a:effectLst/>
            </c:spPr>
          </c:marker>
          <c:dLbls>
            <c:dLbl>
              <c:idx val="0"/>
              <c:layout>
                <c:manualLayout>
                  <c:x val="-8.602150537634419E-2"/>
                  <c:y val="-3.5856573705179293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F20F-4E43-9827-3CBE75B40201}"/>
                </c:ext>
              </c:extLst>
            </c:dLbl>
            <c:dLbl>
              <c:idx val="1"/>
              <c:layout>
                <c:manualLayout>
                  <c:x val="-4.2328042328042423E-2"/>
                  <c:y val="-5.3553038105046344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F20F-4E43-9827-3CBE75B40201}"/>
                </c:ext>
              </c:extLst>
            </c:dLbl>
            <c:dLbl>
              <c:idx val="2"/>
              <c:layout>
                <c:manualLayout>
                  <c:x val="-6.084656084656094E-2"/>
                  <c:y val="-4.9433573635427434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F20F-4E43-9827-3CBE75B40201}"/>
                </c:ext>
              </c:extLst>
            </c:dLbl>
            <c:dLbl>
              <c:idx val="3"/>
              <c:layout>
                <c:manualLayout>
                  <c:x val="-5.0264550264550359E-2"/>
                  <c:y val="-3.7075180226570546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F20F-4E43-9827-3CBE75B40201}"/>
                </c:ext>
              </c:extLst>
            </c:dLbl>
            <c:numFmt formatCode="#,##0.00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800" b="1" i="0" u="none" strike="noStrike" kern="1200" baseline="0">
                    <a:solidFill>
                      <a:sysClr val="windowText" lastClr="000000"/>
                    </a:solidFill>
                    <a:latin typeface="Cambria" panose="02040503050406030204" pitchFamily="18" charset="0"/>
                    <a:ea typeface="+mn-ea"/>
                    <a:cs typeface="+mn-cs"/>
                  </a:defRPr>
                </a:pPr>
                <a:endParaRPr lang="en-GH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dk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'Tab 7. MV International Traffic'!$G$2:$K$2</c:f>
              <c:strCache>
                <c:ptCount val="5"/>
                <c:pt idx="0">
                  <c:v>Q1 2025</c:v>
                </c:pt>
                <c:pt idx="1">
                  <c:v>Q2 2025</c:v>
                </c:pt>
                <c:pt idx="2">
                  <c:v>Q3 2025</c:v>
                </c:pt>
                <c:pt idx="3">
                  <c:v>Q4 2025</c:v>
                </c:pt>
                <c:pt idx="4">
                  <c:v>Q1 2026</c:v>
                </c:pt>
              </c:strCache>
            </c:strRef>
          </c:cat>
          <c:val>
            <c:numRef>
              <c:f>'Tab 7. MV International Traffic'!$G$5:$K$5</c:f>
              <c:numCache>
                <c:formatCode>#,##0</c:formatCode>
                <c:ptCount val="5"/>
                <c:pt idx="0">
                  <c:v>104246439</c:v>
                </c:pt>
                <c:pt idx="1">
                  <c:v>83599789</c:v>
                </c:pt>
                <c:pt idx="2">
                  <c:v>81869771</c:v>
                </c:pt>
                <c:pt idx="3">
                  <c:v>76532385.930000007</c:v>
                </c:pt>
                <c:pt idx="4">
                  <c:v>90126202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F20F-4E43-9827-3CBE75B4020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728909007"/>
        <c:axId val="1728152319"/>
      </c:lineChart>
      <c:catAx>
        <c:axId val="172890900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dk1">
                  <a:lumMod val="15000"/>
                  <a:lumOff val="85000"/>
                  <a:alpha val="54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dk1">
                  <a:lumMod val="15000"/>
                  <a:lumOff val="85000"/>
                  <a:alpha val="51000"/>
                </a:schemeClr>
              </a:solidFill>
              <a:round/>
            </a:ln>
            <a:effectLst/>
          </c:spPr>
        </c:min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dk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1" i="0" u="none" strike="noStrike" kern="1200" cap="none" spc="0" normalizeH="0" baseline="0">
                <a:solidFill>
                  <a:sysClr val="windowText" lastClr="000000"/>
                </a:solidFill>
                <a:latin typeface="Cambria" panose="02040503050406030204" pitchFamily="18" charset="0"/>
                <a:ea typeface="+mn-ea"/>
                <a:cs typeface="+mn-cs"/>
              </a:defRPr>
            </a:pPr>
            <a:endParaRPr lang="en-GH"/>
          </a:p>
        </c:txPr>
        <c:crossAx val="1728152319"/>
        <c:crosses val="autoZero"/>
        <c:auto val="1"/>
        <c:lblAlgn val="ctr"/>
        <c:lblOffset val="100"/>
        <c:noMultiLvlLbl val="0"/>
      </c:catAx>
      <c:valAx>
        <c:axId val="172815231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dk1">
                  <a:lumMod val="15000"/>
                  <a:lumOff val="85000"/>
                  <a:alpha val="54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800" b="1" i="0" u="none" strike="noStrike" kern="1200" baseline="0">
                    <a:solidFill>
                      <a:sysClr val="windowText" lastClr="000000"/>
                    </a:solidFill>
                    <a:latin typeface="Cambria" panose="02040503050406030204" pitchFamily="18" charset="0"/>
                    <a:ea typeface="+mn-ea"/>
                    <a:cs typeface="+mn-cs"/>
                  </a:defRPr>
                </a:pPr>
                <a:r>
                  <a:rPr lang="en-GB"/>
                  <a:t>International Traffic </a:t>
                </a:r>
              </a:p>
              <a:p>
                <a:pPr>
                  <a:defRPr/>
                </a:pPr>
                <a:r>
                  <a:rPr lang="en-GB"/>
                  <a:t>(Millions)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800" b="1" i="0" u="none" strike="noStrike" kern="1200" baseline="0">
                  <a:solidFill>
                    <a:sysClr val="windowText" lastClr="000000"/>
                  </a:solidFill>
                  <a:latin typeface="Cambria" panose="02040503050406030204" pitchFamily="18" charset="0"/>
                  <a:ea typeface="+mn-ea"/>
                  <a:cs typeface="+mn-cs"/>
                </a:defRPr>
              </a:pPr>
              <a:endParaRPr lang="en-GH"/>
            </a:p>
          </c:txPr>
        </c:title>
        <c:numFmt formatCode="#,##0.0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1" i="0" u="none" strike="noStrike" kern="1200" baseline="0">
                <a:solidFill>
                  <a:sysClr val="windowText" lastClr="000000"/>
                </a:solidFill>
                <a:latin typeface="Cambria" panose="02040503050406030204" pitchFamily="18" charset="0"/>
                <a:ea typeface="+mn-ea"/>
                <a:cs typeface="+mn-cs"/>
              </a:defRPr>
            </a:pPr>
            <a:endParaRPr lang="en-GH"/>
          </a:p>
        </c:txPr>
        <c:crossAx val="1728909007"/>
        <c:crosses val="autoZero"/>
        <c:crossBetween val="between"/>
        <c:dispUnits>
          <c:builtInUnit val="millions"/>
        </c:dispUnits>
      </c:valAx>
      <c:spPr>
        <a:pattFill prst="ltDnDiag">
          <a:fgClr>
            <a:schemeClr val="dk1">
              <a:lumMod val="15000"/>
              <a:lumOff val="85000"/>
            </a:schemeClr>
          </a:fgClr>
          <a:bgClr>
            <a:schemeClr val="lt1"/>
          </a:bgClr>
        </a:pattFill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800" b="1" i="0" u="none" strike="noStrike" kern="1200" baseline="0">
              <a:solidFill>
                <a:sysClr val="windowText" lastClr="000000"/>
              </a:solidFill>
              <a:latin typeface="Cambria" panose="02040503050406030204" pitchFamily="18" charset="0"/>
              <a:ea typeface="+mn-ea"/>
              <a:cs typeface="+mn-cs"/>
            </a:defRPr>
          </a:pPr>
          <a:endParaRPr lang="en-GH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lt1"/>
    </a:solidFill>
    <a:ln w="25400" cap="flat" cmpd="sng" algn="ctr">
      <a:solidFill>
        <a:schemeClr val="accent5"/>
      </a:solidFill>
      <a:round/>
    </a:ln>
    <a:effectLst/>
  </c:spPr>
  <c:txPr>
    <a:bodyPr/>
    <a:lstStyle/>
    <a:p>
      <a:pPr>
        <a:defRPr sz="800" b="1">
          <a:solidFill>
            <a:sysClr val="windowText" lastClr="000000"/>
          </a:solidFill>
          <a:latin typeface="Cambria" panose="02040503050406030204" pitchFamily="18" charset="0"/>
        </a:defRPr>
      </a:pPr>
      <a:endParaRPr lang="en-GH"/>
    </a:p>
  </c:txPr>
  <c:printSettings>
    <c:headerFooter/>
    <c:pageMargins b="0.75" l="0.7" r="0.7" t="0.75" header="0.3" footer="0.3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spPr>
            <a:ln w="22225" cap="rnd">
              <a:solidFill>
                <a:schemeClr val="accent1"/>
              </a:solidFill>
              <a:round/>
            </a:ln>
            <a:effectLst/>
          </c:spPr>
          <c:marker>
            <c:symbol val="star"/>
            <c:size val="6"/>
            <c:spPr>
              <a:noFill/>
              <a:ln w="15875">
                <a:solidFill>
                  <a:schemeClr val="tx1"/>
                </a:solidFill>
                <a:round/>
              </a:ln>
              <a:effectLst/>
            </c:spPr>
          </c:marker>
          <c:dLbls>
            <c:dLbl>
              <c:idx val="0"/>
              <c:layout>
                <c:manualLayout>
                  <c:x val="-6.6666666666666693E-2"/>
                  <c:y val="-4.6296296296296294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D3BA-C840-B229-E2625918847B}"/>
                </c:ext>
              </c:extLst>
            </c:dLbl>
            <c:dLbl>
              <c:idx val="1"/>
              <c:layout>
                <c:manualLayout>
                  <c:x val="-3.3333333333333333E-2"/>
                  <c:y val="-5.0925925925925923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94F7-DE48-9C80-19CB2276D9E0}"/>
                </c:ext>
              </c:extLst>
            </c:dLbl>
            <c:dLbl>
              <c:idx val="2"/>
              <c:layout>
                <c:manualLayout>
                  <c:x val="-5.5555555555555455E-2"/>
                  <c:y val="-5.5555555555555552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E215-3F4A-9812-F3DE1304B441}"/>
                </c:ext>
              </c:extLst>
            </c:dLbl>
            <c:dLbl>
              <c:idx val="3"/>
              <c:layout>
                <c:manualLayout>
                  <c:x val="-5.5555555555555455E-2"/>
                  <c:y val="-6.0185185185185272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2D99-F64F-8792-928091F4A1CA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800" b="1" i="0" u="none" strike="noStrike" kern="1200" baseline="0">
                    <a:solidFill>
                      <a:sysClr val="windowText" lastClr="000000"/>
                    </a:solidFill>
                    <a:latin typeface="Cambria" panose="02040503050406030204" pitchFamily="18" charset="0"/>
                    <a:ea typeface="+mn-ea"/>
                    <a:cs typeface="+mn-cs"/>
                  </a:defRPr>
                </a:pPr>
                <a:endParaRPr lang="en-GH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dk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'Tab 8. MVoice MoU per Subs'!$H$2:$L$2</c:f>
              <c:strCache>
                <c:ptCount val="5"/>
                <c:pt idx="0">
                  <c:v>Q1 2025</c:v>
                </c:pt>
                <c:pt idx="1">
                  <c:v>Q2 2025</c:v>
                </c:pt>
                <c:pt idx="2">
                  <c:v>Q3 2025</c:v>
                </c:pt>
                <c:pt idx="3">
                  <c:v>Q4 2025</c:v>
                </c:pt>
                <c:pt idx="4">
                  <c:v>Q1 2026</c:v>
                </c:pt>
              </c:strCache>
            </c:strRef>
          </c:cat>
          <c:val>
            <c:numRef>
              <c:f>'Tab 8. MVoice MoU per Subs'!$H$7:$L$7</c:f>
              <c:numCache>
                <c:formatCode>0.00</c:formatCode>
                <c:ptCount val="5"/>
                <c:pt idx="0">
                  <c:v>733.01726928299377</c:v>
                </c:pt>
                <c:pt idx="1">
                  <c:v>703.23647144929191</c:v>
                </c:pt>
                <c:pt idx="2">
                  <c:v>713.05998150850212</c:v>
                </c:pt>
                <c:pt idx="3">
                  <c:v>716.53303329181324</c:v>
                </c:pt>
                <c:pt idx="4">
                  <c:v>718.75815128081922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814-9C40-9A9F-3128EED1A17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19144863"/>
        <c:axId val="127764847"/>
      </c:lineChart>
      <c:catAx>
        <c:axId val="41914486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dk1">
                  <a:lumMod val="15000"/>
                  <a:lumOff val="85000"/>
                  <a:alpha val="54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dk1">
                  <a:lumMod val="15000"/>
                  <a:lumOff val="85000"/>
                  <a:alpha val="51000"/>
                </a:schemeClr>
              </a:solidFill>
              <a:round/>
            </a:ln>
            <a:effectLst/>
          </c:spPr>
        </c:min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dk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1" i="0" u="none" strike="noStrike" kern="1200" cap="none" spc="0" normalizeH="0" baseline="0">
                <a:solidFill>
                  <a:sysClr val="windowText" lastClr="000000"/>
                </a:solidFill>
                <a:latin typeface="Cambria" panose="02040503050406030204" pitchFamily="18" charset="0"/>
                <a:ea typeface="+mn-ea"/>
                <a:cs typeface="+mn-cs"/>
              </a:defRPr>
            </a:pPr>
            <a:endParaRPr lang="en-GH"/>
          </a:p>
        </c:txPr>
        <c:crossAx val="127764847"/>
        <c:crosses val="autoZero"/>
        <c:auto val="1"/>
        <c:lblAlgn val="ctr"/>
        <c:lblOffset val="100"/>
        <c:noMultiLvlLbl val="0"/>
      </c:catAx>
      <c:valAx>
        <c:axId val="12776484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dk1">
                  <a:lumMod val="15000"/>
                  <a:lumOff val="85000"/>
                  <a:alpha val="54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ysClr val="windowText" lastClr="000000"/>
                    </a:solidFill>
                    <a:latin typeface="Cambria" panose="02040503050406030204" pitchFamily="18" charset="0"/>
                    <a:ea typeface="+mn-ea"/>
                    <a:cs typeface="+mn-cs"/>
                  </a:defRPr>
                </a:pPr>
                <a:r>
                  <a:rPr lang="en-GB"/>
                  <a:t>Minutes of use</a:t>
                </a:r>
                <a:r>
                  <a:rPr lang="en-GB" baseline="0"/>
                  <a:t> per Subscription</a:t>
                </a:r>
                <a:endParaRPr lang="en-GB"/>
              </a:p>
            </c:rich>
          </c:tx>
          <c:layout>
            <c:manualLayout>
              <c:xMode val="edge"/>
              <c:yMode val="edge"/>
              <c:x val="1.9444444444444445E-2"/>
              <c:y val="0.1698108048993876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ysClr val="windowText" lastClr="000000"/>
                  </a:solidFill>
                  <a:latin typeface="Cambria" panose="02040503050406030204" pitchFamily="18" charset="0"/>
                  <a:ea typeface="+mn-ea"/>
                  <a:cs typeface="+mn-cs"/>
                </a:defRPr>
              </a:pPr>
              <a:endParaRPr lang="en-GB"/>
            </a:p>
          </c:txPr>
        </c:title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1" i="0" u="none" strike="noStrike" kern="1200" baseline="0">
                <a:solidFill>
                  <a:sysClr val="windowText" lastClr="000000"/>
                </a:solidFill>
                <a:latin typeface="Cambria" panose="02040503050406030204" pitchFamily="18" charset="0"/>
                <a:ea typeface="+mn-ea"/>
                <a:cs typeface="+mn-cs"/>
              </a:defRPr>
            </a:pPr>
            <a:endParaRPr lang="en-GH"/>
          </a:p>
        </c:txPr>
        <c:crossAx val="419144863"/>
        <c:crosses val="autoZero"/>
        <c:crossBetween val="between"/>
      </c:valAx>
      <c:spPr>
        <a:pattFill prst="ltDnDiag">
          <a:fgClr>
            <a:schemeClr val="dk1">
              <a:lumMod val="15000"/>
              <a:lumOff val="85000"/>
            </a:schemeClr>
          </a:fgClr>
          <a:bgClr>
            <a:schemeClr val="lt1"/>
          </a:bgClr>
        </a:pattFill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lt1"/>
    </a:solidFill>
    <a:ln w="22225" cap="flat" cmpd="sng" algn="ctr">
      <a:solidFill>
        <a:schemeClr val="accent5"/>
      </a:solidFill>
      <a:round/>
    </a:ln>
    <a:effectLst/>
  </c:spPr>
  <c:txPr>
    <a:bodyPr/>
    <a:lstStyle/>
    <a:p>
      <a:pPr>
        <a:defRPr>
          <a:solidFill>
            <a:sysClr val="windowText" lastClr="000000"/>
          </a:solidFill>
          <a:latin typeface="Cambria" panose="02040503050406030204" pitchFamily="18" charset="0"/>
        </a:defRPr>
      </a:pPr>
      <a:endParaRPr lang="en-GH"/>
    </a:p>
  </c:txPr>
  <c:printSettings>
    <c:headerFooter/>
    <c:pageMargins b="0.75" l="0.7" r="0.7" t="0.75" header="0.3" footer="0.3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'Tab 9. Number of SMS'!$B$3</c:f>
              <c:strCache>
                <c:ptCount val="1"/>
                <c:pt idx="0">
                  <c:v>Off-Net SMS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numFmt formatCode="#,##0.00" sourceLinked="0"/>
            <c:spPr>
              <a:noFill/>
              <a:ln>
                <a:noFill/>
              </a:ln>
              <a:effectLst/>
            </c:spPr>
            <c:txPr>
              <a:bodyPr rot="5400000" spcFirstLastPara="1" vertOverflow="ellipsis" wrap="square" anchor="ctr" anchorCtr="1"/>
              <a:lstStyle/>
              <a:p>
                <a:pPr>
                  <a:defRPr sz="800" b="1" i="0" u="none" strike="noStrike" kern="1200" baseline="0">
                    <a:solidFill>
                      <a:sysClr val="windowText" lastClr="000000"/>
                    </a:solidFill>
                    <a:latin typeface="Cambria" panose="02040503050406030204" pitchFamily="18" charset="0"/>
                    <a:ea typeface="+mn-ea"/>
                    <a:cs typeface="+mn-cs"/>
                  </a:defRPr>
                </a:pPr>
                <a:endParaRPr lang="en-GH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dk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'Tab 9. Number of SMS'!$H$2:$L$2</c:f>
              <c:strCache>
                <c:ptCount val="5"/>
                <c:pt idx="0">
                  <c:v>Q1 2025</c:v>
                </c:pt>
                <c:pt idx="1">
                  <c:v>Q2 2025</c:v>
                </c:pt>
                <c:pt idx="2">
                  <c:v>Q3 2025</c:v>
                </c:pt>
                <c:pt idx="3">
                  <c:v>Q4 2025</c:v>
                </c:pt>
                <c:pt idx="4">
                  <c:v>Q1 2026</c:v>
                </c:pt>
              </c:strCache>
            </c:strRef>
          </c:cat>
          <c:val>
            <c:numRef>
              <c:f>'Tab 9. Number of SMS'!$H$3:$L$3</c:f>
              <c:numCache>
                <c:formatCode>#,##0</c:formatCode>
                <c:ptCount val="5"/>
                <c:pt idx="0">
                  <c:v>705902360</c:v>
                </c:pt>
                <c:pt idx="1">
                  <c:v>751314479</c:v>
                </c:pt>
                <c:pt idx="2">
                  <c:v>724652417</c:v>
                </c:pt>
                <c:pt idx="3">
                  <c:v>799707735</c:v>
                </c:pt>
                <c:pt idx="4">
                  <c:v>862081189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03C-4D4B-A9DF-CB63DE885F9C}"/>
            </c:ext>
          </c:extLst>
        </c:ser>
        <c:ser>
          <c:idx val="1"/>
          <c:order val="1"/>
          <c:tx>
            <c:strRef>
              <c:f>'Tab 9. Number of SMS'!$B$4</c:f>
              <c:strCache>
                <c:ptCount val="1"/>
                <c:pt idx="0">
                  <c:v>On-Net SMS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numFmt formatCode="#,##0.00" sourceLinked="0"/>
            <c:spPr>
              <a:noFill/>
              <a:ln>
                <a:noFill/>
              </a:ln>
              <a:effectLst/>
            </c:spPr>
            <c:txPr>
              <a:bodyPr rot="5400000" spcFirstLastPara="1" vertOverflow="ellipsis" wrap="square" anchor="ctr" anchorCtr="1"/>
              <a:lstStyle/>
              <a:p>
                <a:pPr>
                  <a:defRPr sz="800" b="1" i="0" u="none" strike="noStrike" kern="1200" baseline="0">
                    <a:solidFill>
                      <a:sysClr val="windowText" lastClr="000000"/>
                    </a:solidFill>
                    <a:latin typeface="Cambria" panose="02040503050406030204" pitchFamily="18" charset="0"/>
                    <a:ea typeface="+mn-ea"/>
                    <a:cs typeface="+mn-cs"/>
                  </a:defRPr>
                </a:pPr>
                <a:endParaRPr lang="en-GH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dk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'Tab 9. Number of SMS'!$H$2:$L$2</c:f>
              <c:strCache>
                <c:ptCount val="5"/>
                <c:pt idx="0">
                  <c:v>Q1 2025</c:v>
                </c:pt>
                <c:pt idx="1">
                  <c:v>Q2 2025</c:v>
                </c:pt>
                <c:pt idx="2">
                  <c:v>Q3 2025</c:v>
                </c:pt>
                <c:pt idx="3">
                  <c:v>Q4 2025</c:v>
                </c:pt>
                <c:pt idx="4">
                  <c:v>Q1 2026</c:v>
                </c:pt>
              </c:strCache>
            </c:strRef>
          </c:cat>
          <c:val>
            <c:numRef>
              <c:f>'Tab 9. Number of SMS'!$H$4:$L$4</c:f>
              <c:numCache>
                <c:formatCode>#,##0</c:formatCode>
                <c:ptCount val="5"/>
                <c:pt idx="0">
                  <c:v>1095930867</c:v>
                </c:pt>
                <c:pt idx="1">
                  <c:v>2102646295</c:v>
                </c:pt>
                <c:pt idx="2">
                  <c:v>2450423603</c:v>
                </c:pt>
                <c:pt idx="3">
                  <c:v>2871511540</c:v>
                </c:pt>
                <c:pt idx="4">
                  <c:v>3081650562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B03C-4D4B-A9DF-CB63DE885F9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overlap val="-27"/>
        <c:axId val="1197209376"/>
        <c:axId val="1730509087"/>
      </c:barChart>
      <c:lineChart>
        <c:grouping val="standard"/>
        <c:varyColors val="0"/>
        <c:ser>
          <c:idx val="2"/>
          <c:order val="2"/>
          <c:tx>
            <c:strRef>
              <c:f>'Tab 9. Number of SMS'!$B$5</c:f>
              <c:strCache>
                <c:ptCount val="1"/>
                <c:pt idx="0">
                  <c:v>Total SMS</c:v>
                </c:pt>
              </c:strCache>
            </c:strRef>
          </c:tx>
          <c:spPr>
            <a:ln w="25400" cap="rnd">
              <a:solidFill>
                <a:schemeClr val="accent3"/>
              </a:solidFill>
              <a:round/>
            </a:ln>
            <a:effectLst/>
          </c:spPr>
          <c:marker>
            <c:symbol val="diamond"/>
            <c:size val="7"/>
            <c:spPr>
              <a:solidFill>
                <a:schemeClr val="tx1"/>
              </a:solidFill>
              <a:ln w="15875">
                <a:solidFill>
                  <a:schemeClr val="accent3"/>
                </a:solidFill>
                <a:round/>
              </a:ln>
              <a:effectLst/>
            </c:spPr>
          </c:marker>
          <c:dLbls>
            <c:dLbl>
              <c:idx val="0"/>
              <c:layout>
                <c:manualLayout>
                  <c:x val="-7.3298429319371722E-2"/>
                  <c:y val="-2.2577610536218252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2B09-F640-8150-D960BB498D17}"/>
                </c:ext>
              </c:extLst>
            </c:dLbl>
            <c:dLbl>
              <c:idx val="1"/>
              <c:layout>
                <c:manualLayout>
                  <c:x val="-8.1151832460732987E-2"/>
                  <c:y val="-1.8814675446848523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2B09-F640-8150-D960BB498D17}"/>
                </c:ext>
              </c:extLst>
            </c:dLbl>
            <c:dLbl>
              <c:idx val="2"/>
              <c:layout>
                <c:manualLayout>
                  <c:x val="-7.3298429319371819E-2"/>
                  <c:y val="-2.634054562558796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2B09-F640-8150-D960BB498D17}"/>
                </c:ext>
              </c:extLst>
            </c:dLbl>
            <c:dLbl>
              <c:idx val="3"/>
              <c:layout>
                <c:manualLayout>
                  <c:x val="-6.0209424083769732E-2"/>
                  <c:y val="-3.7629350893697074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2B09-F640-8150-D960BB498D17}"/>
                </c:ext>
              </c:extLst>
            </c:dLbl>
            <c:numFmt formatCode="#,##0.00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800" b="1" i="0" u="none" strike="noStrike" kern="1200" baseline="0">
                    <a:solidFill>
                      <a:sysClr val="windowText" lastClr="000000"/>
                    </a:solidFill>
                    <a:latin typeface="Cambria" panose="02040503050406030204" pitchFamily="18" charset="0"/>
                    <a:ea typeface="+mn-ea"/>
                    <a:cs typeface="+mn-cs"/>
                  </a:defRPr>
                </a:pPr>
                <a:endParaRPr lang="en-GH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dk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'Tab 9. Number of SMS'!$H$2:$L$2</c:f>
              <c:strCache>
                <c:ptCount val="5"/>
                <c:pt idx="0">
                  <c:v>Q1 2025</c:v>
                </c:pt>
                <c:pt idx="1">
                  <c:v>Q2 2025</c:v>
                </c:pt>
                <c:pt idx="2">
                  <c:v>Q3 2025</c:v>
                </c:pt>
                <c:pt idx="3">
                  <c:v>Q4 2025</c:v>
                </c:pt>
                <c:pt idx="4">
                  <c:v>Q1 2026</c:v>
                </c:pt>
              </c:strCache>
            </c:strRef>
          </c:cat>
          <c:val>
            <c:numRef>
              <c:f>'Tab 9. Number of SMS'!$H$5:$L$5</c:f>
              <c:numCache>
                <c:formatCode>#,##0</c:formatCode>
                <c:ptCount val="5"/>
                <c:pt idx="0">
                  <c:v>1801833227</c:v>
                </c:pt>
                <c:pt idx="1">
                  <c:v>2853960774</c:v>
                </c:pt>
                <c:pt idx="2">
                  <c:v>3175076020</c:v>
                </c:pt>
                <c:pt idx="3">
                  <c:v>3671219275</c:v>
                </c:pt>
                <c:pt idx="4">
                  <c:v>3943731751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B03C-4D4B-A9DF-CB63DE885F9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197209376"/>
        <c:axId val="1730509087"/>
      </c:lineChart>
      <c:catAx>
        <c:axId val="119720937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dk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dk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1" i="0" u="none" strike="noStrike" kern="1200" cap="none" spc="0" normalizeH="0" baseline="0">
                <a:solidFill>
                  <a:sysClr val="windowText" lastClr="000000"/>
                </a:solidFill>
                <a:latin typeface="Cambria" panose="02040503050406030204" pitchFamily="18" charset="0"/>
                <a:ea typeface="+mn-ea"/>
                <a:cs typeface="+mn-cs"/>
              </a:defRPr>
            </a:pPr>
            <a:endParaRPr lang="en-GH"/>
          </a:p>
        </c:txPr>
        <c:crossAx val="1730509087"/>
        <c:crosses val="autoZero"/>
        <c:auto val="1"/>
        <c:lblAlgn val="ctr"/>
        <c:lblOffset val="100"/>
        <c:noMultiLvlLbl val="0"/>
      </c:catAx>
      <c:valAx>
        <c:axId val="173050908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dk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800" b="1" i="0" u="none" strike="noStrike" kern="1200" baseline="0">
                    <a:solidFill>
                      <a:sysClr val="windowText" lastClr="000000"/>
                    </a:solidFill>
                    <a:latin typeface="Cambria" panose="02040503050406030204" pitchFamily="18" charset="0"/>
                    <a:ea typeface="+mn-ea"/>
                    <a:cs typeface="+mn-cs"/>
                  </a:defRPr>
                </a:pPr>
                <a:r>
                  <a:rPr lang="en-GB"/>
                  <a:t>SMS Counts (Billions)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800" b="1" i="0" u="none" strike="noStrike" kern="1200" baseline="0">
                  <a:solidFill>
                    <a:sysClr val="windowText" lastClr="000000"/>
                  </a:solidFill>
                  <a:latin typeface="Cambria" panose="02040503050406030204" pitchFamily="18" charset="0"/>
                  <a:ea typeface="+mn-ea"/>
                  <a:cs typeface="+mn-cs"/>
                </a:defRPr>
              </a:pPr>
              <a:endParaRPr lang="en-GH"/>
            </a:p>
          </c:txPr>
        </c:title>
        <c:numFmt formatCode="#,##0.0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1" i="0" u="none" strike="noStrike" kern="1200" baseline="0">
                <a:solidFill>
                  <a:sysClr val="windowText" lastClr="000000"/>
                </a:solidFill>
                <a:latin typeface="Cambria" panose="02040503050406030204" pitchFamily="18" charset="0"/>
                <a:ea typeface="+mn-ea"/>
                <a:cs typeface="+mn-cs"/>
              </a:defRPr>
            </a:pPr>
            <a:endParaRPr lang="en-GH"/>
          </a:p>
        </c:txPr>
        <c:crossAx val="1197209376"/>
        <c:crosses val="autoZero"/>
        <c:crossBetween val="between"/>
        <c:dispUnits>
          <c:builtInUnit val="billions"/>
        </c:dispUnits>
      </c:valAx>
      <c:spPr>
        <a:pattFill prst="ltDnDiag">
          <a:fgClr>
            <a:schemeClr val="dk1">
              <a:lumMod val="15000"/>
              <a:lumOff val="85000"/>
            </a:schemeClr>
          </a:fgClr>
          <a:bgClr>
            <a:schemeClr val="lt1"/>
          </a:bgClr>
        </a:pattFill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800" b="1" i="0" u="none" strike="noStrike" kern="1200" baseline="0">
              <a:solidFill>
                <a:sysClr val="windowText" lastClr="000000"/>
              </a:solidFill>
              <a:latin typeface="Cambria" panose="02040503050406030204" pitchFamily="18" charset="0"/>
              <a:ea typeface="+mn-ea"/>
              <a:cs typeface="+mn-cs"/>
            </a:defRPr>
          </a:pPr>
          <a:endParaRPr lang="en-GH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lt1"/>
    </a:solidFill>
    <a:ln w="25400" cap="flat" cmpd="sng" algn="ctr">
      <a:solidFill>
        <a:schemeClr val="accent5"/>
      </a:solidFill>
      <a:round/>
    </a:ln>
    <a:effectLst/>
  </c:spPr>
  <c:txPr>
    <a:bodyPr/>
    <a:lstStyle/>
    <a:p>
      <a:pPr>
        <a:defRPr sz="800" b="1">
          <a:solidFill>
            <a:sysClr val="windowText" lastClr="000000"/>
          </a:solidFill>
          <a:latin typeface="Cambria" panose="02040503050406030204" pitchFamily="18" charset="0"/>
        </a:defRPr>
      </a:pPr>
      <a:endParaRPr lang="en-GH"/>
    </a:p>
  </c:txPr>
  <c:printSettings>
    <c:headerFooter/>
    <c:pageMargins b="0.75" l="0.7" r="0.7" t="0.75" header="0.3" footer="0.3"/>
    <c:pageSetup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explosion val="6"/>
          <c:dPt>
            <c:idx val="0"/>
            <c:bubble3D val="0"/>
            <c:spPr>
              <a:solidFill>
                <a:srgbClr val="FFFF00"/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01-38FE-5342-8D0E-E52CF029CCBC}"/>
              </c:ext>
            </c:extLst>
          </c:dPt>
          <c:dPt>
            <c:idx val="1"/>
            <c:bubble3D val="0"/>
            <c:spPr>
              <a:solidFill>
                <a:srgbClr val="FF0000"/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02-38FE-5342-8D0E-E52CF029CCBC}"/>
              </c:ext>
            </c:extLst>
          </c:dPt>
          <c:dPt>
            <c:idx val="2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03-38FE-5342-8D0E-E52CF029CCBC}"/>
              </c:ext>
            </c:extLst>
          </c:dPt>
          <c:dLbls>
            <c:dLbl>
              <c:idx val="0"/>
              <c:numFmt formatCode="0.00%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800" b="1" i="0" u="none" strike="noStrike" kern="1200" spc="0" baseline="0">
                      <a:solidFill>
                        <a:sysClr val="windowText" lastClr="000000"/>
                      </a:solidFill>
                      <a:latin typeface="Cambria" panose="02040503050406030204" pitchFamily="18" charset="0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outEnd"/>
              <c:showLegendKey val="0"/>
              <c:showVal val="1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38FE-5342-8D0E-E52CF029CCBC}"/>
                </c:ext>
              </c:extLst>
            </c:dLbl>
            <c:dLbl>
              <c:idx val="1"/>
              <c:numFmt formatCode="0.00%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800" b="1" i="0" u="none" strike="noStrike" kern="1200" spc="0" baseline="0">
                      <a:solidFill>
                        <a:sysClr val="windowText" lastClr="000000"/>
                      </a:solidFill>
                      <a:latin typeface="Cambria" panose="02040503050406030204" pitchFamily="18" charset="0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outEnd"/>
              <c:showLegendKey val="0"/>
              <c:showVal val="1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38FE-5342-8D0E-E52CF029CCBC}"/>
                </c:ext>
              </c:extLst>
            </c:dLbl>
            <c:dLbl>
              <c:idx val="2"/>
              <c:numFmt formatCode="0.00%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800" b="1" i="0" u="none" strike="noStrike" kern="1200" spc="0" baseline="0">
                      <a:solidFill>
                        <a:sysClr val="windowText" lastClr="000000"/>
                      </a:solidFill>
                      <a:latin typeface="Cambria" panose="02040503050406030204" pitchFamily="18" charset="0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outEnd"/>
              <c:showLegendKey val="0"/>
              <c:showVal val="1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38FE-5342-8D0E-E52CF029CCBC}"/>
                </c:ext>
              </c:extLst>
            </c:dLbl>
            <c:numFmt formatCode="0.00%" sourceLinked="0"/>
            <c:spPr>
              <a:noFill/>
              <a:ln>
                <a:noFill/>
              </a:ln>
              <a:effectLst/>
            </c:spPr>
            <c:dLblPos val="outEnd"/>
            <c:showLegendKey val="0"/>
            <c:showVal val="1"/>
            <c:showCatName val="1"/>
            <c:showSerName val="0"/>
            <c:showPercent val="1"/>
            <c:showBubbleSize val="0"/>
            <c:separator>
</c:separator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'Tab 10. No. of SMS per MNOs'!$A$16:$A$18</c:f>
              <c:strCache>
                <c:ptCount val="3"/>
                <c:pt idx="0">
                  <c:v>MTN</c:v>
                </c:pt>
                <c:pt idx="1">
                  <c:v>Telecel</c:v>
                </c:pt>
                <c:pt idx="2">
                  <c:v>AT</c:v>
                </c:pt>
              </c:strCache>
            </c:strRef>
          </c:cat>
          <c:val>
            <c:numRef>
              <c:f>'Tab 10. No. of SMS per MNOs'!$K$16:$K$18</c:f>
              <c:numCache>
                <c:formatCode>#,##0</c:formatCode>
                <c:ptCount val="3"/>
                <c:pt idx="0">
                  <c:v>3121698881</c:v>
                </c:pt>
                <c:pt idx="1">
                  <c:v>815584922</c:v>
                </c:pt>
                <c:pt idx="2">
                  <c:v>6447948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8FE-5342-8D0E-E52CF029CCBC}"/>
            </c:ext>
          </c:extLst>
        </c:ser>
        <c:dLbls>
          <c:dLblPos val="outEnd"/>
          <c:showLegendKey val="0"/>
          <c:showVal val="0"/>
          <c:showCatName val="1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25400" cap="flat" cmpd="sng" algn="ctr">
      <a:solidFill>
        <a:schemeClr val="accent5"/>
      </a:solidFill>
      <a:round/>
    </a:ln>
    <a:effectLst/>
  </c:spPr>
  <c:txPr>
    <a:bodyPr/>
    <a:lstStyle/>
    <a:p>
      <a:pPr>
        <a:defRPr sz="800">
          <a:solidFill>
            <a:sysClr val="windowText" lastClr="000000"/>
          </a:solidFill>
          <a:latin typeface="Cambria" panose="02040503050406030204" pitchFamily="18" charset="0"/>
        </a:defRPr>
      </a:pPr>
      <a:endParaRPr lang="en-GH"/>
    </a:p>
  </c:txPr>
  <c:printSettings>
    <c:headerFooter/>
    <c:pageMargins b="0.75" l="0.7" r="0.7" t="0.75" header="0.3" footer="0.3"/>
    <c:pageSetup/>
  </c:printSettings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1"/>
          <c:order val="0"/>
          <c:tx>
            <c:strRef>
              <c:f>'Tab 11.Average SMS per subs'!$A$5</c:f>
              <c:strCache>
                <c:ptCount val="1"/>
                <c:pt idx="0">
                  <c:v>SMS per Subscription</c:v>
                </c:pt>
              </c:strCache>
            </c:strRef>
          </c:tx>
          <c:spPr>
            <a:ln w="22225" cap="rnd">
              <a:solidFill>
                <a:schemeClr val="accent1"/>
              </a:solidFill>
              <a:round/>
            </a:ln>
            <a:effectLst/>
          </c:spPr>
          <c:marker>
            <c:symbol val="diamond"/>
            <c:size val="7"/>
            <c:spPr>
              <a:solidFill>
                <a:schemeClr val="lt1"/>
              </a:solidFill>
              <a:ln w="15875">
                <a:solidFill>
                  <a:schemeClr val="tx1"/>
                </a:solidFill>
                <a:round/>
              </a:ln>
              <a:effectLst/>
            </c:spPr>
          </c:marker>
          <c:dLbls>
            <c:dLbl>
              <c:idx val="0"/>
              <c:layout>
                <c:manualLayout>
                  <c:x val="-3.5374149659863949E-2"/>
                  <c:y val="3.7578288100208752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A1BD-F246-BFFF-3E0AEB44E74F}"/>
                </c:ext>
              </c:extLst>
            </c:dLbl>
            <c:dLbl>
              <c:idx val="1"/>
              <c:layout>
                <c:manualLayout>
                  <c:x val="-8.0321285140562242E-3"/>
                  <c:y val="3.4285714285714287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A1BD-F246-BFFF-3E0AEB44E74F}"/>
                </c:ext>
              </c:extLst>
            </c:dLbl>
            <c:dLbl>
              <c:idx val="2"/>
              <c:layout>
                <c:manualLayout>
                  <c:x val="-2.9451137884872924E-2"/>
                  <c:y val="3.8095238095238113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A1BD-F246-BFFF-3E0AEB44E74F}"/>
                </c:ext>
              </c:extLst>
            </c:dLbl>
            <c:dLbl>
              <c:idx val="3"/>
              <c:layout>
                <c:manualLayout>
                  <c:x val="-1.8741633199464525E-2"/>
                  <c:y val="4.571428571428568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A1BD-F246-BFFF-3E0AEB44E74F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800" b="1" i="0" u="none" strike="noStrike" kern="1200" baseline="0">
                    <a:solidFill>
                      <a:sysClr val="windowText" lastClr="000000"/>
                    </a:solidFill>
                    <a:latin typeface="Cambria" panose="02040503050406030204" pitchFamily="18" charset="0"/>
                    <a:ea typeface="+mn-ea"/>
                    <a:cs typeface="+mn-cs"/>
                  </a:defRPr>
                </a:pPr>
                <a:endParaRPr lang="en-GH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dk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'Tab 11.Average SMS per subs'!$G$2:$K$2</c:f>
              <c:strCache>
                <c:ptCount val="5"/>
                <c:pt idx="0">
                  <c:v>Q1 2025</c:v>
                </c:pt>
                <c:pt idx="1">
                  <c:v>Q2 2025</c:v>
                </c:pt>
                <c:pt idx="2">
                  <c:v>Q3 2025</c:v>
                </c:pt>
                <c:pt idx="3">
                  <c:v>Q4 2025</c:v>
                </c:pt>
                <c:pt idx="4">
                  <c:v>Q1 2026</c:v>
                </c:pt>
              </c:strCache>
            </c:strRef>
          </c:cat>
          <c:val>
            <c:numRef>
              <c:f>'Tab 11.Average SMS per subs'!$G$5:$K$5</c:f>
              <c:numCache>
                <c:formatCode>0</c:formatCode>
                <c:ptCount val="5"/>
                <c:pt idx="0">
                  <c:v>45.391506286763878</c:v>
                </c:pt>
                <c:pt idx="1">
                  <c:v>69.965118060404947</c:v>
                </c:pt>
                <c:pt idx="2">
                  <c:v>76.942719467672845</c:v>
                </c:pt>
                <c:pt idx="3">
                  <c:v>86.197955340386329</c:v>
                </c:pt>
                <c:pt idx="4">
                  <c:v>90.626561938069628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A1BD-F246-BFFF-3E0AEB44E74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804088975"/>
        <c:axId val="1804493247"/>
      </c:lineChart>
      <c:catAx>
        <c:axId val="180408897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dk1">
                  <a:lumMod val="15000"/>
                  <a:lumOff val="85000"/>
                  <a:alpha val="54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dk1">
                  <a:lumMod val="15000"/>
                  <a:lumOff val="85000"/>
                  <a:alpha val="51000"/>
                </a:schemeClr>
              </a:solidFill>
              <a:round/>
            </a:ln>
            <a:effectLst/>
          </c:spPr>
        </c:min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dk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1" i="0" u="none" strike="noStrike" kern="1200" cap="none" spc="0" normalizeH="0" baseline="0">
                <a:solidFill>
                  <a:sysClr val="windowText" lastClr="000000"/>
                </a:solidFill>
                <a:latin typeface="Cambria" panose="02040503050406030204" pitchFamily="18" charset="0"/>
                <a:ea typeface="+mn-ea"/>
                <a:cs typeface="+mn-cs"/>
              </a:defRPr>
            </a:pPr>
            <a:endParaRPr lang="en-GH"/>
          </a:p>
        </c:txPr>
        <c:crossAx val="1804493247"/>
        <c:crosses val="autoZero"/>
        <c:auto val="1"/>
        <c:lblAlgn val="ctr"/>
        <c:lblOffset val="100"/>
        <c:noMultiLvlLbl val="0"/>
      </c:catAx>
      <c:valAx>
        <c:axId val="1804493247"/>
        <c:scaling>
          <c:orientation val="minMax"/>
          <c:min val="15"/>
        </c:scaling>
        <c:delete val="0"/>
        <c:axPos val="l"/>
        <c:majorGridlines>
          <c:spPr>
            <a:ln w="9525" cap="flat" cmpd="sng" algn="ctr">
              <a:solidFill>
                <a:schemeClr val="dk1">
                  <a:lumMod val="15000"/>
                  <a:lumOff val="85000"/>
                  <a:alpha val="54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800" b="1" i="0" u="none" strike="noStrike" kern="1200" baseline="0">
                    <a:solidFill>
                      <a:sysClr val="windowText" lastClr="000000"/>
                    </a:solidFill>
                    <a:latin typeface="Cambria" panose="02040503050406030204" pitchFamily="18" charset="0"/>
                    <a:ea typeface="+mn-ea"/>
                    <a:cs typeface="+mn-cs"/>
                  </a:defRPr>
                </a:pPr>
                <a:r>
                  <a:rPr lang="en-GB"/>
                  <a:t>SMS per Subscriptions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800" b="1" i="0" u="none" strike="noStrike" kern="1200" baseline="0">
                  <a:solidFill>
                    <a:sysClr val="windowText" lastClr="000000"/>
                  </a:solidFill>
                  <a:latin typeface="Cambria" panose="02040503050406030204" pitchFamily="18" charset="0"/>
                  <a:ea typeface="+mn-ea"/>
                  <a:cs typeface="+mn-cs"/>
                </a:defRPr>
              </a:pPr>
              <a:endParaRPr lang="en-GH"/>
            </a:p>
          </c:txPr>
        </c:title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1" i="0" u="none" strike="noStrike" kern="1200" baseline="0">
                <a:solidFill>
                  <a:sysClr val="windowText" lastClr="000000"/>
                </a:solidFill>
                <a:latin typeface="Cambria" panose="02040503050406030204" pitchFamily="18" charset="0"/>
                <a:ea typeface="+mn-ea"/>
                <a:cs typeface="+mn-cs"/>
              </a:defRPr>
            </a:pPr>
            <a:endParaRPr lang="en-GH"/>
          </a:p>
        </c:txPr>
        <c:crossAx val="1804088975"/>
        <c:crosses val="autoZero"/>
        <c:crossBetween val="between"/>
      </c:valAx>
      <c:spPr>
        <a:pattFill prst="ltDnDiag">
          <a:fgClr>
            <a:schemeClr val="dk1">
              <a:lumMod val="15000"/>
              <a:lumOff val="85000"/>
            </a:schemeClr>
          </a:fgClr>
          <a:bgClr>
            <a:schemeClr val="lt1"/>
          </a:bgClr>
        </a:pattFill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800" b="1" i="0" u="none" strike="noStrike" kern="1200" baseline="0">
              <a:solidFill>
                <a:sysClr val="windowText" lastClr="000000"/>
              </a:solidFill>
              <a:latin typeface="Cambria" panose="02040503050406030204" pitchFamily="18" charset="0"/>
              <a:ea typeface="+mn-ea"/>
              <a:cs typeface="+mn-cs"/>
            </a:defRPr>
          </a:pPr>
          <a:endParaRPr lang="en-GH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lt1"/>
    </a:solidFill>
    <a:ln w="22225" cap="flat" cmpd="sng" algn="ctr">
      <a:solidFill>
        <a:schemeClr val="accent1"/>
      </a:solidFill>
      <a:round/>
    </a:ln>
    <a:effectLst/>
  </c:spPr>
  <c:txPr>
    <a:bodyPr/>
    <a:lstStyle/>
    <a:p>
      <a:pPr>
        <a:defRPr sz="800" b="1">
          <a:solidFill>
            <a:sysClr val="windowText" lastClr="000000"/>
          </a:solidFill>
          <a:latin typeface="Cambria" panose="02040503050406030204" pitchFamily="18" charset="0"/>
        </a:defRPr>
      </a:pPr>
      <a:endParaRPr lang="en-GH"/>
    </a:p>
  </c:txPr>
  <c:printSettings>
    <c:headerFooter/>
    <c:pageMargins b="0.75" l="0.7" r="0.7" t="0.75" header="0.3" footer="0.3"/>
    <c:pageSetup/>
  </c:printSettings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'Tab12. Mob Data Subs &amp; Pen_Rate'!$B$3</c:f>
              <c:strCache>
                <c:ptCount val="1"/>
                <c:pt idx="0">
                  <c:v>Mobile data subscription</c:v>
                </c:pt>
              </c:strCache>
            </c:strRef>
          </c:tx>
          <c:spPr>
            <a:solidFill>
              <a:schemeClr val="accent5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dLbls>
            <c:numFmt formatCode="#,##0.00" sourceLinked="0"/>
            <c:spPr>
              <a:noFill/>
              <a:ln>
                <a:noFill/>
              </a:ln>
              <a:effectLst/>
            </c:spPr>
            <c:txPr>
              <a:bodyPr rot="5400000" spcFirstLastPara="1" vertOverflow="ellipsis" wrap="square" anchor="ctr" anchorCtr="1"/>
              <a:lstStyle/>
              <a:p>
                <a:pPr>
                  <a:defRPr sz="800" b="1" i="0" u="none" strike="noStrike" kern="1200" baseline="0">
                    <a:solidFill>
                      <a:sysClr val="windowText" lastClr="000000"/>
                    </a:solidFill>
                    <a:latin typeface="Cambria" panose="02040503050406030204" pitchFamily="18" charset="0"/>
                    <a:ea typeface="+mn-ea"/>
                    <a:cs typeface="+mn-cs"/>
                  </a:defRPr>
                </a:pPr>
                <a:endParaRPr lang="en-GH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dk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'Tab12. Mob Data Subs &amp; Pen_Rate'!$H$2:$L$2</c:f>
              <c:strCache>
                <c:ptCount val="5"/>
                <c:pt idx="0">
                  <c:v>Q1 2025</c:v>
                </c:pt>
                <c:pt idx="1">
                  <c:v>Q2 2025</c:v>
                </c:pt>
                <c:pt idx="2">
                  <c:v>Q3 2025</c:v>
                </c:pt>
                <c:pt idx="3">
                  <c:v>Q4 2025</c:v>
                </c:pt>
                <c:pt idx="4">
                  <c:v>Q1 2026</c:v>
                </c:pt>
              </c:strCache>
            </c:strRef>
          </c:cat>
          <c:val>
            <c:numRef>
              <c:f>'Tab12. Mob Data Subs &amp; Pen_Rate'!$H$3:$L$3</c:f>
              <c:numCache>
                <c:formatCode>#,##0</c:formatCode>
                <c:ptCount val="5"/>
                <c:pt idx="0">
                  <c:v>26717143</c:v>
                </c:pt>
                <c:pt idx="1">
                  <c:v>27247268</c:v>
                </c:pt>
                <c:pt idx="2">
                  <c:v>28033573</c:v>
                </c:pt>
                <c:pt idx="3">
                  <c:v>28698390</c:v>
                </c:pt>
                <c:pt idx="4">
                  <c:v>29727471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F46-7E40-93F8-2C7C6725C6A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47"/>
        <c:overlap val="-27"/>
        <c:axId val="1764105215"/>
        <c:axId val="1378492191"/>
      </c:barChart>
      <c:lineChart>
        <c:grouping val="standard"/>
        <c:varyColors val="0"/>
        <c:ser>
          <c:idx val="1"/>
          <c:order val="1"/>
          <c:tx>
            <c:strRef>
              <c:f>'Tab12. Mob Data Subs &amp; Pen_Rate'!$B$8</c:f>
              <c:strCache>
                <c:ptCount val="1"/>
                <c:pt idx="0">
                  <c:v>Mobile Data Penetration Rate (%)</c:v>
                </c:pt>
              </c:strCache>
            </c:strRef>
          </c:tx>
          <c:spPr>
            <a:ln w="22225" cap="rnd">
              <a:solidFill>
                <a:schemeClr val="accent2"/>
              </a:solidFill>
              <a:round/>
            </a:ln>
            <a:effectLst/>
          </c:spPr>
          <c:marker>
            <c:symbol val="diamond"/>
            <c:size val="8"/>
            <c:spPr>
              <a:solidFill>
                <a:schemeClr val="tx1"/>
              </a:solidFill>
              <a:ln w="15875">
                <a:solidFill>
                  <a:schemeClr val="accent2"/>
                </a:solidFill>
                <a:round/>
              </a:ln>
              <a:effectLst/>
            </c:spPr>
          </c:marker>
          <c:dLbls>
            <c:dLbl>
              <c:idx val="0"/>
              <c:layout>
                <c:manualLayout>
                  <c:x val="-0.12244897959183683"/>
                  <c:y val="-2.4439918533604887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1F46-7E40-93F8-2C7C6725C6A0}"/>
                </c:ext>
              </c:extLst>
            </c:dLbl>
            <c:dLbl>
              <c:idx val="1"/>
              <c:layout>
                <c:manualLayout>
                  <c:x val="-0.11195930996359729"/>
                  <c:y val="-4.0703052728954671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1F46-7E40-93F8-2C7C6725C6A0}"/>
                </c:ext>
              </c:extLst>
            </c:dLbl>
            <c:dLbl>
              <c:idx val="2"/>
              <c:layout>
                <c:manualLayout>
                  <c:x val="-0.1119593099635972"/>
                  <c:y val="-2.2201665124884376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1F46-7E40-93F8-2C7C6725C6A0}"/>
                </c:ext>
              </c:extLst>
            </c:dLbl>
            <c:dLbl>
              <c:idx val="3"/>
              <c:layout>
                <c:manualLayout>
                  <c:x val="-5.8524184753698624E-2"/>
                  <c:y val="-2.9602220166512497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1F46-7E40-93F8-2C7C6725C6A0}"/>
                </c:ext>
              </c:extLst>
            </c:dLbl>
            <c:dLbl>
              <c:idx val="4"/>
              <c:layout>
                <c:manualLayout>
                  <c:x val="-6.6157774069398434E-2"/>
                  <c:y val="-4.0703052728954671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77F4-9849-A973-393B11EB50CD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800" b="1" i="0" u="none" strike="noStrike" kern="1200" baseline="0">
                    <a:solidFill>
                      <a:sysClr val="windowText" lastClr="000000"/>
                    </a:solidFill>
                    <a:latin typeface="Cambria" panose="02040503050406030204" pitchFamily="18" charset="0"/>
                    <a:ea typeface="+mn-ea"/>
                    <a:cs typeface="+mn-cs"/>
                  </a:defRPr>
                </a:pPr>
                <a:endParaRPr lang="en-GH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dk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'Tab12. Mob Data Subs &amp; Pen_Rate'!$H$2:$L$2</c:f>
              <c:strCache>
                <c:ptCount val="5"/>
                <c:pt idx="0">
                  <c:v>Q1 2025</c:v>
                </c:pt>
                <c:pt idx="1">
                  <c:v>Q2 2025</c:v>
                </c:pt>
                <c:pt idx="2">
                  <c:v>Q3 2025</c:v>
                </c:pt>
                <c:pt idx="3">
                  <c:v>Q4 2025</c:v>
                </c:pt>
                <c:pt idx="4">
                  <c:v>Q1 2026</c:v>
                </c:pt>
              </c:strCache>
            </c:strRef>
          </c:cat>
          <c:val>
            <c:numRef>
              <c:f>'Tab12. Mob Data Subs &amp; Pen_Rate'!$H$8:$L$8</c:f>
              <c:numCache>
                <c:formatCode>0.00%</c:formatCode>
                <c:ptCount val="5"/>
                <c:pt idx="0">
                  <c:v>0.80340548750677232</c:v>
                </c:pt>
                <c:pt idx="1">
                  <c:v>0.81530011857597284</c:v>
                </c:pt>
                <c:pt idx="2">
                  <c:v>0.83882812424025488</c:v>
                </c:pt>
                <c:pt idx="3">
                  <c:v>0.85032176836505857</c:v>
                </c:pt>
                <c:pt idx="4">
                  <c:v>0.87652632639180217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1F46-7E40-93F8-2C7C6725C6A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712601263"/>
        <c:axId val="1380755887"/>
      </c:lineChart>
      <c:catAx>
        <c:axId val="176410521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dk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dk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1" i="0" u="none" strike="noStrike" kern="1200" cap="none" spc="0" normalizeH="0" baseline="0">
                <a:solidFill>
                  <a:sysClr val="windowText" lastClr="000000"/>
                </a:solidFill>
                <a:latin typeface="Cambria" panose="02040503050406030204" pitchFamily="18" charset="0"/>
                <a:ea typeface="+mn-ea"/>
                <a:cs typeface="+mn-cs"/>
              </a:defRPr>
            </a:pPr>
            <a:endParaRPr lang="en-GH"/>
          </a:p>
        </c:txPr>
        <c:crossAx val="1378492191"/>
        <c:crosses val="autoZero"/>
        <c:auto val="1"/>
        <c:lblAlgn val="ctr"/>
        <c:lblOffset val="100"/>
        <c:noMultiLvlLbl val="0"/>
      </c:catAx>
      <c:valAx>
        <c:axId val="137849219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dk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800" b="1" i="0" u="none" strike="noStrike" kern="1200" baseline="0">
                    <a:solidFill>
                      <a:sysClr val="windowText" lastClr="000000"/>
                    </a:solidFill>
                    <a:latin typeface="Cambria" panose="02040503050406030204" pitchFamily="18" charset="0"/>
                    <a:ea typeface="+mn-ea"/>
                    <a:cs typeface="+mn-cs"/>
                  </a:defRPr>
                </a:pPr>
                <a:r>
                  <a:rPr lang="en-GB"/>
                  <a:t>Mobile Data Subscrioptions </a:t>
                </a:r>
              </a:p>
              <a:p>
                <a:pPr>
                  <a:defRPr/>
                </a:pPr>
                <a:r>
                  <a:rPr lang="en-GB"/>
                  <a:t>(Millions)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800" b="1" i="0" u="none" strike="noStrike" kern="1200" baseline="0">
                  <a:solidFill>
                    <a:sysClr val="windowText" lastClr="000000"/>
                  </a:solidFill>
                  <a:latin typeface="Cambria" panose="02040503050406030204" pitchFamily="18" charset="0"/>
                  <a:ea typeface="+mn-ea"/>
                  <a:cs typeface="+mn-cs"/>
                </a:defRPr>
              </a:pPr>
              <a:endParaRPr lang="en-GH"/>
            </a:p>
          </c:txPr>
        </c:title>
        <c:numFmt formatCode="#,##0.0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1" i="0" u="none" strike="noStrike" kern="1200" baseline="0">
                <a:solidFill>
                  <a:sysClr val="windowText" lastClr="000000"/>
                </a:solidFill>
                <a:latin typeface="Cambria" panose="02040503050406030204" pitchFamily="18" charset="0"/>
                <a:ea typeface="+mn-ea"/>
                <a:cs typeface="+mn-cs"/>
              </a:defRPr>
            </a:pPr>
            <a:endParaRPr lang="en-GH"/>
          </a:p>
        </c:txPr>
        <c:crossAx val="1764105215"/>
        <c:crosses val="autoZero"/>
        <c:crossBetween val="between"/>
        <c:dispUnits>
          <c:builtInUnit val="millions"/>
        </c:dispUnits>
      </c:valAx>
      <c:valAx>
        <c:axId val="1380755887"/>
        <c:scaling>
          <c:orientation val="minMax"/>
        </c:scaling>
        <c:delete val="0"/>
        <c:axPos val="r"/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1" i="0" u="none" strike="noStrike" kern="1200" baseline="0">
                <a:solidFill>
                  <a:sysClr val="windowText" lastClr="000000"/>
                </a:solidFill>
                <a:latin typeface="Cambria" panose="02040503050406030204" pitchFamily="18" charset="0"/>
                <a:ea typeface="+mn-ea"/>
                <a:cs typeface="+mn-cs"/>
              </a:defRPr>
            </a:pPr>
            <a:endParaRPr lang="en-GH"/>
          </a:p>
        </c:txPr>
        <c:crossAx val="1712601263"/>
        <c:crosses val="max"/>
        <c:crossBetween val="between"/>
      </c:valAx>
      <c:catAx>
        <c:axId val="1712601263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1380755887"/>
        <c:crosses val="autoZero"/>
        <c:auto val="1"/>
        <c:lblAlgn val="ctr"/>
        <c:lblOffset val="100"/>
        <c:noMultiLvlLbl val="0"/>
      </c:catAx>
      <c:spPr>
        <a:pattFill prst="ltDnDiag">
          <a:fgClr>
            <a:schemeClr val="dk1">
              <a:lumMod val="15000"/>
              <a:lumOff val="85000"/>
            </a:schemeClr>
          </a:fgClr>
          <a:bgClr>
            <a:schemeClr val="lt1"/>
          </a:bgClr>
        </a:pattFill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800" b="1" i="0" u="none" strike="noStrike" kern="1200" baseline="0">
              <a:solidFill>
                <a:sysClr val="windowText" lastClr="000000"/>
              </a:solidFill>
              <a:latin typeface="Cambria" panose="02040503050406030204" pitchFamily="18" charset="0"/>
              <a:ea typeface="+mn-ea"/>
              <a:cs typeface="+mn-cs"/>
            </a:defRPr>
          </a:pPr>
          <a:endParaRPr lang="en-GH"/>
        </a:p>
      </c:txPr>
    </c:legend>
    <c:plotVisOnly val="1"/>
    <c:dispBlanksAs val="gap"/>
    <c:showDLblsOverMax val="0"/>
  </c:chart>
  <c:spPr>
    <a:solidFill>
      <a:schemeClr val="lt1"/>
    </a:solidFill>
    <a:ln w="22225" cap="flat" cmpd="sng" algn="ctr">
      <a:solidFill>
        <a:schemeClr val="accent5">
          <a:lumMod val="75000"/>
        </a:schemeClr>
      </a:solidFill>
      <a:round/>
    </a:ln>
    <a:effectLst/>
  </c:spPr>
  <c:txPr>
    <a:bodyPr/>
    <a:lstStyle/>
    <a:p>
      <a:pPr>
        <a:defRPr sz="800" b="1">
          <a:solidFill>
            <a:sysClr val="windowText" lastClr="000000"/>
          </a:solidFill>
          <a:latin typeface="Cambria" panose="02040503050406030204" pitchFamily="18" charset="0"/>
        </a:defRPr>
      </a:pPr>
      <a:endParaRPr lang="en-GH"/>
    </a:p>
  </c:txPr>
  <c:printSettings>
    <c:headerFooter/>
    <c:pageMargins b="0.75" l="0.7" r="0.7" t="0.75" header="0.3" footer="0.3"/>
    <c:pageSetup/>
  </c:printSettings>
</c:chartSpace>
</file>

<file path=xl/charts/chart1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'Tab 13. M-to-M Subscriptions'!$B$3</c:f>
              <c:strCache>
                <c:ptCount val="1"/>
                <c:pt idx="0">
                  <c:v>MTN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  <a:effectLst/>
          </c:spPr>
          <c:invertIfNegative val="0"/>
          <c:dLbls>
            <c:numFmt formatCode="#,##0.00" sourceLinked="0"/>
            <c:spPr>
              <a:noFill/>
              <a:ln>
                <a:noFill/>
              </a:ln>
              <a:effectLst/>
            </c:spPr>
            <c:txPr>
              <a:bodyPr rot="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800" b="1" i="0" u="none" strike="noStrike" kern="1200" baseline="0">
                    <a:solidFill>
                      <a:sysClr val="windowText" lastClr="000000"/>
                    </a:solidFill>
                    <a:latin typeface="Cambria" panose="02040503050406030204" pitchFamily="18" charset="0"/>
                    <a:ea typeface="+mn-ea"/>
                    <a:cs typeface="+mn-cs"/>
                  </a:defRPr>
                </a:pPr>
                <a:endParaRPr lang="en-GH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dk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'Tab 13. M-to-M Subscriptions'!$G$2:$K$2</c:f>
              <c:strCache>
                <c:ptCount val="5"/>
                <c:pt idx="0">
                  <c:v>Q1 2025</c:v>
                </c:pt>
                <c:pt idx="1">
                  <c:v>Q2 2025</c:v>
                </c:pt>
                <c:pt idx="2">
                  <c:v>Q3 2025</c:v>
                </c:pt>
                <c:pt idx="3">
                  <c:v>Q4 2025</c:v>
                </c:pt>
                <c:pt idx="4">
                  <c:v>Q1 2026</c:v>
                </c:pt>
              </c:strCache>
            </c:strRef>
          </c:cat>
          <c:val>
            <c:numRef>
              <c:f>'Tab 13. M-to-M Subscriptions'!$G$3:$K$3</c:f>
              <c:numCache>
                <c:formatCode>#,##0</c:formatCode>
                <c:ptCount val="5"/>
                <c:pt idx="0">
                  <c:v>1684845</c:v>
                </c:pt>
                <c:pt idx="1">
                  <c:v>1684845</c:v>
                </c:pt>
                <c:pt idx="2">
                  <c:v>1690405</c:v>
                </c:pt>
                <c:pt idx="3">
                  <c:v>1691740</c:v>
                </c:pt>
                <c:pt idx="4">
                  <c:v>1781757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9BB-8D4B-959B-2840A2DC989E}"/>
            </c:ext>
          </c:extLst>
        </c:ser>
        <c:ser>
          <c:idx val="1"/>
          <c:order val="1"/>
          <c:tx>
            <c:strRef>
              <c:f>'Tab 13. M-to-M Subscriptions'!$B$4</c:f>
              <c:strCache>
                <c:ptCount val="1"/>
                <c:pt idx="0">
                  <c:v>Telecel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  <a:effectLst/>
          </c:spPr>
          <c:invertIfNegative val="0"/>
          <c:dLbls>
            <c:numFmt formatCode="#,##0.00" sourceLinked="0"/>
            <c:spPr>
              <a:noFill/>
              <a:ln>
                <a:noFill/>
              </a:ln>
              <a:effectLst/>
            </c:spPr>
            <c:txPr>
              <a:bodyPr rot="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800" b="1" i="0" u="none" strike="noStrike" kern="1200" baseline="0">
                    <a:solidFill>
                      <a:sysClr val="windowText" lastClr="000000"/>
                    </a:solidFill>
                    <a:latin typeface="Cambria" panose="02040503050406030204" pitchFamily="18" charset="0"/>
                    <a:ea typeface="+mn-ea"/>
                    <a:cs typeface="+mn-cs"/>
                  </a:defRPr>
                </a:pPr>
                <a:endParaRPr lang="en-GH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dk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'Tab 13. M-to-M Subscriptions'!$G$2:$K$2</c:f>
              <c:strCache>
                <c:ptCount val="5"/>
                <c:pt idx="0">
                  <c:v>Q1 2025</c:v>
                </c:pt>
                <c:pt idx="1">
                  <c:v>Q2 2025</c:v>
                </c:pt>
                <c:pt idx="2">
                  <c:v>Q3 2025</c:v>
                </c:pt>
                <c:pt idx="3">
                  <c:v>Q4 2025</c:v>
                </c:pt>
                <c:pt idx="4">
                  <c:v>Q1 2026</c:v>
                </c:pt>
              </c:strCache>
            </c:strRef>
          </c:cat>
          <c:val>
            <c:numRef>
              <c:f>'Tab 13. M-to-M Subscriptions'!$G$4:$K$4</c:f>
              <c:numCache>
                <c:formatCode>#,##0</c:formatCode>
                <c:ptCount val="5"/>
                <c:pt idx="0">
                  <c:v>1147872</c:v>
                </c:pt>
                <c:pt idx="1">
                  <c:v>1614039</c:v>
                </c:pt>
                <c:pt idx="2">
                  <c:v>1660106</c:v>
                </c:pt>
                <c:pt idx="3">
                  <c:v>1847059</c:v>
                </c:pt>
                <c:pt idx="4">
                  <c:v>1856887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D9BB-8D4B-959B-2840A2DC989E}"/>
            </c:ext>
          </c:extLst>
        </c:ser>
        <c:ser>
          <c:idx val="2"/>
          <c:order val="2"/>
          <c:tx>
            <c:strRef>
              <c:f>'Tab 13. M-to-M Subscriptions'!$B$5</c:f>
              <c:strCache>
                <c:ptCount val="1"/>
                <c:pt idx="0">
                  <c:v>AT</c:v>
                </c:pt>
              </c:strCache>
            </c:strRef>
          </c:tx>
          <c:spPr>
            <a:solidFill>
              <a:schemeClr val="accent1">
                <a:alpha val="76000"/>
              </a:schemeClr>
            </a:solidFill>
            <a:ln>
              <a:noFill/>
            </a:ln>
            <a:effectLst/>
          </c:spPr>
          <c:invertIfNegative val="0"/>
          <c:dLbls>
            <c:numFmt formatCode="#,##0.00" sourceLinked="0"/>
            <c:spPr>
              <a:solidFill>
                <a:schemeClr val="accent1"/>
              </a:solidFill>
              <a:ln>
                <a:noFill/>
              </a:ln>
              <a:effectLst/>
            </c:spPr>
            <c:txPr>
              <a:bodyPr rot="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800" b="0" i="0" u="none" strike="noStrike" kern="1200" baseline="0">
                    <a:solidFill>
                      <a:sysClr val="windowText" lastClr="000000"/>
                    </a:solidFill>
                    <a:latin typeface="Cambria" panose="02040503050406030204" pitchFamily="18" charset="0"/>
                    <a:ea typeface="+mn-ea"/>
                    <a:cs typeface="+mn-cs"/>
                  </a:defRPr>
                </a:pPr>
                <a:endParaRPr lang="en-GH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dk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'Tab 13. M-to-M Subscriptions'!$G$2:$K$2</c:f>
              <c:strCache>
                <c:ptCount val="5"/>
                <c:pt idx="0">
                  <c:v>Q1 2025</c:v>
                </c:pt>
                <c:pt idx="1">
                  <c:v>Q2 2025</c:v>
                </c:pt>
                <c:pt idx="2">
                  <c:v>Q3 2025</c:v>
                </c:pt>
                <c:pt idx="3">
                  <c:v>Q4 2025</c:v>
                </c:pt>
                <c:pt idx="4">
                  <c:v>Q1 2026</c:v>
                </c:pt>
              </c:strCache>
            </c:strRef>
          </c:cat>
          <c:val>
            <c:numRef>
              <c:f>'Tab 13. M-to-M Subscriptions'!$G$5:$K$5</c:f>
              <c:numCache>
                <c:formatCode>#,##0</c:formatCode>
                <c:ptCount val="5"/>
                <c:pt idx="0">
                  <c:v>2860</c:v>
                </c:pt>
                <c:pt idx="1">
                  <c:v>3016</c:v>
                </c:pt>
                <c:pt idx="2">
                  <c:v>3419</c:v>
                </c:pt>
                <c:pt idx="3">
                  <c:v>3256</c:v>
                </c:pt>
                <c:pt idx="4">
                  <c:v>2513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D9BB-8D4B-959B-2840A2DC989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-27"/>
        <c:axId val="1667268479"/>
        <c:axId val="12541776"/>
      </c:barChart>
      <c:lineChart>
        <c:grouping val="standard"/>
        <c:varyColors val="0"/>
        <c:ser>
          <c:idx val="3"/>
          <c:order val="3"/>
          <c:tx>
            <c:strRef>
              <c:f>'Tab 13. M-to-M Subscriptions'!$B$6</c:f>
              <c:strCache>
                <c:ptCount val="1"/>
                <c:pt idx="0">
                  <c:v>Total</c:v>
                </c:pt>
              </c:strCache>
            </c:strRef>
          </c:tx>
          <c:spPr>
            <a:ln w="22225" cap="rnd">
              <a:solidFill>
                <a:schemeClr val="accent4">
                  <a:lumMod val="50000"/>
                </a:schemeClr>
              </a:solidFill>
              <a:round/>
            </a:ln>
            <a:effectLst/>
          </c:spPr>
          <c:marker>
            <c:symbol val="diamond"/>
            <c:size val="8"/>
            <c:spPr>
              <a:solidFill>
                <a:schemeClr val="tx1"/>
              </a:solidFill>
              <a:ln w="15875">
                <a:solidFill>
                  <a:schemeClr val="tx1"/>
                </a:solidFill>
                <a:round/>
              </a:ln>
              <a:effectLst/>
            </c:spPr>
          </c:marker>
          <c:dLbls>
            <c:dLbl>
              <c:idx val="0"/>
              <c:layout>
                <c:manualLayout>
                  <c:x val="-4.5454545454545553E-2"/>
                  <c:y val="-4.2553191489361701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D9BB-8D4B-959B-2840A2DC989E}"/>
                </c:ext>
              </c:extLst>
            </c:dLbl>
            <c:dLbl>
              <c:idx val="1"/>
              <c:layout>
                <c:manualLayout>
                  <c:x val="-5.721393034825871E-2"/>
                  <c:y val="-3.0418250950570342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D9BB-8D4B-959B-2840A2DC989E}"/>
                </c:ext>
              </c:extLst>
            </c:dLbl>
            <c:dLbl>
              <c:idx val="2"/>
              <c:layout>
                <c:manualLayout>
                  <c:x val="-5.721393034825871E-2"/>
                  <c:y val="-3.422053231939165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D9BB-8D4B-959B-2840A2DC989E}"/>
                </c:ext>
              </c:extLst>
            </c:dLbl>
            <c:dLbl>
              <c:idx val="3"/>
              <c:layout>
                <c:manualLayout>
                  <c:x val="-5.2238805970149252E-2"/>
                  <c:y val="-3.422053231939165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D9BB-8D4B-959B-2840A2DC989E}"/>
                </c:ext>
              </c:extLst>
            </c:dLbl>
            <c:numFmt formatCode="#,##0.00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800" b="1" i="0" u="none" strike="noStrike" kern="1200" baseline="0">
                    <a:solidFill>
                      <a:sysClr val="windowText" lastClr="000000"/>
                    </a:solidFill>
                    <a:latin typeface="Cambria" panose="02040503050406030204" pitchFamily="18" charset="0"/>
                    <a:ea typeface="+mn-ea"/>
                    <a:cs typeface="+mn-cs"/>
                  </a:defRPr>
                </a:pPr>
                <a:endParaRPr lang="en-GH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dk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'Tab 13. M-to-M Subscriptions'!$G$2:$K$2</c:f>
              <c:strCache>
                <c:ptCount val="5"/>
                <c:pt idx="0">
                  <c:v>Q1 2025</c:v>
                </c:pt>
                <c:pt idx="1">
                  <c:v>Q2 2025</c:v>
                </c:pt>
                <c:pt idx="2">
                  <c:v>Q3 2025</c:v>
                </c:pt>
                <c:pt idx="3">
                  <c:v>Q4 2025</c:v>
                </c:pt>
                <c:pt idx="4">
                  <c:v>Q1 2026</c:v>
                </c:pt>
              </c:strCache>
            </c:strRef>
          </c:cat>
          <c:val>
            <c:numRef>
              <c:f>'Tab 13. M-to-M Subscriptions'!$G$6:$K$6</c:f>
              <c:numCache>
                <c:formatCode>#,##0</c:formatCode>
                <c:ptCount val="5"/>
                <c:pt idx="0">
                  <c:v>2835577</c:v>
                </c:pt>
                <c:pt idx="1">
                  <c:v>3301900</c:v>
                </c:pt>
                <c:pt idx="2">
                  <c:v>3353930</c:v>
                </c:pt>
                <c:pt idx="3">
                  <c:v>3542055</c:v>
                </c:pt>
                <c:pt idx="4">
                  <c:v>3641157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D9BB-8D4B-959B-2840A2DC989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667268479"/>
        <c:axId val="12541776"/>
      </c:lineChart>
      <c:catAx>
        <c:axId val="166726847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dk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dk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1" i="0" u="none" strike="noStrike" kern="1200" cap="none" spc="0" normalizeH="0" baseline="0">
                <a:solidFill>
                  <a:sysClr val="windowText" lastClr="000000"/>
                </a:solidFill>
                <a:latin typeface="Cambria" panose="02040503050406030204" pitchFamily="18" charset="0"/>
                <a:ea typeface="+mn-ea"/>
                <a:cs typeface="+mn-cs"/>
              </a:defRPr>
            </a:pPr>
            <a:endParaRPr lang="en-GH"/>
          </a:p>
        </c:txPr>
        <c:crossAx val="12541776"/>
        <c:crosses val="autoZero"/>
        <c:auto val="1"/>
        <c:lblAlgn val="ctr"/>
        <c:lblOffset val="100"/>
        <c:noMultiLvlLbl val="0"/>
      </c:catAx>
      <c:valAx>
        <c:axId val="1254177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dk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ysClr val="windowText" lastClr="000000"/>
                    </a:solidFill>
                    <a:latin typeface="Cambria" panose="02040503050406030204" pitchFamily="18" charset="0"/>
                    <a:ea typeface="+mn-ea"/>
                    <a:cs typeface="+mn-cs"/>
                  </a:defRPr>
                </a:pPr>
                <a:r>
                  <a:rPr lang="en-GB"/>
                  <a:t>Machine-to-Machine Subscriptions </a:t>
                </a:r>
              </a:p>
              <a:p>
                <a:pPr>
                  <a:defRPr/>
                </a:pPr>
                <a:r>
                  <a:rPr lang="en-GB"/>
                  <a:t>(Millions)</a:t>
                </a:r>
              </a:p>
            </c:rich>
          </c:tx>
          <c:layout>
            <c:manualLayout>
              <c:xMode val="edge"/>
              <c:yMode val="edge"/>
              <c:x val="1.3368983957219251E-2"/>
              <c:y val="0.15453022434091288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ysClr val="windowText" lastClr="000000"/>
                  </a:solidFill>
                  <a:latin typeface="Cambria" panose="02040503050406030204" pitchFamily="18" charset="0"/>
                  <a:ea typeface="+mn-ea"/>
                  <a:cs typeface="+mn-cs"/>
                </a:defRPr>
              </a:pPr>
              <a:endParaRPr lang="en-GH"/>
            </a:p>
          </c:txPr>
        </c:title>
        <c:numFmt formatCode="#,##0.0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1" i="0" u="none" strike="noStrike" kern="1200" baseline="0">
                <a:solidFill>
                  <a:sysClr val="windowText" lastClr="000000"/>
                </a:solidFill>
                <a:latin typeface="Cambria" panose="02040503050406030204" pitchFamily="18" charset="0"/>
                <a:ea typeface="+mn-ea"/>
                <a:cs typeface="+mn-cs"/>
              </a:defRPr>
            </a:pPr>
            <a:endParaRPr lang="en-GH"/>
          </a:p>
        </c:txPr>
        <c:crossAx val="1667268479"/>
        <c:crosses val="autoZero"/>
        <c:crossBetween val="between"/>
        <c:dispUnits>
          <c:builtInUnit val="millions"/>
        </c:dispUnits>
      </c:valAx>
      <c:spPr>
        <a:pattFill prst="ltDnDiag">
          <a:fgClr>
            <a:schemeClr val="dk1">
              <a:lumMod val="15000"/>
              <a:lumOff val="85000"/>
            </a:schemeClr>
          </a:fgClr>
          <a:bgClr>
            <a:schemeClr val="lt1"/>
          </a:bgClr>
        </a:pattFill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800" b="1" i="0" u="none" strike="noStrike" kern="1200" baseline="0">
              <a:solidFill>
                <a:sysClr val="windowText" lastClr="000000"/>
              </a:solidFill>
              <a:latin typeface="Cambria" panose="02040503050406030204" pitchFamily="18" charset="0"/>
              <a:ea typeface="+mn-ea"/>
              <a:cs typeface="+mn-cs"/>
            </a:defRPr>
          </a:pPr>
          <a:endParaRPr lang="en-GH"/>
        </a:p>
      </c:txPr>
    </c:legend>
    <c:plotVisOnly val="1"/>
    <c:dispBlanksAs val="span"/>
    <c:showDLblsOverMax val="0"/>
  </c:chart>
  <c:spPr>
    <a:solidFill>
      <a:schemeClr val="lt1"/>
    </a:solidFill>
    <a:ln w="25400" cap="flat" cmpd="sng" algn="ctr">
      <a:solidFill>
        <a:schemeClr val="accent1"/>
      </a:solidFill>
      <a:round/>
    </a:ln>
    <a:effectLst/>
  </c:spPr>
  <c:txPr>
    <a:bodyPr/>
    <a:lstStyle/>
    <a:p>
      <a:pPr>
        <a:defRPr>
          <a:solidFill>
            <a:sysClr val="windowText" lastClr="000000"/>
          </a:solidFill>
          <a:latin typeface="Cambria" panose="02040503050406030204" pitchFamily="18" charset="0"/>
        </a:defRPr>
      </a:pPr>
      <a:endParaRPr lang="en-GH"/>
    </a:p>
  </c:txPr>
  <c:printSettings>
    <c:headerFooter/>
    <c:pageMargins b="0.75" l="0.7" r="0.7" t="0.75" header="0.3" footer="0.3"/>
    <c:pageSetup/>
  </c:printSettings>
</c:chartSpace>
</file>

<file path=xl/charts/chart2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'Tab14. Mob Data Subs_Pre_&amp;_Post'!$B$3:$B$4</c:f>
              <c:strCache>
                <c:ptCount val="2"/>
                <c:pt idx="0">
                  <c:v>Prepaid</c:v>
                </c:pt>
              </c:strCache>
            </c:strRef>
          </c:tx>
          <c:spPr>
            <a:solidFill>
              <a:schemeClr val="accent5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dLbls>
            <c:numFmt formatCode="#,##0.00" sourceLinked="0"/>
            <c:spPr>
              <a:noFill/>
              <a:ln>
                <a:noFill/>
              </a:ln>
              <a:effectLst/>
            </c:spPr>
            <c:txPr>
              <a:bodyPr rot="5400000" spcFirstLastPara="1" vertOverflow="ellipsis" wrap="square" anchor="ctr" anchorCtr="1"/>
              <a:lstStyle/>
              <a:p>
                <a:pPr>
                  <a:defRPr sz="800" b="1" i="0" u="none" strike="noStrike" kern="1200" baseline="0">
                    <a:solidFill>
                      <a:sysClr val="windowText" lastClr="000000"/>
                    </a:solidFill>
                    <a:latin typeface="Cambria" panose="02040503050406030204" pitchFamily="18" charset="0"/>
                    <a:ea typeface="+mn-ea"/>
                    <a:cs typeface="+mn-cs"/>
                  </a:defRPr>
                </a:pPr>
                <a:endParaRPr lang="en-GH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dk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'Tab14. Mob Data Subs_Pre_&amp;_Post'!$I$2:$M$2</c:f>
              <c:strCache>
                <c:ptCount val="5"/>
                <c:pt idx="0">
                  <c:v>Q1 2025</c:v>
                </c:pt>
                <c:pt idx="1">
                  <c:v>Q2 2025</c:v>
                </c:pt>
                <c:pt idx="2">
                  <c:v>Q3 2025</c:v>
                </c:pt>
                <c:pt idx="3">
                  <c:v>Q4 2025</c:v>
                </c:pt>
                <c:pt idx="4">
                  <c:v>Q1 2026</c:v>
                </c:pt>
              </c:strCache>
            </c:strRef>
          </c:cat>
          <c:val>
            <c:numRef>
              <c:f>'Tab14. Mob Data Subs_Pre_&amp;_Post'!$I$3:$M$3</c:f>
              <c:numCache>
                <c:formatCode>#,##0</c:formatCode>
                <c:ptCount val="5"/>
                <c:pt idx="0">
                  <c:v>26490317</c:v>
                </c:pt>
                <c:pt idx="1">
                  <c:v>26997655</c:v>
                </c:pt>
                <c:pt idx="2">
                  <c:v>27758748</c:v>
                </c:pt>
                <c:pt idx="3">
                  <c:v>28446083</c:v>
                </c:pt>
                <c:pt idx="4">
                  <c:v>29467298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D50-9748-A29E-F18282C60A7F}"/>
            </c:ext>
          </c:extLst>
        </c:ser>
        <c:ser>
          <c:idx val="1"/>
          <c:order val="1"/>
          <c:tx>
            <c:strRef>
              <c:f>'Tab14. Mob Data Subs_Pre_&amp;_Post'!$B$5:$B$6</c:f>
              <c:strCache>
                <c:ptCount val="2"/>
                <c:pt idx="0">
                  <c:v>Postpaid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numFmt formatCode="#,##0.00" sourceLinked="0"/>
            <c:spPr>
              <a:noFill/>
              <a:ln>
                <a:noFill/>
              </a:ln>
              <a:effectLst/>
            </c:spPr>
            <c:txPr>
              <a:bodyPr rot="5400000" spcFirstLastPara="1" vertOverflow="ellipsis" wrap="square" anchor="ctr" anchorCtr="1"/>
              <a:lstStyle/>
              <a:p>
                <a:pPr>
                  <a:defRPr sz="800" b="1" i="0" u="none" strike="noStrike" kern="1200" baseline="0">
                    <a:solidFill>
                      <a:sysClr val="windowText" lastClr="000000"/>
                    </a:solidFill>
                    <a:latin typeface="Cambria" panose="02040503050406030204" pitchFamily="18" charset="0"/>
                    <a:ea typeface="+mn-ea"/>
                    <a:cs typeface="+mn-cs"/>
                  </a:defRPr>
                </a:pPr>
                <a:endParaRPr lang="en-GH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dk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'Tab14. Mob Data Subs_Pre_&amp;_Post'!$I$2:$M$2</c:f>
              <c:strCache>
                <c:ptCount val="5"/>
                <c:pt idx="0">
                  <c:v>Q1 2025</c:v>
                </c:pt>
                <c:pt idx="1">
                  <c:v>Q2 2025</c:v>
                </c:pt>
                <c:pt idx="2">
                  <c:v>Q3 2025</c:v>
                </c:pt>
                <c:pt idx="3">
                  <c:v>Q4 2025</c:v>
                </c:pt>
                <c:pt idx="4">
                  <c:v>Q1 2026</c:v>
                </c:pt>
              </c:strCache>
            </c:strRef>
          </c:cat>
          <c:val>
            <c:numRef>
              <c:f>'Tab14. Mob Data Subs_Pre_&amp;_Post'!$G$5:$K$5</c:f>
              <c:numCache>
                <c:formatCode>#,##0</c:formatCode>
                <c:ptCount val="5"/>
                <c:pt idx="0">
                  <c:v>217669</c:v>
                </c:pt>
                <c:pt idx="1">
                  <c:v>218526</c:v>
                </c:pt>
                <c:pt idx="2">
                  <c:v>226826</c:v>
                </c:pt>
                <c:pt idx="3">
                  <c:v>249613</c:v>
                </c:pt>
                <c:pt idx="4">
                  <c:v>274825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2D50-9748-A29E-F18282C60A7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2"/>
        <c:overlap val="-27"/>
        <c:axId val="1126125888"/>
        <c:axId val="1664758799"/>
      </c:barChart>
      <c:lineChart>
        <c:grouping val="standard"/>
        <c:varyColors val="0"/>
        <c:ser>
          <c:idx val="2"/>
          <c:order val="2"/>
          <c:tx>
            <c:strRef>
              <c:f>'Tab14. Mob Data Subs_Pre_&amp;_Post'!$B$7:$C$7</c:f>
              <c:strCache>
                <c:ptCount val="2"/>
                <c:pt idx="0">
                  <c:v>Total mobile data subscriptions</c:v>
                </c:pt>
                <c:pt idx="1">
                  <c:v>Market Share</c:v>
                </c:pt>
              </c:strCache>
            </c:strRef>
          </c:tx>
          <c:spPr>
            <a:ln w="19050" cap="rnd">
              <a:solidFill>
                <a:srgbClr val="FF0000"/>
              </a:solidFill>
              <a:round/>
            </a:ln>
            <a:effectLst/>
          </c:spPr>
          <c:marker>
            <c:symbol val="diamond"/>
            <c:size val="7"/>
            <c:spPr>
              <a:solidFill>
                <a:schemeClr val="tx1"/>
              </a:solidFill>
              <a:ln w="15875">
                <a:solidFill>
                  <a:schemeClr val="accent3"/>
                </a:solidFill>
                <a:round/>
              </a:ln>
              <a:effectLst/>
            </c:spPr>
          </c:marker>
          <c:dLbls>
            <c:dLbl>
              <c:idx val="0"/>
              <c:layout>
                <c:manualLayout>
                  <c:x val="-5.5555555555555552E-2"/>
                  <c:y val="-4.1666666666666678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2D50-9748-A29E-F18282C60A7F}"/>
                </c:ext>
              </c:extLst>
            </c:dLbl>
            <c:dLbl>
              <c:idx val="1"/>
              <c:layout>
                <c:manualLayout>
                  <c:x val="-5.7291666666666574E-2"/>
                  <c:y val="-3.2064128256513037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2D50-9748-A29E-F18282C60A7F}"/>
                </c:ext>
              </c:extLst>
            </c:dLbl>
            <c:dLbl>
              <c:idx val="2"/>
              <c:layout>
                <c:manualLayout>
                  <c:x val="-6.25E-2"/>
                  <c:y val="-3.2064128256513037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2D50-9748-A29E-F18282C60A7F}"/>
                </c:ext>
              </c:extLst>
            </c:dLbl>
            <c:dLbl>
              <c:idx val="3"/>
              <c:layout>
                <c:manualLayout>
                  <c:x val="-4.4270833333333523E-2"/>
                  <c:y val="-3.2064128256513023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2D50-9748-A29E-F18282C60A7F}"/>
                </c:ext>
              </c:extLst>
            </c:dLbl>
            <c:numFmt formatCode="#,##0.00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800" b="1" i="0" u="none" strike="noStrike" kern="1200" baseline="0">
                    <a:solidFill>
                      <a:sysClr val="windowText" lastClr="000000"/>
                    </a:solidFill>
                    <a:latin typeface="Cambria" panose="02040503050406030204" pitchFamily="18" charset="0"/>
                    <a:ea typeface="+mn-ea"/>
                    <a:cs typeface="+mn-cs"/>
                  </a:defRPr>
                </a:pPr>
                <a:endParaRPr lang="en-GH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dk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'Tab14. Mob Data Subs_Pre_&amp;_Post'!$I$2:$M$2</c:f>
              <c:strCache>
                <c:ptCount val="5"/>
                <c:pt idx="0">
                  <c:v>Q1 2025</c:v>
                </c:pt>
                <c:pt idx="1">
                  <c:v>Q2 2025</c:v>
                </c:pt>
                <c:pt idx="2">
                  <c:v>Q3 2025</c:v>
                </c:pt>
                <c:pt idx="3">
                  <c:v>Q4 2025</c:v>
                </c:pt>
                <c:pt idx="4">
                  <c:v>Q1 2026</c:v>
                </c:pt>
              </c:strCache>
            </c:strRef>
          </c:cat>
          <c:val>
            <c:numRef>
              <c:f>'Tab14. Mob Data Subs_Pre_&amp;_Post'!$I$7:$M$7</c:f>
              <c:numCache>
                <c:formatCode>#,##0</c:formatCode>
                <c:ptCount val="5"/>
                <c:pt idx="0">
                  <c:v>26717143</c:v>
                </c:pt>
                <c:pt idx="1">
                  <c:v>27247268</c:v>
                </c:pt>
                <c:pt idx="2">
                  <c:v>28033573</c:v>
                </c:pt>
                <c:pt idx="3">
                  <c:v>28698390</c:v>
                </c:pt>
                <c:pt idx="4">
                  <c:v>29727467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2D50-9748-A29E-F18282C60A7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126125888"/>
        <c:axId val="1664758799"/>
      </c:lineChart>
      <c:catAx>
        <c:axId val="112612588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dk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dk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1" i="0" u="none" strike="noStrike" kern="1200" cap="none" spc="0" normalizeH="0" baseline="0">
                <a:solidFill>
                  <a:sysClr val="windowText" lastClr="000000"/>
                </a:solidFill>
                <a:latin typeface="Cambria" panose="02040503050406030204" pitchFamily="18" charset="0"/>
                <a:ea typeface="+mn-ea"/>
                <a:cs typeface="+mn-cs"/>
              </a:defRPr>
            </a:pPr>
            <a:endParaRPr lang="en-GH"/>
          </a:p>
        </c:txPr>
        <c:crossAx val="1664758799"/>
        <c:crosses val="autoZero"/>
        <c:auto val="1"/>
        <c:lblAlgn val="ctr"/>
        <c:lblOffset val="100"/>
        <c:noMultiLvlLbl val="0"/>
      </c:catAx>
      <c:valAx>
        <c:axId val="166475879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dk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800" b="1" i="0" u="none" strike="noStrike" kern="1200" baseline="0">
                    <a:solidFill>
                      <a:sysClr val="windowText" lastClr="000000"/>
                    </a:solidFill>
                    <a:latin typeface="Cambria" panose="02040503050406030204" pitchFamily="18" charset="0"/>
                    <a:ea typeface="+mn-ea"/>
                    <a:cs typeface="+mn-cs"/>
                  </a:defRPr>
                </a:pPr>
                <a:r>
                  <a:rPr lang="en-GB"/>
                  <a:t>Mobile Data Subscriptions </a:t>
                </a:r>
              </a:p>
              <a:p>
                <a:pPr>
                  <a:defRPr/>
                </a:pPr>
                <a:r>
                  <a:rPr lang="en-GB"/>
                  <a:t>(Millions)</a:t>
                </a:r>
              </a:p>
            </c:rich>
          </c:tx>
          <c:layout>
            <c:manualLayout>
              <c:xMode val="edge"/>
              <c:yMode val="edge"/>
              <c:x val="2.7777777777777776E-2"/>
              <c:y val="0.25643193748508708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800" b="1" i="0" u="none" strike="noStrike" kern="1200" baseline="0">
                  <a:solidFill>
                    <a:sysClr val="windowText" lastClr="000000"/>
                  </a:solidFill>
                  <a:latin typeface="Cambria" panose="02040503050406030204" pitchFamily="18" charset="0"/>
                  <a:ea typeface="+mn-ea"/>
                  <a:cs typeface="+mn-cs"/>
                </a:defRPr>
              </a:pPr>
              <a:endParaRPr lang="en-GH"/>
            </a:p>
          </c:txPr>
        </c:title>
        <c:numFmt formatCode="#,##0.0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1" i="0" u="none" strike="noStrike" kern="1200" baseline="0">
                <a:solidFill>
                  <a:sysClr val="windowText" lastClr="000000"/>
                </a:solidFill>
                <a:latin typeface="Cambria" panose="02040503050406030204" pitchFamily="18" charset="0"/>
                <a:ea typeface="+mn-ea"/>
                <a:cs typeface="+mn-cs"/>
              </a:defRPr>
            </a:pPr>
            <a:endParaRPr lang="en-GH"/>
          </a:p>
        </c:txPr>
        <c:crossAx val="1126125888"/>
        <c:crosses val="autoZero"/>
        <c:crossBetween val="between"/>
        <c:dispUnits>
          <c:builtInUnit val="millions"/>
        </c:dispUnits>
      </c:valAx>
      <c:spPr>
        <a:pattFill prst="ltDnDiag">
          <a:fgClr>
            <a:schemeClr val="dk1">
              <a:lumMod val="15000"/>
              <a:lumOff val="85000"/>
            </a:schemeClr>
          </a:fgClr>
          <a:bgClr>
            <a:schemeClr val="lt1"/>
          </a:bgClr>
        </a:pattFill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800" b="1" i="0" u="none" strike="noStrike" kern="1200" baseline="0">
              <a:solidFill>
                <a:sysClr val="windowText" lastClr="000000"/>
              </a:solidFill>
              <a:latin typeface="Cambria" panose="02040503050406030204" pitchFamily="18" charset="0"/>
              <a:ea typeface="+mn-ea"/>
              <a:cs typeface="+mn-cs"/>
            </a:defRPr>
          </a:pPr>
          <a:endParaRPr lang="en-GH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lt1"/>
    </a:solidFill>
    <a:ln w="25400" cap="flat" cmpd="sng" algn="ctr">
      <a:solidFill>
        <a:schemeClr val="accent5">
          <a:lumMod val="75000"/>
        </a:schemeClr>
      </a:solidFill>
      <a:round/>
    </a:ln>
    <a:effectLst/>
  </c:spPr>
  <c:txPr>
    <a:bodyPr/>
    <a:lstStyle/>
    <a:p>
      <a:pPr>
        <a:defRPr sz="800" b="1">
          <a:solidFill>
            <a:sysClr val="windowText" lastClr="000000"/>
          </a:solidFill>
          <a:latin typeface="Cambria" panose="02040503050406030204" pitchFamily="18" charset="0"/>
        </a:defRPr>
      </a:pPr>
      <a:endParaRPr lang="en-GH"/>
    </a:p>
  </c:txPr>
  <c:printSettings>
    <c:headerFooter/>
    <c:pageMargins b="0.75" l="0.7" r="0.7" t="0.75" header="0.3" footer="0.3"/>
    <c:pageSetup/>
  </c:printSettings>
</c:chartSpace>
</file>

<file path=xl/charts/chart2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dPt>
            <c:idx val="0"/>
            <c:bubble3D val="0"/>
            <c:spPr>
              <a:solidFill>
                <a:srgbClr val="FFFF00"/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01-BB1E-2B40-8FFD-855659230FD9}"/>
              </c:ext>
            </c:extLst>
          </c:dPt>
          <c:dPt>
            <c:idx val="1"/>
            <c:bubble3D val="0"/>
            <c:spPr>
              <a:solidFill>
                <a:srgbClr val="FF0000"/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02-BB1E-2B40-8FFD-855659230FD9}"/>
              </c:ext>
            </c:extLst>
          </c:dPt>
          <c:dPt>
            <c:idx val="2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03-BB1E-2B40-8FFD-855659230FD9}"/>
              </c:ext>
            </c:extLst>
          </c:dPt>
          <c:dLbls>
            <c:dLbl>
              <c:idx val="0"/>
              <c:numFmt formatCode="0.00%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800" b="1" i="0" u="none" strike="noStrike" kern="1200" spc="0" baseline="0">
                      <a:solidFill>
                        <a:sysClr val="windowText" lastClr="000000"/>
                      </a:solidFill>
                      <a:latin typeface="Cambria" panose="02040503050406030204" pitchFamily="18" charset="0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outEnd"/>
              <c:showLegendKey val="0"/>
              <c:showVal val="1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BB1E-2B40-8FFD-855659230FD9}"/>
                </c:ext>
              </c:extLst>
            </c:dLbl>
            <c:dLbl>
              <c:idx val="1"/>
              <c:numFmt formatCode="0.00%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800" b="1" i="0" u="none" strike="noStrike" kern="1200" spc="0" baseline="0">
                      <a:solidFill>
                        <a:sysClr val="windowText" lastClr="000000"/>
                      </a:solidFill>
                      <a:latin typeface="Cambria" panose="02040503050406030204" pitchFamily="18" charset="0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outEnd"/>
              <c:showLegendKey val="0"/>
              <c:showVal val="1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BB1E-2B40-8FFD-855659230FD9}"/>
                </c:ext>
              </c:extLst>
            </c:dLbl>
            <c:dLbl>
              <c:idx val="2"/>
              <c:numFmt formatCode="0.00%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800" b="1" i="0" u="none" strike="noStrike" kern="1200" spc="0" baseline="0">
                      <a:solidFill>
                        <a:sysClr val="windowText" lastClr="000000"/>
                      </a:solidFill>
                      <a:latin typeface="Cambria" panose="02040503050406030204" pitchFamily="18" charset="0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outEnd"/>
              <c:showLegendKey val="0"/>
              <c:showVal val="1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BB1E-2B40-8FFD-855659230FD9}"/>
                </c:ext>
              </c:extLst>
            </c:dLbl>
            <c:numFmt formatCode="0.00%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800" b="1" i="0" u="none" strike="noStrike" kern="1200" spc="0" baseline="0">
                    <a:solidFill>
                      <a:sysClr val="windowText" lastClr="000000"/>
                    </a:solidFill>
                    <a:latin typeface="Cambria" panose="02040503050406030204" pitchFamily="18" charset="0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1"/>
            <c:showSerName val="0"/>
            <c:showPercent val="1"/>
            <c:showBubbleSize val="0"/>
            <c:separator>
</c:separator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('Tab 15.Mob Data &amp; Mkt Share  '!$A$3,'Tab 15.Mob Data &amp; Mkt Share  '!$A$5,'Tab 15.Mob Data &amp; Mkt Share  '!$A$7)</c:f>
              <c:strCache>
                <c:ptCount val="3"/>
                <c:pt idx="0">
                  <c:v>MTN</c:v>
                </c:pt>
                <c:pt idx="1">
                  <c:v>Telecel</c:v>
                </c:pt>
                <c:pt idx="2">
                  <c:v>AT</c:v>
                </c:pt>
              </c:strCache>
            </c:strRef>
          </c:cat>
          <c:val>
            <c:numRef>
              <c:f>('Tab 15.Mob Data &amp; Mkt Share  '!$K$3,'Tab 15.Mob Data &amp; Mkt Share  '!$K$5,'Tab 15.Mob Data &amp; Mkt Share  '!$K$7)</c:f>
              <c:numCache>
                <c:formatCode>#,##0</c:formatCode>
                <c:ptCount val="3"/>
                <c:pt idx="0">
                  <c:v>23818235</c:v>
                </c:pt>
                <c:pt idx="1">
                  <c:v>4617656</c:v>
                </c:pt>
                <c:pt idx="2">
                  <c:v>1291576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B1E-2B40-8FFD-855659230FD9}"/>
            </c:ext>
          </c:extLst>
        </c:ser>
        <c:dLbls>
          <c:dLblPos val="outEnd"/>
          <c:showLegendKey val="0"/>
          <c:showVal val="0"/>
          <c:showCatName val="1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19050" cap="flat" cmpd="sng" algn="ctr">
      <a:solidFill>
        <a:schemeClr val="accent1"/>
      </a:solidFill>
      <a:round/>
    </a:ln>
    <a:effectLst/>
  </c:spPr>
  <c:txPr>
    <a:bodyPr/>
    <a:lstStyle/>
    <a:p>
      <a:pPr>
        <a:defRPr>
          <a:solidFill>
            <a:sysClr val="windowText" lastClr="000000"/>
          </a:solidFill>
          <a:latin typeface="Cambria" panose="02040503050406030204" pitchFamily="18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dLbls>
            <c:numFmt formatCode="#,##0" sourceLinked="0"/>
            <c:spPr>
              <a:noFill/>
              <a:ln>
                <a:noFill/>
              </a:ln>
              <a:effectLst/>
            </c:spPr>
            <c:txPr>
              <a:bodyPr rot="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800" b="1" i="0" u="none" strike="noStrike" kern="1200" baseline="0">
                    <a:solidFill>
                      <a:sysClr val="windowText" lastClr="000000"/>
                    </a:solidFill>
                    <a:latin typeface="Aptos" panose="020B0004020202020204" pitchFamily="34" charset="0"/>
                    <a:ea typeface="+mn-ea"/>
                    <a:cs typeface="+mn-cs"/>
                  </a:defRPr>
                </a:pPr>
                <a:endParaRPr lang="en-GH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dk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'Tab 16. Mobile Data Traffic'!$H$2:$L$2</c:f>
              <c:strCache>
                <c:ptCount val="5"/>
                <c:pt idx="0">
                  <c:v>Q1 2025</c:v>
                </c:pt>
                <c:pt idx="1">
                  <c:v>Q2 2025</c:v>
                </c:pt>
                <c:pt idx="2">
                  <c:v>Q3 2025</c:v>
                </c:pt>
                <c:pt idx="3">
                  <c:v>Q4 2025</c:v>
                </c:pt>
                <c:pt idx="4">
                  <c:v>Q1 2026</c:v>
                </c:pt>
              </c:strCache>
            </c:strRef>
          </c:cat>
          <c:val>
            <c:numRef>
              <c:f>'Tab 16. Mobile Data Traffic'!$H$3:$L$3</c:f>
              <c:numCache>
                <c:formatCode>#,##0</c:formatCode>
                <c:ptCount val="5"/>
                <c:pt idx="0">
                  <c:v>755267.48678859998</c:v>
                </c:pt>
                <c:pt idx="1">
                  <c:v>923347.26503541006</c:v>
                </c:pt>
                <c:pt idx="2">
                  <c:v>1046162.4478400999</c:v>
                </c:pt>
                <c:pt idx="3">
                  <c:v>1101301.0971925501</c:v>
                </c:pt>
                <c:pt idx="4">
                  <c:v>1250099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39A-1B4C-A5DA-69EC68D1909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overlap val="-43"/>
        <c:axId val="1468995039"/>
        <c:axId val="1415647535"/>
      </c:barChart>
      <c:catAx>
        <c:axId val="146899503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dk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dk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1" i="0" u="none" strike="noStrike" kern="1200" cap="none" spc="0" normalizeH="0" baseline="0">
                <a:solidFill>
                  <a:sysClr val="windowText" lastClr="000000"/>
                </a:solidFill>
                <a:latin typeface="Aptos" panose="020B0004020202020204" pitchFamily="34" charset="0"/>
                <a:ea typeface="+mn-ea"/>
                <a:cs typeface="+mn-cs"/>
              </a:defRPr>
            </a:pPr>
            <a:endParaRPr lang="en-GH"/>
          </a:p>
        </c:txPr>
        <c:crossAx val="1415647535"/>
        <c:crosses val="autoZero"/>
        <c:auto val="1"/>
        <c:lblAlgn val="ctr"/>
        <c:lblOffset val="100"/>
        <c:noMultiLvlLbl val="0"/>
      </c:catAx>
      <c:valAx>
        <c:axId val="141564753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dk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800" b="1" i="0" u="none" strike="noStrike" kern="1200" baseline="0">
                    <a:solidFill>
                      <a:sysClr val="windowText" lastClr="000000"/>
                    </a:solidFill>
                    <a:latin typeface="Aptos" panose="020B0004020202020204" pitchFamily="34" charset="0"/>
                    <a:ea typeface="+mn-ea"/>
                    <a:cs typeface="+mn-cs"/>
                  </a:defRPr>
                </a:pPr>
                <a:r>
                  <a:rPr lang="en-GB"/>
                  <a:t>Mobule Data Traffic (TB) 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800" b="1" i="0" u="none" strike="noStrike" kern="1200" baseline="0">
                  <a:solidFill>
                    <a:sysClr val="windowText" lastClr="000000"/>
                  </a:solidFill>
                  <a:latin typeface="Aptos" panose="020B0004020202020204" pitchFamily="34" charset="0"/>
                  <a:ea typeface="+mn-ea"/>
                  <a:cs typeface="+mn-cs"/>
                </a:defRPr>
              </a:pPr>
              <a:endParaRPr lang="en-GH"/>
            </a:p>
          </c:txPr>
        </c:title>
        <c:numFmt formatCode="#,##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1" i="0" u="none" strike="noStrike" kern="1200" baseline="0">
                <a:solidFill>
                  <a:sysClr val="windowText" lastClr="000000"/>
                </a:solidFill>
                <a:latin typeface="Aptos" panose="020B0004020202020204" pitchFamily="34" charset="0"/>
                <a:ea typeface="+mn-ea"/>
                <a:cs typeface="+mn-cs"/>
              </a:defRPr>
            </a:pPr>
            <a:endParaRPr lang="en-GH"/>
          </a:p>
        </c:txPr>
        <c:crossAx val="1468995039"/>
        <c:crosses val="autoZero"/>
        <c:crossBetween val="between"/>
      </c:valAx>
      <c:spPr>
        <a:pattFill prst="ltDnDiag">
          <a:fgClr>
            <a:schemeClr val="dk1">
              <a:lumMod val="15000"/>
              <a:lumOff val="85000"/>
            </a:schemeClr>
          </a:fgClr>
          <a:bgClr>
            <a:schemeClr val="lt1"/>
          </a:bgClr>
        </a:pattFill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lt1"/>
    </a:solidFill>
    <a:ln w="25400" cap="flat" cmpd="sng" algn="ctr">
      <a:solidFill>
        <a:schemeClr val="accent1"/>
      </a:solidFill>
      <a:round/>
    </a:ln>
    <a:effectLst/>
  </c:spPr>
  <c:txPr>
    <a:bodyPr/>
    <a:lstStyle/>
    <a:p>
      <a:pPr>
        <a:defRPr sz="800" b="1">
          <a:solidFill>
            <a:sysClr val="windowText" lastClr="000000"/>
          </a:solidFill>
          <a:latin typeface="Aptos" panose="020B0004020202020204" pitchFamily="34" charset="0"/>
        </a:defRPr>
      </a:pPr>
      <a:endParaRPr lang="en-GH"/>
    </a:p>
  </c:txPr>
  <c:printSettings>
    <c:headerFooter/>
    <c:pageMargins b="0.75" l="0.7" r="0.7" t="0.75" header="0.3" footer="0.3"/>
    <c:pageSetup/>
  </c:printSettings>
</c:chartSpace>
</file>

<file path=xl/charts/chart2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tx>
            <c:strRef>
              <c:f>'Tab17. Mob Data Usage per Subs.'!$B$5</c:f>
              <c:strCache>
                <c:ptCount val="1"/>
                <c:pt idx="0">
                  <c:v>Data Usage per Subscription (TB)</c:v>
                </c:pt>
              </c:strCache>
            </c:strRef>
          </c:tx>
          <c:spPr>
            <a:ln w="22225" cap="rnd">
              <a:solidFill>
                <a:schemeClr val="accent1"/>
              </a:solidFill>
              <a:round/>
            </a:ln>
            <a:effectLst/>
          </c:spPr>
          <c:marker>
            <c:symbol val="diamond"/>
            <c:size val="7"/>
            <c:spPr>
              <a:solidFill>
                <a:schemeClr val="tx1"/>
              </a:solidFill>
              <a:ln w="15875">
                <a:solidFill>
                  <a:schemeClr val="accent1"/>
                </a:solidFill>
                <a:round/>
              </a:ln>
              <a:effectLst/>
            </c:spPr>
          </c:marker>
          <c:dLbls>
            <c:dLbl>
              <c:idx val="0"/>
              <c:layout>
                <c:manualLayout>
                  <c:x val="-5.0838031443813388E-2"/>
                  <c:y val="3.1135398296033109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F38D-D149-94EF-2184E429ADE5}"/>
                </c:ext>
              </c:extLst>
            </c:dLbl>
            <c:dLbl>
              <c:idx val="2"/>
              <c:layout>
                <c:manualLayout>
                  <c:x val="-2.9197080291970899E-2"/>
                  <c:y val="3.3648790746582544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D280-A145-BEB0-747C2CB52AC1}"/>
                </c:ext>
              </c:extLst>
            </c:dLbl>
            <c:dLbl>
              <c:idx val="3"/>
              <c:layout>
                <c:manualLayout>
                  <c:x val="-5.0431320504313301E-2"/>
                  <c:y val="4.2060988433228162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0B58-AC43-AE7A-B3B3D8172F0E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ysClr val="windowText" lastClr="000000"/>
                    </a:solidFill>
                    <a:latin typeface="Cambria" panose="02040503050406030204" pitchFamily="18" charset="0"/>
                    <a:ea typeface="+mn-ea"/>
                    <a:cs typeface="+mn-cs"/>
                  </a:defRPr>
                </a:pPr>
                <a:endParaRPr lang="en-GH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dk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'Tab17. Mob Data Usage per Subs.'!$H$2:$L$2</c:f>
              <c:strCache>
                <c:ptCount val="5"/>
                <c:pt idx="0">
                  <c:v>Q1 2025</c:v>
                </c:pt>
                <c:pt idx="1">
                  <c:v>Q2 2025</c:v>
                </c:pt>
                <c:pt idx="2">
                  <c:v>Q3 2025</c:v>
                </c:pt>
                <c:pt idx="3">
                  <c:v>Q4 2025</c:v>
                </c:pt>
                <c:pt idx="4">
                  <c:v>Q1 2026</c:v>
                </c:pt>
              </c:strCache>
            </c:strRef>
          </c:cat>
          <c:val>
            <c:numRef>
              <c:f>'Tab17. Mob Data Usage per Subs.'!$H$5:$L$5</c:f>
              <c:numCache>
                <c:formatCode>#,##0.0000</c:formatCode>
                <c:ptCount val="5"/>
                <c:pt idx="0">
                  <c:v>2.8632050738974128E-2</c:v>
                </c:pt>
                <c:pt idx="1">
                  <c:v>3.4297893101150133E-2</c:v>
                </c:pt>
                <c:pt idx="2">
                  <c:v>3.7794169288339001E-2</c:v>
                </c:pt>
                <c:pt idx="3">
                  <c:v>3.8808479628230787E-2</c:v>
                </c:pt>
                <c:pt idx="4">
                  <c:v>4.3078780645885176E-2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130-1D44-8F6F-7D88B063DC6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589229119"/>
        <c:axId val="1589495887"/>
      </c:lineChart>
      <c:catAx>
        <c:axId val="158922911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dk1">
                  <a:lumMod val="15000"/>
                  <a:lumOff val="85000"/>
                  <a:alpha val="54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dk1">
                  <a:lumMod val="15000"/>
                  <a:lumOff val="85000"/>
                  <a:alpha val="51000"/>
                </a:schemeClr>
              </a:solidFill>
              <a:round/>
            </a:ln>
            <a:effectLst/>
          </c:spPr>
        </c:min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dk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cap="none" spc="0" normalizeH="0" baseline="0">
                <a:solidFill>
                  <a:sysClr val="windowText" lastClr="000000"/>
                </a:solidFill>
                <a:latin typeface="Cambria" panose="02040503050406030204" pitchFamily="18" charset="0"/>
                <a:ea typeface="+mn-ea"/>
                <a:cs typeface="+mn-cs"/>
              </a:defRPr>
            </a:pPr>
            <a:endParaRPr lang="en-GH"/>
          </a:p>
        </c:txPr>
        <c:crossAx val="1589495887"/>
        <c:crosses val="autoZero"/>
        <c:auto val="1"/>
        <c:lblAlgn val="ctr"/>
        <c:lblOffset val="100"/>
        <c:noMultiLvlLbl val="0"/>
      </c:catAx>
      <c:valAx>
        <c:axId val="1589495887"/>
        <c:scaling>
          <c:orientation val="minMax"/>
          <c:min val="0.02"/>
        </c:scaling>
        <c:delete val="0"/>
        <c:axPos val="l"/>
        <c:majorGridlines>
          <c:spPr>
            <a:ln w="9525" cap="flat" cmpd="sng" algn="ctr">
              <a:solidFill>
                <a:schemeClr val="dk1">
                  <a:lumMod val="15000"/>
                  <a:lumOff val="85000"/>
                  <a:alpha val="54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ysClr val="windowText" lastClr="000000"/>
                    </a:solidFill>
                    <a:latin typeface="Cambria" panose="02040503050406030204" pitchFamily="18" charset="0"/>
                    <a:ea typeface="+mn-ea"/>
                    <a:cs typeface="+mn-cs"/>
                  </a:defRPr>
                </a:pPr>
                <a:r>
                  <a:rPr lang="en-GB"/>
                  <a:t>Data Usage per Subscription (TB)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ysClr val="windowText" lastClr="000000"/>
                  </a:solidFill>
                  <a:latin typeface="Cambria" panose="02040503050406030204" pitchFamily="18" charset="0"/>
                  <a:ea typeface="+mn-ea"/>
                  <a:cs typeface="+mn-cs"/>
                </a:defRPr>
              </a:pPr>
              <a:endParaRPr lang="en-GB"/>
            </a:p>
          </c:txPr>
        </c:title>
        <c:numFmt formatCode="#,##0.00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ysClr val="windowText" lastClr="000000"/>
                </a:solidFill>
                <a:latin typeface="Cambria" panose="02040503050406030204" pitchFamily="18" charset="0"/>
                <a:ea typeface="+mn-ea"/>
                <a:cs typeface="+mn-cs"/>
              </a:defRPr>
            </a:pPr>
            <a:endParaRPr lang="en-GH"/>
          </a:p>
        </c:txPr>
        <c:crossAx val="1589229119"/>
        <c:crosses val="autoZero"/>
        <c:crossBetween val="between"/>
      </c:valAx>
      <c:spPr>
        <a:pattFill prst="ltDnDiag">
          <a:fgClr>
            <a:schemeClr val="dk1">
              <a:lumMod val="15000"/>
              <a:lumOff val="85000"/>
            </a:schemeClr>
          </a:fgClr>
          <a:bgClr>
            <a:schemeClr val="lt1"/>
          </a:bgClr>
        </a:pattFill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1" i="0" u="none" strike="noStrike" kern="1200" baseline="0">
              <a:solidFill>
                <a:sysClr val="windowText" lastClr="000000"/>
              </a:solidFill>
              <a:latin typeface="Cambria" panose="02040503050406030204" pitchFamily="18" charset="0"/>
              <a:ea typeface="+mn-ea"/>
              <a:cs typeface="+mn-cs"/>
            </a:defRPr>
          </a:pPr>
          <a:endParaRPr lang="en-GH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lt1"/>
    </a:solidFill>
    <a:ln w="22225" cap="flat" cmpd="sng" algn="ctr">
      <a:solidFill>
        <a:schemeClr val="accent1"/>
      </a:solidFill>
      <a:round/>
    </a:ln>
    <a:effectLst/>
  </c:spPr>
  <c:txPr>
    <a:bodyPr/>
    <a:lstStyle/>
    <a:p>
      <a:pPr>
        <a:defRPr b="1">
          <a:solidFill>
            <a:sysClr val="windowText" lastClr="000000"/>
          </a:solidFill>
          <a:latin typeface="Cambria" panose="02040503050406030204" pitchFamily="18" charset="0"/>
        </a:defRPr>
      </a:pPr>
      <a:endParaRPr lang="en-GH"/>
    </a:p>
  </c:txPr>
  <c:printSettings>
    <c:headerFooter/>
    <c:pageMargins b="0.75" l="0.7" r="0.7" t="0.75" header="0.3" footer="0.3"/>
    <c:pageSetup/>
  </c:printSettings>
</c:chartSpace>
</file>

<file path=xl/charts/chart2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'Tab 18. Mob Data Traffic   '!$B$3</c:f>
              <c:strCache>
                <c:ptCount val="1"/>
                <c:pt idx="0">
                  <c:v>MTN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  <a:effectLst/>
          </c:spPr>
          <c:invertIfNegative val="0"/>
          <c:dLbls>
            <c:numFmt formatCode="#,##0" sourceLinked="0"/>
            <c:spPr>
              <a:noFill/>
              <a:ln>
                <a:noFill/>
              </a:ln>
              <a:effectLst/>
            </c:spPr>
            <c:txPr>
              <a:bodyPr rot="5400000" spcFirstLastPara="1" vertOverflow="ellipsis" wrap="square" anchor="ctr" anchorCtr="1"/>
              <a:lstStyle/>
              <a:p>
                <a:pPr>
                  <a:defRPr sz="800" b="1" i="0" u="none" strike="noStrike" kern="1200" baseline="0">
                    <a:solidFill>
                      <a:sysClr val="windowText" lastClr="000000"/>
                    </a:solidFill>
                    <a:latin typeface="Cambria" panose="02040503050406030204" pitchFamily="18" charset="0"/>
                    <a:ea typeface="+mn-ea"/>
                    <a:cs typeface="+mn-cs"/>
                  </a:defRPr>
                </a:pPr>
                <a:endParaRPr lang="en-GH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dk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'Tab 18. Mob Data Traffic   '!$H$2:$L$2</c:f>
              <c:strCache>
                <c:ptCount val="5"/>
                <c:pt idx="0">
                  <c:v>Q1 2025</c:v>
                </c:pt>
                <c:pt idx="1">
                  <c:v>Q2 2025</c:v>
                </c:pt>
                <c:pt idx="2">
                  <c:v>Q3 2025</c:v>
                </c:pt>
                <c:pt idx="3">
                  <c:v>Q4 2025</c:v>
                </c:pt>
                <c:pt idx="4">
                  <c:v>Q1 2026</c:v>
                </c:pt>
              </c:strCache>
            </c:strRef>
          </c:cat>
          <c:val>
            <c:numRef>
              <c:f>'Tab 18. Mob Data Traffic   '!$H$3:$L$3</c:f>
              <c:numCache>
                <c:formatCode>#,##0</c:formatCode>
                <c:ptCount val="5"/>
                <c:pt idx="0">
                  <c:v>621575.01644200005</c:v>
                </c:pt>
                <c:pt idx="1">
                  <c:v>782452.81030200003</c:v>
                </c:pt>
                <c:pt idx="2">
                  <c:v>898935.94059100002</c:v>
                </c:pt>
                <c:pt idx="3">
                  <c:v>954746.09678499994</c:v>
                </c:pt>
                <c:pt idx="4">
                  <c:v>1091499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C96C-496F-AB7A-1DC7564E4AB7}"/>
            </c:ext>
          </c:extLst>
        </c:ser>
        <c:ser>
          <c:idx val="1"/>
          <c:order val="1"/>
          <c:tx>
            <c:strRef>
              <c:f>'Tab 18. Mob Data Traffic   '!$B$5</c:f>
              <c:strCache>
                <c:ptCount val="1"/>
                <c:pt idx="0">
                  <c:v>Telecel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numFmt formatCode="#,##0.00" sourceLinked="0"/>
            <c:spPr>
              <a:solidFill>
                <a:srgbClr val="FF0000"/>
              </a:solidFill>
              <a:ln>
                <a:noFill/>
              </a:ln>
              <a:effectLst/>
            </c:spPr>
            <c:txPr>
              <a:bodyPr rot="5400000" spcFirstLastPara="1" vertOverflow="ellipsis" wrap="square" anchor="ctr" anchorCtr="1"/>
              <a:lstStyle/>
              <a:p>
                <a:pPr>
                  <a:defRPr sz="800" b="1" i="0" u="none" strike="noStrike" kern="1200" baseline="0">
                    <a:solidFill>
                      <a:sysClr val="windowText" lastClr="000000"/>
                    </a:solidFill>
                    <a:latin typeface="Cambria" panose="02040503050406030204" pitchFamily="18" charset="0"/>
                    <a:ea typeface="+mn-ea"/>
                    <a:cs typeface="+mn-cs"/>
                  </a:defRPr>
                </a:pPr>
                <a:endParaRPr lang="en-GH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dk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'Tab 18. Mob Data Traffic   '!$H$2:$L$2</c:f>
              <c:strCache>
                <c:ptCount val="5"/>
                <c:pt idx="0">
                  <c:v>Q1 2025</c:v>
                </c:pt>
                <c:pt idx="1">
                  <c:v>Q2 2025</c:v>
                </c:pt>
                <c:pt idx="2">
                  <c:v>Q3 2025</c:v>
                </c:pt>
                <c:pt idx="3">
                  <c:v>Q4 2025</c:v>
                </c:pt>
                <c:pt idx="4">
                  <c:v>Q1 2026</c:v>
                </c:pt>
              </c:strCache>
            </c:strRef>
          </c:cat>
          <c:val>
            <c:numRef>
              <c:f>'Tab 18. Mob Data Traffic   '!$H$5:$L$5</c:f>
              <c:numCache>
                <c:formatCode>#,##0</c:formatCode>
                <c:ptCount val="5"/>
                <c:pt idx="0">
                  <c:v>111488.347882</c:v>
                </c:pt>
                <c:pt idx="1">
                  <c:v>117246.13329500001</c:v>
                </c:pt>
                <c:pt idx="2">
                  <c:v>125515.493476</c:v>
                </c:pt>
                <c:pt idx="3">
                  <c:v>130994.262136</c:v>
                </c:pt>
                <c:pt idx="4">
                  <c:v>143696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C96C-496F-AB7A-1DC7564E4AB7}"/>
            </c:ext>
          </c:extLst>
        </c:ser>
        <c:ser>
          <c:idx val="2"/>
          <c:order val="2"/>
          <c:tx>
            <c:strRef>
              <c:f>'Tab 18. Mob Data Traffic   '!$B$7</c:f>
              <c:strCache>
                <c:ptCount val="1"/>
                <c:pt idx="0">
                  <c:v>AT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numFmt formatCode="#,##0.00" sourceLinked="0"/>
            <c:spPr>
              <a:solidFill>
                <a:schemeClr val="accent1"/>
              </a:solidFill>
              <a:ln>
                <a:noFill/>
              </a:ln>
              <a:effectLst/>
            </c:spPr>
            <c:txPr>
              <a:bodyPr rot="5400000" spcFirstLastPara="1" vertOverflow="ellipsis" wrap="square" anchor="ctr" anchorCtr="1"/>
              <a:lstStyle/>
              <a:p>
                <a:pPr>
                  <a:defRPr sz="800" b="1" i="0" u="none" strike="noStrike" kern="1200" baseline="0">
                    <a:solidFill>
                      <a:sysClr val="windowText" lastClr="000000"/>
                    </a:solidFill>
                    <a:latin typeface="Cambria" panose="02040503050406030204" pitchFamily="18" charset="0"/>
                    <a:ea typeface="+mn-ea"/>
                    <a:cs typeface="+mn-cs"/>
                  </a:defRPr>
                </a:pPr>
                <a:endParaRPr lang="en-GH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dk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'Tab 18. Mob Data Traffic   '!$H$2:$L$2</c:f>
              <c:strCache>
                <c:ptCount val="5"/>
                <c:pt idx="0">
                  <c:v>Q1 2025</c:v>
                </c:pt>
                <c:pt idx="1">
                  <c:v>Q2 2025</c:v>
                </c:pt>
                <c:pt idx="2">
                  <c:v>Q3 2025</c:v>
                </c:pt>
                <c:pt idx="3">
                  <c:v>Q4 2025</c:v>
                </c:pt>
                <c:pt idx="4">
                  <c:v>Q1 2026</c:v>
                </c:pt>
              </c:strCache>
            </c:strRef>
          </c:cat>
          <c:val>
            <c:numRef>
              <c:f>'Tab 18. Mob Data Traffic   '!$H$7:$L$7</c:f>
              <c:numCache>
                <c:formatCode>#,##0</c:formatCode>
                <c:ptCount val="5"/>
                <c:pt idx="0">
                  <c:v>22204.122465</c:v>
                </c:pt>
                <c:pt idx="1">
                  <c:v>23648.321437999999</c:v>
                </c:pt>
                <c:pt idx="2">
                  <c:v>21711.013772999999</c:v>
                </c:pt>
                <c:pt idx="3">
                  <c:v>15560.738272000001</c:v>
                </c:pt>
                <c:pt idx="4">
                  <c:v>14904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C96C-496F-AB7A-1DC7564E4AB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overlap val="-43"/>
        <c:axId val="1491962527"/>
        <c:axId val="1380901903"/>
      </c:barChart>
      <c:catAx>
        <c:axId val="149196252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dk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dk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1" i="0" u="none" strike="noStrike" kern="1200" cap="none" spc="0" normalizeH="0" baseline="0">
                <a:solidFill>
                  <a:sysClr val="windowText" lastClr="000000"/>
                </a:solidFill>
                <a:latin typeface="Cambria" panose="02040503050406030204" pitchFamily="18" charset="0"/>
                <a:ea typeface="+mn-ea"/>
                <a:cs typeface="+mn-cs"/>
              </a:defRPr>
            </a:pPr>
            <a:endParaRPr lang="en-GH"/>
          </a:p>
        </c:txPr>
        <c:crossAx val="1380901903"/>
        <c:crosses val="autoZero"/>
        <c:auto val="1"/>
        <c:lblAlgn val="ctr"/>
        <c:lblOffset val="100"/>
        <c:noMultiLvlLbl val="0"/>
      </c:catAx>
      <c:valAx>
        <c:axId val="138090190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dk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800" b="1" i="0" u="none" strike="noStrike" kern="1200" baseline="0">
                    <a:solidFill>
                      <a:sysClr val="windowText" lastClr="000000"/>
                    </a:solidFill>
                    <a:latin typeface="Cambria" panose="02040503050406030204" pitchFamily="18" charset="0"/>
                    <a:ea typeface="+mn-ea"/>
                    <a:cs typeface="+mn-cs"/>
                  </a:defRPr>
                </a:pPr>
                <a:r>
                  <a:rPr lang="en-GB"/>
                  <a:t>Mobile Data Traffic 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800" b="1" i="0" u="none" strike="noStrike" kern="1200" baseline="0">
                  <a:solidFill>
                    <a:sysClr val="windowText" lastClr="000000"/>
                  </a:solidFill>
                  <a:latin typeface="Cambria" panose="02040503050406030204" pitchFamily="18" charset="0"/>
                  <a:ea typeface="+mn-ea"/>
                  <a:cs typeface="+mn-cs"/>
                </a:defRPr>
              </a:pPr>
              <a:endParaRPr lang="en-GH"/>
            </a:p>
          </c:txPr>
        </c:title>
        <c:numFmt formatCode="#,##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1" i="0" u="none" strike="noStrike" kern="1200" baseline="0">
                <a:solidFill>
                  <a:sysClr val="windowText" lastClr="000000"/>
                </a:solidFill>
                <a:latin typeface="Cambria" panose="02040503050406030204" pitchFamily="18" charset="0"/>
                <a:ea typeface="+mn-ea"/>
                <a:cs typeface="+mn-cs"/>
              </a:defRPr>
            </a:pPr>
            <a:endParaRPr lang="en-GH"/>
          </a:p>
        </c:txPr>
        <c:crossAx val="1491962527"/>
        <c:crosses val="autoZero"/>
        <c:crossBetween val="between"/>
      </c:valAx>
      <c:spPr>
        <a:pattFill prst="ltDnDiag">
          <a:fgClr>
            <a:schemeClr val="dk1">
              <a:lumMod val="15000"/>
              <a:lumOff val="85000"/>
            </a:schemeClr>
          </a:fgClr>
          <a:bgClr>
            <a:schemeClr val="lt1"/>
          </a:bgClr>
        </a:pattFill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18814297466548027"/>
          <c:y val="0.91807052511121379"/>
          <c:w val="0.59528454465579861"/>
          <c:h val="5.883034110630300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800" b="1" i="0" u="none" strike="noStrike" kern="1200" baseline="0">
              <a:solidFill>
                <a:sysClr val="windowText" lastClr="000000"/>
              </a:solidFill>
              <a:latin typeface="Cambria" panose="02040503050406030204" pitchFamily="18" charset="0"/>
              <a:ea typeface="+mn-ea"/>
              <a:cs typeface="+mn-cs"/>
            </a:defRPr>
          </a:pPr>
          <a:endParaRPr lang="en-GH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lt1"/>
    </a:solidFill>
    <a:ln w="25400" cap="flat" cmpd="sng" algn="ctr">
      <a:solidFill>
        <a:schemeClr val="accent1"/>
      </a:solidFill>
      <a:round/>
    </a:ln>
    <a:effectLst/>
  </c:spPr>
  <c:txPr>
    <a:bodyPr/>
    <a:lstStyle/>
    <a:p>
      <a:pPr>
        <a:defRPr sz="800" b="1">
          <a:solidFill>
            <a:sysClr val="windowText" lastClr="000000"/>
          </a:solidFill>
          <a:latin typeface="Cambria" panose="02040503050406030204" pitchFamily="18" charset="0"/>
        </a:defRPr>
      </a:pPr>
      <a:endParaRPr lang="en-GH"/>
    </a:p>
  </c:txPr>
  <c:printSettings>
    <c:headerFooter/>
    <c:pageMargins b="0.75" l="0.7" r="0.7" t="0.75" header="0.3" footer="0.3"/>
    <c:pageSetup/>
  </c:printSettings>
</c:chartSpace>
</file>

<file path=xl/charts/chart2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1710559810160716"/>
          <c:y val="3.7996545768566495E-2"/>
          <c:w val="0.8320588933232661"/>
          <c:h val="0.72736132076754656"/>
        </c:manualLayout>
      </c:layout>
      <c:barChart>
        <c:barDir val="bar"/>
        <c:grouping val="clustered"/>
        <c:varyColors val="0"/>
        <c:ser>
          <c:idx val="0"/>
          <c:order val="0"/>
          <c:tx>
            <c:strRef>
              <c:f>'Tab 19. Ave Mob Tariff '!$B$3</c:f>
              <c:strCache>
                <c:ptCount val="1"/>
                <c:pt idx="0">
                  <c:v>Average On-Net mobile tariff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800" b="1" i="0" u="none" strike="noStrike" kern="1200" baseline="0">
                    <a:solidFill>
                      <a:sysClr val="windowText" lastClr="000000"/>
                    </a:solidFill>
                    <a:latin typeface="Cambria" panose="02040503050406030204" pitchFamily="18" charset="0"/>
                    <a:ea typeface="+mn-ea"/>
                    <a:cs typeface="+mn-cs"/>
                  </a:defRPr>
                </a:pPr>
                <a:endParaRPr lang="en-GH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dk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'Tab 19. Ave Mob Tariff '!$H$2:$L$2</c:f>
              <c:strCache>
                <c:ptCount val="5"/>
                <c:pt idx="0">
                  <c:v>Q1 2025</c:v>
                </c:pt>
                <c:pt idx="1">
                  <c:v>Q2 2025</c:v>
                </c:pt>
                <c:pt idx="2">
                  <c:v>Q3 2025</c:v>
                </c:pt>
                <c:pt idx="3">
                  <c:v>Q4 2025</c:v>
                </c:pt>
                <c:pt idx="4">
                  <c:v>Q1 2026</c:v>
                </c:pt>
              </c:strCache>
            </c:strRef>
          </c:cat>
          <c:val>
            <c:numRef>
              <c:f>'Tab 19. Ave Mob Tariff '!$H$3:$L$3</c:f>
              <c:numCache>
                <c:formatCode>0.00</c:formatCode>
                <c:ptCount val="5"/>
                <c:pt idx="0" formatCode="General">
                  <c:v>0.14000000000000001</c:v>
                </c:pt>
                <c:pt idx="1">
                  <c:v>0.13833333333333334</c:v>
                </c:pt>
                <c:pt idx="2">
                  <c:v>0.13833333333333334</c:v>
                </c:pt>
                <c:pt idx="3">
                  <c:v>0.13833333333333334</c:v>
                </c:pt>
                <c:pt idx="4" formatCode="General">
                  <c:v>0.14000000000000001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F2F-0647-89CF-38C0117608FA}"/>
            </c:ext>
          </c:extLst>
        </c:ser>
        <c:ser>
          <c:idx val="1"/>
          <c:order val="1"/>
          <c:tx>
            <c:strRef>
              <c:f>'Tab 19. Ave Mob Tariff '!$B$4</c:f>
              <c:strCache>
                <c:ptCount val="1"/>
                <c:pt idx="0">
                  <c:v>Average Off-Net mobile tariff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800" b="1" i="0" u="none" strike="noStrike" kern="1200" baseline="0">
                    <a:solidFill>
                      <a:sysClr val="windowText" lastClr="000000"/>
                    </a:solidFill>
                    <a:latin typeface="Cambria" panose="02040503050406030204" pitchFamily="18" charset="0"/>
                    <a:ea typeface="+mn-ea"/>
                    <a:cs typeface="+mn-cs"/>
                  </a:defRPr>
                </a:pPr>
                <a:endParaRPr lang="en-GH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dk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'Tab 19. Ave Mob Tariff '!$H$2:$L$2</c:f>
              <c:strCache>
                <c:ptCount val="5"/>
                <c:pt idx="0">
                  <c:v>Q1 2025</c:v>
                </c:pt>
                <c:pt idx="1">
                  <c:v>Q2 2025</c:v>
                </c:pt>
                <c:pt idx="2">
                  <c:v>Q3 2025</c:v>
                </c:pt>
                <c:pt idx="3">
                  <c:v>Q4 2025</c:v>
                </c:pt>
                <c:pt idx="4">
                  <c:v>Q1 2026</c:v>
                </c:pt>
              </c:strCache>
            </c:strRef>
          </c:cat>
          <c:val>
            <c:numRef>
              <c:f>'Tab 19. Ave Mob Tariff '!$H$4:$L$4</c:f>
              <c:numCache>
                <c:formatCode>0.00</c:formatCode>
                <c:ptCount val="5"/>
                <c:pt idx="0" formatCode="General">
                  <c:v>0.14000000000000001</c:v>
                </c:pt>
                <c:pt idx="1">
                  <c:v>0.14000000000000001</c:v>
                </c:pt>
                <c:pt idx="2">
                  <c:v>0.14000000000000001</c:v>
                </c:pt>
                <c:pt idx="3">
                  <c:v>0.14000000000000001</c:v>
                </c:pt>
                <c:pt idx="4" formatCode="General">
                  <c:v>0.14000000000000001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5F2F-0647-89CF-38C0117608FA}"/>
            </c:ext>
          </c:extLst>
        </c:ser>
        <c:ser>
          <c:idx val="2"/>
          <c:order val="2"/>
          <c:tx>
            <c:strRef>
              <c:f>'Tab 19. Ave Mob Tariff '!$B$5</c:f>
              <c:strCache>
                <c:ptCount val="1"/>
                <c:pt idx="0">
                  <c:v>Average On-Net SMS tariff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800" b="1" i="0" u="none" strike="noStrike" kern="1200" baseline="0">
                    <a:solidFill>
                      <a:sysClr val="windowText" lastClr="000000"/>
                    </a:solidFill>
                    <a:latin typeface="Cambria" panose="02040503050406030204" pitchFamily="18" charset="0"/>
                    <a:ea typeface="+mn-ea"/>
                    <a:cs typeface="+mn-cs"/>
                  </a:defRPr>
                </a:pPr>
                <a:endParaRPr lang="en-GH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dk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'Tab 19. Ave Mob Tariff '!$H$2:$L$2</c:f>
              <c:strCache>
                <c:ptCount val="5"/>
                <c:pt idx="0">
                  <c:v>Q1 2025</c:v>
                </c:pt>
                <c:pt idx="1">
                  <c:v>Q2 2025</c:v>
                </c:pt>
                <c:pt idx="2">
                  <c:v>Q3 2025</c:v>
                </c:pt>
                <c:pt idx="3">
                  <c:v>Q4 2025</c:v>
                </c:pt>
                <c:pt idx="4">
                  <c:v>Q1 2026</c:v>
                </c:pt>
              </c:strCache>
            </c:strRef>
          </c:cat>
          <c:val>
            <c:numRef>
              <c:f>'Tab 19. Ave Mob Tariff '!$H$5:$L$5</c:f>
              <c:numCache>
                <c:formatCode>0.00</c:formatCode>
                <c:ptCount val="5"/>
                <c:pt idx="0" formatCode="General">
                  <c:v>0.06</c:v>
                </c:pt>
                <c:pt idx="1">
                  <c:v>6.0266666666666663E-2</c:v>
                </c:pt>
                <c:pt idx="2">
                  <c:v>6.0266666666666663E-2</c:v>
                </c:pt>
                <c:pt idx="3">
                  <c:v>6.0266666666666663E-2</c:v>
                </c:pt>
                <c:pt idx="4" formatCode="General">
                  <c:v>0.06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5F2F-0647-89CF-38C0117608FA}"/>
            </c:ext>
          </c:extLst>
        </c:ser>
        <c:ser>
          <c:idx val="3"/>
          <c:order val="3"/>
          <c:tx>
            <c:strRef>
              <c:f>'Tab 19. Ave Mob Tariff '!$B$6</c:f>
              <c:strCache>
                <c:ptCount val="1"/>
                <c:pt idx="0">
                  <c:v>Average Off-Net SMS tariff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800" b="1" i="0" u="none" strike="noStrike" kern="1200" baseline="0">
                    <a:solidFill>
                      <a:sysClr val="windowText" lastClr="000000"/>
                    </a:solidFill>
                    <a:latin typeface="Cambria" panose="02040503050406030204" pitchFamily="18" charset="0"/>
                    <a:ea typeface="+mn-ea"/>
                    <a:cs typeface="+mn-cs"/>
                  </a:defRPr>
                </a:pPr>
                <a:endParaRPr lang="en-GH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dk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'Tab 19. Ave Mob Tariff '!$H$2:$L$2</c:f>
              <c:strCache>
                <c:ptCount val="5"/>
                <c:pt idx="0">
                  <c:v>Q1 2025</c:v>
                </c:pt>
                <c:pt idx="1">
                  <c:v>Q2 2025</c:v>
                </c:pt>
                <c:pt idx="2">
                  <c:v>Q3 2025</c:v>
                </c:pt>
                <c:pt idx="3">
                  <c:v>Q4 2025</c:v>
                </c:pt>
                <c:pt idx="4">
                  <c:v>Q1 2026</c:v>
                </c:pt>
              </c:strCache>
            </c:strRef>
          </c:cat>
          <c:val>
            <c:numRef>
              <c:f>'Tab 19. Ave Mob Tariff '!$H$6:$L$6</c:f>
              <c:numCache>
                <c:formatCode>0.00</c:formatCode>
                <c:ptCount val="5"/>
                <c:pt idx="0" formatCode="General">
                  <c:v>0.06</c:v>
                </c:pt>
                <c:pt idx="1">
                  <c:v>6.3600000000000004E-2</c:v>
                </c:pt>
                <c:pt idx="2">
                  <c:v>6.3600000000000004E-2</c:v>
                </c:pt>
                <c:pt idx="3">
                  <c:v>6.3600000000000004E-2</c:v>
                </c:pt>
                <c:pt idx="4" formatCode="General">
                  <c:v>0.06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5F2F-0647-89CF-38C0117608FA}"/>
            </c:ext>
          </c:extLst>
        </c:ser>
        <c:ser>
          <c:idx val="4"/>
          <c:order val="4"/>
          <c:tx>
            <c:strRef>
              <c:f>'Tab 19. Ave Mob Tariff '!$B$7</c:f>
              <c:strCache>
                <c:ptCount val="1"/>
                <c:pt idx="0">
                  <c:v>Average data/Mb tariff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800" b="1" i="0" u="none" strike="noStrike" kern="1200" baseline="0">
                    <a:solidFill>
                      <a:sysClr val="windowText" lastClr="000000"/>
                    </a:solidFill>
                    <a:latin typeface="Cambria" panose="02040503050406030204" pitchFamily="18" charset="0"/>
                    <a:ea typeface="+mn-ea"/>
                    <a:cs typeface="+mn-cs"/>
                  </a:defRPr>
                </a:pPr>
                <a:endParaRPr lang="en-GH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dk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'Tab 19. Ave Mob Tariff '!$H$2:$L$2</c:f>
              <c:strCache>
                <c:ptCount val="5"/>
                <c:pt idx="0">
                  <c:v>Q1 2025</c:v>
                </c:pt>
                <c:pt idx="1">
                  <c:v>Q2 2025</c:v>
                </c:pt>
                <c:pt idx="2">
                  <c:v>Q3 2025</c:v>
                </c:pt>
                <c:pt idx="3">
                  <c:v>Q4 2025</c:v>
                </c:pt>
                <c:pt idx="4">
                  <c:v>Q1 2026</c:v>
                </c:pt>
              </c:strCache>
            </c:strRef>
          </c:cat>
          <c:val>
            <c:numRef>
              <c:f>'Tab 19. Ave Mob Tariff '!$H$7:$L$7</c:f>
              <c:numCache>
                <c:formatCode>0.00</c:formatCode>
                <c:ptCount val="5"/>
                <c:pt idx="0" formatCode="General">
                  <c:v>0.14000000000000001</c:v>
                </c:pt>
                <c:pt idx="1">
                  <c:v>0.13699999999999998</c:v>
                </c:pt>
                <c:pt idx="2">
                  <c:v>0.13699999999999998</c:v>
                </c:pt>
                <c:pt idx="3">
                  <c:v>0.13699999999999998</c:v>
                </c:pt>
                <c:pt idx="4" formatCode="General">
                  <c:v>0.14000000000000001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5F2F-0647-89CF-38C0117608F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47"/>
        <c:axId val="1378296591"/>
        <c:axId val="1453152207"/>
      </c:barChart>
      <c:catAx>
        <c:axId val="137829659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dk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dk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1" i="0" u="none" strike="noStrike" kern="1200" cap="none" spc="0" normalizeH="0" baseline="0">
                <a:solidFill>
                  <a:sysClr val="windowText" lastClr="000000"/>
                </a:solidFill>
                <a:latin typeface="Cambria" panose="02040503050406030204" pitchFamily="18" charset="0"/>
                <a:ea typeface="+mn-ea"/>
                <a:cs typeface="+mn-cs"/>
              </a:defRPr>
            </a:pPr>
            <a:endParaRPr lang="en-GH"/>
          </a:p>
        </c:txPr>
        <c:crossAx val="1453152207"/>
        <c:crosses val="autoZero"/>
        <c:auto val="1"/>
        <c:lblAlgn val="ctr"/>
        <c:lblOffset val="100"/>
        <c:noMultiLvlLbl val="0"/>
      </c:catAx>
      <c:valAx>
        <c:axId val="145315220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dk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800" b="1" i="0" u="none" strike="noStrike" kern="1200" baseline="0">
                    <a:solidFill>
                      <a:sysClr val="windowText" lastClr="000000"/>
                    </a:solidFill>
                    <a:latin typeface="Cambria" panose="02040503050406030204" pitchFamily="18" charset="0"/>
                    <a:ea typeface="+mn-ea"/>
                    <a:cs typeface="+mn-cs"/>
                  </a:defRPr>
                </a:pPr>
                <a:r>
                  <a:rPr lang="en-GB"/>
                  <a:t>Average Default Tarrifs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800" b="1" i="0" u="none" strike="noStrike" kern="1200" baseline="0">
                  <a:solidFill>
                    <a:sysClr val="windowText" lastClr="000000"/>
                  </a:solidFill>
                  <a:latin typeface="Cambria" panose="02040503050406030204" pitchFamily="18" charset="0"/>
                  <a:ea typeface="+mn-ea"/>
                  <a:cs typeface="+mn-cs"/>
                </a:defRPr>
              </a:pPr>
              <a:endParaRPr lang="en-GB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1" i="0" u="none" strike="noStrike" kern="1200" baseline="0">
                <a:solidFill>
                  <a:sysClr val="windowText" lastClr="000000"/>
                </a:solidFill>
                <a:latin typeface="Cambria" panose="02040503050406030204" pitchFamily="18" charset="0"/>
                <a:ea typeface="+mn-ea"/>
                <a:cs typeface="+mn-cs"/>
              </a:defRPr>
            </a:pPr>
            <a:endParaRPr lang="en-GH"/>
          </a:p>
        </c:txPr>
        <c:crossAx val="1378296591"/>
        <c:crosses val="autoZero"/>
        <c:crossBetween val="between"/>
      </c:valAx>
      <c:spPr>
        <a:pattFill prst="ltDnDiag">
          <a:fgClr>
            <a:schemeClr val="dk1">
              <a:lumMod val="15000"/>
              <a:lumOff val="85000"/>
            </a:schemeClr>
          </a:fgClr>
          <a:bgClr>
            <a:schemeClr val="lt1"/>
          </a:bgClr>
        </a:pattFill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800" b="1" i="0" u="none" strike="noStrike" kern="1200" baseline="0">
              <a:solidFill>
                <a:sysClr val="windowText" lastClr="000000"/>
              </a:solidFill>
              <a:latin typeface="Cambria" panose="02040503050406030204" pitchFamily="18" charset="0"/>
              <a:ea typeface="+mn-ea"/>
              <a:cs typeface="+mn-cs"/>
            </a:defRPr>
          </a:pPr>
          <a:endParaRPr lang="en-GH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lt1"/>
    </a:solidFill>
    <a:ln w="25400" cap="flat" cmpd="sng" algn="ctr">
      <a:solidFill>
        <a:schemeClr val="accent1"/>
      </a:solidFill>
      <a:round/>
    </a:ln>
    <a:effectLst/>
  </c:spPr>
  <c:txPr>
    <a:bodyPr/>
    <a:lstStyle/>
    <a:p>
      <a:pPr>
        <a:defRPr sz="800" b="1">
          <a:solidFill>
            <a:sysClr val="windowText" lastClr="000000"/>
          </a:solidFill>
          <a:latin typeface="Cambria" panose="02040503050406030204" pitchFamily="18" charset="0"/>
        </a:defRPr>
      </a:pPr>
      <a:endParaRPr lang="en-GH"/>
    </a:p>
  </c:txPr>
  <c:printSettings>
    <c:headerFooter/>
    <c:pageMargins b="0.75" l="0.7" r="0.7" t="0.75" header="0.3" footer="0.3"/>
    <c:pageSetup/>
  </c:printSettings>
</c:chartSpace>
</file>

<file path=xl/charts/chart2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9324363982061299"/>
          <c:y val="4.2226487523992322E-2"/>
          <c:w val="0.77788496910327165"/>
          <c:h val="0.87738328774162344"/>
        </c:manualLayout>
      </c:layout>
      <c:barChart>
        <c:barDir val="col"/>
        <c:grouping val="clustered"/>
        <c:varyColors val="0"/>
        <c:ser>
          <c:idx val="0"/>
          <c:order val="0"/>
          <c:spPr>
            <a:solidFill>
              <a:schemeClr val="accent1">
                <a:lumMod val="40000"/>
                <a:lumOff val="60000"/>
              </a:schemeClr>
            </a:solidFill>
            <a:ln>
              <a:noFill/>
            </a:ln>
            <a:effectLst/>
          </c:spPr>
          <c:invertIfNegative val="0"/>
          <c:dLbls>
            <c:numFmt formatCode="#,##0.00" sourceLinked="0"/>
            <c:spPr>
              <a:noFill/>
              <a:ln>
                <a:noFill/>
              </a:ln>
              <a:effectLst/>
            </c:spPr>
            <c:txPr>
              <a:bodyPr rot="5400000" spcFirstLastPara="1" vertOverflow="ellipsis" wrap="square" anchor="ctr" anchorCtr="1"/>
              <a:lstStyle/>
              <a:p>
                <a:pPr>
                  <a:defRPr sz="800" b="1" i="0" u="none" strike="noStrike" kern="1200" baseline="0">
                    <a:solidFill>
                      <a:sysClr val="windowText" lastClr="000000"/>
                    </a:solidFill>
                    <a:latin typeface="Cambria" panose="02040503050406030204" pitchFamily="18" charset="0"/>
                    <a:ea typeface="+mn-ea"/>
                    <a:cs typeface="+mn-cs"/>
                  </a:defRPr>
                </a:pPr>
                <a:endParaRPr lang="en-GH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dk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'Tab 20. Devices&amp;Terminals -MNOs'!$H$2:$L$2</c:f>
              <c:strCache>
                <c:ptCount val="5"/>
                <c:pt idx="0">
                  <c:v>Q1 2025</c:v>
                </c:pt>
                <c:pt idx="1">
                  <c:v>Q2 2025</c:v>
                </c:pt>
                <c:pt idx="2">
                  <c:v>Q3 2025</c:v>
                </c:pt>
                <c:pt idx="3">
                  <c:v>Q4 2025</c:v>
                </c:pt>
                <c:pt idx="4">
                  <c:v>Q1 2026</c:v>
                </c:pt>
              </c:strCache>
            </c:strRef>
          </c:cat>
          <c:val>
            <c:numRef>
              <c:f>'Tab 20. Devices&amp;Terminals -MNOs'!$H$9:$L$9</c:f>
              <c:numCache>
                <c:formatCode>#,##0</c:formatCode>
                <c:ptCount val="5"/>
                <c:pt idx="0">
                  <c:v>40529468</c:v>
                </c:pt>
                <c:pt idx="1">
                  <c:v>41113577</c:v>
                </c:pt>
                <c:pt idx="2">
                  <c:v>42861997</c:v>
                </c:pt>
                <c:pt idx="3">
                  <c:v>46608863</c:v>
                </c:pt>
                <c:pt idx="4">
                  <c:v>44293103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252-0B4E-87B7-68FD2D6DA70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overlap val="-43"/>
        <c:axId val="2103350799"/>
        <c:axId val="16288800"/>
      </c:barChart>
      <c:catAx>
        <c:axId val="210335079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dk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dk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1" i="0" u="none" strike="noStrike" kern="1200" cap="none" spc="0" normalizeH="0" baseline="0">
                <a:solidFill>
                  <a:sysClr val="windowText" lastClr="000000"/>
                </a:solidFill>
                <a:latin typeface="Cambria" panose="02040503050406030204" pitchFamily="18" charset="0"/>
                <a:ea typeface="+mn-ea"/>
                <a:cs typeface="+mn-cs"/>
              </a:defRPr>
            </a:pPr>
            <a:endParaRPr lang="en-GH"/>
          </a:p>
        </c:txPr>
        <c:crossAx val="16288800"/>
        <c:crosses val="autoZero"/>
        <c:auto val="1"/>
        <c:lblAlgn val="ctr"/>
        <c:lblOffset val="100"/>
        <c:noMultiLvlLbl val="0"/>
      </c:catAx>
      <c:valAx>
        <c:axId val="1628880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dk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800" b="1" i="0" u="none" strike="noStrike" kern="1200" baseline="0">
                    <a:solidFill>
                      <a:sysClr val="windowText" lastClr="000000"/>
                    </a:solidFill>
                    <a:latin typeface="Cambria" panose="02040503050406030204" pitchFamily="18" charset="0"/>
                    <a:ea typeface="+mn-ea"/>
                    <a:cs typeface="+mn-cs"/>
                  </a:defRPr>
                </a:pPr>
                <a:r>
                  <a:rPr lang="en-GB"/>
                  <a:t>No of Devices and Terminals </a:t>
                </a:r>
              </a:p>
              <a:p>
                <a:pPr>
                  <a:defRPr/>
                </a:pPr>
                <a:r>
                  <a:rPr lang="en-GB"/>
                  <a:t>(Millions)</a:t>
                </a:r>
              </a:p>
            </c:rich>
          </c:tx>
          <c:layout>
            <c:manualLayout>
              <c:xMode val="edge"/>
              <c:yMode val="edge"/>
              <c:x val="3.4120734908136482E-2"/>
              <c:y val="0.24031344930252241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800" b="1" i="0" u="none" strike="noStrike" kern="1200" baseline="0">
                  <a:solidFill>
                    <a:sysClr val="windowText" lastClr="000000"/>
                  </a:solidFill>
                  <a:latin typeface="Cambria" panose="02040503050406030204" pitchFamily="18" charset="0"/>
                  <a:ea typeface="+mn-ea"/>
                  <a:cs typeface="+mn-cs"/>
                </a:defRPr>
              </a:pPr>
              <a:endParaRPr lang="en-GH"/>
            </a:p>
          </c:txPr>
        </c:title>
        <c:numFmt formatCode="#,##0.0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1" i="0" u="none" strike="noStrike" kern="1200" baseline="0">
                <a:solidFill>
                  <a:sysClr val="windowText" lastClr="000000"/>
                </a:solidFill>
                <a:latin typeface="Cambria" panose="02040503050406030204" pitchFamily="18" charset="0"/>
                <a:ea typeface="+mn-ea"/>
                <a:cs typeface="+mn-cs"/>
              </a:defRPr>
            </a:pPr>
            <a:endParaRPr lang="en-GH"/>
          </a:p>
        </c:txPr>
        <c:crossAx val="2103350799"/>
        <c:crosses val="autoZero"/>
        <c:crossBetween val="between"/>
        <c:dispUnits>
          <c:builtInUnit val="millions"/>
        </c:dispUnits>
      </c:valAx>
      <c:spPr>
        <a:pattFill prst="ltDnDiag">
          <a:fgClr>
            <a:schemeClr val="dk1">
              <a:lumMod val="15000"/>
              <a:lumOff val="85000"/>
            </a:schemeClr>
          </a:fgClr>
          <a:bgClr>
            <a:schemeClr val="lt1"/>
          </a:bgClr>
        </a:pattFill>
        <a:ln>
          <a:noFill/>
        </a:ln>
        <a:effectLst/>
      </c:spPr>
    </c:plotArea>
    <c:plotVisOnly val="1"/>
    <c:dispBlanksAs val="gap"/>
    <c:showDLblsOverMax val="0"/>
  </c:chart>
  <c:spPr>
    <a:solidFill>
      <a:schemeClr val="lt1"/>
    </a:solidFill>
    <a:ln w="25400" cap="flat" cmpd="sng" algn="ctr">
      <a:solidFill>
        <a:schemeClr val="accent1"/>
      </a:solidFill>
      <a:round/>
    </a:ln>
    <a:effectLst/>
  </c:spPr>
  <c:txPr>
    <a:bodyPr/>
    <a:lstStyle/>
    <a:p>
      <a:pPr>
        <a:defRPr sz="800" b="1">
          <a:solidFill>
            <a:sysClr val="windowText" lastClr="000000"/>
          </a:solidFill>
          <a:latin typeface="Cambria" panose="02040503050406030204" pitchFamily="18" charset="0"/>
        </a:defRPr>
      </a:pPr>
      <a:endParaRPr lang="en-GH"/>
    </a:p>
  </c:txPr>
  <c:printSettings>
    <c:headerFooter/>
    <c:pageMargins b="0.75" l="0.7" r="0.7" t="0.75" header="0.3" footer="0.3"/>
    <c:pageSetup/>
  </c:printSettings>
</c:chartSpace>
</file>

<file path=xl/charts/chart2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'Tab 20. Devices&amp;Terminals -MNOs'!$B$3</c:f>
              <c:strCache>
                <c:ptCount val="1"/>
                <c:pt idx="0">
                  <c:v>MTN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  <a:effectLst/>
          </c:spPr>
          <c:invertIfNegative val="0"/>
          <c:dLbls>
            <c:numFmt formatCode="#,##0.00" sourceLinked="0"/>
            <c:spPr>
              <a:noFill/>
              <a:ln>
                <a:noFill/>
              </a:ln>
              <a:effectLst/>
            </c:spPr>
            <c:txPr>
              <a:bodyPr rot="5400000" spcFirstLastPara="1" vertOverflow="ellipsis" wrap="square" anchor="ctr" anchorCtr="1"/>
              <a:lstStyle/>
              <a:p>
                <a:pPr>
                  <a:defRPr sz="800" b="1" i="0" u="none" strike="noStrike" kern="1200" baseline="0">
                    <a:solidFill>
                      <a:sysClr val="windowText" lastClr="000000"/>
                    </a:solidFill>
                    <a:latin typeface="Cambria" panose="02040503050406030204" pitchFamily="18" charset="0"/>
                    <a:ea typeface="+mn-ea"/>
                    <a:cs typeface="+mn-cs"/>
                  </a:defRPr>
                </a:pPr>
                <a:endParaRPr lang="en-GH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dk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'Tab 20. Devices&amp;Terminals -MNOs'!$H$2:$L$2</c:f>
              <c:strCache>
                <c:ptCount val="5"/>
                <c:pt idx="0">
                  <c:v>Q1 2025</c:v>
                </c:pt>
                <c:pt idx="1">
                  <c:v>Q2 2025</c:v>
                </c:pt>
                <c:pt idx="2">
                  <c:v>Q3 2025</c:v>
                </c:pt>
                <c:pt idx="3">
                  <c:v>Q4 2025</c:v>
                </c:pt>
                <c:pt idx="4">
                  <c:v>Q1 2026</c:v>
                </c:pt>
              </c:strCache>
            </c:strRef>
          </c:cat>
          <c:val>
            <c:numRef>
              <c:f>'Tab 20. Devices&amp;Terminals -MNOs'!$H$3:$L$3</c:f>
              <c:numCache>
                <c:formatCode>#,##0</c:formatCode>
                <c:ptCount val="5"/>
                <c:pt idx="0">
                  <c:v>38978685</c:v>
                </c:pt>
                <c:pt idx="1">
                  <c:v>39474945</c:v>
                </c:pt>
                <c:pt idx="2">
                  <c:v>40329292</c:v>
                </c:pt>
                <c:pt idx="3">
                  <c:v>43908343</c:v>
                </c:pt>
                <c:pt idx="4">
                  <c:v>42150170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ABB-CC4D-B1F6-CDE6E74F03D9}"/>
            </c:ext>
          </c:extLst>
        </c:ser>
        <c:ser>
          <c:idx val="1"/>
          <c:order val="1"/>
          <c:tx>
            <c:strRef>
              <c:f>'Tab 20. Devices&amp;Terminals -MNOs'!$B$6</c:f>
              <c:strCache>
                <c:ptCount val="1"/>
                <c:pt idx="0">
                  <c:v>AT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numFmt formatCode="#,##0.00" sourceLinked="0"/>
            <c:spPr>
              <a:noFill/>
              <a:ln>
                <a:noFill/>
              </a:ln>
              <a:effectLst/>
            </c:spPr>
            <c:txPr>
              <a:bodyPr rot="5400000" spcFirstLastPara="1" vertOverflow="ellipsis" wrap="square" anchor="ctr" anchorCtr="1"/>
              <a:lstStyle/>
              <a:p>
                <a:pPr>
                  <a:defRPr sz="800" b="1" i="0" u="none" strike="noStrike" kern="1200" baseline="0">
                    <a:solidFill>
                      <a:sysClr val="windowText" lastClr="000000"/>
                    </a:solidFill>
                    <a:latin typeface="Cambria" panose="02040503050406030204" pitchFamily="18" charset="0"/>
                    <a:ea typeface="+mn-ea"/>
                    <a:cs typeface="+mn-cs"/>
                  </a:defRPr>
                </a:pPr>
                <a:endParaRPr lang="en-GH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dk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'Tab 20. Devices&amp;Terminals -MNOs'!$H$2:$L$2</c:f>
              <c:strCache>
                <c:ptCount val="5"/>
                <c:pt idx="0">
                  <c:v>Q1 2025</c:v>
                </c:pt>
                <c:pt idx="1">
                  <c:v>Q2 2025</c:v>
                </c:pt>
                <c:pt idx="2">
                  <c:v>Q3 2025</c:v>
                </c:pt>
                <c:pt idx="3">
                  <c:v>Q4 2025</c:v>
                </c:pt>
                <c:pt idx="4">
                  <c:v>Q1 2026</c:v>
                </c:pt>
              </c:strCache>
            </c:strRef>
          </c:cat>
          <c:val>
            <c:numRef>
              <c:f>'Tab 20. Devices&amp;Terminals -MNOs'!$H$6:$L$6</c:f>
              <c:numCache>
                <c:formatCode>#,##0</c:formatCode>
                <c:ptCount val="5"/>
                <c:pt idx="0">
                  <c:v>1550783</c:v>
                </c:pt>
                <c:pt idx="1">
                  <c:v>1638632</c:v>
                </c:pt>
                <c:pt idx="2">
                  <c:v>2532705</c:v>
                </c:pt>
                <c:pt idx="3">
                  <c:v>2700520</c:v>
                </c:pt>
                <c:pt idx="4">
                  <c:v>2142933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ABB-CC4D-B1F6-CDE6E74F03D9}"/>
            </c:ext>
          </c:extLst>
        </c:ser>
        <c:ser>
          <c:idx val="2"/>
          <c:order val="2"/>
          <c:tx>
            <c:strRef>
              <c:f>'[3]Devices &amp; Terminals -MNOs'!#REF!</c:f>
              <c:strCache>
                <c:ptCount val="1"/>
                <c:pt idx="0">
                  <c:v>#REF!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'Tab 20. Devices&amp;Terminals -MNOs'!$H$2:$L$2</c:f>
              <c:strCache>
                <c:ptCount val="5"/>
                <c:pt idx="0">
                  <c:v>Q1 2025</c:v>
                </c:pt>
                <c:pt idx="1">
                  <c:v>Q2 2025</c:v>
                </c:pt>
                <c:pt idx="2">
                  <c:v>Q3 2025</c:v>
                </c:pt>
                <c:pt idx="3">
                  <c:v>Q4 2025</c:v>
                </c:pt>
                <c:pt idx="4">
                  <c:v>Q1 2026</c:v>
                </c:pt>
              </c:strCache>
            </c:strRef>
          </c:cat>
          <c:val>
            <c:numRef>
              <c:f>'[3]Devices &amp; Terminals -MNOs'!#REF!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3ABB-CC4D-B1F6-CDE6E74F03D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646611759"/>
        <c:axId val="1237687200"/>
      </c:barChart>
      <c:catAx>
        <c:axId val="164661175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dk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dk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1" i="0" u="none" strike="noStrike" kern="1200" cap="none" spc="0" normalizeH="0" baseline="0">
                <a:solidFill>
                  <a:sysClr val="windowText" lastClr="000000"/>
                </a:solidFill>
                <a:latin typeface="Cambria" panose="02040503050406030204" pitchFamily="18" charset="0"/>
                <a:ea typeface="+mn-ea"/>
                <a:cs typeface="+mn-cs"/>
              </a:defRPr>
            </a:pPr>
            <a:endParaRPr lang="en-GH"/>
          </a:p>
        </c:txPr>
        <c:crossAx val="1237687200"/>
        <c:crosses val="autoZero"/>
        <c:auto val="1"/>
        <c:lblAlgn val="ctr"/>
        <c:lblOffset val="100"/>
        <c:noMultiLvlLbl val="0"/>
      </c:catAx>
      <c:valAx>
        <c:axId val="123768720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dk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800" b="1" i="0" u="none" strike="noStrike" kern="1200" baseline="0">
                    <a:solidFill>
                      <a:sysClr val="windowText" lastClr="000000"/>
                    </a:solidFill>
                    <a:latin typeface="Cambria" panose="02040503050406030204" pitchFamily="18" charset="0"/>
                    <a:ea typeface="+mn-ea"/>
                    <a:cs typeface="+mn-cs"/>
                  </a:defRPr>
                </a:pPr>
                <a:r>
                  <a:rPr lang="en-GB"/>
                  <a:t>No. of Devices and Terminals</a:t>
                </a:r>
              </a:p>
              <a:p>
                <a:pPr>
                  <a:defRPr/>
                </a:pPr>
                <a:r>
                  <a:rPr lang="en-GB"/>
                  <a:t>(Millions)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800" b="1" i="0" u="none" strike="noStrike" kern="1200" baseline="0">
                  <a:solidFill>
                    <a:sysClr val="windowText" lastClr="000000"/>
                  </a:solidFill>
                  <a:latin typeface="Cambria" panose="02040503050406030204" pitchFamily="18" charset="0"/>
                  <a:ea typeface="+mn-ea"/>
                  <a:cs typeface="+mn-cs"/>
                </a:defRPr>
              </a:pPr>
              <a:endParaRPr lang="en-GH"/>
            </a:p>
          </c:txPr>
        </c:title>
        <c:numFmt formatCode="#,##0.00" sourceLinked="0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1" i="0" u="none" strike="noStrike" kern="1200" baseline="0">
                <a:solidFill>
                  <a:sysClr val="windowText" lastClr="000000"/>
                </a:solidFill>
                <a:latin typeface="Cambria" panose="02040503050406030204" pitchFamily="18" charset="0"/>
                <a:ea typeface="+mn-ea"/>
                <a:cs typeface="+mn-cs"/>
              </a:defRPr>
            </a:pPr>
            <a:endParaRPr lang="en-GH"/>
          </a:p>
        </c:txPr>
        <c:crossAx val="1646611759"/>
        <c:crosses val="autoZero"/>
        <c:crossBetween val="between"/>
        <c:dispUnits>
          <c:builtInUnit val="millions"/>
        </c:dispUnits>
      </c:valAx>
      <c:spPr>
        <a:pattFill prst="ltDnDiag">
          <a:fgClr>
            <a:schemeClr val="dk1">
              <a:lumMod val="15000"/>
              <a:lumOff val="85000"/>
            </a:schemeClr>
          </a:fgClr>
          <a:bgClr>
            <a:schemeClr val="lt1"/>
          </a:bgClr>
        </a:pattFill>
        <a:ln>
          <a:noFill/>
        </a:ln>
        <a:effectLst/>
      </c:spPr>
    </c:plotArea>
    <c:legend>
      <c:legendPos val="b"/>
      <c:legendEntry>
        <c:idx val="2"/>
        <c:delete val="1"/>
      </c:legendEntry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800" b="1" i="0" u="none" strike="noStrike" kern="1200" baseline="0">
              <a:solidFill>
                <a:sysClr val="windowText" lastClr="000000"/>
              </a:solidFill>
              <a:latin typeface="Cambria" panose="02040503050406030204" pitchFamily="18" charset="0"/>
              <a:ea typeface="+mn-ea"/>
              <a:cs typeface="+mn-cs"/>
            </a:defRPr>
          </a:pPr>
          <a:endParaRPr lang="en-GH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lt1"/>
    </a:solidFill>
    <a:ln w="25400" cap="flat" cmpd="sng" algn="ctr">
      <a:solidFill>
        <a:schemeClr val="accent1"/>
      </a:solidFill>
      <a:round/>
    </a:ln>
    <a:effectLst/>
  </c:spPr>
  <c:txPr>
    <a:bodyPr/>
    <a:lstStyle/>
    <a:p>
      <a:pPr>
        <a:defRPr sz="800" b="1">
          <a:solidFill>
            <a:sysClr val="windowText" lastClr="000000"/>
          </a:solidFill>
          <a:latin typeface="Cambria" panose="02040503050406030204" pitchFamily="18" charset="0"/>
        </a:defRPr>
      </a:pPr>
      <a:endParaRPr lang="en-GH"/>
    </a:p>
  </c:txPr>
  <c:printSettings>
    <c:headerFooter/>
    <c:pageMargins b="0.75" l="0.7" r="0.7" t="0.75" header="0.3" footer="0.3"/>
    <c:pageSetup/>
  </c:printSettings>
</c:chartSpace>
</file>

<file path=xl/charts/chart2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'Tab 20. Devices&amp;Terminals -MNOs'!$B$3</c:f>
              <c:strCache>
                <c:ptCount val="1"/>
                <c:pt idx="0">
                  <c:v>MTN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  <a:effectLst/>
          </c:spPr>
          <c:invertIfNegative val="0"/>
          <c:dLbls>
            <c:numFmt formatCode="#,##0.00" sourceLinked="0"/>
            <c:spPr>
              <a:noFill/>
              <a:ln>
                <a:noFill/>
              </a:ln>
              <a:effectLst/>
            </c:spPr>
            <c:txPr>
              <a:bodyPr rot="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800" b="1" i="0" u="none" strike="noStrike" kern="1200" baseline="0">
                    <a:solidFill>
                      <a:schemeClr val="tx1"/>
                    </a:solidFill>
                    <a:latin typeface="Cambria" panose="02040503050406030204" pitchFamily="18" charset="0"/>
                    <a:ea typeface="+mn-ea"/>
                    <a:cs typeface="+mn-cs"/>
                  </a:defRPr>
                </a:pPr>
                <a:endParaRPr lang="en-GH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dk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'Tab 20. Devices&amp;Terminals -MNOs'!$H$2:$L$2</c:f>
              <c:strCache>
                <c:ptCount val="5"/>
                <c:pt idx="0">
                  <c:v>Q1 2025</c:v>
                </c:pt>
                <c:pt idx="1">
                  <c:v>Q2 2025</c:v>
                </c:pt>
                <c:pt idx="2">
                  <c:v>Q3 2025</c:v>
                </c:pt>
                <c:pt idx="3">
                  <c:v>Q4 2025</c:v>
                </c:pt>
                <c:pt idx="4">
                  <c:v>Q1 2026</c:v>
                </c:pt>
              </c:strCache>
            </c:strRef>
          </c:cat>
          <c:val>
            <c:numRef>
              <c:f>'Tab 20. Devices&amp;Terminals -MNOs'!$H$3:$L$3</c:f>
              <c:numCache>
                <c:formatCode>#,##0</c:formatCode>
                <c:ptCount val="5"/>
                <c:pt idx="0">
                  <c:v>38978685</c:v>
                </c:pt>
                <c:pt idx="1">
                  <c:v>39474945</c:v>
                </c:pt>
                <c:pt idx="2">
                  <c:v>40329292</c:v>
                </c:pt>
                <c:pt idx="3">
                  <c:v>43908343</c:v>
                </c:pt>
                <c:pt idx="4">
                  <c:v>42150170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A60-5740-B117-96C08F714F0C}"/>
            </c:ext>
          </c:extLst>
        </c:ser>
        <c:ser>
          <c:idx val="1"/>
          <c:order val="1"/>
          <c:tx>
            <c:strRef>
              <c:f>'Tab 20. Devices&amp;Terminals -MNOs'!$B$6</c:f>
              <c:strCache>
                <c:ptCount val="1"/>
                <c:pt idx="0">
                  <c:v>AT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  <a:effectLst/>
          </c:spPr>
          <c:invertIfNegative val="0"/>
          <c:dLbls>
            <c:numFmt formatCode="#,##0.00" sourceLinked="0"/>
            <c:spPr>
              <a:noFill/>
              <a:ln>
                <a:noFill/>
              </a:ln>
              <a:effectLst/>
            </c:spPr>
            <c:txPr>
              <a:bodyPr rot="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800" b="1" i="0" u="none" strike="noStrike" kern="1200" baseline="0">
                    <a:solidFill>
                      <a:schemeClr val="tx1"/>
                    </a:solidFill>
                    <a:latin typeface="Cambria" panose="02040503050406030204" pitchFamily="18" charset="0"/>
                    <a:ea typeface="+mn-ea"/>
                    <a:cs typeface="+mn-cs"/>
                  </a:defRPr>
                </a:pPr>
                <a:endParaRPr lang="en-GH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dk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'Tab 20. Devices&amp;Terminals -MNOs'!$H$2:$L$2</c:f>
              <c:strCache>
                <c:ptCount val="5"/>
                <c:pt idx="0">
                  <c:v>Q1 2025</c:v>
                </c:pt>
                <c:pt idx="1">
                  <c:v>Q2 2025</c:v>
                </c:pt>
                <c:pt idx="2">
                  <c:v>Q3 2025</c:v>
                </c:pt>
                <c:pt idx="3">
                  <c:v>Q4 2025</c:v>
                </c:pt>
                <c:pt idx="4">
                  <c:v>Q1 2026</c:v>
                </c:pt>
              </c:strCache>
            </c:strRef>
          </c:cat>
          <c:val>
            <c:numRef>
              <c:f>'Tab 20. Devices&amp;Terminals -MNOs'!$H$6:$L$6</c:f>
              <c:numCache>
                <c:formatCode>#,##0</c:formatCode>
                <c:ptCount val="5"/>
                <c:pt idx="0">
                  <c:v>1550783</c:v>
                </c:pt>
                <c:pt idx="1">
                  <c:v>1638632</c:v>
                </c:pt>
                <c:pt idx="2">
                  <c:v>2532705</c:v>
                </c:pt>
                <c:pt idx="3">
                  <c:v>2700520</c:v>
                </c:pt>
                <c:pt idx="4">
                  <c:v>2142933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BA60-5740-B117-96C08F714F0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47"/>
        <c:axId val="659931136"/>
        <c:axId val="582477440"/>
      </c:barChart>
      <c:lineChart>
        <c:grouping val="standard"/>
        <c:varyColors val="0"/>
        <c:ser>
          <c:idx val="2"/>
          <c:order val="2"/>
          <c:tx>
            <c:strRef>
              <c:f>'Tab 20. Devices&amp;Terminals -MNOs'!$A$9:$B$9</c:f>
              <c:strCache>
                <c:ptCount val="2"/>
                <c:pt idx="0">
                  <c:v>Total Devices</c:v>
                </c:pt>
                <c:pt idx="1">
                  <c:v>Growth (%)</c:v>
                </c:pt>
              </c:strCache>
            </c:strRef>
          </c:tx>
          <c:spPr>
            <a:ln w="22225" cap="rnd">
              <a:solidFill>
                <a:schemeClr val="accent1"/>
              </a:solidFill>
              <a:round/>
            </a:ln>
            <a:effectLst/>
          </c:spPr>
          <c:marker>
            <c:symbol val="star"/>
            <c:size val="5"/>
            <c:spPr>
              <a:noFill/>
              <a:ln w="15875">
                <a:solidFill>
                  <a:schemeClr val="tx1"/>
                </a:solidFill>
                <a:round/>
              </a:ln>
              <a:effectLst/>
            </c:spPr>
          </c:marker>
          <c:dLbls>
            <c:dLbl>
              <c:idx val="0"/>
              <c:layout>
                <c:manualLayout>
                  <c:x val="-4.6391752577319589E-2"/>
                  <c:y val="-3.3457249070631967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BA60-5740-B117-96C08F714F0C}"/>
                </c:ext>
              </c:extLst>
            </c:dLbl>
            <c:dLbl>
              <c:idx val="1"/>
              <c:layout>
                <c:manualLayout>
                  <c:x val="-6.1855670103092876E-2"/>
                  <c:y val="-3.717472118959108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BA60-5740-B117-96C08F714F0C}"/>
                </c:ext>
              </c:extLst>
            </c:dLbl>
            <c:dLbl>
              <c:idx val="2"/>
              <c:layout>
                <c:manualLayout>
                  <c:x val="-6.1855670103092973E-2"/>
                  <c:y val="-3.3457249070631988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BA60-5740-B117-96C08F714F0C}"/>
                </c:ext>
              </c:extLst>
            </c:dLbl>
            <c:numFmt formatCode="#,##0.00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800" b="1" i="0" u="none" strike="noStrike" kern="1200" baseline="0">
                    <a:solidFill>
                      <a:schemeClr val="tx1"/>
                    </a:solidFill>
                    <a:latin typeface="Cambria" panose="02040503050406030204" pitchFamily="18" charset="0"/>
                    <a:ea typeface="+mn-ea"/>
                    <a:cs typeface="+mn-cs"/>
                  </a:defRPr>
                </a:pPr>
                <a:endParaRPr lang="en-GH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dk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'Tab 20. Devices&amp;Terminals -MNOs'!$H$2:$L$2</c:f>
              <c:strCache>
                <c:ptCount val="5"/>
                <c:pt idx="0">
                  <c:v>Q1 2025</c:v>
                </c:pt>
                <c:pt idx="1">
                  <c:v>Q2 2025</c:v>
                </c:pt>
                <c:pt idx="2">
                  <c:v>Q3 2025</c:v>
                </c:pt>
                <c:pt idx="3">
                  <c:v>Q4 2025</c:v>
                </c:pt>
                <c:pt idx="4">
                  <c:v>Q1 2026</c:v>
                </c:pt>
              </c:strCache>
            </c:strRef>
          </c:cat>
          <c:val>
            <c:numRef>
              <c:f>'Tab 20. Devices&amp;Terminals -MNOs'!$H$9:$L$9</c:f>
              <c:numCache>
                <c:formatCode>#,##0</c:formatCode>
                <c:ptCount val="5"/>
                <c:pt idx="0">
                  <c:v>40529468</c:v>
                </c:pt>
                <c:pt idx="1">
                  <c:v>41113577</c:v>
                </c:pt>
                <c:pt idx="2">
                  <c:v>42861997</c:v>
                </c:pt>
                <c:pt idx="3">
                  <c:v>46608863</c:v>
                </c:pt>
                <c:pt idx="4">
                  <c:v>44293103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BA60-5740-B117-96C08F714F0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659931136"/>
        <c:axId val="582477440"/>
      </c:lineChart>
      <c:catAx>
        <c:axId val="65993113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dk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dk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1" i="0" u="none" strike="noStrike" kern="1200" cap="none" spc="0" normalizeH="0" baseline="0">
                <a:solidFill>
                  <a:schemeClr val="tx1"/>
                </a:solidFill>
                <a:latin typeface="Cambria" panose="02040503050406030204" pitchFamily="18" charset="0"/>
                <a:ea typeface="+mn-ea"/>
                <a:cs typeface="+mn-cs"/>
              </a:defRPr>
            </a:pPr>
            <a:endParaRPr lang="en-GH"/>
          </a:p>
        </c:txPr>
        <c:crossAx val="582477440"/>
        <c:crosses val="autoZero"/>
        <c:auto val="1"/>
        <c:lblAlgn val="ctr"/>
        <c:lblOffset val="100"/>
        <c:noMultiLvlLbl val="0"/>
      </c:catAx>
      <c:valAx>
        <c:axId val="5824774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dk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800" b="1" i="0" u="none" strike="noStrike" kern="1200" baseline="0">
                    <a:solidFill>
                      <a:schemeClr val="tx1"/>
                    </a:solidFill>
                    <a:latin typeface="Cambria" panose="02040503050406030204" pitchFamily="18" charset="0"/>
                    <a:ea typeface="+mn-ea"/>
                    <a:cs typeface="+mn-cs"/>
                  </a:defRPr>
                </a:pPr>
                <a:r>
                  <a:rPr lang="en-US"/>
                  <a:t>No. of Devices &amp; Terminals</a:t>
                </a:r>
              </a:p>
              <a:p>
                <a:pPr>
                  <a:defRPr/>
                </a:pPr>
                <a:r>
                  <a:rPr lang="en-US"/>
                  <a:t>(Millions)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800" b="1" i="0" u="none" strike="noStrike" kern="1200" baseline="0">
                  <a:solidFill>
                    <a:schemeClr val="tx1"/>
                  </a:solidFill>
                  <a:latin typeface="Cambria" panose="02040503050406030204" pitchFamily="18" charset="0"/>
                  <a:ea typeface="+mn-ea"/>
                  <a:cs typeface="+mn-cs"/>
                </a:defRPr>
              </a:pPr>
              <a:endParaRPr lang="en-GH"/>
            </a:p>
          </c:txPr>
        </c:title>
        <c:numFmt formatCode="#,##0.0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1" i="0" u="none" strike="noStrike" kern="1200" baseline="0">
                <a:solidFill>
                  <a:schemeClr val="tx1"/>
                </a:solidFill>
                <a:latin typeface="Cambria" panose="02040503050406030204" pitchFamily="18" charset="0"/>
                <a:ea typeface="+mn-ea"/>
                <a:cs typeface="+mn-cs"/>
              </a:defRPr>
            </a:pPr>
            <a:endParaRPr lang="en-GH"/>
          </a:p>
        </c:txPr>
        <c:crossAx val="659931136"/>
        <c:crosses val="autoZero"/>
        <c:crossBetween val="between"/>
        <c:dispUnits>
          <c:builtInUnit val="millions"/>
        </c:dispUnits>
      </c:valAx>
      <c:spPr>
        <a:pattFill prst="ltDnDiag">
          <a:fgClr>
            <a:schemeClr val="dk1">
              <a:lumMod val="15000"/>
              <a:lumOff val="85000"/>
            </a:schemeClr>
          </a:fgClr>
          <a:bgClr>
            <a:schemeClr val="lt1"/>
          </a:bgClr>
        </a:pattFill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800" b="1" i="0" u="none" strike="noStrike" kern="1200" baseline="0">
              <a:solidFill>
                <a:schemeClr val="tx1"/>
              </a:solidFill>
              <a:latin typeface="Cambria" panose="02040503050406030204" pitchFamily="18" charset="0"/>
              <a:ea typeface="+mn-ea"/>
              <a:cs typeface="+mn-cs"/>
            </a:defRPr>
          </a:pPr>
          <a:endParaRPr lang="en-GH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lt1"/>
    </a:solidFill>
    <a:ln w="25400" cap="flat" cmpd="sng" algn="ctr">
      <a:solidFill>
        <a:schemeClr val="accent1"/>
      </a:solidFill>
      <a:round/>
    </a:ln>
    <a:effectLst/>
  </c:spPr>
  <c:txPr>
    <a:bodyPr/>
    <a:lstStyle/>
    <a:p>
      <a:pPr>
        <a:defRPr sz="800" b="1">
          <a:solidFill>
            <a:schemeClr val="tx1"/>
          </a:solidFill>
          <a:latin typeface="Cambria" panose="02040503050406030204" pitchFamily="18" charset="0"/>
        </a:defRPr>
      </a:pPr>
      <a:endParaRPr lang="en-GH"/>
    </a:p>
  </c:txPr>
  <c:printSettings>
    <c:headerFooter/>
    <c:pageMargins b="0.75" l="0.7" r="0.7" t="0.75" header="0.3" footer="0.3"/>
    <c:pageSetup/>
  </c:printSettings>
</c:chartSpace>
</file>

<file path=xl/charts/chart2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9324363982061299"/>
          <c:y val="4.2226487523992322E-2"/>
          <c:w val="0.77788496910327165"/>
          <c:h val="0.87738328774162344"/>
        </c:manualLayout>
      </c:layout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numFmt formatCode="#,##0.00" sourceLinked="0"/>
            <c:spPr>
              <a:noFill/>
              <a:ln>
                <a:noFill/>
              </a:ln>
              <a:effectLst/>
            </c:spPr>
            <c:txPr>
              <a:bodyPr rot="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ysClr val="windowText" lastClr="000000"/>
                    </a:solidFill>
                    <a:latin typeface="Cambria" panose="02040503050406030204" pitchFamily="18" charset="0"/>
                    <a:ea typeface="+mn-ea"/>
                    <a:cs typeface="+mn-cs"/>
                  </a:defRPr>
                </a:pPr>
                <a:endParaRPr lang="en-GH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dk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'Tab 21. Devices &amp; Terminals'!$H$2:$L$2</c:f>
              <c:strCache>
                <c:ptCount val="5"/>
                <c:pt idx="0">
                  <c:v>Q1 2025</c:v>
                </c:pt>
                <c:pt idx="1">
                  <c:v>Q2 2025</c:v>
                </c:pt>
                <c:pt idx="2">
                  <c:v>Q3 2025</c:v>
                </c:pt>
                <c:pt idx="3">
                  <c:v>Q4 2025</c:v>
                </c:pt>
                <c:pt idx="4">
                  <c:v>Q1 2026</c:v>
                </c:pt>
              </c:strCache>
            </c:strRef>
          </c:cat>
          <c:val>
            <c:numRef>
              <c:f>'Tab 21. Devices &amp; Terminals'!$H$12:$L$12</c:f>
              <c:numCache>
                <c:formatCode>#,##0</c:formatCode>
                <c:ptCount val="5"/>
                <c:pt idx="0">
                  <c:v>40529468</c:v>
                </c:pt>
                <c:pt idx="1">
                  <c:v>41113577</c:v>
                </c:pt>
                <c:pt idx="2">
                  <c:v>42861997</c:v>
                </c:pt>
                <c:pt idx="3">
                  <c:v>46608863</c:v>
                </c:pt>
                <c:pt idx="4">
                  <c:v>44293103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B71-6848-BC6A-5AC99A309E3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overlap val="-43"/>
        <c:axId val="2103350799"/>
        <c:axId val="16288800"/>
      </c:barChart>
      <c:catAx>
        <c:axId val="210335079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dk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dk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1" i="0" u="none" strike="noStrike" kern="1200" cap="none" spc="0" normalizeH="0" baseline="0">
                <a:solidFill>
                  <a:sysClr val="windowText" lastClr="000000"/>
                </a:solidFill>
                <a:latin typeface="Cambria" panose="02040503050406030204" pitchFamily="18" charset="0"/>
                <a:ea typeface="+mn-ea"/>
                <a:cs typeface="+mn-cs"/>
              </a:defRPr>
            </a:pPr>
            <a:endParaRPr lang="en-GH"/>
          </a:p>
        </c:txPr>
        <c:crossAx val="16288800"/>
        <c:crosses val="autoZero"/>
        <c:auto val="1"/>
        <c:lblAlgn val="ctr"/>
        <c:lblOffset val="100"/>
        <c:noMultiLvlLbl val="0"/>
      </c:catAx>
      <c:valAx>
        <c:axId val="1628880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dk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ysClr val="windowText" lastClr="000000"/>
                    </a:solidFill>
                    <a:latin typeface="Cambria" panose="02040503050406030204" pitchFamily="18" charset="0"/>
                    <a:ea typeface="+mn-ea"/>
                    <a:cs typeface="+mn-cs"/>
                  </a:defRPr>
                </a:pPr>
                <a:r>
                  <a:rPr lang="en-GB"/>
                  <a:t>No of Devices and Terminals</a:t>
                </a:r>
                <a:r>
                  <a:rPr lang="en-GB" baseline="0"/>
                  <a:t> </a:t>
                </a:r>
              </a:p>
              <a:p>
                <a:pPr>
                  <a:defRPr/>
                </a:pPr>
                <a:r>
                  <a:rPr lang="en-GB" baseline="0"/>
                  <a:t>(Millions)</a:t>
                </a:r>
                <a:endParaRPr lang="en-GB"/>
              </a:p>
            </c:rich>
          </c:tx>
          <c:layout>
            <c:manualLayout>
              <c:xMode val="edge"/>
              <c:yMode val="edge"/>
              <c:x val="3.4120734908136482E-2"/>
              <c:y val="0.24031344930252241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ysClr val="windowText" lastClr="000000"/>
                  </a:solidFill>
                  <a:latin typeface="Cambria" panose="02040503050406030204" pitchFamily="18" charset="0"/>
                  <a:ea typeface="+mn-ea"/>
                  <a:cs typeface="+mn-cs"/>
                </a:defRPr>
              </a:pPr>
              <a:endParaRPr lang="en-GH"/>
            </a:p>
          </c:txPr>
        </c:title>
        <c:numFmt formatCode="#,##0.0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1" i="0" u="none" strike="noStrike" kern="1200" baseline="0">
                <a:solidFill>
                  <a:sysClr val="windowText" lastClr="000000"/>
                </a:solidFill>
                <a:latin typeface="Cambria" panose="02040503050406030204" pitchFamily="18" charset="0"/>
                <a:ea typeface="+mn-ea"/>
                <a:cs typeface="+mn-cs"/>
              </a:defRPr>
            </a:pPr>
            <a:endParaRPr lang="en-GH"/>
          </a:p>
        </c:txPr>
        <c:crossAx val="2103350799"/>
        <c:crosses val="autoZero"/>
        <c:crossBetween val="between"/>
        <c:dispUnits>
          <c:builtInUnit val="millions"/>
        </c:dispUnits>
      </c:valAx>
      <c:spPr>
        <a:pattFill prst="ltDnDiag">
          <a:fgClr>
            <a:schemeClr val="dk1">
              <a:lumMod val="15000"/>
              <a:lumOff val="85000"/>
            </a:schemeClr>
          </a:fgClr>
          <a:bgClr>
            <a:schemeClr val="lt1"/>
          </a:bgClr>
        </a:pattFill>
        <a:ln>
          <a:noFill/>
        </a:ln>
        <a:effectLst/>
      </c:spPr>
    </c:plotArea>
    <c:plotVisOnly val="1"/>
    <c:dispBlanksAs val="gap"/>
    <c:showDLblsOverMax val="0"/>
  </c:chart>
  <c:spPr>
    <a:solidFill>
      <a:schemeClr val="lt1"/>
    </a:solidFill>
    <a:ln w="25400" cap="flat" cmpd="sng" algn="ctr">
      <a:solidFill>
        <a:schemeClr val="accent1"/>
      </a:solidFill>
      <a:round/>
    </a:ln>
    <a:effectLst/>
  </c:spPr>
  <c:txPr>
    <a:bodyPr/>
    <a:lstStyle/>
    <a:p>
      <a:pPr>
        <a:defRPr>
          <a:solidFill>
            <a:sysClr val="windowText" lastClr="000000"/>
          </a:solidFill>
          <a:latin typeface="Cambria" panose="02040503050406030204" pitchFamily="18" charset="0"/>
        </a:defRPr>
      </a:pPr>
      <a:endParaRPr lang="en-GH"/>
    </a:p>
  </c:txPr>
  <c:printSettings>
    <c:headerFooter/>
    <c:pageMargins b="0.75" l="0.7" r="0.7" t="0.75" header="0.3" footer="0.3"/>
    <c:pageSetup/>
  </c:printSettings>
</c:chartSpace>
</file>

<file path=xl/charts/chart3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'Tab 21. Devices &amp; Terminals'!$B$3</c:f>
              <c:strCache>
                <c:ptCount val="1"/>
                <c:pt idx="0">
                  <c:v> Smartphone Devices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numFmt formatCode="#,##0.00" sourceLinked="0"/>
            <c:spPr>
              <a:noFill/>
              <a:ln>
                <a:noFill/>
              </a:ln>
              <a:effectLst/>
            </c:spPr>
            <c:txPr>
              <a:bodyPr rot="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endParaRPr lang="en-GH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dk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'Tab 21. Devices &amp; Terminals'!$H$2:$L$2</c:f>
              <c:strCache>
                <c:ptCount val="5"/>
                <c:pt idx="0">
                  <c:v>Q1 2025</c:v>
                </c:pt>
                <c:pt idx="1">
                  <c:v>Q2 2025</c:v>
                </c:pt>
                <c:pt idx="2">
                  <c:v>Q3 2025</c:v>
                </c:pt>
                <c:pt idx="3">
                  <c:v>Q4 2025</c:v>
                </c:pt>
                <c:pt idx="4">
                  <c:v>Q1 2026</c:v>
                </c:pt>
              </c:strCache>
            </c:strRef>
          </c:cat>
          <c:val>
            <c:numRef>
              <c:f>'Tab 21. Devices &amp; Terminals'!$H$3:$L$3</c:f>
              <c:numCache>
                <c:formatCode>#,##0</c:formatCode>
                <c:ptCount val="5"/>
                <c:pt idx="0">
                  <c:v>23685752</c:v>
                </c:pt>
                <c:pt idx="1">
                  <c:v>24188976</c:v>
                </c:pt>
                <c:pt idx="2">
                  <c:v>25399355</c:v>
                </c:pt>
                <c:pt idx="3">
                  <c:v>26873338</c:v>
                </c:pt>
                <c:pt idx="4">
                  <c:v>27366508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D61-7742-B326-A245E5246DED}"/>
            </c:ext>
          </c:extLst>
        </c:ser>
        <c:ser>
          <c:idx val="1"/>
          <c:order val="1"/>
          <c:tx>
            <c:strRef>
              <c:f>'Tab 21. Devices &amp; Terminals'!$B$6</c:f>
              <c:strCache>
                <c:ptCount val="1"/>
                <c:pt idx="0">
                  <c:v>Feature Phone Devices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numFmt formatCode="#,##0.00" sourceLinked="0"/>
            <c:spPr>
              <a:noFill/>
              <a:ln>
                <a:noFill/>
              </a:ln>
              <a:effectLst/>
            </c:spPr>
            <c:txPr>
              <a:bodyPr rot="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endParaRPr lang="en-GH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dk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'Tab 21. Devices &amp; Terminals'!$H$2:$L$2</c:f>
              <c:strCache>
                <c:ptCount val="5"/>
                <c:pt idx="0">
                  <c:v>Q1 2025</c:v>
                </c:pt>
                <c:pt idx="1">
                  <c:v>Q2 2025</c:v>
                </c:pt>
                <c:pt idx="2">
                  <c:v>Q3 2025</c:v>
                </c:pt>
                <c:pt idx="3">
                  <c:v>Q4 2025</c:v>
                </c:pt>
                <c:pt idx="4">
                  <c:v>Q1 2026</c:v>
                </c:pt>
              </c:strCache>
            </c:strRef>
          </c:cat>
          <c:val>
            <c:numRef>
              <c:f>'Tab 21. Devices &amp; Terminals'!$H$6:$L$6</c:f>
              <c:numCache>
                <c:formatCode>#,##0</c:formatCode>
                <c:ptCount val="5"/>
                <c:pt idx="0">
                  <c:v>10495239</c:v>
                </c:pt>
                <c:pt idx="1">
                  <c:v>10328864</c:v>
                </c:pt>
                <c:pt idx="2">
                  <c:v>11501039</c:v>
                </c:pt>
                <c:pt idx="3">
                  <c:v>10585002</c:v>
                </c:pt>
                <c:pt idx="4">
                  <c:v>5146916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D61-7742-B326-A245E5246DED}"/>
            </c:ext>
          </c:extLst>
        </c:ser>
        <c:ser>
          <c:idx val="2"/>
          <c:order val="2"/>
          <c:tx>
            <c:strRef>
              <c:f>'Tab 21. Devices &amp; Terminals'!$B$9</c:f>
              <c:strCache>
                <c:ptCount val="1"/>
                <c:pt idx="0">
                  <c:v>Basic Phone Devices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numFmt formatCode="#,##0.00" sourceLinked="0"/>
            <c:spPr>
              <a:noFill/>
              <a:ln>
                <a:noFill/>
              </a:ln>
              <a:effectLst/>
            </c:spPr>
            <c:txPr>
              <a:bodyPr rot="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endParaRPr lang="en-GH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dk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'Tab 21. Devices &amp; Terminals'!$H$2:$L$2</c:f>
              <c:strCache>
                <c:ptCount val="5"/>
                <c:pt idx="0">
                  <c:v>Q1 2025</c:v>
                </c:pt>
                <c:pt idx="1">
                  <c:v>Q2 2025</c:v>
                </c:pt>
                <c:pt idx="2">
                  <c:v>Q3 2025</c:v>
                </c:pt>
                <c:pt idx="3">
                  <c:v>Q4 2025</c:v>
                </c:pt>
                <c:pt idx="4">
                  <c:v>Q1 2026</c:v>
                </c:pt>
              </c:strCache>
            </c:strRef>
          </c:cat>
          <c:val>
            <c:numRef>
              <c:f>'Tab 21. Devices &amp; Terminals'!$H$9:$L$9</c:f>
              <c:numCache>
                <c:formatCode>#,##0</c:formatCode>
                <c:ptCount val="5"/>
                <c:pt idx="0">
                  <c:v>6348477</c:v>
                </c:pt>
                <c:pt idx="1">
                  <c:v>6595737</c:v>
                </c:pt>
                <c:pt idx="2">
                  <c:v>5961603</c:v>
                </c:pt>
                <c:pt idx="3">
                  <c:v>9150523</c:v>
                </c:pt>
                <c:pt idx="4">
                  <c:v>11779679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3D61-7742-B326-A245E5246DE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-43"/>
        <c:axId val="1646611759"/>
        <c:axId val="1237687200"/>
      </c:barChart>
      <c:catAx>
        <c:axId val="164661175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dk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dk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1" i="0" u="none" strike="noStrike" kern="1200" cap="none" spc="0" normalizeH="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GH"/>
          </a:p>
        </c:txPr>
        <c:crossAx val="1237687200"/>
        <c:crosses val="autoZero"/>
        <c:auto val="1"/>
        <c:lblAlgn val="ctr"/>
        <c:lblOffset val="100"/>
        <c:noMultiLvlLbl val="0"/>
      </c:catAx>
      <c:valAx>
        <c:axId val="123768720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dk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800" b="1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No. of Devices and Terminals</a:t>
                </a:r>
              </a:p>
              <a:p>
                <a:pPr>
                  <a:defRPr/>
                </a:pPr>
                <a:r>
                  <a:rPr lang="en-GB"/>
                  <a:t>(Millions)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800" b="1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en-GH"/>
            </a:p>
          </c:txPr>
        </c:title>
        <c:numFmt formatCode="#,##0.00" sourceLinked="0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1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GH"/>
          </a:p>
        </c:txPr>
        <c:crossAx val="1646611759"/>
        <c:crosses val="autoZero"/>
        <c:crossBetween val="between"/>
        <c:dispUnits>
          <c:builtInUnit val="millions"/>
        </c:dispUnits>
      </c:valAx>
      <c:spPr>
        <a:pattFill prst="ltDnDiag">
          <a:fgClr>
            <a:schemeClr val="dk1">
              <a:lumMod val="15000"/>
              <a:lumOff val="85000"/>
            </a:schemeClr>
          </a:fgClr>
          <a:bgClr>
            <a:schemeClr val="lt1"/>
          </a:bgClr>
        </a:pattFill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800" b="1" i="0" u="none" strike="noStrike" kern="120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en-GH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lt1"/>
    </a:solidFill>
    <a:ln w="25400" cap="flat" cmpd="sng" algn="ctr">
      <a:solidFill>
        <a:schemeClr val="accent1"/>
      </a:solidFill>
      <a:round/>
    </a:ln>
    <a:effectLst/>
  </c:spPr>
  <c:txPr>
    <a:bodyPr/>
    <a:lstStyle/>
    <a:p>
      <a:pPr>
        <a:defRPr sz="800" b="1">
          <a:solidFill>
            <a:sysClr val="windowText" lastClr="000000"/>
          </a:solidFill>
        </a:defRPr>
      </a:pPr>
      <a:endParaRPr lang="en-GH"/>
    </a:p>
  </c:txPr>
  <c:printSettings>
    <c:headerFooter/>
    <c:pageMargins b="0.75" l="0.7" r="0.7" t="0.75" header="0.3" footer="0.3"/>
    <c:pageSetup/>
  </c:printSettings>
</c:chartSpace>
</file>

<file path=xl/charts/chart3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'Tab 20. Devices&amp;Terminals -MNOs'!$B$18</c:f>
              <c:strCache>
                <c:ptCount val="1"/>
                <c:pt idx="0">
                  <c:v> Smartphone Devices</c:v>
                </c:pt>
              </c:strCache>
            </c:strRef>
          </c:tx>
          <c:spPr>
            <a:solidFill>
              <a:schemeClr val="accent1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dLbls>
            <c:numFmt formatCode="#,##0.00" sourceLinked="0"/>
            <c:spPr>
              <a:noFill/>
              <a:ln>
                <a:noFill/>
              </a:ln>
              <a:effectLst/>
            </c:spPr>
            <c:txPr>
              <a:bodyPr rot="5400000" spcFirstLastPara="1" vertOverflow="ellipsis" wrap="square" anchor="ctr" anchorCtr="1"/>
              <a:lstStyle/>
              <a:p>
                <a:pPr>
                  <a:defRPr sz="800" b="1" i="0" u="none" strike="noStrike" kern="1200" baseline="0">
                    <a:solidFill>
                      <a:sysClr val="windowText" lastClr="000000"/>
                    </a:solidFill>
                    <a:latin typeface="Cambria" panose="02040503050406030204" pitchFamily="18" charset="0"/>
                    <a:ea typeface="+mn-ea"/>
                    <a:cs typeface="+mn-cs"/>
                  </a:defRPr>
                </a:pPr>
                <a:endParaRPr lang="en-GH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dk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'Tab 20. Devices&amp;Terminals -MNOs'!$E$17:$I$17</c:f>
              <c:strCache>
                <c:ptCount val="5"/>
                <c:pt idx="0">
                  <c:v>Q2 2024</c:v>
                </c:pt>
                <c:pt idx="1">
                  <c:v>Q3 2024</c:v>
                </c:pt>
                <c:pt idx="2">
                  <c:v>Q4 2024</c:v>
                </c:pt>
                <c:pt idx="3">
                  <c:v>Q1 2025</c:v>
                </c:pt>
                <c:pt idx="4">
                  <c:v>Q2 2025</c:v>
                </c:pt>
              </c:strCache>
            </c:strRef>
          </c:cat>
          <c:val>
            <c:numRef>
              <c:f>'Tab 20. Devices&amp;Terminals -MNOs'!$E$18:$I$18</c:f>
              <c:numCache>
                <c:formatCode>#,##0</c:formatCode>
                <c:ptCount val="5"/>
                <c:pt idx="0">
                  <c:v>21465086</c:v>
                </c:pt>
                <c:pt idx="1">
                  <c:v>20868129</c:v>
                </c:pt>
                <c:pt idx="2">
                  <c:v>23236048</c:v>
                </c:pt>
                <c:pt idx="3">
                  <c:v>23685752</c:v>
                </c:pt>
                <c:pt idx="4">
                  <c:v>24188976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25E-584D-BAC3-C97F2A8454CA}"/>
            </c:ext>
          </c:extLst>
        </c:ser>
        <c:ser>
          <c:idx val="1"/>
          <c:order val="1"/>
          <c:tx>
            <c:strRef>
              <c:f>'Tab 20. Devices&amp;Terminals -MNOs'!$B$21</c:f>
              <c:strCache>
                <c:ptCount val="1"/>
                <c:pt idx="0">
                  <c:v>Feature Phone Devices</c:v>
                </c:pt>
              </c:strCache>
            </c:strRef>
          </c:tx>
          <c:spPr>
            <a:solidFill>
              <a:schemeClr val="accent2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dLbls>
            <c:numFmt formatCode="#,##0.00" sourceLinked="0"/>
            <c:spPr>
              <a:noFill/>
              <a:ln>
                <a:noFill/>
              </a:ln>
              <a:effectLst/>
            </c:spPr>
            <c:txPr>
              <a:bodyPr rot="5400000" spcFirstLastPara="1" vertOverflow="ellipsis" wrap="square" anchor="ctr" anchorCtr="1"/>
              <a:lstStyle/>
              <a:p>
                <a:pPr>
                  <a:defRPr sz="800" b="1" i="0" u="none" strike="noStrike" kern="1200" baseline="0">
                    <a:solidFill>
                      <a:sysClr val="windowText" lastClr="000000"/>
                    </a:solidFill>
                    <a:latin typeface="Cambria" panose="02040503050406030204" pitchFamily="18" charset="0"/>
                    <a:ea typeface="+mn-ea"/>
                    <a:cs typeface="+mn-cs"/>
                  </a:defRPr>
                </a:pPr>
                <a:endParaRPr lang="en-GH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dk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'Tab 20. Devices&amp;Terminals -MNOs'!$E$17:$I$17</c:f>
              <c:strCache>
                <c:ptCount val="5"/>
                <c:pt idx="0">
                  <c:v>Q2 2024</c:v>
                </c:pt>
                <c:pt idx="1">
                  <c:v>Q3 2024</c:v>
                </c:pt>
                <c:pt idx="2">
                  <c:v>Q4 2024</c:v>
                </c:pt>
                <c:pt idx="3">
                  <c:v>Q1 2025</c:v>
                </c:pt>
                <c:pt idx="4">
                  <c:v>Q2 2025</c:v>
                </c:pt>
              </c:strCache>
            </c:strRef>
          </c:cat>
          <c:val>
            <c:numRef>
              <c:f>'Tab 20. Devices&amp;Terminals -MNOs'!$E$21:$I$21</c:f>
              <c:numCache>
                <c:formatCode>#,##0</c:formatCode>
                <c:ptCount val="5"/>
                <c:pt idx="0">
                  <c:v>11780513</c:v>
                </c:pt>
                <c:pt idx="1">
                  <c:v>10623972</c:v>
                </c:pt>
                <c:pt idx="2">
                  <c:v>10792867</c:v>
                </c:pt>
                <c:pt idx="3">
                  <c:v>10495239</c:v>
                </c:pt>
                <c:pt idx="4">
                  <c:v>10328864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525E-584D-BAC3-C97F2A8454CA}"/>
            </c:ext>
          </c:extLst>
        </c:ser>
        <c:ser>
          <c:idx val="2"/>
          <c:order val="2"/>
          <c:tx>
            <c:strRef>
              <c:f>'Tab 20. Devices&amp;Terminals -MNOs'!$B$24</c:f>
              <c:strCache>
                <c:ptCount val="1"/>
                <c:pt idx="0">
                  <c:v>Basic Phone Devices</c:v>
                </c:pt>
              </c:strCache>
            </c:strRef>
          </c:tx>
          <c:spPr>
            <a:solidFill>
              <a:schemeClr val="accent6">
                <a:lumMod val="40000"/>
                <a:lumOff val="60000"/>
              </a:schemeClr>
            </a:solidFill>
            <a:ln>
              <a:noFill/>
            </a:ln>
            <a:effectLst/>
          </c:spPr>
          <c:invertIfNegative val="0"/>
          <c:dLbls>
            <c:numFmt formatCode="#,##0.00" sourceLinked="0"/>
            <c:spPr>
              <a:solidFill>
                <a:schemeClr val="accent4"/>
              </a:solidFill>
              <a:ln>
                <a:noFill/>
              </a:ln>
              <a:effectLst/>
            </c:spPr>
            <c:txPr>
              <a:bodyPr rot="5400000" spcFirstLastPara="1" vertOverflow="ellipsis" wrap="square" anchor="ctr" anchorCtr="1"/>
              <a:lstStyle/>
              <a:p>
                <a:pPr>
                  <a:defRPr sz="800" b="1" i="0" u="none" strike="noStrike" kern="1200" baseline="0">
                    <a:solidFill>
                      <a:sysClr val="windowText" lastClr="000000"/>
                    </a:solidFill>
                    <a:latin typeface="Cambria" panose="02040503050406030204" pitchFamily="18" charset="0"/>
                    <a:ea typeface="+mn-ea"/>
                    <a:cs typeface="+mn-cs"/>
                  </a:defRPr>
                </a:pPr>
                <a:endParaRPr lang="en-GH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dk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'Tab 20. Devices&amp;Terminals -MNOs'!$E$17:$I$17</c:f>
              <c:strCache>
                <c:ptCount val="5"/>
                <c:pt idx="0">
                  <c:v>Q2 2024</c:v>
                </c:pt>
                <c:pt idx="1">
                  <c:v>Q3 2024</c:v>
                </c:pt>
                <c:pt idx="2">
                  <c:v>Q4 2024</c:v>
                </c:pt>
                <c:pt idx="3">
                  <c:v>Q1 2025</c:v>
                </c:pt>
                <c:pt idx="4">
                  <c:v>Q2 2025</c:v>
                </c:pt>
              </c:strCache>
            </c:strRef>
          </c:cat>
          <c:val>
            <c:numRef>
              <c:f>'Tab 20. Devices&amp;Terminals -MNOs'!$E$24:$I$24</c:f>
              <c:numCache>
                <c:formatCode>#,##0</c:formatCode>
                <c:ptCount val="5"/>
                <c:pt idx="0">
                  <c:v>5744236</c:v>
                </c:pt>
                <c:pt idx="1">
                  <c:v>5349040</c:v>
                </c:pt>
                <c:pt idx="2">
                  <c:v>6124118</c:v>
                </c:pt>
                <c:pt idx="3">
                  <c:v>6348477</c:v>
                </c:pt>
                <c:pt idx="4">
                  <c:v>6595737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525E-584D-BAC3-C97F2A8454C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overlap val="-43"/>
        <c:axId val="2020271280"/>
        <c:axId val="2020116544"/>
      </c:barChart>
      <c:lineChart>
        <c:grouping val="standard"/>
        <c:varyColors val="0"/>
        <c:ser>
          <c:idx val="3"/>
          <c:order val="3"/>
          <c:tx>
            <c:strRef>
              <c:f>'Tab 20. Devices&amp;Terminals -MNOs'!$B$27</c:f>
              <c:strCache>
                <c:ptCount val="1"/>
                <c:pt idx="0">
                  <c:v>Total Devices</c:v>
                </c:pt>
              </c:strCache>
            </c:strRef>
          </c:tx>
          <c:spPr>
            <a:ln w="22225" cap="rnd">
              <a:solidFill>
                <a:schemeClr val="accent4"/>
              </a:solidFill>
              <a:round/>
            </a:ln>
            <a:effectLst/>
          </c:spPr>
          <c:marker>
            <c:symbol val="star"/>
            <c:size val="6"/>
            <c:spPr>
              <a:noFill/>
              <a:ln w="15875">
                <a:solidFill>
                  <a:schemeClr val="tx1"/>
                </a:solidFill>
                <a:round/>
              </a:ln>
              <a:effectLst/>
            </c:spPr>
          </c:marker>
          <c:dLbls>
            <c:dLbl>
              <c:idx val="0"/>
              <c:layout>
                <c:manualLayout>
                  <c:x val="-6.1111111111111109E-2"/>
                  <c:y val="-4.6296296296296315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525E-584D-BAC3-C97F2A8454CA}"/>
                </c:ext>
              </c:extLst>
            </c:dLbl>
            <c:dLbl>
              <c:idx val="1"/>
              <c:layout>
                <c:manualLayout>
                  <c:x val="-6.3888888888888995E-2"/>
                  <c:y val="-4.1666666666666664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525E-584D-BAC3-C97F2A8454CA}"/>
                </c:ext>
              </c:extLst>
            </c:dLbl>
            <c:dLbl>
              <c:idx val="2"/>
              <c:layout>
                <c:manualLayout>
                  <c:x val="-6.3888888888888995E-2"/>
                  <c:y val="-4.1666666666666685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525E-584D-BAC3-C97F2A8454CA}"/>
                </c:ext>
              </c:extLst>
            </c:dLbl>
            <c:dLbl>
              <c:idx val="3"/>
              <c:layout>
                <c:manualLayout>
                  <c:x val="-6.1111111111111109E-2"/>
                  <c:y val="-4.6296296296296294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525E-584D-BAC3-C97F2A8454CA}"/>
                </c:ext>
              </c:extLst>
            </c:dLbl>
            <c:dLbl>
              <c:idx val="4"/>
              <c:layout>
                <c:manualLayout>
                  <c:x val="-5.2777777777777674E-2"/>
                  <c:y val="-4.1666666666666664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06D1-4E46-A126-2779D84E7BB6}"/>
                </c:ext>
              </c:extLst>
            </c:dLbl>
            <c:numFmt formatCode="#,##0.00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800" b="1" i="0" u="none" strike="noStrike" kern="1200" baseline="0">
                    <a:solidFill>
                      <a:sysClr val="windowText" lastClr="000000"/>
                    </a:solidFill>
                    <a:latin typeface="Cambria" panose="02040503050406030204" pitchFamily="18" charset="0"/>
                    <a:ea typeface="+mn-ea"/>
                    <a:cs typeface="+mn-cs"/>
                  </a:defRPr>
                </a:pPr>
                <a:endParaRPr lang="en-GH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dk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'Tab 20. Devices&amp;Terminals -MNOs'!$E$17:$I$17</c:f>
              <c:strCache>
                <c:ptCount val="5"/>
                <c:pt idx="0">
                  <c:v>Q2 2024</c:v>
                </c:pt>
                <c:pt idx="1">
                  <c:v>Q3 2024</c:v>
                </c:pt>
                <c:pt idx="2">
                  <c:v>Q4 2024</c:v>
                </c:pt>
                <c:pt idx="3">
                  <c:v>Q1 2025</c:v>
                </c:pt>
                <c:pt idx="4">
                  <c:v>Q2 2025</c:v>
                </c:pt>
              </c:strCache>
            </c:strRef>
          </c:cat>
          <c:val>
            <c:numRef>
              <c:f>'Tab 20. Devices&amp;Terminals -MNOs'!$E$27:$I$27</c:f>
              <c:numCache>
                <c:formatCode>#,##0</c:formatCode>
                <c:ptCount val="5"/>
                <c:pt idx="0">
                  <c:v>38989835</c:v>
                </c:pt>
                <c:pt idx="1">
                  <c:v>36841141</c:v>
                </c:pt>
                <c:pt idx="2">
                  <c:v>40153033</c:v>
                </c:pt>
                <c:pt idx="3">
                  <c:v>40529468</c:v>
                </c:pt>
                <c:pt idx="4">
                  <c:v>41113577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525E-584D-BAC3-C97F2A8454C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020271280"/>
        <c:axId val="2020116544"/>
      </c:lineChart>
      <c:catAx>
        <c:axId val="202027128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dk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dk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1" i="0" u="none" strike="noStrike" kern="1200" cap="none" spc="0" normalizeH="0" baseline="0">
                <a:solidFill>
                  <a:sysClr val="windowText" lastClr="000000"/>
                </a:solidFill>
                <a:latin typeface="Cambria" panose="02040503050406030204" pitchFamily="18" charset="0"/>
                <a:ea typeface="+mn-ea"/>
                <a:cs typeface="+mn-cs"/>
              </a:defRPr>
            </a:pPr>
            <a:endParaRPr lang="en-GH"/>
          </a:p>
        </c:txPr>
        <c:crossAx val="2020116544"/>
        <c:crosses val="autoZero"/>
        <c:auto val="1"/>
        <c:lblAlgn val="ctr"/>
        <c:lblOffset val="100"/>
        <c:noMultiLvlLbl val="0"/>
      </c:catAx>
      <c:valAx>
        <c:axId val="202011654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dk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800" b="1" i="0" u="none" strike="noStrike" kern="1200" baseline="0">
                    <a:solidFill>
                      <a:sysClr val="windowText" lastClr="000000"/>
                    </a:solidFill>
                    <a:latin typeface="Cambria" panose="02040503050406030204" pitchFamily="18" charset="0"/>
                    <a:ea typeface="+mn-ea"/>
                    <a:cs typeface="+mn-cs"/>
                  </a:defRPr>
                </a:pPr>
                <a:r>
                  <a:rPr lang="en-GB"/>
                  <a:t>No.</a:t>
                </a:r>
                <a:r>
                  <a:rPr lang="en-GB" baseline="0"/>
                  <a:t> of Devices &amp; Terminals (Millions)</a:t>
                </a:r>
                <a:r>
                  <a:rPr lang="en-GB"/>
                  <a:t> </a:t>
                </a:r>
              </a:p>
            </c:rich>
          </c:tx>
          <c:layout>
            <c:manualLayout>
              <c:xMode val="edge"/>
              <c:yMode val="edge"/>
              <c:x val="1.6666666666666666E-2"/>
              <c:y val="7.5731262758821818E-2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800" b="1" i="0" u="none" strike="noStrike" kern="1200" baseline="0">
                  <a:solidFill>
                    <a:sysClr val="windowText" lastClr="000000"/>
                  </a:solidFill>
                  <a:latin typeface="Cambria" panose="02040503050406030204" pitchFamily="18" charset="0"/>
                  <a:ea typeface="+mn-ea"/>
                  <a:cs typeface="+mn-cs"/>
                </a:defRPr>
              </a:pPr>
              <a:endParaRPr lang="en-GH"/>
            </a:p>
          </c:txPr>
        </c:title>
        <c:numFmt formatCode="#,##0.0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1" i="0" u="none" strike="noStrike" kern="1200" baseline="0">
                <a:solidFill>
                  <a:sysClr val="windowText" lastClr="000000"/>
                </a:solidFill>
                <a:latin typeface="Cambria" panose="02040503050406030204" pitchFamily="18" charset="0"/>
                <a:ea typeface="+mn-ea"/>
                <a:cs typeface="+mn-cs"/>
              </a:defRPr>
            </a:pPr>
            <a:endParaRPr lang="en-GH"/>
          </a:p>
        </c:txPr>
        <c:crossAx val="2020271280"/>
        <c:crosses val="autoZero"/>
        <c:crossBetween val="between"/>
        <c:dispUnits>
          <c:builtInUnit val="millions"/>
        </c:dispUnits>
      </c:valAx>
      <c:spPr>
        <a:pattFill prst="ltDnDiag">
          <a:fgClr>
            <a:schemeClr val="dk1">
              <a:lumMod val="15000"/>
              <a:lumOff val="85000"/>
            </a:schemeClr>
          </a:fgClr>
          <a:bgClr>
            <a:schemeClr val="lt1"/>
          </a:bgClr>
        </a:pattFill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800" b="1" i="0" u="none" strike="noStrike" kern="1200" baseline="0">
              <a:solidFill>
                <a:sysClr val="windowText" lastClr="000000"/>
              </a:solidFill>
              <a:latin typeface="Cambria" panose="02040503050406030204" pitchFamily="18" charset="0"/>
              <a:ea typeface="+mn-ea"/>
              <a:cs typeface="+mn-cs"/>
            </a:defRPr>
          </a:pPr>
          <a:endParaRPr lang="en-GH"/>
        </a:p>
      </c:txPr>
    </c:legend>
    <c:plotVisOnly val="1"/>
    <c:dispBlanksAs val="gap"/>
    <c:showDLblsOverMax val="0"/>
  </c:chart>
  <c:spPr>
    <a:solidFill>
      <a:schemeClr val="lt1"/>
    </a:solidFill>
    <a:ln w="22225" cap="flat" cmpd="sng" algn="ctr">
      <a:solidFill>
        <a:schemeClr val="accent5"/>
      </a:solidFill>
      <a:round/>
    </a:ln>
    <a:effectLst/>
  </c:spPr>
  <c:txPr>
    <a:bodyPr/>
    <a:lstStyle/>
    <a:p>
      <a:pPr>
        <a:defRPr sz="800" b="1">
          <a:solidFill>
            <a:sysClr val="windowText" lastClr="000000"/>
          </a:solidFill>
          <a:latin typeface="Cambria" panose="02040503050406030204" pitchFamily="18" charset="0"/>
        </a:defRPr>
      </a:pPr>
      <a:endParaRPr lang="en-GH"/>
    </a:p>
  </c:txPr>
  <c:printSettings>
    <c:headerFooter/>
    <c:pageMargins b="0.75" l="0.7" r="0.7" t="0.75" header="0.3" footer="0.3"/>
    <c:pageSetup/>
  </c:printSettings>
</c:chartSpace>
</file>

<file path=xl/charts/chart3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v>Total Devices</c:v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'Tab 21. Devices &amp; Terminals'!$H$2:$L$2</c:f>
              <c:strCache>
                <c:ptCount val="5"/>
                <c:pt idx="0">
                  <c:v>Q1 2025</c:v>
                </c:pt>
                <c:pt idx="1">
                  <c:v>Q2 2025</c:v>
                </c:pt>
                <c:pt idx="2">
                  <c:v>Q3 2025</c:v>
                </c:pt>
                <c:pt idx="3">
                  <c:v>Q4 2025</c:v>
                </c:pt>
                <c:pt idx="4">
                  <c:v>Q1 2026</c:v>
                </c:pt>
              </c:strCache>
            </c:strRef>
          </c:cat>
          <c:val>
            <c:numRef>
              <c:f>'Tab 21. Devices &amp; Terminals'!$B$3</c:f>
              <c:numCache>
                <c:formatCode>General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4EF-654B-9222-52DB91237B44}"/>
            </c:ext>
          </c:extLst>
        </c:ser>
        <c:ser>
          <c:idx val="1"/>
          <c:order val="1"/>
          <c:tx>
            <c:v>Smartphones</c:v>
          </c:tx>
          <c:spPr>
            <a:solidFill>
              <a:schemeClr val="accent5">
                <a:lumMod val="40000"/>
                <a:lumOff val="60000"/>
              </a:schemeClr>
            </a:solidFill>
            <a:ln>
              <a:noFill/>
            </a:ln>
            <a:effectLst/>
          </c:spPr>
          <c:invertIfNegative val="0"/>
          <c:dLbls>
            <c:numFmt formatCode="#,##0.00" sourceLinked="0"/>
            <c:spPr>
              <a:noFill/>
              <a:ln>
                <a:noFill/>
              </a:ln>
              <a:effectLst/>
            </c:spPr>
            <c:txPr>
              <a:bodyPr rot="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800" b="1" i="0" u="none" strike="noStrike" kern="1200" baseline="0">
                    <a:solidFill>
                      <a:schemeClr val="dk1">
                        <a:lumMod val="75000"/>
                        <a:lumOff val="25000"/>
                      </a:schemeClr>
                    </a:solidFill>
                    <a:latin typeface="Cambria" panose="02040503050406030204" pitchFamily="18" charset="0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dk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'Tab 21. Devices &amp; Terminals'!$H$2:$L$2</c:f>
              <c:strCache>
                <c:ptCount val="5"/>
                <c:pt idx="0">
                  <c:v>Q1 2025</c:v>
                </c:pt>
                <c:pt idx="1">
                  <c:v>Q2 2025</c:v>
                </c:pt>
                <c:pt idx="2">
                  <c:v>Q3 2025</c:v>
                </c:pt>
                <c:pt idx="3">
                  <c:v>Q4 2025</c:v>
                </c:pt>
                <c:pt idx="4">
                  <c:v>Q1 2026</c:v>
                </c:pt>
              </c:strCache>
            </c:strRef>
          </c:cat>
          <c:val>
            <c:numRef>
              <c:f>'Tab 21. Devices &amp; Terminals'!$H$3:$L$3</c:f>
              <c:numCache>
                <c:formatCode>#,##0</c:formatCode>
                <c:ptCount val="5"/>
                <c:pt idx="0">
                  <c:v>23685752</c:v>
                </c:pt>
                <c:pt idx="1">
                  <c:v>24188976</c:v>
                </c:pt>
                <c:pt idx="2">
                  <c:v>25399355</c:v>
                </c:pt>
                <c:pt idx="3">
                  <c:v>26873338</c:v>
                </c:pt>
                <c:pt idx="4">
                  <c:v>27366508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D4EF-654B-9222-52DB91237B44}"/>
            </c:ext>
          </c:extLst>
        </c:ser>
        <c:ser>
          <c:idx val="2"/>
          <c:order val="2"/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'Tab 21. Devices &amp; Terminals'!$H$2:$L$2</c:f>
              <c:strCache>
                <c:ptCount val="5"/>
                <c:pt idx="0">
                  <c:v>Q1 2025</c:v>
                </c:pt>
                <c:pt idx="1">
                  <c:v>Q2 2025</c:v>
                </c:pt>
                <c:pt idx="2">
                  <c:v>Q3 2025</c:v>
                </c:pt>
                <c:pt idx="3">
                  <c:v>Q4 2025</c:v>
                </c:pt>
                <c:pt idx="4">
                  <c:v>Q1 2026</c:v>
                </c:pt>
              </c:strCache>
            </c:strRef>
          </c:cat>
          <c:val>
            <c:numRef>
              <c:f>'Tab 21. Devices &amp; Terminals'!$B$6</c:f>
              <c:numCache>
                <c:formatCode>General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D4EF-654B-9222-52DB91237B44}"/>
            </c:ext>
          </c:extLst>
        </c:ser>
        <c:ser>
          <c:idx val="3"/>
          <c:order val="3"/>
          <c:tx>
            <c:v>Featurephones</c:v>
          </c:tx>
          <c:spPr>
            <a:solidFill>
              <a:schemeClr val="accent2">
                <a:lumMod val="40000"/>
                <a:lumOff val="60000"/>
              </a:schemeClr>
            </a:solidFill>
            <a:ln>
              <a:noFill/>
            </a:ln>
            <a:effectLst/>
          </c:spPr>
          <c:invertIfNegative val="0"/>
          <c:dLbls>
            <c:numFmt formatCode="#,##0.00" sourceLinked="0"/>
            <c:spPr>
              <a:noFill/>
              <a:ln>
                <a:noFill/>
              </a:ln>
              <a:effectLst/>
            </c:spPr>
            <c:txPr>
              <a:bodyPr rot="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800" b="1" i="0" u="none" strike="noStrike" kern="1200" baseline="0">
                    <a:solidFill>
                      <a:schemeClr val="dk1">
                        <a:lumMod val="75000"/>
                        <a:lumOff val="25000"/>
                      </a:schemeClr>
                    </a:solidFill>
                    <a:latin typeface="Cambria" panose="02040503050406030204" pitchFamily="18" charset="0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dk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'Tab 21. Devices &amp; Terminals'!$H$2:$L$2</c:f>
              <c:strCache>
                <c:ptCount val="5"/>
                <c:pt idx="0">
                  <c:v>Q1 2025</c:v>
                </c:pt>
                <c:pt idx="1">
                  <c:v>Q2 2025</c:v>
                </c:pt>
                <c:pt idx="2">
                  <c:v>Q3 2025</c:v>
                </c:pt>
                <c:pt idx="3">
                  <c:v>Q4 2025</c:v>
                </c:pt>
                <c:pt idx="4">
                  <c:v>Q1 2026</c:v>
                </c:pt>
              </c:strCache>
            </c:strRef>
          </c:cat>
          <c:val>
            <c:numRef>
              <c:f>'Tab 21. Devices &amp; Terminals'!$H$6:$L$6</c:f>
              <c:numCache>
                <c:formatCode>#,##0</c:formatCode>
                <c:ptCount val="5"/>
                <c:pt idx="0">
                  <c:v>10495239</c:v>
                </c:pt>
                <c:pt idx="1">
                  <c:v>10328864</c:v>
                </c:pt>
                <c:pt idx="2">
                  <c:v>11501039</c:v>
                </c:pt>
                <c:pt idx="3">
                  <c:v>10585002</c:v>
                </c:pt>
                <c:pt idx="4">
                  <c:v>5146916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D4EF-654B-9222-52DB91237B44}"/>
            </c:ext>
          </c:extLst>
        </c:ser>
        <c:ser>
          <c:idx val="4"/>
          <c:order val="4"/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f>'Tab 21. Devices &amp; Terminals'!$H$2:$L$2</c:f>
              <c:strCache>
                <c:ptCount val="5"/>
                <c:pt idx="0">
                  <c:v>Q1 2025</c:v>
                </c:pt>
                <c:pt idx="1">
                  <c:v>Q2 2025</c:v>
                </c:pt>
                <c:pt idx="2">
                  <c:v>Q3 2025</c:v>
                </c:pt>
                <c:pt idx="3">
                  <c:v>Q4 2025</c:v>
                </c:pt>
                <c:pt idx="4">
                  <c:v>Q1 2026</c:v>
                </c:pt>
              </c:strCache>
            </c:strRef>
          </c:cat>
          <c:val>
            <c:numRef>
              <c:f>'Tab 21. Devices &amp; Terminals'!$B$9</c:f>
              <c:numCache>
                <c:formatCode>General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D4EF-654B-9222-52DB91237B44}"/>
            </c:ext>
          </c:extLst>
        </c:ser>
        <c:ser>
          <c:idx val="5"/>
          <c:order val="5"/>
          <c:tx>
            <c:v>Basic Phones</c:v>
          </c:tx>
          <c:spPr>
            <a:solidFill>
              <a:schemeClr val="accent4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dLbls>
            <c:numFmt formatCode="#,##0.00" sourceLinked="0"/>
            <c:spPr>
              <a:noFill/>
              <a:ln>
                <a:noFill/>
              </a:ln>
              <a:effectLst/>
            </c:spPr>
            <c:txPr>
              <a:bodyPr rot="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800" b="1" i="0" u="none" strike="noStrike" kern="1200" baseline="0">
                    <a:solidFill>
                      <a:schemeClr val="dk1">
                        <a:lumMod val="75000"/>
                        <a:lumOff val="25000"/>
                      </a:schemeClr>
                    </a:solidFill>
                    <a:latin typeface="Cambria" panose="02040503050406030204" pitchFamily="18" charset="0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dk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'Tab 21. Devices &amp; Terminals'!$H$2:$L$2</c:f>
              <c:strCache>
                <c:ptCount val="5"/>
                <c:pt idx="0">
                  <c:v>Q1 2025</c:v>
                </c:pt>
                <c:pt idx="1">
                  <c:v>Q2 2025</c:v>
                </c:pt>
                <c:pt idx="2">
                  <c:v>Q3 2025</c:v>
                </c:pt>
                <c:pt idx="3">
                  <c:v>Q4 2025</c:v>
                </c:pt>
                <c:pt idx="4">
                  <c:v>Q1 2026</c:v>
                </c:pt>
              </c:strCache>
            </c:strRef>
          </c:cat>
          <c:val>
            <c:numRef>
              <c:f>'Tab 21. Devices &amp; Terminals'!$H$9:$L$9</c:f>
              <c:numCache>
                <c:formatCode>#,##0</c:formatCode>
                <c:ptCount val="5"/>
                <c:pt idx="0">
                  <c:v>6348477</c:v>
                </c:pt>
                <c:pt idx="1">
                  <c:v>6595737</c:v>
                </c:pt>
                <c:pt idx="2">
                  <c:v>5961603</c:v>
                </c:pt>
                <c:pt idx="3">
                  <c:v>9150523</c:v>
                </c:pt>
                <c:pt idx="4">
                  <c:v>11779679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D4EF-654B-9222-52DB91237B44}"/>
            </c:ext>
          </c:extLst>
        </c:ser>
        <c:ser>
          <c:idx val="6"/>
          <c:order val="6"/>
          <c:spPr>
            <a:solidFill>
              <a:schemeClr val="accent1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'Tab 21. Devices &amp; Terminals'!$H$2:$L$2</c:f>
              <c:strCache>
                <c:ptCount val="5"/>
                <c:pt idx="0">
                  <c:v>Q1 2025</c:v>
                </c:pt>
                <c:pt idx="1">
                  <c:v>Q2 2025</c:v>
                </c:pt>
                <c:pt idx="2">
                  <c:v>Q3 2025</c:v>
                </c:pt>
                <c:pt idx="3">
                  <c:v>Q4 2025</c:v>
                </c:pt>
                <c:pt idx="4">
                  <c:v>Q1 2026</c:v>
                </c:pt>
              </c:strCache>
            </c:strRef>
          </c:cat>
          <c:val>
            <c:numRef>
              <c:f>'Tab 21. Devices &amp; Terminals'!$A$12:$B$12</c:f>
              <c:numCache>
                <c:formatCode>General</c:formatCode>
                <c:ptCount val="2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D4EF-654B-9222-52DB91237B4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0"/>
        <c:overlap val="31"/>
        <c:axId val="321494912"/>
        <c:axId val="321500288"/>
      </c:barChart>
      <c:lineChart>
        <c:grouping val="standard"/>
        <c:varyColors val="0"/>
        <c:ser>
          <c:idx val="7"/>
          <c:order val="7"/>
          <c:tx>
            <c:v>Total Devices</c:v>
          </c:tx>
          <c:spPr>
            <a:ln w="22225" cap="rnd">
              <a:solidFill>
                <a:schemeClr val="accent1"/>
              </a:solidFill>
              <a:round/>
            </a:ln>
            <a:effectLst/>
          </c:spPr>
          <c:marker>
            <c:symbol val="star"/>
            <c:size val="5"/>
            <c:spPr>
              <a:noFill/>
              <a:ln w="15875">
                <a:solidFill>
                  <a:schemeClr val="tx1"/>
                </a:solidFill>
                <a:round/>
              </a:ln>
              <a:effectLst/>
            </c:spPr>
          </c:marker>
          <c:dLbls>
            <c:dLbl>
              <c:idx val="0"/>
              <c:layout>
                <c:manualLayout>
                  <c:x val="-4.4444444444444446E-2"/>
                  <c:y val="-4.357298474945534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8-D4EF-654B-9222-52DB91237B44}"/>
                </c:ext>
              </c:extLst>
            </c:dLbl>
            <c:dLbl>
              <c:idx val="1"/>
              <c:layout>
                <c:manualLayout>
                  <c:x val="-5.0000000000000051E-2"/>
                  <c:y val="-4.3572984749455361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9-D4EF-654B-9222-52DB91237B44}"/>
                </c:ext>
              </c:extLst>
            </c:dLbl>
            <c:dLbl>
              <c:idx val="2"/>
              <c:layout>
                <c:manualLayout>
                  <c:x val="-5.2777777777777882E-2"/>
                  <c:y val="-3.4858387799564274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A-D4EF-654B-9222-52DB91237B44}"/>
                </c:ext>
              </c:extLst>
            </c:dLbl>
            <c:dLbl>
              <c:idx val="3"/>
              <c:layout>
                <c:manualLayout>
                  <c:x val="-6.1111111111111109E-2"/>
                  <c:y val="-4.357298474945534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B-D4EF-654B-9222-52DB91237B44}"/>
                </c:ext>
              </c:extLst>
            </c:dLbl>
            <c:dLbl>
              <c:idx val="4"/>
              <c:layout>
                <c:manualLayout>
                  <c:x val="-4.4444444444444543E-2"/>
                  <c:y val="-4.357298474945534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C-D4EF-654B-9222-52DB91237B44}"/>
                </c:ext>
              </c:extLst>
            </c:dLbl>
            <c:numFmt formatCode="#,##0.00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800" b="1" i="0" u="none" strike="noStrike" kern="1200" baseline="0">
                    <a:solidFill>
                      <a:schemeClr val="dk1">
                        <a:lumMod val="75000"/>
                        <a:lumOff val="25000"/>
                      </a:schemeClr>
                    </a:solidFill>
                    <a:latin typeface="Cambria" panose="02040503050406030204" pitchFamily="18" charset="0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dk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'Tab 21. Devices &amp; Terminals'!$H$12:$L$12</c:f>
              <c:numCache>
                <c:formatCode>#,##0</c:formatCode>
                <c:ptCount val="5"/>
                <c:pt idx="0">
                  <c:v>40529468</c:v>
                </c:pt>
                <c:pt idx="1">
                  <c:v>41113577</c:v>
                </c:pt>
                <c:pt idx="2">
                  <c:v>42861997</c:v>
                </c:pt>
                <c:pt idx="3">
                  <c:v>46608863</c:v>
                </c:pt>
                <c:pt idx="4">
                  <c:v>44293103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D4EF-654B-9222-52DB91237B4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21494912"/>
        <c:axId val="321500288"/>
      </c:lineChart>
      <c:catAx>
        <c:axId val="32149491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dk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dk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1" i="0" u="none" strike="noStrike" kern="1200" cap="none" spc="0" normalizeH="0" baseline="0">
                <a:solidFill>
                  <a:sysClr val="windowText" lastClr="000000"/>
                </a:solidFill>
                <a:latin typeface="Cambria" panose="02040503050406030204" pitchFamily="18" charset="0"/>
                <a:ea typeface="+mn-ea"/>
                <a:cs typeface="+mn-cs"/>
              </a:defRPr>
            </a:pPr>
            <a:endParaRPr lang="en-US"/>
          </a:p>
        </c:txPr>
        <c:crossAx val="321500288"/>
        <c:crosses val="autoZero"/>
        <c:auto val="1"/>
        <c:lblAlgn val="ctr"/>
        <c:lblOffset val="100"/>
        <c:noMultiLvlLbl val="0"/>
      </c:catAx>
      <c:valAx>
        <c:axId val="32150028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dk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800" b="1" i="0" u="none" strike="noStrike" kern="1200" baseline="0">
                    <a:solidFill>
                      <a:schemeClr val="dk1">
                        <a:lumMod val="65000"/>
                        <a:lumOff val="35000"/>
                      </a:schemeClr>
                    </a:solidFill>
                    <a:latin typeface="Cambria" panose="02040503050406030204" pitchFamily="18" charset="0"/>
                    <a:ea typeface="+mn-ea"/>
                    <a:cs typeface="+mn-cs"/>
                  </a:defRPr>
                </a:pPr>
                <a:r>
                  <a:rPr lang="en-US"/>
                  <a:t>No.</a:t>
                </a:r>
                <a:r>
                  <a:rPr lang="en-US" baseline="0"/>
                  <a:t> of Devices (Millions)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800" b="1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Cambria" panose="02040503050406030204" pitchFamily="18" charset="0"/>
                  <a:ea typeface="+mn-ea"/>
                  <a:cs typeface="+mn-cs"/>
                </a:defRPr>
              </a:pPr>
              <a:endParaRPr lang="en-US"/>
            </a:p>
          </c:txPr>
        </c:title>
        <c:numFmt formatCode="#,##0.0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1" i="0" u="none" strike="noStrike" kern="1200" baseline="0">
                <a:solidFill>
                  <a:sysClr val="windowText" lastClr="000000"/>
                </a:solidFill>
                <a:latin typeface="Cambria" panose="02040503050406030204" pitchFamily="18" charset="0"/>
                <a:ea typeface="+mn-ea"/>
                <a:cs typeface="+mn-cs"/>
              </a:defRPr>
            </a:pPr>
            <a:endParaRPr lang="en-US"/>
          </a:p>
        </c:txPr>
        <c:crossAx val="321494912"/>
        <c:crosses val="autoZero"/>
        <c:crossBetween val="between"/>
        <c:dispUnits>
          <c:builtInUnit val="millions"/>
        </c:dispUnits>
      </c:valAx>
      <c:spPr>
        <a:pattFill prst="ltDnDiag">
          <a:fgClr>
            <a:schemeClr val="dk1">
              <a:lumMod val="15000"/>
              <a:lumOff val="85000"/>
            </a:schemeClr>
          </a:fgClr>
          <a:bgClr>
            <a:schemeClr val="lt1"/>
          </a:bgClr>
        </a:pattFill>
        <a:ln>
          <a:noFill/>
        </a:ln>
        <a:effectLst/>
      </c:spPr>
    </c:plotArea>
    <c:legend>
      <c:legendPos val="b"/>
      <c:legendEntry>
        <c:idx val="0"/>
        <c:delete val="1"/>
      </c:legendEntry>
      <c:legendEntry>
        <c:idx val="2"/>
        <c:delete val="1"/>
      </c:legendEntry>
      <c:legendEntry>
        <c:idx val="4"/>
        <c:delete val="1"/>
      </c:legendEntry>
      <c:legendEntry>
        <c:idx val="6"/>
        <c:delete val="1"/>
      </c:legendEntry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800" b="1" i="0" u="none" strike="noStrike" kern="1200" baseline="0">
              <a:solidFill>
                <a:sysClr val="windowText" lastClr="000000"/>
              </a:solidFill>
              <a:latin typeface="Cambria" panose="02040503050406030204" pitchFamily="18" charset="0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lt1"/>
    </a:solidFill>
    <a:ln w="25400" cap="flat" cmpd="sng" algn="ctr">
      <a:solidFill>
        <a:schemeClr val="accent5">
          <a:lumMod val="75000"/>
        </a:schemeClr>
      </a:solidFill>
      <a:round/>
    </a:ln>
    <a:effectLst/>
  </c:spPr>
  <c:txPr>
    <a:bodyPr/>
    <a:lstStyle/>
    <a:p>
      <a:pPr>
        <a:defRPr sz="800">
          <a:latin typeface="Cambria" panose="02040503050406030204" pitchFamily="18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'19. BWA Subs and Penetration'!$B$3</c:f>
              <c:strCache>
                <c:ptCount val="1"/>
                <c:pt idx="0">
                  <c:v>BWA Subscription</c:v>
                </c:pt>
              </c:strCache>
            </c:strRef>
          </c:tx>
          <c:spPr>
            <a:solidFill>
              <a:schemeClr val="accent1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5400000" spcFirstLastPara="1" vertOverflow="ellipsis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dk1">
                        <a:lumMod val="75000"/>
                        <a:lumOff val="25000"/>
                      </a:schemeClr>
                    </a:solidFill>
                    <a:latin typeface="Cambria" panose="02040503050406030204" pitchFamily="18" charset="0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dk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'19. BWA Subs and Penetration'!$H$2:$L$2</c:f>
              <c:strCache>
                <c:ptCount val="5"/>
                <c:pt idx="0">
                  <c:v>Q1 2025</c:v>
                </c:pt>
                <c:pt idx="1">
                  <c:v>Q2 2025</c:v>
                </c:pt>
                <c:pt idx="2">
                  <c:v>Q3 2025</c:v>
                </c:pt>
                <c:pt idx="3">
                  <c:v>Q4 2025</c:v>
                </c:pt>
                <c:pt idx="4">
                  <c:v>Q1 2026</c:v>
                </c:pt>
              </c:strCache>
            </c:strRef>
          </c:cat>
          <c:val>
            <c:numRef>
              <c:f>'19. BWA Subs and Penetration'!$H$3:$L$3</c:f>
              <c:numCache>
                <c:formatCode>#,##0</c:formatCode>
                <c:ptCount val="5"/>
                <c:pt idx="0">
                  <c:v>1454</c:v>
                </c:pt>
                <c:pt idx="1">
                  <c:v>1454</c:v>
                </c:pt>
                <c:pt idx="2">
                  <c:v>1454</c:v>
                </c:pt>
                <c:pt idx="3">
                  <c:v>1454</c:v>
                </c:pt>
                <c:pt idx="4">
                  <c:v>1454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2F6-4441-B6CD-BFCA0FB8892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363"/>
        <c:overlap val="-56"/>
        <c:axId val="1750440960"/>
        <c:axId val="1750440064"/>
      </c:barChart>
      <c:lineChart>
        <c:grouping val="standard"/>
        <c:varyColors val="0"/>
        <c:ser>
          <c:idx val="1"/>
          <c:order val="1"/>
          <c:tx>
            <c:strRef>
              <c:f>'19. BWA Subs and Penetration'!$B$7</c:f>
              <c:strCache>
                <c:ptCount val="1"/>
                <c:pt idx="0">
                  <c:v>Penetration Rate (%)</c:v>
                </c:pt>
              </c:strCache>
            </c:strRef>
          </c:tx>
          <c:spPr>
            <a:ln w="22225" cap="rnd">
              <a:solidFill>
                <a:schemeClr val="accent2"/>
              </a:solidFill>
              <a:round/>
            </a:ln>
            <a:effectLst/>
          </c:spPr>
          <c:marker>
            <c:symbol val="star"/>
            <c:size val="5"/>
            <c:spPr>
              <a:noFill/>
              <a:ln w="15875">
                <a:solidFill>
                  <a:schemeClr val="tx1"/>
                </a:solidFill>
                <a:round/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dk1">
                        <a:lumMod val="75000"/>
                        <a:lumOff val="25000"/>
                      </a:schemeClr>
                    </a:solidFill>
                    <a:latin typeface="Cambria" panose="02040503050406030204" pitchFamily="18" charset="0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dk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'19. BWA Subs and Penetration'!$H$2:$L$2</c:f>
              <c:strCache>
                <c:ptCount val="5"/>
                <c:pt idx="0">
                  <c:v>Q1 2025</c:v>
                </c:pt>
                <c:pt idx="1">
                  <c:v>Q2 2025</c:v>
                </c:pt>
                <c:pt idx="2">
                  <c:v>Q3 2025</c:v>
                </c:pt>
                <c:pt idx="3">
                  <c:v>Q4 2025</c:v>
                </c:pt>
                <c:pt idx="4">
                  <c:v>Q1 2026</c:v>
                </c:pt>
              </c:strCache>
            </c:strRef>
          </c:cat>
          <c:val>
            <c:numRef>
              <c:f>'19. BWA Subs and Penetration'!$H$7:$L$7</c:f>
              <c:numCache>
                <c:formatCode>0.0000%</c:formatCode>
                <c:ptCount val="5"/>
                <c:pt idx="0">
                  <c:v>4.3722922725489284E-5</c:v>
                </c:pt>
                <c:pt idx="1">
                  <c:v>4.3506981161253372E-5</c:v>
                </c:pt>
                <c:pt idx="2">
                  <c:v>4.3293163129310834E-5</c:v>
                </c:pt>
                <c:pt idx="3">
                  <c:v>4.3081435969153502E-5</c:v>
                </c:pt>
                <c:pt idx="4">
                  <c:v>4.2871769299638048E-5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22F6-4441-B6CD-BFCA0FB8892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705846400"/>
        <c:axId val="1856601408"/>
      </c:lineChart>
      <c:catAx>
        <c:axId val="175044096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dk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dk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cap="none" spc="0" normalizeH="0" baseline="0">
                <a:solidFill>
                  <a:schemeClr val="dk1">
                    <a:lumMod val="65000"/>
                    <a:lumOff val="35000"/>
                  </a:schemeClr>
                </a:solidFill>
                <a:latin typeface="Cambria" panose="02040503050406030204" pitchFamily="18" charset="0"/>
                <a:ea typeface="+mn-ea"/>
                <a:cs typeface="+mn-cs"/>
              </a:defRPr>
            </a:pPr>
            <a:endParaRPr lang="en-US"/>
          </a:p>
        </c:txPr>
        <c:crossAx val="1750440064"/>
        <c:crosses val="autoZero"/>
        <c:auto val="1"/>
        <c:lblAlgn val="ctr"/>
        <c:lblOffset val="100"/>
        <c:noMultiLvlLbl val="0"/>
      </c:catAx>
      <c:valAx>
        <c:axId val="175044006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dk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dk1">
                    <a:lumMod val="65000"/>
                    <a:lumOff val="35000"/>
                  </a:schemeClr>
                </a:solidFill>
                <a:latin typeface="Cambria" panose="02040503050406030204" pitchFamily="18" charset="0"/>
                <a:ea typeface="+mn-ea"/>
                <a:cs typeface="+mn-cs"/>
              </a:defRPr>
            </a:pPr>
            <a:endParaRPr lang="en-US"/>
          </a:p>
        </c:txPr>
        <c:crossAx val="1750440960"/>
        <c:crosses val="autoZero"/>
        <c:crossBetween val="between"/>
      </c:valAx>
      <c:valAx>
        <c:axId val="1856601408"/>
        <c:scaling>
          <c:orientation val="minMax"/>
          <c:min val="0"/>
        </c:scaling>
        <c:delete val="0"/>
        <c:axPos val="r"/>
        <c:numFmt formatCode="0.0000%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dk1">
                    <a:lumMod val="65000"/>
                    <a:lumOff val="35000"/>
                  </a:schemeClr>
                </a:solidFill>
                <a:latin typeface="Cambria" panose="02040503050406030204" pitchFamily="18" charset="0"/>
                <a:ea typeface="+mn-ea"/>
                <a:cs typeface="+mn-cs"/>
              </a:defRPr>
            </a:pPr>
            <a:endParaRPr lang="en-US"/>
          </a:p>
        </c:txPr>
        <c:crossAx val="1705846400"/>
        <c:crosses val="max"/>
        <c:crossBetween val="between"/>
      </c:valAx>
      <c:catAx>
        <c:axId val="1705846400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1856601408"/>
        <c:crosses val="autoZero"/>
        <c:auto val="1"/>
        <c:lblAlgn val="ctr"/>
        <c:lblOffset val="100"/>
        <c:noMultiLvlLbl val="0"/>
      </c:catAx>
      <c:spPr>
        <a:pattFill prst="ltDnDiag">
          <a:fgClr>
            <a:schemeClr val="dk1">
              <a:lumMod val="15000"/>
              <a:lumOff val="85000"/>
            </a:schemeClr>
          </a:fgClr>
          <a:bgClr>
            <a:schemeClr val="lt1"/>
          </a:bgClr>
        </a:pattFill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1" i="0" u="none" strike="noStrike" kern="1200" baseline="0">
              <a:solidFill>
                <a:schemeClr val="dk1">
                  <a:lumMod val="65000"/>
                  <a:lumOff val="35000"/>
                </a:schemeClr>
              </a:solidFill>
              <a:latin typeface="Cambria" panose="02040503050406030204" pitchFamily="18" charset="0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lt1"/>
    </a:solidFill>
    <a:ln w="25400" cap="flat" cmpd="sng" algn="ctr">
      <a:solidFill>
        <a:schemeClr val="accent1"/>
      </a:solidFill>
      <a:round/>
    </a:ln>
    <a:effectLst/>
  </c:spPr>
  <c:txPr>
    <a:bodyPr/>
    <a:lstStyle/>
    <a:p>
      <a:pPr>
        <a:defRPr b="1">
          <a:latin typeface="Cambria" panose="02040503050406030204" pitchFamily="18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5898905493956114"/>
          <c:y val="6.0215053763440864E-2"/>
          <c:w val="0.81833520809898763"/>
          <c:h val="0.75486715773431545"/>
        </c:manualLayout>
      </c:layout>
      <c:lineChart>
        <c:grouping val="standard"/>
        <c:varyColors val="0"/>
        <c:ser>
          <c:idx val="0"/>
          <c:order val="0"/>
          <c:tx>
            <c:strRef>
              <c:f>'20. BWA Subs per Operator'!$A$3:$A$4</c:f>
              <c:strCache>
                <c:ptCount val="2"/>
                <c:pt idx="0">
                  <c:v>Telesol</c:v>
                </c:pt>
              </c:strCache>
            </c:strRef>
          </c:tx>
          <c:spPr>
            <a:ln w="22225" cap="rnd">
              <a:solidFill>
                <a:schemeClr val="accent1"/>
              </a:solidFill>
              <a:round/>
            </a:ln>
            <a:effectLst/>
          </c:spPr>
          <c:marker>
            <c:symbol val="diamond"/>
            <c:size val="7"/>
            <c:spPr>
              <a:solidFill>
                <a:schemeClr val="tx1"/>
              </a:solidFill>
              <a:ln w="15875">
                <a:solidFill>
                  <a:schemeClr val="accent1"/>
                </a:solidFill>
                <a:round/>
              </a:ln>
              <a:effectLst/>
            </c:spPr>
          </c:marker>
          <c:dLbls>
            <c:dLbl>
              <c:idx val="0"/>
              <c:layout>
                <c:manualLayout>
                  <c:x val="-5.3435114503816793E-2"/>
                  <c:y val="-5.1612903225806472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A651-2E45-8535-E2679EAF3841}"/>
                </c:ext>
              </c:extLst>
            </c:dLbl>
            <c:dLbl>
              <c:idx val="1"/>
              <c:layout>
                <c:manualLayout>
                  <c:x val="-4.5112781954887216E-2"/>
                  <c:y val="-4.3010752688172046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A651-2E45-8535-E2679EAF3841}"/>
                </c:ext>
              </c:extLst>
            </c:dLbl>
            <c:dLbl>
              <c:idx val="2"/>
              <c:layout>
                <c:manualLayout>
                  <c:x val="-5.2631578947368418E-2"/>
                  <c:y val="-5.1612903225806452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A651-2E45-8535-E2679EAF3841}"/>
                </c:ext>
              </c:extLst>
            </c:dLbl>
            <c:dLbl>
              <c:idx val="3"/>
              <c:layout>
                <c:manualLayout>
                  <c:x val="-6.2841530054644906E-2"/>
                  <c:y val="-4.3010752688172046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2B82-0249-9DF7-84DB98C86F09}"/>
                </c:ext>
              </c:extLst>
            </c:dLbl>
            <c:dLbl>
              <c:idx val="4"/>
              <c:layout>
                <c:manualLayout>
                  <c:x val="-6.8306010928961755E-2"/>
                  <c:y val="-3.870967741935484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2B82-0249-9DF7-84DB98C86F09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ysClr val="windowText" lastClr="000000"/>
                    </a:solidFill>
                    <a:latin typeface="Aptos" panose="020B0004020202020204" pitchFamily="34" charset="0"/>
                    <a:ea typeface="+mn-ea"/>
                    <a:cs typeface="+mn-cs"/>
                  </a:defRPr>
                </a:pPr>
                <a:endParaRPr lang="en-GH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dk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'20. BWA Subs per Operator'!$H$2:$L$2</c:f>
              <c:strCache>
                <c:ptCount val="5"/>
                <c:pt idx="0">
                  <c:v>Q1 2025</c:v>
                </c:pt>
                <c:pt idx="1">
                  <c:v>Q2 2025</c:v>
                </c:pt>
                <c:pt idx="2">
                  <c:v>Q3 2025</c:v>
                </c:pt>
                <c:pt idx="3">
                  <c:v>Q4 2025</c:v>
                </c:pt>
                <c:pt idx="4">
                  <c:v>Q1 2026</c:v>
                </c:pt>
              </c:strCache>
            </c:strRef>
          </c:cat>
          <c:val>
            <c:numRef>
              <c:f>'20. BWA Subs per Operator'!$H$5:$L$5</c:f>
              <c:numCache>
                <c:formatCode>#,##0</c:formatCode>
                <c:ptCount val="5"/>
                <c:pt idx="0">
                  <c:v>1454</c:v>
                </c:pt>
                <c:pt idx="1">
                  <c:v>1454</c:v>
                </c:pt>
                <c:pt idx="2">
                  <c:v>1454</c:v>
                </c:pt>
                <c:pt idx="3">
                  <c:v>1454</c:v>
                </c:pt>
                <c:pt idx="4">
                  <c:v>1454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651-2E45-8535-E2679EAF384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410110015"/>
        <c:axId val="1489871103"/>
      </c:lineChart>
      <c:catAx>
        <c:axId val="141011001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dk1">
                  <a:lumMod val="15000"/>
                  <a:lumOff val="85000"/>
                  <a:alpha val="54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dk1">
                  <a:lumMod val="15000"/>
                  <a:lumOff val="85000"/>
                  <a:alpha val="51000"/>
                </a:schemeClr>
              </a:solidFill>
              <a:round/>
            </a:ln>
            <a:effectLst/>
          </c:spPr>
        </c:min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dk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cap="none" spc="0" normalizeH="0" baseline="0">
                <a:solidFill>
                  <a:sysClr val="windowText" lastClr="000000"/>
                </a:solidFill>
                <a:latin typeface="Aptos" panose="020B0004020202020204" pitchFamily="34" charset="0"/>
                <a:ea typeface="+mn-ea"/>
                <a:cs typeface="+mn-cs"/>
              </a:defRPr>
            </a:pPr>
            <a:endParaRPr lang="en-GH"/>
          </a:p>
        </c:txPr>
        <c:crossAx val="1489871103"/>
        <c:crosses val="autoZero"/>
        <c:auto val="1"/>
        <c:lblAlgn val="ctr"/>
        <c:lblOffset val="100"/>
        <c:noMultiLvlLbl val="0"/>
      </c:catAx>
      <c:valAx>
        <c:axId val="148987110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dk1">
                  <a:lumMod val="15000"/>
                  <a:lumOff val="85000"/>
                  <a:alpha val="54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ysClr val="windowText" lastClr="000000"/>
                    </a:solidFill>
                    <a:latin typeface="Aptos" panose="020B0004020202020204" pitchFamily="34" charset="0"/>
                    <a:ea typeface="+mn-ea"/>
                    <a:cs typeface="+mn-cs"/>
                  </a:defRPr>
                </a:pPr>
                <a:r>
                  <a:rPr lang="en-GB"/>
                  <a:t>BWA</a:t>
                </a:r>
                <a:r>
                  <a:rPr lang="en-GB" baseline="0"/>
                  <a:t> Subscriptions</a:t>
                </a:r>
                <a:endParaRPr lang="en-GB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ysClr val="windowText" lastClr="000000"/>
                  </a:solidFill>
                  <a:latin typeface="Aptos" panose="020B0004020202020204" pitchFamily="34" charset="0"/>
                  <a:ea typeface="+mn-ea"/>
                  <a:cs typeface="+mn-cs"/>
                </a:defRPr>
              </a:pPr>
              <a:endParaRPr lang="en-GB"/>
            </a:p>
          </c:txPr>
        </c:title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ysClr val="windowText" lastClr="000000"/>
                </a:solidFill>
                <a:latin typeface="Aptos" panose="020B0004020202020204" pitchFamily="34" charset="0"/>
                <a:ea typeface="+mn-ea"/>
                <a:cs typeface="+mn-cs"/>
              </a:defRPr>
            </a:pPr>
            <a:endParaRPr lang="en-GH"/>
          </a:p>
        </c:txPr>
        <c:crossAx val="1410110015"/>
        <c:crosses val="autoZero"/>
        <c:crossBetween val="between"/>
      </c:valAx>
      <c:spPr>
        <a:pattFill prst="ltDnDiag">
          <a:fgClr>
            <a:schemeClr val="dk1">
              <a:lumMod val="15000"/>
              <a:lumOff val="85000"/>
            </a:schemeClr>
          </a:fgClr>
          <a:bgClr>
            <a:schemeClr val="lt1"/>
          </a:bgClr>
        </a:pattFill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1" i="0" u="none" strike="noStrike" kern="1200" baseline="0">
              <a:solidFill>
                <a:sysClr val="windowText" lastClr="000000"/>
              </a:solidFill>
              <a:latin typeface="Aptos" panose="020B0004020202020204" pitchFamily="34" charset="0"/>
              <a:ea typeface="+mn-ea"/>
              <a:cs typeface="+mn-cs"/>
            </a:defRPr>
          </a:pPr>
          <a:endParaRPr lang="en-GH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lt1"/>
    </a:solidFill>
    <a:ln w="25400" cap="flat" cmpd="sng" algn="ctr">
      <a:solidFill>
        <a:schemeClr val="accent1"/>
      </a:solidFill>
      <a:round/>
    </a:ln>
    <a:effectLst/>
  </c:spPr>
  <c:txPr>
    <a:bodyPr/>
    <a:lstStyle/>
    <a:p>
      <a:pPr>
        <a:defRPr b="1">
          <a:solidFill>
            <a:sysClr val="windowText" lastClr="000000"/>
          </a:solidFill>
          <a:latin typeface="Aptos" panose="020B0004020202020204" pitchFamily="34" charset="0"/>
        </a:defRPr>
      </a:pPr>
      <a:endParaRPr lang="en-GH"/>
    </a:p>
  </c:txPr>
  <c:printSettings>
    <c:headerFooter/>
    <c:pageMargins b="0.75" l="0.7" r="0.7" t="0.75" header="0.3" footer="0.3"/>
    <c:pageSetup/>
  </c:printSettings>
</c:chartSpace>
</file>

<file path=xl/charts/chart3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5898905493956114"/>
          <c:y val="6.0215053763440864E-2"/>
          <c:w val="0.81833520809898763"/>
          <c:h val="0.75486715773431545"/>
        </c:manualLayout>
      </c:layout>
      <c:lineChart>
        <c:grouping val="standard"/>
        <c:varyColors val="0"/>
        <c:ser>
          <c:idx val="0"/>
          <c:order val="0"/>
          <c:tx>
            <c:strRef>
              <c:f>'BWA Subs per Operator (2)'!$A$3:$A$4</c:f>
              <c:strCache>
                <c:ptCount val="2"/>
                <c:pt idx="0">
                  <c:v>Telesol</c:v>
                </c:pt>
              </c:strCache>
            </c:strRef>
          </c:tx>
          <c:spPr>
            <a:ln w="22225" cap="rnd">
              <a:solidFill>
                <a:schemeClr val="accent1"/>
              </a:solidFill>
              <a:round/>
            </a:ln>
            <a:effectLst/>
          </c:spPr>
          <c:marker>
            <c:symbol val="diamond"/>
            <c:size val="7"/>
            <c:spPr>
              <a:solidFill>
                <a:schemeClr val="tx1"/>
              </a:solidFill>
              <a:ln w="15875">
                <a:solidFill>
                  <a:schemeClr val="accent1"/>
                </a:solidFill>
                <a:round/>
              </a:ln>
              <a:effectLst/>
            </c:spPr>
          </c:marker>
          <c:dLbls>
            <c:dLbl>
              <c:idx val="0"/>
              <c:layout>
                <c:manualLayout>
                  <c:x val="-5.3435114503816793E-2"/>
                  <c:y val="-5.1612903225806472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2058-9E4A-9708-B6F2A036CA9F}"/>
                </c:ext>
              </c:extLst>
            </c:dLbl>
            <c:dLbl>
              <c:idx val="1"/>
              <c:layout>
                <c:manualLayout>
                  <c:x val="-5.2631578947368418E-2"/>
                  <c:y val="-4.7311827956989246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2058-9E4A-9708-B6F2A036CA9F}"/>
                </c:ext>
              </c:extLst>
            </c:dLbl>
            <c:dLbl>
              <c:idx val="2"/>
              <c:layout>
                <c:manualLayout>
                  <c:x val="-5.764411027568922E-2"/>
                  <c:y val="-4.3010752688172046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2058-9E4A-9708-B6F2A036CA9F}"/>
                </c:ext>
              </c:extLst>
            </c:dLbl>
            <c:dLbl>
              <c:idx val="3"/>
              <c:layout>
                <c:manualLayout>
                  <c:x val="-5.764411027568922E-2"/>
                  <c:y val="-4.3010752688172046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8295-0D44-B002-803665FA4643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ysClr val="windowText" lastClr="000000"/>
                    </a:solidFill>
                    <a:latin typeface="Aptos" panose="020B0004020202020204" pitchFamily="34" charset="0"/>
                    <a:ea typeface="+mn-ea"/>
                    <a:cs typeface="+mn-cs"/>
                  </a:defRPr>
                </a:pPr>
                <a:endParaRPr lang="en-GH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dk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'BWA Subs per Operator (2)'!$H$2:$L$2</c:f>
              <c:strCache>
                <c:ptCount val="5"/>
                <c:pt idx="0">
                  <c:v>Q1 2025</c:v>
                </c:pt>
                <c:pt idx="1">
                  <c:v>Q2 2025</c:v>
                </c:pt>
                <c:pt idx="2">
                  <c:v>Q3 2025</c:v>
                </c:pt>
                <c:pt idx="3">
                  <c:v>Q4 2025</c:v>
                </c:pt>
                <c:pt idx="4">
                  <c:v>Q1 2026</c:v>
                </c:pt>
              </c:strCache>
            </c:strRef>
          </c:cat>
          <c:val>
            <c:numRef>
              <c:f>'BWA Subs per Operator (2)'!$H$5:$L$5</c:f>
              <c:numCache>
                <c:formatCode>#,##0</c:formatCode>
                <c:ptCount val="5"/>
                <c:pt idx="0">
                  <c:v>1454</c:v>
                </c:pt>
                <c:pt idx="1">
                  <c:v>1454</c:v>
                </c:pt>
                <c:pt idx="2">
                  <c:v>1454</c:v>
                </c:pt>
                <c:pt idx="3">
                  <c:v>1454</c:v>
                </c:pt>
                <c:pt idx="4">
                  <c:v>1454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2058-9E4A-9708-B6F2A036CA9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410110015"/>
        <c:axId val="1489871103"/>
      </c:lineChart>
      <c:catAx>
        <c:axId val="141011001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dk1">
                  <a:lumMod val="15000"/>
                  <a:lumOff val="85000"/>
                  <a:alpha val="54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dk1">
                  <a:lumMod val="15000"/>
                  <a:lumOff val="85000"/>
                  <a:alpha val="51000"/>
                </a:schemeClr>
              </a:solidFill>
              <a:round/>
            </a:ln>
            <a:effectLst/>
          </c:spPr>
        </c:min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dk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cap="none" spc="0" normalizeH="0" baseline="0">
                <a:solidFill>
                  <a:sysClr val="windowText" lastClr="000000"/>
                </a:solidFill>
                <a:latin typeface="Aptos" panose="020B0004020202020204" pitchFamily="34" charset="0"/>
                <a:ea typeface="+mn-ea"/>
                <a:cs typeface="+mn-cs"/>
              </a:defRPr>
            </a:pPr>
            <a:endParaRPr lang="en-GH"/>
          </a:p>
        </c:txPr>
        <c:crossAx val="1489871103"/>
        <c:crosses val="autoZero"/>
        <c:auto val="1"/>
        <c:lblAlgn val="ctr"/>
        <c:lblOffset val="100"/>
        <c:noMultiLvlLbl val="0"/>
      </c:catAx>
      <c:valAx>
        <c:axId val="148987110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dk1">
                  <a:lumMod val="15000"/>
                  <a:lumOff val="85000"/>
                  <a:alpha val="54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ysClr val="windowText" lastClr="000000"/>
                    </a:solidFill>
                    <a:latin typeface="Aptos" panose="020B0004020202020204" pitchFamily="34" charset="0"/>
                    <a:ea typeface="+mn-ea"/>
                    <a:cs typeface="+mn-cs"/>
                  </a:defRPr>
                </a:pPr>
                <a:r>
                  <a:rPr lang="en-GB"/>
                  <a:t>BWA</a:t>
                </a:r>
                <a:r>
                  <a:rPr lang="en-GB" baseline="0"/>
                  <a:t> Subscriptions</a:t>
                </a:r>
                <a:endParaRPr lang="en-GB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ysClr val="windowText" lastClr="000000"/>
                  </a:solidFill>
                  <a:latin typeface="Aptos" panose="020B0004020202020204" pitchFamily="34" charset="0"/>
                  <a:ea typeface="+mn-ea"/>
                  <a:cs typeface="+mn-cs"/>
                </a:defRPr>
              </a:pPr>
              <a:endParaRPr lang="en-GB"/>
            </a:p>
          </c:txPr>
        </c:title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ysClr val="windowText" lastClr="000000"/>
                </a:solidFill>
                <a:latin typeface="Aptos" panose="020B0004020202020204" pitchFamily="34" charset="0"/>
                <a:ea typeface="+mn-ea"/>
                <a:cs typeface="+mn-cs"/>
              </a:defRPr>
            </a:pPr>
            <a:endParaRPr lang="en-GH"/>
          </a:p>
        </c:txPr>
        <c:crossAx val="1410110015"/>
        <c:crosses val="autoZero"/>
        <c:crossBetween val="between"/>
      </c:valAx>
      <c:spPr>
        <a:pattFill prst="ltDnDiag">
          <a:fgClr>
            <a:schemeClr val="dk1">
              <a:lumMod val="15000"/>
              <a:lumOff val="85000"/>
            </a:schemeClr>
          </a:fgClr>
          <a:bgClr>
            <a:schemeClr val="lt1"/>
          </a:bgClr>
        </a:pattFill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1" i="0" u="none" strike="noStrike" kern="1200" baseline="0">
              <a:solidFill>
                <a:sysClr val="windowText" lastClr="000000"/>
              </a:solidFill>
              <a:latin typeface="Aptos" panose="020B0004020202020204" pitchFamily="34" charset="0"/>
              <a:ea typeface="+mn-ea"/>
              <a:cs typeface="+mn-cs"/>
            </a:defRPr>
          </a:pPr>
          <a:endParaRPr lang="en-GH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lt1"/>
    </a:solidFill>
    <a:ln w="25400" cap="flat" cmpd="sng" algn="ctr">
      <a:solidFill>
        <a:schemeClr val="accent1"/>
      </a:solidFill>
      <a:round/>
    </a:ln>
    <a:effectLst/>
  </c:spPr>
  <c:txPr>
    <a:bodyPr/>
    <a:lstStyle/>
    <a:p>
      <a:pPr>
        <a:defRPr b="1">
          <a:solidFill>
            <a:sysClr val="windowText" lastClr="000000"/>
          </a:solidFill>
          <a:latin typeface="Aptos" panose="020B0004020202020204" pitchFamily="34" charset="0"/>
        </a:defRPr>
      </a:pPr>
      <a:endParaRPr lang="en-GH"/>
    </a:p>
  </c:txPr>
  <c:printSettings>
    <c:headerFooter/>
    <c:pageMargins b="0.75" l="0.7" r="0.7" t="0.75" header="0.3" footer="0.3"/>
    <c:pageSetup/>
  </c:printSettings>
</c:chartSpace>
</file>

<file path=xl/charts/chart3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dLbls>
            <c:numFmt formatCode="#,##0.00" sourceLinked="0"/>
            <c:spPr>
              <a:noFill/>
              <a:ln>
                <a:noFill/>
              </a:ln>
              <a:effectLst/>
            </c:spPr>
            <c:txPr>
              <a:bodyPr rot="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800" b="1" i="0" u="none" strike="noStrike" kern="1200" baseline="0">
                    <a:solidFill>
                      <a:sysClr val="windowText" lastClr="000000"/>
                    </a:solidFill>
                    <a:latin typeface="Aptos" panose="020B0004020202020204" pitchFamily="34" charset="0"/>
                    <a:ea typeface="+mn-ea"/>
                    <a:cs typeface="+mn-cs"/>
                  </a:defRPr>
                </a:pPr>
                <a:endParaRPr lang="en-GH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dk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'Ta21. BBand Vol of Int. Traffic'!$H$2:$L$2</c:f>
              <c:strCache>
                <c:ptCount val="5"/>
                <c:pt idx="0">
                  <c:v>Q1 2025</c:v>
                </c:pt>
                <c:pt idx="1">
                  <c:v>Q2 2025</c:v>
                </c:pt>
                <c:pt idx="2">
                  <c:v>Q3 2025</c:v>
                </c:pt>
                <c:pt idx="3">
                  <c:v>Q4 2025</c:v>
                </c:pt>
                <c:pt idx="4">
                  <c:v>Q1 2026</c:v>
                </c:pt>
              </c:strCache>
            </c:strRef>
          </c:cat>
          <c:val>
            <c:numRef>
              <c:f>'Ta21. BBand Vol of Int. Traffic'!$H$3:$L$3</c:f>
              <c:numCache>
                <c:formatCode>#,##0.00</c:formatCode>
                <c:ptCount val="5"/>
                <c:pt idx="0">
                  <c:v>141.622052</c:v>
                </c:pt>
                <c:pt idx="1">
                  <c:v>115.11</c:v>
                </c:pt>
                <c:pt idx="2">
                  <c:v>127.11</c:v>
                </c:pt>
                <c:pt idx="3">
                  <c:v>110.05</c:v>
                </c:pt>
                <c:pt idx="4">
                  <c:v>69.040000000000006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347-F446-96A2-03C09C3456B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overlap val="-43"/>
        <c:axId val="627518416"/>
        <c:axId val="1417967759"/>
      </c:barChart>
      <c:catAx>
        <c:axId val="62751841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dk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dk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1" i="0" u="none" strike="noStrike" kern="1200" cap="none" spc="0" normalizeH="0" baseline="0">
                <a:solidFill>
                  <a:sysClr val="windowText" lastClr="000000"/>
                </a:solidFill>
                <a:latin typeface="Aptos" panose="020B0004020202020204" pitchFamily="34" charset="0"/>
                <a:ea typeface="+mn-ea"/>
                <a:cs typeface="+mn-cs"/>
              </a:defRPr>
            </a:pPr>
            <a:endParaRPr lang="en-GH"/>
          </a:p>
        </c:txPr>
        <c:crossAx val="1417967759"/>
        <c:crosses val="autoZero"/>
        <c:auto val="1"/>
        <c:lblAlgn val="ctr"/>
        <c:lblOffset val="100"/>
        <c:noMultiLvlLbl val="0"/>
      </c:catAx>
      <c:valAx>
        <c:axId val="141796775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dk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800" b="1" i="0" u="none" strike="noStrike" kern="1200" baseline="0">
                    <a:solidFill>
                      <a:sysClr val="windowText" lastClr="000000"/>
                    </a:solidFill>
                    <a:latin typeface="Aptos" panose="020B0004020202020204" pitchFamily="34" charset="0"/>
                    <a:ea typeface="+mn-ea"/>
                    <a:cs typeface="+mn-cs"/>
                  </a:defRPr>
                </a:pPr>
                <a:r>
                  <a:rPr lang="en-GB">
                    <a:solidFill>
                      <a:sysClr val="windowText" lastClr="000000"/>
                    </a:solidFill>
                  </a:rPr>
                  <a:t>BWA</a:t>
                </a:r>
                <a:r>
                  <a:rPr lang="en-GB" baseline="0">
                    <a:solidFill>
                      <a:sysClr val="windowText" lastClr="000000"/>
                    </a:solidFill>
                  </a:rPr>
                  <a:t> Data Traffic (Hundreds)</a:t>
                </a:r>
              </a:p>
              <a:p>
                <a:pPr>
                  <a:defRPr>
                    <a:solidFill>
                      <a:sysClr val="windowText" lastClr="000000"/>
                    </a:solidFill>
                  </a:defRPr>
                </a:pPr>
                <a:endParaRPr lang="en-GB">
                  <a:solidFill>
                    <a:sysClr val="windowText" lastClr="000000"/>
                  </a:solidFill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800" b="1" i="0" u="none" strike="noStrike" kern="1200" baseline="0">
                  <a:solidFill>
                    <a:sysClr val="windowText" lastClr="000000"/>
                  </a:solidFill>
                  <a:latin typeface="Aptos" panose="020B0004020202020204" pitchFamily="34" charset="0"/>
                  <a:ea typeface="+mn-ea"/>
                  <a:cs typeface="+mn-cs"/>
                </a:defRPr>
              </a:pPr>
              <a:endParaRPr lang="en-GH"/>
            </a:p>
          </c:txPr>
        </c:title>
        <c:numFmt formatCode="#,##0.00" sourceLinked="0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1" i="0" u="none" strike="noStrike" kern="1200" baseline="0">
                <a:solidFill>
                  <a:sysClr val="windowText" lastClr="000000"/>
                </a:solidFill>
                <a:latin typeface="Aptos" panose="020B0004020202020204" pitchFamily="34" charset="0"/>
                <a:ea typeface="+mn-ea"/>
                <a:cs typeface="+mn-cs"/>
              </a:defRPr>
            </a:pPr>
            <a:endParaRPr lang="en-GH"/>
          </a:p>
        </c:txPr>
        <c:crossAx val="627518416"/>
        <c:crosses val="autoZero"/>
        <c:crossBetween val="between"/>
      </c:valAx>
      <c:spPr>
        <a:pattFill prst="ltDnDiag">
          <a:fgClr>
            <a:schemeClr val="dk1">
              <a:lumMod val="15000"/>
              <a:lumOff val="85000"/>
            </a:schemeClr>
          </a:fgClr>
          <a:bgClr>
            <a:schemeClr val="lt1"/>
          </a:bgClr>
        </a:pattFill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lt1"/>
    </a:solidFill>
    <a:ln w="25400" cap="flat" cmpd="sng" algn="ctr">
      <a:solidFill>
        <a:schemeClr val="accent1"/>
      </a:solidFill>
      <a:round/>
    </a:ln>
    <a:effectLst/>
  </c:spPr>
  <c:txPr>
    <a:bodyPr/>
    <a:lstStyle/>
    <a:p>
      <a:pPr>
        <a:defRPr sz="800" b="1">
          <a:latin typeface="Aptos" panose="020B0004020202020204" pitchFamily="34" charset="0"/>
        </a:defRPr>
      </a:pPr>
      <a:endParaRPr lang="en-GH"/>
    </a:p>
  </c:txPr>
  <c:printSettings>
    <c:headerFooter/>
    <c:pageMargins b="0.75" l="0.7" r="0.7" t="0.75" header="0.3" footer="0.3"/>
    <c:pageSetup/>
  </c:printSettings>
</c:chartSpace>
</file>

<file path=xl/charts/chart3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dLbls>
            <c:numFmt formatCode="#,##0.00" sourceLinked="0"/>
            <c:spPr>
              <a:noFill/>
              <a:ln>
                <a:noFill/>
              </a:ln>
              <a:effectLst/>
            </c:spPr>
            <c:txPr>
              <a:bodyPr rot="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ysClr val="windowText" lastClr="000000"/>
                    </a:solidFill>
                    <a:latin typeface="Aptos" panose="020B0004020202020204" pitchFamily="34" charset="0"/>
                    <a:ea typeface="+mn-ea"/>
                    <a:cs typeface="+mn-cs"/>
                  </a:defRPr>
                </a:pPr>
                <a:endParaRPr lang="en-GH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dk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'22. Traffic per BWAs'!$I$2:$M$2</c:f>
              <c:strCache>
                <c:ptCount val="5"/>
                <c:pt idx="0">
                  <c:v>Q1 2025</c:v>
                </c:pt>
                <c:pt idx="1">
                  <c:v>Q2 2025</c:v>
                </c:pt>
                <c:pt idx="2">
                  <c:v>Q3 2025</c:v>
                </c:pt>
                <c:pt idx="3">
                  <c:v>Q4 2025</c:v>
                </c:pt>
                <c:pt idx="4">
                  <c:v>Q1 2026</c:v>
                </c:pt>
              </c:strCache>
            </c:strRef>
          </c:cat>
          <c:val>
            <c:numRef>
              <c:f>'22. Traffic per BWAs'!$I$5:$M$5</c:f>
              <c:numCache>
                <c:formatCode>#,##0.00</c:formatCode>
                <c:ptCount val="5"/>
                <c:pt idx="0">
                  <c:v>141.622052</c:v>
                </c:pt>
                <c:pt idx="1">
                  <c:v>115.11</c:v>
                </c:pt>
                <c:pt idx="2">
                  <c:v>127.11</c:v>
                </c:pt>
                <c:pt idx="3">
                  <c:v>110.05</c:v>
                </c:pt>
                <c:pt idx="4">
                  <c:v>69.040000000000006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951-BC4F-BA91-5F476A9F9ED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overlap val="-43"/>
        <c:axId val="1354974735"/>
        <c:axId val="1411132207"/>
      </c:barChart>
      <c:catAx>
        <c:axId val="135497473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dk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dk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cap="none" spc="0" normalizeH="0" baseline="0">
                <a:solidFill>
                  <a:sysClr val="windowText" lastClr="000000"/>
                </a:solidFill>
                <a:latin typeface="Aptos" panose="020B0004020202020204" pitchFamily="34" charset="0"/>
                <a:ea typeface="+mn-ea"/>
                <a:cs typeface="+mn-cs"/>
              </a:defRPr>
            </a:pPr>
            <a:endParaRPr lang="en-GH"/>
          </a:p>
        </c:txPr>
        <c:crossAx val="1411132207"/>
        <c:crosses val="autoZero"/>
        <c:auto val="1"/>
        <c:lblAlgn val="ctr"/>
        <c:lblOffset val="100"/>
        <c:noMultiLvlLbl val="0"/>
      </c:catAx>
      <c:valAx>
        <c:axId val="141113220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dk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ysClr val="windowText" lastClr="000000"/>
                    </a:solidFill>
                    <a:latin typeface="Aptos" panose="020B0004020202020204" pitchFamily="34" charset="0"/>
                    <a:ea typeface="+mn-ea"/>
                    <a:cs typeface="+mn-cs"/>
                  </a:defRPr>
                </a:pPr>
                <a:r>
                  <a:rPr lang="en-GB"/>
                  <a:t>BWA Data Traffic (Hundreths)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ysClr val="windowText" lastClr="000000"/>
                  </a:solidFill>
                  <a:latin typeface="Aptos" panose="020B0004020202020204" pitchFamily="34" charset="0"/>
                  <a:ea typeface="+mn-ea"/>
                  <a:cs typeface="+mn-cs"/>
                </a:defRPr>
              </a:pPr>
              <a:endParaRPr lang="en-GH"/>
            </a:p>
          </c:txPr>
        </c:title>
        <c:numFmt formatCode="#,##0.0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ysClr val="windowText" lastClr="000000"/>
                </a:solidFill>
                <a:latin typeface="Aptos" panose="020B0004020202020204" pitchFamily="34" charset="0"/>
                <a:ea typeface="+mn-ea"/>
                <a:cs typeface="+mn-cs"/>
              </a:defRPr>
            </a:pPr>
            <a:endParaRPr lang="en-GH"/>
          </a:p>
        </c:txPr>
        <c:crossAx val="1354974735"/>
        <c:crosses val="autoZero"/>
        <c:crossBetween val="between"/>
      </c:valAx>
      <c:spPr>
        <a:pattFill prst="ltDnDiag">
          <a:fgClr>
            <a:schemeClr val="dk1">
              <a:lumMod val="15000"/>
              <a:lumOff val="85000"/>
            </a:schemeClr>
          </a:fgClr>
          <a:bgClr>
            <a:schemeClr val="lt1"/>
          </a:bgClr>
        </a:pattFill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lt1"/>
    </a:solidFill>
    <a:ln w="25400" cap="flat" cmpd="sng" algn="ctr">
      <a:solidFill>
        <a:schemeClr val="accent1"/>
      </a:solidFill>
      <a:round/>
    </a:ln>
    <a:effectLst/>
  </c:spPr>
  <c:txPr>
    <a:bodyPr/>
    <a:lstStyle/>
    <a:p>
      <a:pPr>
        <a:defRPr b="1">
          <a:solidFill>
            <a:sysClr val="windowText" lastClr="000000"/>
          </a:solidFill>
          <a:latin typeface="Aptos" panose="020B0004020202020204" pitchFamily="34" charset="0"/>
        </a:defRPr>
      </a:pPr>
      <a:endParaRPr lang="en-GH"/>
    </a:p>
  </c:txPr>
  <c:printSettings>
    <c:headerFooter/>
    <c:pageMargins b="0.75" l="0.7" r="0.7" t="0.75" header="0.3" footer="0.3"/>
    <c:pageSetup/>
  </c:printSettings>
</c:chartSpace>
</file>

<file path=xl/charts/chart3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tx>
            <c:strRef>
              <c:f>'22. Traffic per BWAs'!$B$3:$B$4</c:f>
              <c:strCache>
                <c:ptCount val="2"/>
                <c:pt idx="0">
                  <c:v>Telesol</c:v>
                </c:pt>
              </c:strCache>
            </c:strRef>
          </c:tx>
          <c:spPr>
            <a:ln w="22225" cap="rnd">
              <a:solidFill>
                <a:schemeClr val="accent1"/>
              </a:solidFill>
              <a:round/>
            </a:ln>
            <a:effectLst/>
          </c:spPr>
          <c:marker>
            <c:symbol val="star"/>
            <c:size val="7"/>
            <c:spPr>
              <a:noFill/>
              <a:ln w="15875">
                <a:solidFill>
                  <a:schemeClr val="tx1"/>
                </a:solidFill>
                <a:round/>
              </a:ln>
              <a:effectLst/>
            </c:spPr>
          </c:marker>
          <c:dLbls>
            <c:dLbl>
              <c:idx val="0"/>
              <c:layout>
                <c:manualLayout>
                  <c:x val="-6.9444444444444448E-2"/>
                  <c:y val="-5.0925925925925944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0528-804E-9894-DE61444D516C}"/>
                </c:ext>
              </c:extLst>
            </c:dLbl>
            <c:dLbl>
              <c:idx val="1"/>
              <c:layout>
                <c:manualLayout>
                  <c:x val="-7.2222222222222215E-2"/>
                  <c:y val="-5.0925925925925944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0528-804E-9894-DE61444D516C}"/>
                </c:ext>
              </c:extLst>
            </c:dLbl>
            <c:dLbl>
              <c:idx val="2"/>
              <c:layout>
                <c:manualLayout>
                  <c:x val="-7.7777777777777779E-2"/>
                  <c:y val="-6.018518518518521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0528-804E-9894-DE61444D516C}"/>
                </c:ext>
              </c:extLst>
            </c:dLbl>
            <c:dLbl>
              <c:idx val="3"/>
              <c:layout>
                <c:manualLayout>
                  <c:x val="-5.8333333333333438E-2"/>
                  <c:y val="-5.555555555555558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0528-804E-9894-DE61444D516C}"/>
                </c:ext>
              </c:extLst>
            </c:dLbl>
            <c:dLbl>
              <c:idx val="4"/>
              <c:layout>
                <c:manualLayout>
                  <c:x val="-5.1813471502590767E-2"/>
                  <c:y val="-5.5555555555555566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9AFA-4B49-B8B6-495C6A3A7D28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ysClr val="windowText" lastClr="000000"/>
                    </a:solidFill>
                    <a:latin typeface="Aptos" panose="020B0004020202020204" pitchFamily="34" charset="0"/>
                    <a:ea typeface="+mn-ea"/>
                    <a:cs typeface="+mn-cs"/>
                  </a:defRPr>
                </a:pPr>
                <a:endParaRPr lang="en-GH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dk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'22. Traffic per BWAs'!$F$2:$J$2</c:f>
              <c:strCache>
                <c:ptCount val="5"/>
                <c:pt idx="0">
                  <c:v>Q2 2024</c:v>
                </c:pt>
                <c:pt idx="1">
                  <c:v>Q3 2024</c:v>
                </c:pt>
                <c:pt idx="2">
                  <c:v>Q4 2024</c:v>
                </c:pt>
                <c:pt idx="3">
                  <c:v>Q1 2025</c:v>
                </c:pt>
                <c:pt idx="4">
                  <c:v>Q2 2025</c:v>
                </c:pt>
              </c:strCache>
            </c:strRef>
          </c:cat>
          <c:val>
            <c:numRef>
              <c:f>'22. Traffic per BWAs'!$F$4:$J$4</c:f>
              <c:numCache>
                <c:formatCode>0.00%</c:formatCode>
                <c:ptCount val="5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528-804E-9894-DE61444D516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70577599"/>
        <c:axId val="270980591"/>
      </c:lineChart>
      <c:catAx>
        <c:axId val="27057759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dk1">
                  <a:lumMod val="15000"/>
                  <a:lumOff val="85000"/>
                  <a:alpha val="54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dk1">
                  <a:lumMod val="15000"/>
                  <a:lumOff val="85000"/>
                  <a:alpha val="51000"/>
                </a:schemeClr>
              </a:solidFill>
              <a:round/>
            </a:ln>
            <a:effectLst/>
          </c:spPr>
        </c:min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dk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1" i="0" u="none" strike="noStrike" kern="1200" cap="none" spc="0" normalizeH="0" baseline="0">
                <a:solidFill>
                  <a:sysClr val="windowText" lastClr="000000"/>
                </a:solidFill>
                <a:latin typeface="Aptos" panose="020B0004020202020204" pitchFamily="34" charset="0"/>
                <a:ea typeface="+mn-ea"/>
                <a:cs typeface="+mn-cs"/>
              </a:defRPr>
            </a:pPr>
            <a:endParaRPr lang="en-GH"/>
          </a:p>
        </c:txPr>
        <c:crossAx val="270980591"/>
        <c:crosses val="autoZero"/>
        <c:auto val="1"/>
        <c:lblAlgn val="ctr"/>
        <c:lblOffset val="100"/>
        <c:noMultiLvlLbl val="0"/>
      </c:catAx>
      <c:valAx>
        <c:axId val="27098059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dk1">
                  <a:lumMod val="15000"/>
                  <a:lumOff val="85000"/>
                  <a:alpha val="54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ysClr val="windowText" lastClr="000000"/>
                    </a:solidFill>
                    <a:latin typeface="Aptos" panose="020B0004020202020204" pitchFamily="34" charset="0"/>
                    <a:ea typeface="+mn-ea"/>
                    <a:cs typeface="+mn-cs"/>
                  </a:defRPr>
                </a:pPr>
                <a:r>
                  <a:rPr lang="en-GB"/>
                  <a:t>BWA TrafficMarket  Share (%)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ysClr val="windowText" lastClr="000000"/>
                  </a:solidFill>
                  <a:latin typeface="Aptos" panose="020B0004020202020204" pitchFamily="34" charset="0"/>
                  <a:ea typeface="+mn-ea"/>
                  <a:cs typeface="+mn-cs"/>
                </a:defRPr>
              </a:pPr>
              <a:endParaRPr lang="en-GH"/>
            </a:p>
          </c:txPr>
        </c:title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1" i="0" u="none" strike="noStrike" kern="1200" baseline="0">
                <a:solidFill>
                  <a:sysClr val="windowText" lastClr="000000"/>
                </a:solidFill>
                <a:latin typeface="Aptos" panose="020B0004020202020204" pitchFamily="34" charset="0"/>
                <a:ea typeface="+mn-ea"/>
                <a:cs typeface="+mn-cs"/>
              </a:defRPr>
            </a:pPr>
            <a:endParaRPr lang="en-GH"/>
          </a:p>
        </c:txPr>
        <c:crossAx val="270577599"/>
        <c:crosses val="autoZero"/>
        <c:crossBetween val="between"/>
      </c:valAx>
      <c:spPr>
        <a:pattFill prst="ltDnDiag">
          <a:fgClr>
            <a:schemeClr val="dk1">
              <a:lumMod val="15000"/>
              <a:lumOff val="85000"/>
            </a:schemeClr>
          </a:fgClr>
          <a:bgClr>
            <a:schemeClr val="lt1"/>
          </a:bgClr>
        </a:pattFill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1" i="0" u="none" strike="noStrike" kern="1200" baseline="0">
              <a:solidFill>
                <a:sysClr val="windowText" lastClr="000000"/>
              </a:solidFill>
              <a:latin typeface="Aptos" panose="020B0004020202020204" pitchFamily="34" charset="0"/>
              <a:ea typeface="+mn-ea"/>
              <a:cs typeface="+mn-cs"/>
            </a:defRPr>
          </a:pPr>
          <a:endParaRPr lang="en-GH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lt1"/>
    </a:solidFill>
    <a:ln w="25400" cap="flat" cmpd="sng" algn="ctr">
      <a:solidFill>
        <a:schemeClr val="accent1">
          <a:lumMod val="75000"/>
        </a:schemeClr>
      </a:solidFill>
      <a:round/>
    </a:ln>
    <a:effectLst/>
  </c:spPr>
  <c:txPr>
    <a:bodyPr/>
    <a:lstStyle/>
    <a:p>
      <a:pPr>
        <a:defRPr>
          <a:solidFill>
            <a:sysClr val="windowText" lastClr="000000"/>
          </a:solidFill>
          <a:latin typeface="Aptos" panose="020B0004020202020204" pitchFamily="34" charset="0"/>
        </a:defRPr>
      </a:pPr>
      <a:endParaRPr lang="en-GH"/>
    </a:p>
  </c:txPr>
  <c:printSettings>
    <c:headerFooter/>
    <c:pageMargins b="0.75" l="0.7" r="0.7" t="0.75" header="0.3" footer="0.3"/>
    <c:pageSetup/>
  </c:printSettings>
</c:chartSpace>
</file>

<file path=xl/charts/chart3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715924207018257"/>
          <c:y val="4.5868095571118532E-2"/>
          <c:w val="0.7731064176033754"/>
          <c:h val="0.80447505689485033"/>
        </c:manualLayout>
      </c:layout>
      <c:lineChart>
        <c:grouping val="standard"/>
        <c:varyColors val="0"/>
        <c:ser>
          <c:idx val="0"/>
          <c:order val="0"/>
          <c:tx>
            <c:strRef>
              <c:f>'23. Data Usage per BWA'!$B$5</c:f>
              <c:strCache>
                <c:ptCount val="1"/>
                <c:pt idx="0">
                  <c:v>Data Usage per Subscription (TB)</c:v>
                </c:pt>
              </c:strCache>
            </c:strRef>
          </c:tx>
          <c:spPr>
            <a:ln w="22225" cap="rnd">
              <a:solidFill>
                <a:schemeClr val="accent1"/>
              </a:solidFill>
              <a:round/>
            </a:ln>
            <a:effectLst/>
          </c:spPr>
          <c:marker>
            <c:symbol val="diamond"/>
            <c:size val="7"/>
            <c:spPr>
              <a:solidFill>
                <a:schemeClr val="tx1"/>
              </a:solidFill>
              <a:ln w="15875">
                <a:solidFill>
                  <a:schemeClr val="accent1"/>
                </a:solidFill>
                <a:round/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800" b="1" i="0" u="none" strike="noStrike" kern="1200" baseline="0">
                    <a:solidFill>
                      <a:sysClr val="windowText" lastClr="000000"/>
                    </a:solidFill>
                    <a:latin typeface="Cambria" panose="02040503050406030204" pitchFamily="18" charset="0"/>
                    <a:ea typeface="+mn-ea"/>
                    <a:cs typeface="+mn-cs"/>
                  </a:defRPr>
                </a:pPr>
                <a:endParaRPr lang="en-GH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dk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'23. Data Usage per BWA'!$H$2:$L$2</c:f>
              <c:strCache>
                <c:ptCount val="5"/>
                <c:pt idx="0">
                  <c:v>Q1 2025</c:v>
                </c:pt>
                <c:pt idx="1">
                  <c:v>Q2 2025</c:v>
                </c:pt>
                <c:pt idx="2">
                  <c:v>Q3 2025</c:v>
                </c:pt>
                <c:pt idx="3">
                  <c:v>Q4 2025</c:v>
                </c:pt>
                <c:pt idx="4">
                  <c:v>Q1 2026</c:v>
                </c:pt>
              </c:strCache>
            </c:strRef>
          </c:cat>
          <c:val>
            <c:numRef>
              <c:f>'23. Data Usage per BWA'!$H$5:$L$5</c:f>
              <c:numCache>
                <c:formatCode>#,##0.000</c:formatCode>
                <c:ptCount val="5"/>
                <c:pt idx="0">
                  <c:v>9.7401686382393396E-2</c:v>
                </c:pt>
                <c:pt idx="1">
                  <c:v>7.9167812929848688E-2</c:v>
                </c:pt>
                <c:pt idx="2">
                  <c:v>8.7420907840440168E-2</c:v>
                </c:pt>
                <c:pt idx="3">
                  <c:v>7.5687757909215961E-2</c:v>
                </c:pt>
                <c:pt idx="4">
                  <c:v>4.7482806052269608E-2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0C0-9440-9807-743648FA4A4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607600223"/>
        <c:axId val="1454837039"/>
      </c:lineChart>
      <c:catAx>
        <c:axId val="160760022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dk1">
                  <a:lumMod val="15000"/>
                  <a:lumOff val="85000"/>
                  <a:alpha val="54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dk1">
                  <a:lumMod val="15000"/>
                  <a:lumOff val="85000"/>
                  <a:alpha val="51000"/>
                </a:schemeClr>
              </a:solidFill>
              <a:round/>
            </a:ln>
            <a:effectLst/>
          </c:spPr>
        </c:min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dk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1" i="0" u="none" strike="noStrike" kern="1200" cap="none" spc="0" normalizeH="0" baseline="0">
                <a:solidFill>
                  <a:sysClr val="windowText" lastClr="000000"/>
                </a:solidFill>
                <a:latin typeface="Cambria" panose="02040503050406030204" pitchFamily="18" charset="0"/>
                <a:ea typeface="+mn-ea"/>
                <a:cs typeface="+mn-cs"/>
              </a:defRPr>
            </a:pPr>
            <a:endParaRPr lang="en-GH"/>
          </a:p>
        </c:txPr>
        <c:crossAx val="1454837039"/>
        <c:crosses val="autoZero"/>
        <c:auto val="1"/>
        <c:lblAlgn val="ctr"/>
        <c:lblOffset val="100"/>
        <c:noMultiLvlLbl val="0"/>
      </c:catAx>
      <c:valAx>
        <c:axId val="1454837039"/>
        <c:scaling>
          <c:orientation val="minMax"/>
          <c:min val="4.0000000000000008E-2"/>
        </c:scaling>
        <c:delete val="0"/>
        <c:axPos val="l"/>
        <c:majorGridlines>
          <c:spPr>
            <a:ln w="9525" cap="flat" cmpd="sng" algn="ctr">
              <a:solidFill>
                <a:schemeClr val="dk1">
                  <a:lumMod val="15000"/>
                  <a:lumOff val="85000"/>
                  <a:alpha val="54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800" b="1" i="0" u="none" strike="noStrike" kern="1200" baseline="0">
                    <a:solidFill>
                      <a:sysClr val="windowText" lastClr="000000"/>
                    </a:solidFill>
                    <a:latin typeface="Cambria" panose="02040503050406030204" pitchFamily="18" charset="0"/>
                    <a:ea typeface="+mn-ea"/>
                    <a:cs typeface="+mn-cs"/>
                  </a:defRPr>
                </a:pPr>
                <a:r>
                  <a:rPr lang="en-GB"/>
                  <a:t>BWA Data Usage per Subscriptions (TB)</a:t>
                </a:r>
              </a:p>
            </c:rich>
          </c:tx>
          <c:layout>
            <c:manualLayout>
              <c:xMode val="edge"/>
              <c:yMode val="edge"/>
              <c:x val="3.3030197517927344E-2"/>
              <c:y val="0.17464900527306568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800" b="1" i="0" u="none" strike="noStrike" kern="1200" baseline="0">
                  <a:solidFill>
                    <a:sysClr val="windowText" lastClr="000000"/>
                  </a:solidFill>
                  <a:latin typeface="Cambria" panose="02040503050406030204" pitchFamily="18" charset="0"/>
                  <a:ea typeface="+mn-ea"/>
                  <a:cs typeface="+mn-cs"/>
                </a:defRPr>
              </a:pPr>
              <a:endParaRPr lang="en-GH"/>
            </a:p>
          </c:txPr>
        </c:title>
        <c:numFmt formatCode="#,##0.0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1" i="0" u="none" strike="noStrike" kern="1200" baseline="0">
                <a:solidFill>
                  <a:sysClr val="windowText" lastClr="000000"/>
                </a:solidFill>
                <a:latin typeface="Cambria" panose="02040503050406030204" pitchFamily="18" charset="0"/>
                <a:ea typeface="+mn-ea"/>
                <a:cs typeface="+mn-cs"/>
              </a:defRPr>
            </a:pPr>
            <a:endParaRPr lang="en-GH"/>
          </a:p>
        </c:txPr>
        <c:crossAx val="1607600223"/>
        <c:crosses val="autoZero"/>
        <c:crossBetween val="between"/>
      </c:valAx>
      <c:spPr>
        <a:pattFill prst="ltDnDiag">
          <a:fgClr>
            <a:schemeClr val="dk1">
              <a:lumMod val="15000"/>
              <a:lumOff val="85000"/>
            </a:schemeClr>
          </a:fgClr>
          <a:bgClr>
            <a:schemeClr val="lt1"/>
          </a:bgClr>
        </a:pattFill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800" b="1" i="0" u="none" strike="noStrike" kern="1200" baseline="0">
              <a:solidFill>
                <a:sysClr val="windowText" lastClr="000000"/>
              </a:solidFill>
              <a:latin typeface="Cambria" panose="02040503050406030204" pitchFamily="18" charset="0"/>
              <a:ea typeface="+mn-ea"/>
              <a:cs typeface="+mn-cs"/>
            </a:defRPr>
          </a:pPr>
          <a:endParaRPr lang="en-GH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lt1"/>
    </a:solidFill>
    <a:ln w="25400" cap="flat" cmpd="sng" algn="ctr">
      <a:solidFill>
        <a:schemeClr val="accent1"/>
      </a:solidFill>
      <a:round/>
    </a:ln>
    <a:effectLst/>
  </c:spPr>
  <c:txPr>
    <a:bodyPr/>
    <a:lstStyle/>
    <a:p>
      <a:pPr>
        <a:defRPr sz="800" b="1">
          <a:solidFill>
            <a:sysClr val="windowText" lastClr="000000"/>
          </a:solidFill>
          <a:latin typeface="Cambria" panose="02040503050406030204" pitchFamily="18" charset="0"/>
        </a:defRPr>
      </a:pPr>
      <a:endParaRPr lang="en-GH"/>
    </a:p>
  </c:txPr>
  <c:printSettings>
    <c:headerFooter/>
    <c:pageMargins b="0.75" l="0.7" r="0.7" t="0.75" header="0.3" footer="0.3"/>
    <c:pageSetup/>
  </c:printSettings>
</c:chartSpace>
</file>

<file path=xl/charts/chart4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'24. Fixed Voice &amp; Pen Rate'!$B$2</c:f>
              <c:strCache>
                <c:ptCount val="1"/>
                <c:pt idx="0">
                  <c:v>Fixed Voice Subscriptions</c:v>
                </c:pt>
              </c:strCache>
            </c:strRef>
          </c:tx>
          <c:spPr>
            <a:solidFill>
              <a:schemeClr val="accent5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5400000" spcFirstLastPara="1" vertOverflow="ellipsis" wrap="square" anchor="ctr" anchorCtr="1"/>
              <a:lstStyle/>
              <a:p>
                <a:pPr>
                  <a:defRPr sz="800" b="1" i="0" u="none" strike="noStrike" kern="1200" baseline="0">
                    <a:solidFill>
                      <a:schemeClr val="dk1">
                        <a:lumMod val="75000"/>
                        <a:lumOff val="25000"/>
                      </a:schemeClr>
                    </a:solidFill>
                    <a:latin typeface="Cambria" panose="02040503050406030204" pitchFamily="18" charset="0"/>
                    <a:ea typeface="+mn-ea"/>
                    <a:cs typeface="+mn-cs"/>
                  </a:defRPr>
                </a:pPr>
                <a:endParaRPr lang="en-GH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dk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'24. Fixed Voice &amp; Pen Rate'!$H$2:$L$2</c:f>
              <c:strCache>
                <c:ptCount val="5"/>
                <c:pt idx="0">
                  <c:v>Q1 2025</c:v>
                </c:pt>
                <c:pt idx="1">
                  <c:v>Q2 2025</c:v>
                </c:pt>
                <c:pt idx="2">
                  <c:v>Q3 2025</c:v>
                </c:pt>
                <c:pt idx="3">
                  <c:v>Q4 2025</c:v>
                </c:pt>
                <c:pt idx="4">
                  <c:v>Q1 2026</c:v>
                </c:pt>
              </c:strCache>
            </c:strRef>
          </c:cat>
          <c:val>
            <c:numRef>
              <c:f>'24. Fixed Voice &amp; Pen Rate'!$H$9:$L$9</c:f>
              <c:numCache>
                <c:formatCode>#,##0</c:formatCode>
                <c:ptCount val="5"/>
                <c:pt idx="0">
                  <c:v>267881</c:v>
                </c:pt>
                <c:pt idx="1">
                  <c:v>267332</c:v>
                </c:pt>
                <c:pt idx="2">
                  <c:v>266760</c:v>
                </c:pt>
                <c:pt idx="3">
                  <c:v>265236</c:v>
                </c:pt>
                <c:pt idx="4">
                  <c:v>262221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C9A-1F4F-A2D3-C392B388DE8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20"/>
        <c:overlap val="-27"/>
        <c:axId val="1521884767"/>
        <c:axId val="1522483039"/>
      </c:barChart>
      <c:lineChart>
        <c:grouping val="standard"/>
        <c:varyColors val="0"/>
        <c:ser>
          <c:idx val="1"/>
          <c:order val="1"/>
          <c:tx>
            <c:strRef>
              <c:f>'24. Fixed Voice &amp; Pen Rate'!$B$11</c:f>
              <c:strCache>
                <c:ptCount val="1"/>
                <c:pt idx="0">
                  <c:v>Fixed Voice Penetration Rate (%)</c:v>
                </c:pt>
              </c:strCache>
            </c:strRef>
          </c:tx>
          <c:spPr>
            <a:ln w="22225" cap="rnd">
              <a:solidFill>
                <a:schemeClr val="accent2"/>
              </a:solidFill>
              <a:round/>
            </a:ln>
            <a:effectLst/>
          </c:spPr>
          <c:marker>
            <c:symbol val="diamond"/>
            <c:size val="7"/>
            <c:spPr>
              <a:solidFill>
                <a:schemeClr val="tx1"/>
              </a:solidFill>
              <a:ln w="15875">
                <a:solidFill>
                  <a:schemeClr val="accent2"/>
                </a:solidFill>
                <a:round/>
              </a:ln>
              <a:effectLst/>
            </c:spPr>
          </c:marker>
          <c:dLbls>
            <c:dLbl>
              <c:idx val="0"/>
              <c:layout>
                <c:manualLayout>
                  <c:x val="-0.05"/>
                  <c:y val="-4.2643923240938165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AC9A-1F4F-A2D3-C392B388DE88}"/>
                </c:ext>
              </c:extLst>
            </c:dLbl>
            <c:dLbl>
              <c:idx val="1"/>
              <c:layout>
                <c:manualLayout>
                  <c:x val="-5.4644808743169501E-2"/>
                  <c:y val="-4.2643923240938165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AC9A-1F4F-A2D3-C392B388DE88}"/>
                </c:ext>
              </c:extLst>
            </c:dLbl>
            <c:dLbl>
              <c:idx val="2"/>
              <c:layout>
                <c:manualLayout>
                  <c:x val="-6.010928961748644E-2"/>
                  <c:y val="-3.5856573705179286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AC9A-1F4F-A2D3-C392B388DE88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800" b="1" i="0" u="none" strike="noStrike" kern="1200" baseline="0">
                    <a:solidFill>
                      <a:schemeClr val="dk1">
                        <a:lumMod val="75000"/>
                        <a:lumOff val="25000"/>
                      </a:schemeClr>
                    </a:solidFill>
                    <a:latin typeface="Cambria" panose="02040503050406030204" pitchFamily="18" charset="0"/>
                    <a:ea typeface="+mn-ea"/>
                    <a:cs typeface="+mn-cs"/>
                  </a:defRPr>
                </a:pPr>
                <a:endParaRPr lang="en-GH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dk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'24. Fixed Voice &amp; Pen Rate'!$H$2:$L$2</c:f>
              <c:strCache>
                <c:ptCount val="5"/>
                <c:pt idx="0">
                  <c:v>Q1 2025</c:v>
                </c:pt>
                <c:pt idx="1">
                  <c:v>Q2 2025</c:v>
                </c:pt>
                <c:pt idx="2">
                  <c:v>Q3 2025</c:v>
                </c:pt>
                <c:pt idx="3">
                  <c:v>Q4 2025</c:v>
                </c:pt>
                <c:pt idx="4">
                  <c:v>Q1 2026</c:v>
                </c:pt>
              </c:strCache>
            </c:strRef>
          </c:cat>
          <c:val>
            <c:numRef>
              <c:f>'24. Fixed Voice &amp; Pen Rate'!$H$11:$L$11</c:f>
              <c:numCache>
                <c:formatCode>0.00%</c:formatCode>
                <c:ptCount val="5"/>
                <c:pt idx="0">
                  <c:v>8.0553922026319093E-3</c:v>
                </c:pt>
                <c:pt idx="1">
                  <c:v>7.9991803691713964E-3</c:v>
                </c:pt>
                <c:pt idx="2">
                  <c:v>7.9428364486760373E-3</c:v>
                </c:pt>
                <c:pt idx="3">
                  <c:v>7.858836142169463E-3</c:v>
                </c:pt>
                <c:pt idx="4">
                  <c:v>7.731690658542221E-3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AC9A-1F4F-A2D3-C392B388DE8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442454063"/>
        <c:axId val="1588396895"/>
      </c:lineChart>
      <c:catAx>
        <c:axId val="152188476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dk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dk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1" i="0" u="none" strike="noStrike" kern="1200" cap="none" spc="0" normalizeH="0" baseline="0">
                <a:solidFill>
                  <a:schemeClr val="dk1">
                    <a:lumMod val="65000"/>
                    <a:lumOff val="35000"/>
                  </a:schemeClr>
                </a:solidFill>
                <a:latin typeface="Cambria" panose="02040503050406030204" pitchFamily="18" charset="0"/>
                <a:ea typeface="+mn-ea"/>
                <a:cs typeface="+mn-cs"/>
              </a:defRPr>
            </a:pPr>
            <a:endParaRPr lang="en-GH"/>
          </a:p>
        </c:txPr>
        <c:crossAx val="1522483039"/>
        <c:crosses val="autoZero"/>
        <c:auto val="1"/>
        <c:lblAlgn val="ctr"/>
        <c:lblOffset val="100"/>
        <c:noMultiLvlLbl val="0"/>
      </c:catAx>
      <c:valAx>
        <c:axId val="152248303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dk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800" b="1" i="0" u="none" strike="noStrike" kern="1200" baseline="0">
                    <a:solidFill>
                      <a:schemeClr val="dk1">
                        <a:lumMod val="65000"/>
                        <a:lumOff val="35000"/>
                      </a:schemeClr>
                    </a:solidFill>
                    <a:latin typeface="Cambria" panose="02040503050406030204" pitchFamily="18" charset="0"/>
                    <a:ea typeface="+mn-ea"/>
                    <a:cs typeface="+mn-cs"/>
                  </a:defRPr>
                </a:pPr>
                <a:r>
                  <a:rPr lang="en-GB"/>
                  <a:t>Fixed Voice Subscriptions</a:t>
                </a:r>
              </a:p>
            </c:rich>
          </c:tx>
          <c:layout>
            <c:manualLayout>
              <c:xMode val="edge"/>
              <c:yMode val="edge"/>
              <c:x val="1.6666666666666666E-2"/>
              <c:y val="0.21597703272165603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800" b="1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Cambria" panose="02040503050406030204" pitchFamily="18" charset="0"/>
                  <a:ea typeface="+mn-ea"/>
                  <a:cs typeface="+mn-cs"/>
                </a:defRPr>
              </a:pPr>
              <a:endParaRPr lang="en-GH"/>
            </a:p>
          </c:txPr>
        </c:title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1" i="0" u="none" strike="noStrike" kern="1200" baseline="0">
                <a:solidFill>
                  <a:schemeClr val="dk1">
                    <a:lumMod val="65000"/>
                    <a:lumOff val="35000"/>
                  </a:schemeClr>
                </a:solidFill>
                <a:latin typeface="Cambria" panose="02040503050406030204" pitchFamily="18" charset="0"/>
                <a:ea typeface="+mn-ea"/>
                <a:cs typeface="+mn-cs"/>
              </a:defRPr>
            </a:pPr>
            <a:endParaRPr lang="en-GH"/>
          </a:p>
        </c:txPr>
        <c:crossAx val="1521884767"/>
        <c:crosses val="autoZero"/>
        <c:crossBetween val="between"/>
      </c:valAx>
      <c:valAx>
        <c:axId val="1588396895"/>
        <c:scaling>
          <c:orientation val="minMax"/>
        </c:scaling>
        <c:delete val="0"/>
        <c:axPos val="r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800" b="1" i="0" u="none" strike="noStrike" kern="1200" baseline="0">
                    <a:solidFill>
                      <a:schemeClr val="dk1">
                        <a:lumMod val="65000"/>
                        <a:lumOff val="35000"/>
                      </a:schemeClr>
                    </a:solidFill>
                    <a:latin typeface="Cambria" panose="02040503050406030204" pitchFamily="18" charset="0"/>
                    <a:ea typeface="+mn-ea"/>
                    <a:cs typeface="+mn-cs"/>
                  </a:defRPr>
                </a:pPr>
                <a:r>
                  <a:rPr lang="en-GB"/>
                  <a:t>Fixed Voice Penetration Rate (%)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800" b="1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Cambria" panose="02040503050406030204" pitchFamily="18" charset="0"/>
                  <a:ea typeface="+mn-ea"/>
                  <a:cs typeface="+mn-cs"/>
                </a:defRPr>
              </a:pPr>
              <a:endParaRPr lang="en-GH"/>
            </a:p>
          </c:txPr>
        </c:title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1" i="0" u="none" strike="noStrike" kern="1200" baseline="0">
                <a:solidFill>
                  <a:schemeClr val="dk1">
                    <a:lumMod val="65000"/>
                    <a:lumOff val="35000"/>
                  </a:schemeClr>
                </a:solidFill>
                <a:latin typeface="Cambria" panose="02040503050406030204" pitchFamily="18" charset="0"/>
                <a:ea typeface="+mn-ea"/>
                <a:cs typeface="+mn-cs"/>
              </a:defRPr>
            </a:pPr>
            <a:endParaRPr lang="en-GH"/>
          </a:p>
        </c:txPr>
        <c:crossAx val="1442454063"/>
        <c:crosses val="max"/>
        <c:crossBetween val="between"/>
      </c:valAx>
      <c:catAx>
        <c:axId val="1442454063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1588396895"/>
        <c:crosses val="autoZero"/>
        <c:auto val="1"/>
        <c:lblAlgn val="ctr"/>
        <c:lblOffset val="100"/>
        <c:noMultiLvlLbl val="0"/>
      </c:catAx>
      <c:spPr>
        <a:pattFill prst="ltDnDiag">
          <a:fgClr>
            <a:schemeClr val="dk1">
              <a:lumMod val="15000"/>
              <a:lumOff val="85000"/>
            </a:schemeClr>
          </a:fgClr>
          <a:bgClr>
            <a:schemeClr val="lt1"/>
          </a:bgClr>
        </a:pattFill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800" b="1" i="0" u="none" strike="noStrike" kern="1200" baseline="0">
              <a:solidFill>
                <a:schemeClr val="dk1">
                  <a:lumMod val="65000"/>
                  <a:lumOff val="35000"/>
                </a:schemeClr>
              </a:solidFill>
              <a:latin typeface="Cambria" panose="02040503050406030204" pitchFamily="18" charset="0"/>
              <a:ea typeface="+mn-ea"/>
              <a:cs typeface="+mn-cs"/>
            </a:defRPr>
          </a:pPr>
          <a:endParaRPr lang="en-GH"/>
        </a:p>
      </c:txPr>
    </c:legend>
    <c:plotVisOnly val="1"/>
    <c:dispBlanksAs val="gap"/>
    <c:showDLblsOverMax val="0"/>
  </c:chart>
  <c:spPr>
    <a:solidFill>
      <a:schemeClr val="lt1"/>
    </a:solidFill>
    <a:ln w="25400" cap="flat" cmpd="sng" algn="ctr">
      <a:solidFill>
        <a:schemeClr val="accent1"/>
      </a:solidFill>
      <a:round/>
    </a:ln>
    <a:effectLst/>
  </c:spPr>
  <c:txPr>
    <a:bodyPr/>
    <a:lstStyle/>
    <a:p>
      <a:pPr>
        <a:defRPr sz="800" b="1">
          <a:latin typeface="Cambria" panose="02040503050406030204" pitchFamily="18" charset="0"/>
        </a:defRPr>
      </a:pPr>
      <a:endParaRPr lang="en-GH"/>
    </a:p>
  </c:txPr>
  <c:printSettings>
    <c:headerFooter/>
    <c:pageMargins b="0.75" l="0.7" r="0.7" t="0.75" header="0.3" footer="0.3"/>
    <c:pageSetup/>
  </c:printSettings>
</c:chartSpace>
</file>

<file path=xl/charts/chart4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5">
                <a:lumMod val="60000"/>
                <a:lumOff val="40000"/>
              </a:schemeClr>
            </a:solidFill>
            <a:ln cap="rnd">
              <a:solidFill>
                <a:schemeClr val="accent1"/>
              </a:solidFill>
            </a:ln>
            <a:effectLst/>
          </c:spPr>
          <c:invertIfNegative val="0"/>
          <c:dLbls>
            <c:numFmt formatCode="#,##0.00" sourceLinked="0"/>
            <c:spPr>
              <a:noFill/>
              <a:ln>
                <a:noFill/>
              </a:ln>
              <a:effectLst/>
            </c:spPr>
            <c:txPr>
              <a:bodyPr rot="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800" b="1" i="0" u="none" strike="noStrike" kern="1200" baseline="0">
                    <a:solidFill>
                      <a:sysClr val="windowText" lastClr="000000"/>
                    </a:solidFill>
                    <a:latin typeface="Aptos" panose="020B0004020202020204" pitchFamily="34" charset="0"/>
                    <a:ea typeface="+mn-ea"/>
                    <a:cs typeface="+mn-cs"/>
                  </a:defRPr>
                </a:pPr>
                <a:endParaRPr lang="en-GH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dk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'25. Fixed Voice Traffic'!$H$2:$L$2</c:f>
              <c:strCache>
                <c:ptCount val="5"/>
                <c:pt idx="0">
                  <c:v>Q1 2025</c:v>
                </c:pt>
                <c:pt idx="1">
                  <c:v>Q2 2025</c:v>
                </c:pt>
                <c:pt idx="2">
                  <c:v>Q3 2025</c:v>
                </c:pt>
                <c:pt idx="3">
                  <c:v>Q4 2025</c:v>
                </c:pt>
                <c:pt idx="4">
                  <c:v>Q1 2026</c:v>
                </c:pt>
              </c:strCache>
            </c:strRef>
          </c:cat>
          <c:val>
            <c:numRef>
              <c:f>'25. Fixed Voice Traffic'!$H$5:$L$5</c:f>
              <c:numCache>
                <c:formatCode>#,##0</c:formatCode>
                <c:ptCount val="5"/>
                <c:pt idx="0">
                  <c:v>6504764</c:v>
                </c:pt>
                <c:pt idx="1">
                  <c:v>6750878</c:v>
                </c:pt>
                <c:pt idx="2">
                  <c:v>7170571</c:v>
                </c:pt>
                <c:pt idx="3">
                  <c:v>6935638</c:v>
                </c:pt>
                <c:pt idx="4">
                  <c:v>8062845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CAD-8E48-8B86-80331371F96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20"/>
        <c:overlap val="-43"/>
        <c:axId val="1419826751"/>
        <c:axId val="1420278975"/>
      </c:barChart>
      <c:catAx>
        <c:axId val="141982675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dk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dk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1" i="0" u="none" strike="noStrike" kern="1200" cap="none" spc="0" normalizeH="0" baseline="0">
                <a:solidFill>
                  <a:sysClr val="windowText" lastClr="000000"/>
                </a:solidFill>
                <a:latin typeface="Aptos" panose="020B0004020202020204" pitchFamily="34" charset="0"/>
                <a:ea typeface="+mn-ea"/>
                <a:cs typeface="+mn-cs"/>
              </a:defRPr>
            </a:pPr>
            <a:endParaRPr lang="en-GH"/>
          </a:p>
        </c:txPr>
        <c:crossAx val="1420278975"/>
        <c:crosses val="autoZero"/>
        <c:auto val="1"/>
        <c:lblAlgn val="ctr"/>
        <c:lblOffset val="100"/>
        <c:noMultiLvlLbl val="0"/>
      </c:catAx>
      <c:valAx>
        <c:axId val="142027897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dk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800" b="1" i="0" u="none" strike="noStrike" kern="1200" baseline="0">
                    <a:solidFill>
                      <a:sysClr val="windowText" lastClr="000000"/>
                    </a:solidFill>
                    <a:latin typeface="Aptos" panose="020B0004020202020204" pitchFamily="34" charset="0"/>
                    <a:ea typeface="+mn-ea"/>
                    <a:cs typeface="+mn-cs"/>
                  </a:defRPr>
                </a:pPr>
                <a:r>
                  <a:rPr lang="en-GB"/>
                  <a:t>Fixed Voice Traffic (Millions)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800" b="1" i="0" u="none" strike="noStrike" kern="1200" baseline="0">
                  <a:solidFill>
                    <a:sysClr val="windowText" lastClr="000000"/>
                  </a:solidFill>
                  <a:latin typeface="Aptos" panose="020B0004020202020204" pitchFamily="34" charset="0"/>
                  <a:ea typeface="+mn-ea"/>
                  <a:cs typeface="+mn-cs"/>
                </a:defRPr>
              </a:pPr>
              <a:endParaRPr lang="en-GH"/>
            </a:p>
          </c:txPr>
        </c:title>
        <c:numFmt formatCode="#,##0.0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1" i="0" u="none" strike="noStrike" kern="1200" baseline="0">
                <a:solidFill>
                  <a:sysClr val="windowText" lastClr="000000"/>
                </a:solidFill>
                <a:latin typeface="Aptos" panose="020B0004020202020204" pitchFamily="34" charset="0"/>
                <a:ea typeface="+mn-ea"/>
                <a:cs typeface="+mn-cs"/>
              </a:defRPr>
            </a:pPr>
            <a:endParaRPr lang="en-GH"/>
          </a:p>
        </c:txPr>
        <c:crossAx val="1419826751"/>
        <c:crosses val="autoZero"/>
        <c:crossBetween val="between"/>
        <c:dispUnits>
          <c:builtInUnit val="millions"/>
        </c:dispUnits>
      </c:valAx>
      <c:spPr>
        <a:pattFill prst="ltDnDiag">
          <a:fgClr>
            <a:schemeClr val="dk1">
              <a:lumMod val="15000"/>
              <a:lumOff val="85000"/>
            </a:schemeClr>
          </a:fgClr>
          <a:bgClr>
            <a:schemeClr val="lt1"/>
          </a:bgClr>
        </a:pattFill>
        <a:ln>
          <a:noFill/>
        </a:ln>
        <a:effectLst/>
      </c:spPr>
    </c:plotArea>
    <c:plotVisOnly val="1"/>
    <c:dispBlanksAs val="gap"/>
    <c:showDLblsOverMax val="0"/>
  </c:chart>
  <c:spPr>
    <a:solidFill>
      <a:schemeClr val="lt1"/>
    </a:solidFill>
    <a:ln w="25400" cap="flat" cmpd="sng" algn="ctr">
      <a:solidFill>
        <a:schemeClr val="accent1"/>
      </a:solidFill>
      <a:round/>
    </a:ln>
    <a:effectLst/>
  </c:spPr>
  <c:txPr>
    <a:bodyPr/>
    <a:lstStyle/>
    <a:p>
      <a:pPr>
        <a:defRPr sz="800" b="1">
          <a:solidFill>
            <a:sysClr val="windowText" lastClr="000000"/>
          </a:solidFill>
          <a:latin typeface="Aptos" panose="020B0004020202020204" pitchFamily="34" charset="0"/>
        </a:defRPr>
      </a:pPr>
      <a:endParaRPr lang="en-GH"/>
    </a:p>
  </c:txPr>
  <c:printSettings>
    <c:headerFooter/>
    <c:pageMargins b="0.75" l="0.7" r="0.7" t="0.75" header="0.3" footer="0.3"/>
    <c:pageSetup/>
  </c:printSettings>
</c:chartSpace>
</file>

<file path=xl/charts/chart4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spPr>
            <a:ln w="22225" cap="rnd">
              <a:solidFill>
                <a:schemeClr val="accent1"/>
              </a:solidFill>
              <a:round/>
            </a:ln>
            <a:effectLst/>
          </c:spPr>
          <c:marker>
            <c:symbol val="diamond"/>
            <c:size val="7"/>
            <c:spPr>
              <a:solidFill>
                <a:schemeClr val="tx1"/>
              </a:solidFill>
              <a:ln w="15875">
                <a:solidFill>
                  <a:schemeClr val="accent1"/>
                </a:solidFill>
                <a:round/>
              </a:ln>
              <a:effectLst/>
            </c:spPr>
          </c:marker>
          <c:dLbls>
            <c:dLbl>
              <c:idx val="0"/>
              <c:layout>
                <c:manualLayout>
                  <c:x val="-6.1111111111111137E-2"/>
                  <c:y val="-3.7894736842105266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0465-624A-A02A-5D2B433FE1DD}"/>
                </c:ext>
              </c:extLst>
            </c:dLbl>
            <c:dLbl>
              <c:idx val="1"/>
              <c:layout>
                <c:manualLayout>
                  <c:x val="-6.9444444444444448E-2"/>
                  <c:y val="-4.2105263157894736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0465-624A-A02A-5D2B433FE1DD}"/>
                </c:ext>
              </c:extLst>
            </c:dLbl>
            <c:dLbl>
              <c:idx val="2"/>
              <c:layout>
                <c:manualLayout>
                  <c:x val="-5.5555555555555552E-2"/>
                  <c:y val="-3.3684210526315789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24D7-084E-AA14-75AB8767A2AF}"/>
                </c:ext>
              </c:extLst>
            </c:dLbl>
            <c:dLbl>
              <c:idx val="3"/>
              <c:layout>
                <c:manualLayout>
                  <c:x val="-5.8333333333333334E-2"/>
                  <c:y val="5.0526315789473683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164F-294E-BB26-F8BD6A0C2C11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800" b="1" i="0" u="none" strike="noStrike" kern="1200" baseline="0">
                    <a:solidFill>
                      <a:sysClr val="windowText" lastClr="000000"/>
                    </a:solidFill>
                    <a:latin typeface="Cambria" panose="02040503050406030204" pitchFamily="18" charset="0"/>
                    <a:ea typeface="+mn-ea"/>
                    <a:cs typeface="+mn-cs"/>
                  </a:defRPr>
                </a:pPr>
                <a:endParaRPr lang="en-GH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dk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'26. Fixed Voice MoU'!$H$2:$L$2</c:f>
              <c:strCache>
                <c:ptCount val="5"/>
                <c:pt idx="0">
                  <c:v>Q1 2025</c:v>
                </c:pt>
                <c:pt idx="1">
                  <c:v>Q2 2025</c:v>
                </c:pt>
                <c:pt idx="2">
                  <c:v>Q3 2025</c:v>
                </c:pt>
                <c:pt idx="3">
                  <c:v>Q4 2025</c:v>
                </c:pt>
                <c:pt idx="4">
                  <c:v>Q1 2026</c:v>
                </c:pt>
              </c:strCache>
            </c:strRef>
          </c:cat>
          <c:val>
            <c:numRef>
              <c:f>'26. Fixed Voice MoU'!$H$5:$L$5</c:f>
              <c:numCache>
                <c:formatCode>0.00</c:formatCode>
                <c:ptCount val="5"/>
                <c:pt idx="0">
                  <c:v>24.21061956125267</c:v>
                </c:pt>
                <c:pt idx="1">
                  <c:v>25.252786796941631</c:v>
                </c:pt>
                <c:pt idx="2">
                  <c:v>26.578933517184119</c:v>
                </c:pt>
                <c:pt idx="3">
                  <c:v>26.111816816194992</c:v>
                </c:pt>
                <c:pt idx="4">
                  <c:v>30.515649837256831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CD1-1B4F-B904-B3645510292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604030127"/>
        <c:axId val="1442775743"/>
      </c:lineChart>
      <c:catAx>
        <c:axId val="160403012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dk1">
                  <a:lumMod val="15000"/>
                  <a:lumOff val="85000"/>
                  <a:alpha val="54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dk1">
                  <a:lumMod val="15000"/>
                  <a:lumOff val="85000"/>
                  <a:alpha val="51000"/>
                </a:schemeClr>
              </a:solidFill>
              <a:round/>
            </a:ln>
            <a:effectLst/>
          </c:spPr>
        </c:min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dk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1" i="0" u="none" strike="noStrike" kern="1200" cap="none" spc="0" normalizeH="0" baseline="0">
                <a:solidFill>
                  <a:sysClr val="windowText" lastClr="000000"/>
                </a:solidFill>
                <a:latin typeface="Cambria" panose="02040503050406030204" pitchFamily="18" charset="0"/>
                <a:ea typeface="+mn-ea"/>
                <a:cs typeface="+mn-cs"/>
              </a:defRPr>
            </a:pPr>
            <a:endParaRPr lang="en-GH"/>
          </a:p>
        </c:txPr>
        <c:crossAx val="1442775743"/>
        <c:crosses val="autoZero"/>
        <c:auto val="1"/>
        <c:lblAlgn val="ctr"/>
        <c:lblOffset val="100"/>
        <c:noMultiLvlLbl val="0"/>
      </c:catAx>
      <c:valAx>
        <c:axId val="1442775743"/>
        <c:scaling>
          <c:orientation val="minMax"/>
          <c:min val="15"/>
        </c:scaling>
        <c:delete val="0"/>
        <c:axPos val="l"/>
        <c:majorGridlines>
          <c:spPr>
            <a:ln w="9525" cap="flat" cmpd="sng" algn="ctr">
              <a:solidFill>
                <a:schemeClr val="dk1">
                  <a:lumMod val="15000"/>
                  <a:lumOff val="85000"/>
                  <a:alpha val="54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800" b="1" i="0" u="none" strike="noStrike" kern="1200" baseline="0">
                    <a:solidFill>
                      <a:sysClr val="windowText" lastClr="000000"/>
                    </a:solidFill>
                    <a:latin typeface="Cambria" panose="02040503050406030204" pitchFamily="18" charset="0"/>
                    <a:ea typeface="+mn-ea"/>
                    <a:cs typeface="+mn-cs"/>
                  </a:defRPr>
                </a:pPr>
                <a:r>
                  <a:rPr lang="en-GB"/>
                  <a:t>Minutes of Use 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800" b="1" i="0" u="none" strike="noStrike" kern="1200" baseline="0">
                  <a:solidFill>
                    <a:sysClr val="windowText" lastClr="000000"/>
                  </a:solidFill>
                  <a:latin typeface="Cambria" panose="02040503050406030204" pitchFamily="18" charset="0"/>
                  <a:ea typeface="+mn-ea"/>
                  <a:cs typeface="+mn-cs"/>
                </a:defRPr>
              </a:pPr>
              <a:endParaRPr lang="en-GH"/>
            </a:p>
          </c:txPr>
        </c:title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1" i="0" u="none" strike="noStrike" kern="1200" baseline="0">
                <a:solidFill>
                  <a:sysClr val="windowText" lastClr="000000"/>
                </a:solidFill>
                <a:latin typeface="Cambria" panose="02040503050406030204" pitchFamily="18" charset="0"/>
                <a:ea typeface="+mn-ea"/>
                <a:cs typeface="+mn-cs"/>
              </a:defRPr>
            </a:pPr>
            <a:endParaRPr lang="en-GH"/>
          </a:p>
        </c:txPr>
        <c:crossAx val="1604030127"/>
        <c:crosses val="autoZero"/>
        <c:crossBetween val="between"/>
      </c:valAx>
      <c:spPr>
        <a:pattFill prst="ltDnDiag">
          <a:fgClr>
            <a:schemeClr val="dk1">
              <a:lumMod val="15000"/>
              <a:lumOff val="85000"/>
            </a:schemeClr>
          </a:fgClr>
          <a:bgClr>
            <a:schemeClr val="lt1"/>
          </a:bgClr>
        </a:pattFill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lt1"/>
    </a:solidFill>
    <a:ln w="25400" cap="flat" cmpd="sng" algn="ctr">
      <a:solidFill>
        <a:schemeClr val="accent1"/>
      </a:solidFill>
      <a:round/>
    </a:ln>
    <a:effectLst/>
  </c:spPr>
  <c:txPr>
    <a:bodyPr/>
    <a:lstStyle/>
    <a:p>
      <a:pPr>
        <a:defRPr sz="800" b="1">
          <a:solidFill>
            <a:sysClr val="windowText" lastClr="000000"/>
          </a:solidFill>
          <a:latin typeface="Cambria" panose="02040503050406030204" pitchFamily="18" charset="0"/>
        </a:defRPr>
      </a:pPr>
      <a:endParaRPr lang="en-GH"/>
    </a:p>
  </c:txPr>
  <c:printSettings>
    <c:headerFooter/>
    <c:pageMargins b="0.75" l="0.7" r="0.7" t="0.75" header="0.3" footer="0.3"/>
    <c:pageSetup/>
  </c:printSettings>
</c:chartSpace>
</file>

<file path=xl/charts/chart4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'27. Fixed Line Data &amp;Pen Rate'!$A$2</c:f>
              <c:strCache>
                <c:ptCount val="1"/>
                <c:pt idx="0">
                  <c:v>Fixed Data Subscriptions</c:v>
                </c:pt>
              </c:strCache>
            </c:strRef>
          </c:tx>
          <c:spPr>
            <a:solidFill>
              <a:schemeClr val="accent5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800" b="1" i="0" u="none" strike="noStrike" kern="1200" baseline="0">
                    <a:solidFill>
                      <a:sysClr val="windowText" lastClr="000000"/>
                    </a:solidFill>
                    <a:latin typeface="Aptos" panose="020B0004020202020204" pitchFamily="34" charset="0"/>
                    <a:ea typeface="+mn-ea"/>
                    <a:cs typeface="+mn-cs"/>
                  </a:defRPr>
                </a:pPr>
                <a:endParaRPr lang="en-GH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dk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'27. Fixed Line Data &amp;Pen Rate'!$G$2:$K$2</c:f>
              <c:strCache>
                <c:ptCount val="5"/>
                <c:pt idx="0">
                  <c:v>Q1 2025</c:v>
                </c:pt>
                <c:pt idx="1">
                  <c:v>Q2 2025</c:v>
                </c:pt>
                <c:pt idx="2">
                  <c:v>Q3 2025</c:v>
                </c:pt>
                <c:pt idx="3">
                  <c:v>Q4 2025</c:v>
                </c:pt>
                <c:pt idx="4">
                  <c:v>Q1 2026</c:v>
                </c:pt>
              </c:strCache>
            </c:strRef>
          </c:cat>
          <c:val>
            <c:numRef>
              <c:f>'27. Fixed Line Data &amp;Pen Rate'!$G$9:$K$9</c:f>
              <c:numCache>
                <c:formatCode>#,##0</c:formatCode>
                <c:ptCount val="5"/>
                <c:pt idx="0">
                  <c:v>133872</c:v>
                </c:pt>
                <c:pt idx="1">
                  <c:v>145218</c:v>
                </c:pt>
                <c:pt idx="2">
                  <c:v>162048</c:v>
                </c:pt>
                <c:pt idx="3">
                  <c:v>175458</c:v>
                </c:pt>
                <c:pt idx="4">
                  <c:v>189091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3F4-8A4C-9453-AC2218BDC1F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20"/>
        <c:overlap val="-27"/>
        <c:axId val="1587880239"/>
        <c:axId val="1571311359"/>
      </c:barChart>
      <c:lineChart>
        <c:grouping val="standard"/>
        <c:varyColors val="0"/>
        <c:ser>
          <c:idx val="1"/>
          <c:order val="1"/>
          <c:tx>
            <c:strRef>
              <c:f>'27. Fixed Line Data &amp;Pen Rate'!$A$11</c:f>
              <c:strCache>
                <c:ptCount val="1"/>
                <c:pt idx="0">
                  <c:v>Fixed Data Penetration (%)</c:v>
                </c:pt>
              </c:strCache>
            </c:strRef>
          </c:tx>
          <c:spPr>
            <a:ln w="22225" cap="rnd">
              <a:solidFill>
                <a:schemeClr val="accent2"/>
              </a:solidFill>
              <a:round/>
            </a:ln>
            <a:effectLst/>
          </c:spPr>
          <c:marker>
            <c:symbol val="diamond"/>
            <c:size val="7"/>
            <c:spPr>
              <a:solidFill>
                <a:schemeClr val="tx1"/>
              </a:solidFill>
              <a:ln w="15875">
                <a:solidFill>
                  <a:schemeClr val="accent2"/>
                </a:solidFill>
                <a:round/>
              </a:ln>
              <a:effectLst/>
            </c:spPr>
          </c:marker>
          <c:dLbls>
            <c:dLbl>
              <c:idx val="0"/>
              <c:layout>
                <c:manualLayout>
                  <c:x val="-6.4077412010245707E-2"/>
                  <c:y val="-3.5398230088495575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53F4-8A4C-9453-AC2218BDC1F9}"/>
                </c:ext>
              </c:extLst>
            </c:dLbl>
            <c:dLbl>
              <c:idx val="1"/>
              <c:layout>
                <c:manualLayout>
                  <c:x val="-6.9879518072289246E-2"/>
                  <c:y val="-2.8318584070796491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53F4-8A4C-9453-AC2218BDC1F9}"/>
                </c:ext>
              </c:extLst>
            </c:dLbl>
            <c:dLbl>
              <c:idx val="2"/>
              <c:layout>
                <c:manualLayout>
                  <c:x val="-5.7831325301204821E-2"/>
                  <c:y val="-2.8318584070796477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53F4-8A4C-9453-AC2218BDC1F9}"/>
                </c:ext>
              </c:extLst>
            </c:dLbl>
            <c:dLbl>
              <c:idx val="3"/>
              <c:layout>
                <c:manualLayout>
                  <c:x val="-5.3012048192771083E-2"/>
                  <c:y val="-3.1858407079646031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9CE2-0A43-9B7C-0042A9D731B8}"/>
                </c:ext>
              </c:extLst>
            </c:dLbl>
            <c:dLbl>
              <c:idx val="4"/>
              <c:layout>
                <c:manualLayout>
                  <c:x val="-5.6818181818181712E-2"/>
                  <c:y val="-4.1152263374485597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0E6F-A346-AF2F-29C5BF612B24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800" b="1" i="0" u="none" strike="noStrike" kern="1200" baseline="0">
                    <a:solidFill>
                      <a:sysClr val="windowText" lastClr="000000"/>
                    </a:solidFill>
                    <a:latin typeface="Aptos" panose="020B0004020202020204" pitchFamily="34" charset="0"/>
                    <a:ea typeface="+mn-ea"/>
                    <a:cs typeface="+mn-cs"/>
                  </a:defRPr>
                </a:pPr>
                <a:endParaRPr lang="en-GH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dk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'27. Fixed Line Data &amp;Pen Rate'!$G$2:$K$2</c:f>
              <c:strCache>
                <c:ptCount val="5"/>
                <c:pt idx="0">
                  <c:v>Q1 2025</c:v>
                </c:pt>
                <c:pt idx="1">
                  <c:v>Q2 2025</c:v>
                </c:pt>
                <c:pt idx="2">
                  <c:v>Q3 2025</c:v>
                </c:pt>
                <c:pt idx="3">
                  <c:v>Q4 2025</c:v>
                </c:pt>
                <c:pt idx="4">
                  <c:v>Q1 2026</c:v>
                </c:pt>
              </c:strCache>
            </c:strRef>
          </c:cat>
          <c:val>
            <c:numRef>
              <c:f>'27. Fixed Line Data &amp;Pen Rate'!$G$11:$K$11</c:f>
              <c:numCache>
                <c:formatCode>0.00%</c:formatCode>
                <c:ptCount val="5"/>
                <c:pt idx="0">
                  <c:v>4.0256362524805373E-3</c:v>
                </c:pt>
                <c:pt idx="1">
                  <c:v>4.3452522513216969E-3</c:v>
                </c:pt>
                <c:pt idx="2">
                  <c:v>4.8488439157179436E-3</c:v>
                </c:pt>
                <c:pt idx="3">
                  <c:v>5.1987500634633668E-3</c:v>
                </c:pt>
                <c:pt idx="4">
                  <c:v>5.5754234722406176E-3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53F4-8A4C-9453-AC2218BDC1F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458604271"/>
        <c:axId val="1385413503"/>
      </c:lineChart>
      <c:catAx>
        <c:axId val="158788023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dk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dk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1" i="0" u="none" strike="noStrike" kern="1200" cap="none" spc="0" normalizeH="0" baseline="0">
                <a:solidFill>
                  <a:sysClr val="windowText" lastClr="000000"/>
                </a:solidFill>
                <a:latin typeface="Aptos" panose="020B0004020202020204" pitchFamily="34" charset="0"/>
                <a:ea typeface="+mn-ea"/>
                <a:cs typeface="+mn-cs"/>
              </a:defRPr>
            </a:pPr>
            <a:endParaRPr lang="en-GH"/>
          </a:p>
        </c:txPr>
        <c:crossAx val="1571311359"/>
        <c:crosses val="autoZero"/>
        <c:auto val="1"/>
        <c:lblAlgn val="ctr"/>
        <c:lblOffset val="100"/>
        <c:noMultiLvlLbl val="0"/>
      </c:catAx>
      <c:valAx>
        <c:axId val="157131135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dk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1" i="0" u="none" strike="noStrike" kern="1200" baseline="0">
                <a:solidFill>
                  <a:sysClr val="windowText" lastClr="000000"/>
                </a:solidFill>
                <a:latin typeface="Aptos" panose="020B0004020202020204" pitchFamily="34" charset="0"/>
                <a:ea typeface="+mn-ea"/>
                <a:cs typeface="+mn-cs"/>
              </a:defRPr>
            </a:pPr>
            <a:endParaRPr lang="en-GH"/>
          </a:p>
        </c:txPr>
        <c:crossAx val="1587880239"/>
        <c:crosses val="autoZero"/>
        <c:crossBetween val="between"/>
      </c:valAx>
      <c:valAx>
        <c:axId val="1385413503"/>
        <c:scaling>
          <c:orientation val="minMax"/>
        </c:scaling>
        <c:delete val="0"/>
        <c:axPos val="r"/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1" i="0" u="none" strike="noStrike" kern="1200" baseline="0">
                <a:solidFill>
                  <a:sysClr val="windowText" lastClr="000000"/>
                </a:solidFill>
                <a:latin typeface="Aptos" panose="020B0004020202020204" pitchFamily="34" charset="0"/>
                <a:ea typeface="+mn-ea"/>
                <a:cs typeface="+mn-cs"/>
              </a:defRPr>
            </a:pPr>
            <a:endParaRPr lang="en-GH"/>
          </a:p>
        </c:txPr>
        <c:crossAx val="1458604271"/>
        <c:crosses val="max"/>
        <c:crossBetween val="between"/>
      </c:valAx>
      <c:catAx>
        <c:axId val="1458604271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1385413503"/>
        <c:crosses val="autoZero"/>
        <c:auto val="1"/>
        <c:lblAlgn val="ctr"/>
        <c:lblOffset val="100"/>
        <c:noMultiLvlLbl val="0"/>
      </c:catAx>
      <c:spPr>
        <a:pattFill prst="ltDnDiag">
          <a:fgClr>
            <a:schemeClr val="dk1">
              <a:lumMod val="15000"/>
              <a:lumOff val="85000"/>
            </a:schemeClr>
          </a:fgClr>
          <a:bgClr>
            <a:schemeClr val="lt1"/>
          </a:bgClr>
        </a:pattFill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800" b="1" i="0" u="none" strike="noStrike" kern="1200" baseline="0">
              <a:solidFill>
                <a:sysClr val="windowText" lastClr="000000"/>
              </a:solidFill>
              <a:latin typeface="Aptos" panose="020B0004020202020204" pitchFamily="34" charset="0"/>
              <a:ea typeface="+mn-ea"/>
              <a:cs typeface="+mn-cs"/>
            </a:defRPr>
          </a:pPr>
          <a:endParaRPr lang="en-GH"/>
        </a:p>
      </c:txPr>
    </c:legend>
    <c:plotVisOnly val="1"/>
    <c:dispBlanksAs val="gap"/>
    <c:showDLblsOverMax val="0"/>
  </c:chart>
  <c:spPr>
    <a:solidFill>
      <a:schemeClr val="lt1"/>
    </a:solidFill>
    <a:ln w="25400" cap="flat" cmpd="sng" algn="ctr">
      <a:solidFill>
        <a:schemeClr val="accent1"/>
      </a:solidFill>
      <a:round/>
    </a:ln>
    <a:effectLst/>
  </c:spPr>
  <c:txPr>
    <a:bodyPr/>
    <a:lstStyle/>
    <a:p>
      <a:pPr>
        <a:defRPr sz="800" b="1">
          <a:solidFill>
            <a:sysClr val="windowText" lastClr="000000"/>
          </a:solidFill>
          <a:latin typeface="Aptos" panose="020B0004020202020204" pitchFamily="34" charset="0"/>
        </a:defRPr>
      </a:pPr>
      <a:endParaRPr lang="en-GH"/>
    </a:p>
  </c:txPr>
  <c:printSettings>
    <c:headerFooter/>
    <c:pageMargins b="0.75" l="0.7" r="0.7" t="0.75" header="0.3" footer="0.3"/>
    <c:pageSetup/>
  </c:printSettings>
</c:chartSpace>
</file>

<file path=xl/charts/chart4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tx>
            <c:strRef>
              <c:f>'28. Fixed Network per Operator'!$A$3</c:f>
              <c:strCache>
                <c:ptCount val="1"/>
                <c:pt idx="0">
                  <c:v>Telecel</c:v>
                </c:pt>
              </c:strCache>
            </c:strRef>
          </c:tx>
          <c:spPr>
            <a:ln w="22225" cap="rnd">
              <a:solidFill>
                <a:srgbClr val="FF0000"/>
              </a:solidFill>
              <a:round/>
            </a:ln>
            <a:effectLst/>
          </c:spPr>
          <c:marker>
            <c:symbol val="circle"/>
            <c:size val="7"/>
            <c:spPr>
              <a:solidFill>
                <a:schemeClr val="tx1"/>
              </a:solidFill>
              <a:ln w="15875">
                <a:solidFill>
                  <a:schemeClr val="accent1"/>
                </a:solidFill>
                <a:round/>
              </a:ln>
              <a:effectLst/>
            </c:spPr>
          </c:marker>
          <c:dLbls>
            <c:dLbl>
              <c:idx val="0"/>
              <c:layout>
                <c:manualLayout>
                  <c:x val="-6.9444444444444545E-2"/>
                  <c:y val="-5.0925925925925923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4DD4-D14E-8B5A-DD7190B67C01}"/>
                </c:ext>
              </c:extLst>
            </c:dLbl>
            <c:dLbl>
              <c:idx val="1"/>
              <c:layout>
                <c:manualLayout>
                  <c:x val="-7.4175824175824176E-2"/>
                  <c:y val="-4.4354838709677429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4DD4-D14E-8B5A-DD7190B67C01}"/>
                </c:ext>
              </c:extLst>
            </c:dLbl>
            <c:dLbl>
              <c:idx val="2"/>
              <c:layout>
                <c:manualLayout>
                  <c:x val="-6.3186813186813184E-2"/>
                  <c:y val="-3.6290322580645164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4DD4-D14E-8B5A-DD7190B67C01}"/>
                </c:ext>
              </c:extLst>
            </c:dLbl>
            <c:dLbl>
              <c:idx val="3"/>
              <c:layout>
                <c:manualLayout>
                  <c:x val="-5.7692307692307696E-2"/>
                  <c:y val="-4.0322580645161296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9-4DD4-D14E-8B5A-DD7190B67C01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800" b="1" i="0" u="none" strike="noStrike" kern="1200" baseline="0">
                    <a:solidFill>
                      <a:sysClr val="windowText" lastClr="000000"/>
                    </a:solidFill>
                    <a:latin typeface="Cambria" panose="02040503050406030204" pitchFamily="18" charset="0"/>
                    <a:ea typeface="+mn-ea"/>
                    <a:cs typeface="+mn-cs"/>
                  </a:defRPr>
                </a:pPr>
                <a:endParaRPr lang="en-GH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dk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'28. Fixed Network per Operator'!$G$2:$K$2</c:f>
              <c:strCache>
                <c:ptCount val="5"/>
                <c:pt idx="0">
                  <c:v>Q1 2025</c:v>
                </c:pt>
                <c:pt idx="1">
                  <c:v>Q2 2025</c:v>
                </c:pt>
                <c:pt idx="2">
                  <c:v>Q3 2025</c:v>
                </c:pt>
                <c:pt idx="3">
                  <c:v>Q4 2025</c:v>
                </c:pt>
                <c:pt idx="4">
                  <c:v>Q1 2026</c:v>
                </c:pt>
              </c:strCache>
            </c:strRef>
          </c:cat>
          <c:val>
            <c:numRef>
              <c:f>'28. Fixed Network per Operator'!$G$3:$K$3</c:f>
              <c:numCache>
                <c:formatCode>#,##0</c:formatCode>
                <c:ptCount val="5"/>
                <c:pt idx="0">
                  <c:v>85284</c:v>
                </c:pt>
                <c:pt idx="1">
                  <c:v>88438</c:v>
                </c:pt>
                <c:pt idx="2">
                  <c:v>91217</c:v>
                </c:pt>
                <c:pt idx="3">
                  <c:v>92515</c:v>
                </c:pt>
                <c:pt idx="4">
                  <c:v>96845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DD4-D14E-8B5A-DD7190B67C01}"/>
            </c:ext>
          </c:extLst>
        </c:ser>
        <c:ser>
          <c:idx val="1"/>
          <c:order val="1"/>
          <c:tx>
            <c:strRef>
              <c:f>'28. Fixed Network per Operator'!$A$4</c:f>
              <c:strCache>
                <c:ptCount val="1"/>
                <c:pt idx="0">
                  <c:v>AT</c:v>
                </c:pt>
              </c:strCache>
            </c:strRef>
          </c:tx>
          <c:spPr>
            <a:ln w="22225" cap="rnd">
              <a:solidFill>
                <a:schemeClr val="accent1"/>
              </a:solidFill>
              <a:round/>
            </a:ln>
            <a:effectLst/>
          </c:spPr>
          <c:marker>
            <c:symbol val="star"/>
            <c:size val="7"/>
            <c:spPr>
              <a:noFill/>
              <a:ln w="15875">
                <a:solidFill>
                  <a:schemeClr val="accent1"/>
                </a:solidFill>
                <a:round/>
              </a:ln>
              <a:effectLst/>
            </c:spPr>
          </c:marker>
          <c:dLbls>
            <c:dLbl>
              <c:idx val="0"/>
              <c:layout>
                <c:manualLayout>
                  <c:x val="-0.05"/>
                  <c:y val="-5.5555555555555643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D-4DD4-D14E-8B5A-DD7190B67C01}"/>
                </c:ext>
              </c:extLst>
            </c:dLbl>
            <c:dLbl>
              <c:idx val="1"/>
              <c:layout>
                <c:manualLayout>
                  <c:x val="-5.4945054945055048E-2"/>
                  <c:y val="-3.6290322580645309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E-4DD4-D14E-8B5A-DD7190B67C01}"/>
                </c:ext>
              </c:extLst>
            </c:dLbl>
            <c:dLbl>
              <c:idx val="2"/>
              <c:layout>
                <c:manualLayout>
                  <c:x val="-5.4945054945054944E-2"/>
                  <c:y val="-4.0322580645161289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F-4DD4-D14E-8B5A-DD7190B67C01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800" b="1" i="0" u="none" strike="noStrike" kern="1200" baseline="0">
                    <a:solidFill>
                      <a:sysClr val="windowText" lastClr="000000"/>
                    </a:solidFill>
                    <a:latin typeface="Cambria" panose="02040503050406030204" pitchFamily="18" charset="0"/>
                    <a:ea typeface="+mn-ea"/>
                    <a:cs typeface="+mn-cs"/>
                  </a:defRPr>
                </a:pPr>
                <a:endParaRPr lang="en-GH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dk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'28. Fixed Network per Operator'!$G$2:$K$2</c:f>
              <c:strCache>
                <c:ptCount val="5"/>
                <c:pt idx="0">
                  <c:v>Q1 2025</c:v>
                </c:pt>
                <c:pt idx="1">
                  <c:v>Q2 2025</c:v>
                </c:pt>
                <c:pt idx="2">
                  <c:v>Q3 2025</c:v>
                </c:pt>
                <c:pt idx="3">
                  <c:v>Q4 2025</c:v>
                </c:pt>
                <c:pt idx="4">
                  <c:v>Q1 2026</c:v>
                </c:pt>
              </c:strCache>
            </c:strRef>
          </c:cat>
          <c:val>
            <c:numRef>
              <c:f>'28. Fixed Network per Operator'!$G$4:$K$4</c:f>
              <c:numCache>
                <c:formatCode>General</c:formatCode>
                <c:ptCount val="5"/>
                <c:pt idx="0">
                  <c:v>363</c:v>
                </c:pt>
                <c:pt idx="1">
                  <c:v>378</c:v>
                </c:pt>
                <c:pt idx="2">
                  <c:v>350</c:v>
                </c:pt>
                <c:pt idx="3">
                  <c:v>343</c:v>
                </c:pt>
                <c:pt idx="4">
                  <c:v>345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4DD4-D14E-8B5A-DD7190B67C01}"/>
            </c:ext>
          </c:extLst>
        </c:ser>
        <c:ser>
          <c:idx val="2"/>
          <c:order val="2"/>
          <c:tx>
            <c:strRef>
              <c:f>'28. Fixed Network per Operator'!$A$5</c:f>
              <c:strCache>
                <c:ptCount val="1"/>
                <c:pt idx="0">
                  <c:v>MTN</c:v>
                </c:pt>
              </c:strCache>
            </c:strRef>
          </c:tx>
          <c:spPr>
            <a:ln w="22225" cap="rnd">
              <a:solidFill>
                <a:srgbClr val="FFFF00"/>
              </a:solidFill>
              <a:round/>
            </a:ln>
            <a:effectLst/>
          </c:spPr>
          <c:marker>
            <c:symbol val="diamond"/>
            <c:size val="8"/>
            <c:spPr>
              <a:solidFill>
                <a:schemeClr val="tx1"/>
              </a:solidFill>
              <a:ln w="15875">
                <a:solidFill>
                  <a:schemeClr val="accent3"/>
                </a:solidFill>
                <a:round/>
              </a:ln>
              <a:effectLst/>
            </c:spPr>
          </c:marker>
          <c:dLbls>
            <c:dLbl>
              <c:idx val="0"/>
              <c:layout>
                <c:manualLayout>
                  <c:x val="-7.7777777777777876E-2"/>
                  <c:y val="-5.0925925925925923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4DD4-D14E-8B5A-DD7190B67C01}"/>
                </c:ext>
              </c:extLst>
            </c:dLbl>
            <c:dLbl>
              <c:idx val="1"/>
              <c:layout>
                <c:manualLayout>
                  <c:x val="-9.0659340659340754E-2"/>
                  <c:y val="-3.2258064516128997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4DD4-D14E-8B5A-DD7190B67C01}"/>
                </c:ext>
              </c:extLst>
            </c:dLbl>
            <c:dLbl>
              <c:idx val="2"/>
              <c:layout>
                <c:manualLayout>
                  <c:x val="-6.5934065934066033E-2"/>
                  <c:y val="-3.6290322580645164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8-4DD4-D14E-8B5A-DD7190B67C01}"/>
                </c:ext>
              </c:extLst>
            </c:dLbl>
            <c:dLbl>
              <c:idx val="3"/>
              <c:layout>
                <c:manualLayout>
                  <c:x val="-8.7912087912087919E-2"/>
                  <c:y val="-2.4193548387096794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A-4DD4-D14E-8B5A-DD7190B67C01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800" b="1" i="0" u="none" strike="noStrike" kern="1200" baseline="0">
                    <a:solidFill>
                      <a:sysClr val="windowText" lastClr="000000"/>
                    </a:solidFill>
                    <a:latin typeface="Cambria" panose="02040503050406030204" pitchFamily="18" charset="0"/>
                    <a:ea typeface="+mn-ea"/>
                    <a:cs typeface="+mn-cs"/>
                  </a:defRPr>
                </a:pPr>
                <a:endParaRPr lang="en-GH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dk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'28. Fixed Network per Operator'!$G$2:$K$2</c:f>
              <c:strCache>
                <c:ptCount val="5"/>
                <c:pt idx="0">
                  <c:v>Q1 2025</c:v>
                </c:pt>
                <c:pt idx="1">
                  <c:v>Q2 2025</c:v>
                </c:pt>
                <c:pt idx="2">
                  <c:v>Q3 2025</c:v>
                </c:pt>
                <c:pt idx="3">
                  <c:v>Q4 2025</c:v>
                </c:pt>
                <c:pt idx="4">
                  <c:v>Q1 2026</c:v>
                </c:pt>
              </c:strCache>
            </c:strRef>
          </c:cat>
          <c:val>
            <c:numRef>
              <c:f>'28. Fixed Network per Operator'!$G$5:$K$5</c:f>
              <c:numCache>
                <c:formatCode>#,##0</c:formatCode>
                <c:ptCount val="5"/>
                <c:pt idx="0">
                  <c:v>48225</c:v>
                </c:pt>
                <c:pt idx="1">
                  <c:v>56402</c:v>
                </c:pt>
                <c:pt idx="2">
                  <c:v>70481</c:v>
                </c:pt>
                <c:pt idx="3">
                  <c:v>82600</c:v>
                </c:pt>
                <c:pt idx="4">
                  <c:v>91901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4DD4-D14E-8B5A-DD7190B67C0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448614527"/>
        <c:axId val="1664953711"/>
      </c:lineChart>
      <c:catAx>
        <c:axId val="144861452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dk1">
                  <a:lumMod val="15000"/>
                  <a:lumOff val="85000"/>
                  <a:alpha val="54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dk1">
                  <a:lumMod val="15000"/>
                  <a:lumOff val="85000"/>
                  <a:alpha val="51000"/>
                </a:schemeClr>
              </a:solidFill>
              <a:round/>
            </a:ln>
            <a:effectLst/>
          </c:spPr>
        </c:min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dk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1" i="0" u="none" strike="noStrike" kern="1200" cap="none" spc="0" normalizeH="0" baseline="0">
                <a:solidFill>
                  <a:sysClr val="windowText" lastClr="000000"/>
                </a:solidFill>
                <a:latin typeface="Cambria" panose="02040503050406030204" pitchFamily="18" charset="0"/>
                <a:ea typeface="+mn-ea"/>
                <a:cs typeface="+mn-cs"/>
              </a:defRPr>
            </a:pPr>
            <a:endParaRPr lang="en-GH"/>
          </a:p>
        </c:txPr>
        <c:crossAx val="1664953711"/>
        <c:crosses val="autoZero"/>
        <c:auto val="1"/>
        <c:lblAlgn val="ctr"/>
        <c:lblOffset val="100"/>
        <c:noMultiLvlLbl val="0"/>
      </c:catAx>
      <c:valAx>
        <c:axId val="166495371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dk1">
                  <a:lumMod val="15000"/>
                  <a:lumOff val="85000"/>
                  <a:alpha val="54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800" b="1" i="0" u="none" strike="noStrike" kern="1200" baseline="0">
                    <a:solidFill>
                      <a:sysClr val="windowText" lastClr="000000"/>
                    </a:solidFill>
                    <a:latin typeface="Cambria" panose="02040503050406030204" pitchFamily="18" charset="0"/>
                    <a:ea typeface="+mn-ea"/>
                    <a:cs typeface="+mn-cs"/>
                  </a:defRPr>
                </a:pPr>
                <a:r>
                  <a:rPr lang="en-GB"/>
                  <a:t>Fixed Data Subscriptions</a:t>
                </a:r>
              </a:p>
            </c:rich>
          </c:tx>
          <c:layout>
            <c:manualLayout>
              <c:xMode val="edge"/>
              <c:yMode val="edge"/>
              <c:x val="1.9444444444444445E-2"/>
              <c:y val="0.20179644211140274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800" b="1" i="0" u="none" strike="noStrike" kern="1200" baseline="0">
                  <a:solidFill>
                    <a:sysClr val="windowText" lastClr="000000"/>
                  </a:solidFill>
                  <a:latin typeface="Cambria" panose="02040503050406030204" pitchFamily="18" charset="0"/>
                  <a:ea typeface="+mn-ea"/>
                  <a:cs typeface="+mn-cs"/>
                </a:defRPr>
              </a:pPr>
              <a:endParaRPr lang="en-GH"/>
            </a:p>
          </c:txPr>
        </c:title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1" i="0" u="none" strike="noStrike" kern="1200" baseline="0">
                <a:solidFill>
                  <a:sysClr val="windowText" lastClr="000000"/>
                </a:solidFill>
                <a:latin typeface="Cambria" panose="02040503050406030204" pitchFamily="18" charset="0"/>
                <a:ea typeface="+mn-ea"/>
                <a:cs typeface="+mn-cs"/>
              </a:defRPr>
            </a:pPr>
            <a:endParaRPr lang="en-GH"/>
          </a:p>
        </c:txPr>
        <c:crossAx val="1448614527"/>
        <c:crosses val="autoZero"/>
        <c:crossBetween val="between"/>
      </c:valAx>
      <c:spPr>
        <a:pattFill prst="ltDnDiag">
          <a:fgClr>
            <a:schemeClr val="dk1">
              <a:lumMod val="15000"/>
              <a:lumOff val="85000"/>
            </a:schemeClr>
          </a:fgClr>
          <a:bgClr>
            <a:schemeClr val="lt1"/>
          </a:bgClr>
        </a:pattFill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800" b="1" i="0" u="none" strike="noStrike" kern="1200" baseline="0">
              <a:solidFill>
                <a:sysClr val="windowText" lastClr="000000"/>
              </a:solidFill>
              <a:latin typeface="Cambria" panose="02040503050406030204" pitchFamily="18" charset="0"/>
              <a:ea typeface="+mn-ea"/>
              <a:cs typeface="+mn-cs"/>
            </a:defRPr>
          </a:pPr>
          <a:endParaRPr lang="en-GH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lt1"/>
    </a:solidFill>
    <a:ln w="25400" cap="flat" cmpd="sng" algn="ctr">
      <a:solidFill>
        <a:schemeClr val="accent1"/>
      </a:solidFill>
      <a:round/>
    </a:ln>
    <a:effectLst/>
  </c:spPr>
  <c:txPr>
    <a:bodyPr/>
    <a:lstStyle/>
    <a:p>
      <a:pPr>
        <a:defRPr sz="800" b="1">
          <a:solidFill>
            <a:sysClr val="windowText" lastClr="000000"/>
          </a:solidFill>
          <a:latin typeface="Cambria" panose="02040503050406030204" pitchFamily="18" charset="0"/>
        </a:defRPr>
      </a:pPr>
      <a:endParaRPr lang="en-GH"/>
    </a:p>
  </c:txPr>
  <c:printSettings>
    <c:headerFooter/>
    <c:pageMargins b="0.75" l="0.7" r="0.7" t="0.75" header="0.3" footer="0.3"/>
    <c:pageSetup/>
  </c:printSettings>
</c:chartSpace>
</file>

<file path=xl/charts/chart4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5400000" spcFirstLastPara="1" vertOverflow="ellipsis" wrap="square" anchor="ctr" anchorCtr="1"/>
              <a:lstStyle/>
              <a:p>
                <a:pPr>
                  <a:defRPr sz="800" b="1" i="0" u="none" strike="noStrike" kern="1200" baseline="0">
                    <a:solidFill>
                      <a:sysClr val="windowText" lastClr="000000"/>
                    </a:solidFill>
                    <a:latin typeface="Cambria" panose="02040503050406030204" pitchFamily="18" charset="0"/>
                    <a:ea typeface="+mn-ea"/>
                    <a:cs typeface="+mn-cs"/>
                  </a:defRPr>
                </a:pPr>
                <a:endParaRPr lang="en-GH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dk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'29. Fixed Broadband Subs'!$H$2:$L$2</c:f>
              <c:strCache>
                <c:ptCount val="5"/>
                <c:pt idx="0">
                  <c:v>Q1 2025</c:v>
                </c:pt>
                <c:pt idx="1">
                  <c:v>Q2 2025</c:v>
                </c:pt>
                <c:pt idx="2">
                  <c:v>Q3 2025</c:v>
                </c:pt>
                <c:pt idx="3">
                  <c:v>Q4 2025</c:v>
                </c:pt>
                <c:pt idx="4">
                  <c:v>Q1 2026</c:v>
                </c:pt>
              </c:strCache>
            </c:strRef>
          </c:cat>
          <c:val>
            <c:numRef>
              <c:f>'29. Fixed Broadband Subs'!$H$3:$L$3</c:f>
              <c:numCache>
                <c:formatCode>#,##0</c:formatCode>
                <c:ptCount val="5"/>
                <c:pt idx="0">
                  <c:v>227350</c:v>
                </c:pt>
                <c:pt idx="1">
                  <c:v>236479</c:v>
                </c:pt>
                <c:pt idx="2">
                  <c:v>250569</c:v>
                </c:pt>
                <c:pt idx="3">
                  <c:v>261938</c:v>
                </c:pt>
                <c:pt idx="4">
                  <c:v>273095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5E1-5641-AD22-521841E4723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20"/>
        <c:overlap val="-43"/>
        <c:axId val="1411003839"/>
        <c:axId val="1112640671"/>
      </c:barChart>
      <c:catAx>
        <c:axId val="141100383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dk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dk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1" i="0" u="none" strike="noStrike" kern="1200" cap="none" spc="0" normalizeH="0" baseline="0">
                <a:solidFill>
                  <a:sysClr val="windowText" lastClr="000000"/>
                </a:solidFill>
                <a:latin typeface="Cambria" panose="02040503050406030204" pitchFamily="18" charset="0"/>
                <a:ea typeface="+mn-ea"/>
                <a:cs typeface="+mn-cs"/>
              </a:defRPr>
            </a:pPr>
            <a:endParaRPr lang="en-GH"/>
          </a:p>
        </c:txPr>
        <c:crossAx val="1112640671"/>
        <c:crosses val="autoZero"/>
        <c:auto val="1"/>
        <c:lblAlgn val="ctr"/>
        <c:lblOffset val="100"/>
        <c:noMultiLvlLbl val="0"/>
      </c:catAx>
      <c:valAx>
        <c:axId val="111264067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dk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800" b="1" i="0" u="none" strike="noStrike" kern="1200" baseline="0">
                    <a:solidFill>
                      <a:sysClr val="windowText" lastClr="000000"/>
                    </a:solidFill>
                    <a:latin typeface="Cambria" panose="02040503050406030204" pitchFamily="18" charset="0"/>
                    <a:ea typeface="+mn-ea"/>
                    <a:cs typeface="+mn-cs"/>
                  </a:defRPr>
                </a:pPr>
                <a:r>
                  <a:rPr lang="en-GB"/>
                  <a:t>Fixed Broadband Subscriptions</a:t>
                </a:r>
              </a:p>
            </c:rich>
          </c:tx>
          <c:layout>
            <c:manualLayout>
              <c:xMode val="edge"/>
              <c:yMode val="edge"/>
              <c:x val="1.9444444444444445E-2"/>
              <c:y val="0.21089267189333516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800" b="1" i="0" u="none" strike="noStrike" kern="1200" baseline="0">
                  <a:solidFill>
                    <a:sysClr val="windowText" lastClr="000000"/>
                  </a:solidFill>
                  <a:latin typeface="Cambria" panose="02040503050406030204" pitchFamily="18" charset="0"/>
                  <a:ea typeface="+mn-ea"/>
                  <a:cs typeface="+mn-cs"/>
                </a:defRPr>
              </a:pPr>
              <a:endParaRPr lang="en-GH"/>
            </a:p>
          </c:txPr>
        </c:title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1" i="0" u="none" strike="noStrike" kern="1200" baseline="0">
                <a:solidFill>
                  <a:sysClr val="windowText" lastClr="000000"/>
                </a:solidFill>
                <a:latin typeface="Cambria" panose="02040503050406030204" pitchFamily="18" charset="0"/>
                <a:ea typeface="+mn-ea"/>
                <a:cs typeface="+mn-cs"/>
              </a:defRPr>
            </a:pPr>
            <a:endParaRPr lang="en-GH"/>
          </a:p>
        </c:txPr>
        <c:crossAx val="1411003839"/>
        <c:crosses val="autoZero"/>
        <c:crossBetween val="between"/>
      </c:valAx>
      <c:spPr>
        <a:pattFill prst="ltDnDiag">
          <a:fgClr>
            <a:schemeClr val="dk1">
              <a:lumMod val="15000"/>
              <a:lumOff val="85000"/>
            </a:schemeClr>
          </a:fgClr>
          <a:bgClr>
            <a:schemeClr val="lt1"/>
          </a:bgClr>
        </a:pattFill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lt1"/>
    </a:solidFill>
    <a:ln w="25400" cap="flat" cmpd="sng" algn="ctr">
      <a:solidFill>
        <a:schemeClr val="accent1"/>
      </a:solidFill>
      <a:round/>
    </a:ln>
    <a:effectLst/>
  </c:spPr>
  <c:txPr>
    <a:bodyPr/>
    <a:lstStyle/>
    <a:p>
      <a:pPr>
        <a:defRPr sz="800" b="1">
          <a:solidFill>
            <a:sysClr val="windowText" lastClr="000000"/>
          </a:solidFill>
          <a:latin typeface="Cambria" panose="02040503050406030204" pitchFamily="18" charset="0"/>
        </a:defRPr>
      </a:pPr>
      <a:endParaRPr lang="en-GH"/>
    </a:p>
  </c:txPr>
  <c:printSettings>
    <c:headerFooter/>
    <c:pageMargins b="0.75" l="0.7" r="0.7" t="0.75" header="0.3" footer="0.3"/>
    <c:pageSetup/>
  </c:printSettings>
</c:chartSpace>
</file>

<file path=xl/charts/chart4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tx>
            <c:strRef>
              <c:f>'30. Fixed BB per operator'!$A$3</c:f>
              <c:strCache>
                <c:ptCount val="1"/>
                <c:pt idx="0">
                  <c:v>MTN</c:v>
                </c:pt>
              </c:strCache>
            </c:strRef>
          </c:tx>
          <c:spPr>
            <a:ln w="22225" cap="rnd">
              <a:solidFill>
                <a:srgbClr val="FFFF00"/>
              </a:solidFill>
              <a:round/>
            </a:ln>
            <a:effectLst/>
          </c:spPr>
          <c:marker>
            <c:symbol val="diamond"/>
            <c:size val="7"/>
            <c:spPr>
              <a:solidFill>
                <a:schemeClr val="tx1"/>
              </a:solidFill>
              <a:ln w="15875">
                <a:solidFill>
                  <a:schemeClr val="accent1"/>
                </a:solidFill>
                <a:round/>
              </a:ln>
              <a:effectLst/>
            </c:spPr>
          </c:marker>
          <c:dLbls>
            <c:dLbl>
              <c:idx val="0"/>
              <c:layout>
                <c:manualLayout>
                  <c:x val="-6.3888888888888884E-2"/>
                  <c:y val="-3.9603960396039604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C934-6A4B-A2DC-06F37F35EB05}"/>
                </c:ext>
              </c:extLst>
            </c:dLbl>
            <c:dLbl>
              <c:idx val="1"/>
              <c:layout>
                <c:manualLayout>
                  <c:x val="-7.4352037926694828E-2"/>
                  <c:y val="-3.2325793087561859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C934-6A4B-A2DC-06F37F35EB05}"/>
                </c:ext>
              </c:extLst>
            </c:dLbl>
            <c:dLbl>
              <c:idx val="2"/>
              <c:layout>
                <c:manualLayout>
                  <c:x val="-8.2613375474105369E-2"/>
                  <c:y val="-3.2325793087561866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C934-6A4B-A2DC-06F37F35EB05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800" b="1" i="0" u="none" strike="noStrike" kern="1200" baseline="0">
                    <a:solidFill>
                      <a:sysClr val="windowText" lastClr="000000"/>
                    </a:solidFill>
                    <a:latin typeface="Cambria" panose="02040503050406030204" pitchFamily="18" charset="0"/>
                    <a:ea typeface="+mn-ea"/>
                    <a:cs typeface="+mn-cs"/>
                  </a:defRPr>
                </a:pPr>
                <a:endParaRPr lang="en-GH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dk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'30. Fixed BB per operator'!$G$2:$K$2</c:f>
              <c:strCache>
                <c:ptCount val="5"/>
                <c:pt idx="0">
                  <c:v>Q1 2025</c:v>
                </c:pt>
                <c:pt idx="1">
                  <c:v>Q2 2025</c:v>
                </c:pt>
                <c:pt idx="2">
                  <c:v>Q3 2025</c:v>
                </c:pt>
                <c:pt idx="3">
                  <c:v>Q4 2025</c:v>
                </c:pt>
                <c:pt idx="4">
                  <c:v>Q1 2026</c:v>
                </c:pt>
              </c:strCache>
            </c:strRef>
          </c:cat>
          <c:val>
            <c:numRef>
              <c:f>'30. Fixed BB per operator'!$G$3:$K$3</c:f>
              <c:numCache>
                <c:formatCode>#,##0</c:formatCode>
                <c:ptCount val="5"/>
                <c:pt idx="0">
                  <c:v>144499</c:v>
                </c:pt>
                <c:pt idx="1">
                  <c:v>150471</c:v>
                </c:pt>
                <c:pt idx="2">
                  <c:v>161763</c:v>
                </c:pt>
                <c:pt idx="3">
                  <c:v>171862</c:v>
                </c:pt>
                <c:pt idx="4">
                  <c:v>178718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934-6A4B-A2DC-06F37F35EB05}"/>
            </c:ext>
          </c:extLst>
        </c:ser>
        <c:ser>
          <c:idx val="1"/>
          <c:order val="1"/>
          <c:tx>
            <c:strRef>
              <c:f>'30. Fixed BB per operator'!$A$4</c:f>
              <c:strCache>
                <c:ptCount val="1"/>
                <c:pt idx="0">
                  <c:v>Telecel</c:v>
                </c:pt>
              </c:strCache>
            </c:strRef>
          </c:tx>
          <c:spPr>
            <a:ln w="22225" cap="rnd">
              <a:solidFill>
                <a:srgbClr val="FF0000"/>
              </a:solidFill>
              <a:round/>
            </a:ln>
            <a:effectLst/>
          </c:spPr>
          <c:marker>
            <c:symbol val="star"/>
            <c:size val="7"/>
            <c:spPr>
              <a:noFill/>
              <a:ln w="15875">
                <a:solidFill>
                  <a:schemeClr val="tx1"/>
                </a:solidFill>
                <a:round/>
              </a:ln>
              <a:effectLst/>
            </c:spPr>
          </c:marker>
          <c:dLbls>
            <c:dLbl>
              <c:idx val="0"/>
              <c:layout>
                <c:manualLayout>
                  <c:x val="-6.3888888888888884E-2"/>
                  <c:y val="-3.9603960396039604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C934-6A4B-A2DC-06F37F35EB05}"/>
                </c:ext>
              </c:extLst>
            </c:dLbl>
            <c:dLbl>
              <c:idx val="1"/>
              <c:layout>
                <c:manualLayout>
                  <c:x val="-7.7105817109165017E-2"/>
                  <c:y val="-4.0407241359452319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C934-6A4B-A2DC-06F37F35EB05}"/>
                </c:ext>
              </c:extLst>
            </c:dLbl>
            <c:dLbl>
              <c:idx val="2"/>
              <c:layout>
                <c:manualLayout>
                  <c:x val="-7.4352037926694828E-2"/>
                  <c:y val="-4.0407241359452319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C934-6A4B-A2DC-06F37F35EB05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800" b="1" i="0" u="none" strike="noStrike" kern="1200" baseline="0">
                    <a:solidFill>
                      <a:sysClr val="windowText" lastClr="000000"/>
                    </a:solidFill>
                    <a:latin typeface="Cambria" panose="02040503050406030204" pitchFamily="18" charset="0"/>
                    <a:ea typeface="+mn-ea"/>
                    <a:cs typeface="+mn-cs"/>
                  </a:defRPr>
                </a:pPr>
                <a:endParaRPr lang="en-GH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dk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'30. Fixed BB per operator'!$G$2:$K$2</c:f>
              <c:strCache>
                <c:ptCount val="5"/>
                <c:pt idx="0">
                  <c:v>Q1 2025</c:v>
                </c:pt>
                <c:pt idx="1">
                  <c:v>Q2 2025</c:v>
                </c:pt>
                <c:pt idx="2">
                  <c:v>Q3 2025</c:v>
                </c:pt>
                <c:pt idx="3">
                  <c:v>Q4 2025</c:v>
                </c:pt>
                <c:pt idx="4">
                  <c:v>Q1 2026</c:v>
                </c:pt>
              </c:strCache>
            </c:strRef>
          </c:cat>
          <c:val>
            <c:numRef>
              <c:f>'30. Fixed BB per operator'!$G$4:$K$4</c:f>
              <c:numCache>
                <c:formatCode>#,##0</c:formatCode>
                <c:ptCount val="5"/>
                <c:pt idx="0">
                  <c:v>82851</c:v>
                </c:pt>
                <c:pt idx="1">
                  <c:v>86008</c:v>
                </c:pt>
                <c:pt idx="2">
                  <c:v>88806</c:v>
                </c:pt>
                <c:pt idx="3">
                  <c:v>90076</c:v>
                </c:pt>
                <c:pt idx="4">
                  <c:v>94337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C934-6A4B-A2DC-06F37F35EB0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112652959"/>
        <c:axId val="1571683775"/>
      </c:lineChart>
      <c:catAx>
        <c:axId val="111265295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dk1">
                  <a:lumMod val="15000"/>
                  <a:lumOff val="85000"/>
                  <a:alpha val="54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dk1">
                  <a:lumMod val="15000"/>
                  <a:lumOff val="85000"/>
                  <a:alpha val="51000"/>
                </a:schemeClr>
              </a:solidFill>
              <a:round/>
            </a:ln>
            <a:effectLst/>
          </c:spPr>
        </c:min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dk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1" i="0" u="none" strike="noStrike" kern="1200" cap="none" spc="0" normalizeH="0" baseline="0">
                <a:solidFill>
                  <a:sysClr val="windowText" lastClr="000000"/>
                </a:solidFill>
                <a:latin typeface="Cambria" panose="02040503050406030204" pitchFamily="18" charset="0"/>
                <a:ea typeface="+mn-ea"/>
                <a:cs typeface="+mn-cs"/>
              </a:defRPr>
            </a:pPr>
            <a:endParaRPr lang="en-GH"/>
          </a:p>
        </c:txPr>
        <c:crossAx val="1571683775"/>
        <c:crosses val="autoZero"/>
        <c:auto val="1"/>
        <c:lblAlgn val="ctr"/>
        <c:lblOffset val="100"/>
        <c:noMultiLvlLbl val="0"/>
      </c:catAx>
      <c:valAx>
        <c:axId val="157168377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dk1">
                  <a:lumMod val="15000"/>
                  <a:lumOff val="85000"/>
                  <a:alpha val="54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800" b="1" i="0" u="none" strike="noStrike" kern="1200" baseline="0">
                    <a:solidFill>
                      <a:sysClr val="windowText" lastClr="000000"/>
                    </a:solidFill>
                    <a:latin typeface="Cambria" panose="02040503050406030204" pitchFamily="18" charset="0"/>
                    <a:ea typeface="+mn-ea"/>
                    <a:cs typeface="+mn-cs"/>
                  </a:defRPr>
                </a:pPr>
                <a:r>
                  <a:rPr lang="en-GB"/>
                  <a:t>Fixed Broadband Subscriptions </a:t>
                </a:r>
              </a:p>
            </c:rich>
          </c:tx>
          <c:layout>
            <c:manualLayout>
              <c:xMode val="edge"/>
              <c:yMode val="edge"/>
              <c:x val="2.2222222222222223E-2"/>
              <c:y val="0.20391299602401186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800" b="1" i="0" u="none" strike="noStrike" kern="1200" baseline="0">
                  <a:solidFill>
                    <a:sysClr val="windowText" lastClr="000000"/>
                  </a:solidFill>
                  <a:latin typeface="Cambria" panose="02040503050406030204" pitchFamily="18" charset="0"/>
                  <a:ea typeface="+mn-ea"/>
                  <a:cs typeface="+mn-cs"/>
                </a:defRPr>
              </a:pPr>
              <a:endParaRPr lang="en-GH"/>
            </a:p>
          </c:txPr>
        </c:title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1" i="0" u="none" strike="noStrike" kern="1200" baseline="0">
                <a:solidFill>
                  <a:sysClr val="windowText" lastClr="000000"/>
                </a:solidFill>
                <a:latin typeface="Cambria" panose="02040503050406030204" pitchFamily="18" charset="0"/>
                <a:ea typeface="+mn-ea"/>
                <a:cs typeface="+mn-cs"/>
              </a:defRPr>
            </a:pPr>
            <a:endParaRPr lang="en-GH"/>
          </a:p>
        </c:txPr>
        <c:crossAx val="1112652959"/>
        <c:crosses val="autoZero"/>
        <c:crossBetween val="between"/>
      </c:valAx>
      <c:spPr>
        <a:pattFill prst="ltDnDiag">
          <a:fgClr>
            <a:schemeClr val="dk1">
              <a:lumMod val="15000"/>
              <a:lumOff val="85000"/>
            </a:schemeClr>
          </a:fgClr>
          <a:bgClr>
            <a:schemeClr val="lt1"/>
          </a:bgClr>
        </a:pattFill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800" b="1" i="0" u="none" strike="noStrike" kern="1200" baseline="0">
              <a:solidFill>
                <a:sysClr val="windowText" lastClr="000000"/>
              </a:solidFill>
              <a:latin typeface="Cambria" panose="02040503050406030204" pitchFamily="18" charset="0"/>
              <a:ea typeface="+mn-ea"/>
              <a:cs typeface="+mn-cs"/>
            </a:defRPr>
          </a:pPr>
          <a:endParaRPr lang="en-GH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lt1"/>
    </a:solidFill>
    <a:ln w="22225" cap="flat" cmpd="sng" algn="ctr">
      <a:solidFill>
        <a:schemeClr val="accent1"/>
      </a:solidFill>
      <a:round/>
    </a:ln>
    <a:effectLst/>
  </c:spPr>
  <c:txPr>
    <a:bodyPr/>
    <a:lstStyle/>
    <a:p>
      <a:pPr>
        <a:defRPr sz="800" b="1">
          <a:solidFill>
            <a:sysClr val="windowText" lastClr="000000"/>
          </a:solidFill>
          <a:latin typeface="Cambria" panose="02040503050406030204" pitchFamily="18" charset="0"/>
        </a:defRPr>
      </a:pPr>
      <a:endParaRPr lang="en-GH"/>
    </a:p>
  </c:txPr>
  <c:printSettings>
    <c:headerFooter/>
    <c:pageMargins b="0.75" l="0.7" r="0.7" t="0.75" header="0.3" footer="0.3"/>
    <c:pageSetup/>
  </c:printSettings>
</c:chartSpace>
</file>

<file path=xl/charts/chart4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'31. Fixed Broadband Traffic'!$A$3</c:f>
              <c:strCache>
                <c:ptCount val="1"/>
                <c:pt idx="0">
                  <c:v>MTN Traffic (TB)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  <a:effectLst/>
          </c:spPr>
          <c:invertIfNegative val="0"/>
          <c:dLbls>
            <c:numFmt formatCode="#,##0" sourceLinked="0"/>
            <c:spPr>
              <a:noFill/>
              <a:ln>
                <a:noFill/>
              </a:ln>
              <a:effectLst/>
            </c:spPr>
            <c:txPr>
              <a:bodyPr rot="5400000" spcFirstLastPara="1" vertOverflow="ellipsis" wrap="square" anchor="ctr" anchorCtr="1"/>
              <a:lstStyle/>
              <a:p>
                <a:pPr>
                  <a:defRPr sz="800" b="1" i="0" u="none" strike="noStrike" kern="1200" baseline="0">
                    <a:solidFill>
                      <a:sysClr val="windowText" lastClr="000000"/>
                    </a:solidFill>
                    <a:latin typeface="Cambria" panose="02040503050406030204" pitchFamily="18" charset="0"/>
                    <a:ea typeface="+mn-ea"/>
                    <a:cs typeface="+mn-cs"/>
                  </a:defRPr>
                </a:pPr>
                <a:endParaRPr lang="en-GH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dk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'31. Fixed Broadband Traffic'!$G$2:$K$2</c:f>
              <c:strCache>
                <c:ptCount val="5"/>
                <c:pt idx="0">
                  <c:v>Q1 2025</c:v>
                </c:pt>
                <c:pt idx="1">
                  <c:v>Q2 2025</c:v>
                </c:pt>
                <c:pt idx="2">
                  <c:v>Q3 2025</c:v>
                </c:pt>
                <c:pt idx="3">
                  <c:v>Q4 2025</c:v>
                </c:pt>
                <c:pt idx="4">
                  <c:v>Q1 2026</c:v>
                </c:pt>
              </c:strCache>
            </c:strRef>
          </c:cat>
          <c:val>
            <c:numRef>
              <c:f>'31. Fixed Broadband Traffic'!$G$3:$K$3</c:f>
              <c:numCache>
                <c:formatCode>#,##0</c:formatCode>
                <c:ptCount val="5"/>
                <c:pt idx="0">
                  <c:v>59475.723665999998</c:v>
                </c:pt>
                <c:pt idx="1">
                  <c:v>65062.839113640002</c:v>
                </c:pt>
                <c:pt idx="2">
                  <c:v>69811.973412000007</c:v>
                </c:pt>
                <c:pt idx="3">
                  <c:v>73449.003769999996</c:v>
                </c:pt>
                <c:pt idx="4">
                  <c:v>69650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FA6-1441-8C49-0192751628ED}"/>
            </c:ext>
          </c:extLst>
        </c:ser>
        <c:ser>
          <c:idx val="1"/>
          <c:order val="1"/>
          <c:tx>
            <c:strRef>
              <c:f>'31. Fixed Broadband Traffic'!$A$4</c:f>
              <c:strCache>
                <c:ptCount val="1"/>
                <c:pt idx="0">
                  <c:v>Telecel Traffic (TB)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  <a:effectLst/>
          </c:spPr>
          <c:invertIfNegative val="0"/>
          <c:dLbls>
            <c:numFmt formatCode="#,##0" sourceLinked="0"/>
            <c:spPr>
              <a:noFill/>
              <a:ln>
                <a:noFill/>
              </a:ln>
              <a:effectLst/>
            </c:spPr>
            <c:txPr>
              <a:bodyPr rot="5400000" spcFirstLastPara="1" vertOverflow="ellipsis" wrap="square" anchor="ctr" anchorCtr="1"/>
              <a:lstStyle/>
              <a:p>
                <a:pPr>
                  <a:defRPr sz="800" b="1" i="0" u="none" strike="noStrike" kern="1200" baseline="0">
                    <a:solidFill>
                      <a:sysClr val="windowText" lastClr="000000"/>
                    </a:solidFill>
                    <a:latin typeface="Cambria" panose="02040503050406030204" pitchFamily="18" charset="0"/>
                    <a:ea typeface="+mn-ea"/>
                    <a:cs typeface="+mn-cs"/>
                  </a:defRPr>
                </a:pPr>
                <a:endParaRPr lang="en-GH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dk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'31. Fixed Broadband Traffic'!$G$2:$K$2</c:f>
              <c:strCache>
                <c:ptCount val="5"/>
                <c:pt idx="0">
                  <c:v>Q1 2025</c:v>
                </c:pt>
                <c:pt idx="1">
                  <c:v>Q2 2025</c:v>
                </c:pt>
                <c:pt idx="2">
                  <c:v>Q3 2025</c:v>
                </c:pt>
                <c:pt idx="3">
                  <c:v>Q4 2025</c:v>
                </c:pt>
                <c:pt idx="4">
                  <c:v>Q1 2026</c:v>
                </c:pt>
              </c:strCache>
            </c:strRef>
          </c:cat>
          <c:val>
            <c:numRef>
              <c:f>'31. Fixed Broadband Traffic'!$G$4:$K$4</c:f>
              <c:numCache>
                <c:formatCode>#,##0</c:formatCode>
                <c:ptCount val="5"/>
                <c:pt idx="0">
                  <c:v>52698.555370000002</c:v>
                </c:pt>
                <c:pt idx="1">
                  <c:v>54347.852138379996</c:v>
                </c:pt>
                <c:pt idx="2">
                  <c:v>55642.980227</c:v>
                </c:pt>
                <c:pt idx="3">
                  <c:v>56760.252505999997</c:v>
                </c:pt>
                <c:pt idx="4">
                  <c:v>55312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AFA6-1441-8C49-0192751628E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20"/>
        <c:overlap val="-43"/>
        <c:axId val="1503797887"/>
        <c:axId val="1504408079"/>
      </c:barChart>
      <c:lineChart>
        <c:grouping val="standard"/>
        <c:varyColors val="0"/>
        <c:ser>
          <c:idx val="2"/>
          <c:order val="2"/>
          <c:tx>
            <c:strRef>
              <c:f>'31. Fixed Broadband Traffic'!$A$5</c:f>
              <c:strCache>
                <c:ptCount val="1"/>
                <c:pt idx="0">
                  <c:v>Total Fixed Broadband Traffic (TB)</c:v>
                </c:pt>
              </c:strCache>
            </c:strRef>
          </c:tx>
          <c:spPr>
            <a:ln w="22225" cap="rnd">
              <a:solidFill>
                <a:srgbClr val="FF0000"/>
              </a:solidFill>
              <a:round/>
            </a:ln>
            <a:effectLst/>
          </c:spPr>
          <c:marker>
            <c:symbol val="diamond"/>
            <c:size val="7"/>
            <c:spPr>
              <a:solidFill>
                <a:schemeClr val="tx1"/>
              </a:solidFill>
              <a:ln w="15875">
                <a:solidFill>
                  <a:schemeClr val="accent3"/>
                </a:solidFill>
                <a:round/>
              </a:ln>
              <a:effectLst/>
            </c:spPr>
          </c:marker>
          <c:dLbls>
            <c:dLbl>
              <c:idx val="0"/>
              <c:layout>
                <c:manualLayout>
                  <c:x val="-7.72388116022239E-2"/>
                  <c:y val="-4.6121593291404632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AFA6-1441-8C49-0192751628ED}"/>
                </c:ext>
              </c:extLst>
            </c:dLbl>
            <c:dLbl>
              <c:idx val="1"/>
              <c:layout>
                <c:manualLayout>
                  <c:x val="-7.6677316293929709E-2"/>
                  <c:y val="-3.7735849056603772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AFA6-1441-8C49-0192751628ED}"/>
                </c:ext>
              </c:extLst>
            </c:dLbl>
            <c:dLbl>
              <c:idx val="2"/>
              <c:layout>
                <c:manualLayout>
                  <c:x val="-8.3067092651757185E-2"/>
                  <c:y val="-2.5157232704402524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AFA6-1441-8C49-0192751628ED}"/>
                </c:ext>
              </c:extLst>
            </c:dLbl>
            <c:dLbl>
              <c:idx val="3"/>
              <c:layout>
                <c:manualLayout>
                  <c:x val="-3.8338658146964973E-2"/>
                  <c:y val="-2.5157232704402521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3D41-7246-9BF1-5EB5A9720934}"/>
                </c:ext>
              </c:extLst>
            </c:dLbl>
            <c:numFmt formatCode="#,##0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800" b="1" i="0" u="none" strike="noStrike" kern="1200" baseline="0">
                    <a:solidFill>
                      <a:sysClr val="windowText" lastClr="000000"/>
                    </a:solidFill>
                    <a:latin typeface="Cambria" panose="02040503050406030204" pitchFamily="18" charset="0"/>
                    <a:ea typeface="+mn-ea"/>
                    <a:cs typeface="+mn-cs"/>
                  </a:defRPr>
                </a:pPr>
                <a:endParaRPr lang="en-GH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dk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'31. Fixed Broadband Traffic'!$G$2:$K$2</c:f>
              <c:strCache>
                <c:ptCount val="5"/>
                <c:pt idx="0">
                  <c:v>Q1 2025</c:v>
                </c:pt>
                <c:pt idx="1">
                  <c:v>Q2 2025</c:v>
                </c:pt>
                <c:pt idx="2">
                  <c:v>Q3 2025</c:v>
                </c:pt>
                <c:pt idx="3">
                  <c:v>Q4 2025</c:v>
                </c:pt>
                <c:pt idx="4">
                  <c:v>Q1 2026</c:v>
                </c:pt>
              </c:strCache>
            </c:strRef>
          </c:cat>
          <c:val>
            <c:numRef>
              <c:f>'31. Fixed Broadband Traffic'!$G$5:$K$5</c:f>
              <c:numCache>
                <c:formatCode>#,##0</c:formatCode>
                <c:ptCount val="5"/>
                <c:pt idx="0">
                  <c:v>112174.27903599999</c:v>
                </c:pt>
                <c:pt idx="1">
                  <c:v>119410.69125202</c:v>
                </c:pt>
                <c:pt idx="2">
                  <c:v>125454.95363900001</c:v>
                </c:pt>
                <c:pt idx="3">
                  <c:v>130209.256276</c:v>
                </c:pt>
                <c:pt idx="4">
                  <c:v>124962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AFA6-1441-8C49-0192751628E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503797887"/>
        <c:axId val="1504408079"/>
      </c:lineChart>
      <c:catAx>
        <c:axId val="150379788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dk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dk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1" i="0" u="none" strike="noStrike" kern="1200" cap="none" spc="0" normalizeH="0" baseline="0">
                <a:solidFill>
                  <a:sysClr val="windowText" lastClr="000000"/>
                </a:solidFill>
                <a:latin typeface="Cambria" panose="02040503050406030204" pitchFamily="18" charset="0"/>
                <a:ea typeface="+mn-ea"/>
                <a:cs typeface="+mn-cs"/>
              </a:defRPr>
            </a:pPr>
            <a:endParaRPr lang="en-GH"/>
          </a:p>
        </c:txPr>
        <c:crossAx val="1504408079"/>
        <c:crosses val="autoZero"/>
        <c:auto val="1"/>
        <c:lblAlgn val="ctr"/>
        <c:lblOffset val="100"/>
        <c:noMultiLvlLbl val="0"/>
      </c:catAx>
      <c:valAx>
        <c:axId val="150440807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dk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800" b="1" i="0" u="none" strike="noStrike" kern="1200" baseline="0">
                    <a:solidFill>
                      <a:sysClr val="windowText" lastClr="000000"/>
                    </a:solidFill>
                    <a:latin typeface="Cambria" panose="02040503050406030204" pitchFamily="18" charset="0"/>
                    <a:ea typeface="+mn-ea"/>
                    <a:cs typeface="+mn-cs"/>
                  </a:defRPr>
                </a:pPr>
                <a:r>
                  <a:rPr lang="en-GB"/>
                  <a:t>Fixed Broadband Traffic(Thousands)</a:t>
                </a:r>
              </a:p>
              <a:p>
                <a:pPr>
                  <a:defRPr/>
                </a:pPr>
                <a:endParaRPr lang="en-GB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800" b="1" i="0" u="none" strike="noStrike" kern="1200" baseline="0">
                  <a:solidFill>
                    <a:sysClr val="windowText" lastClr="000000"/>
                  </a:solidFill>
                  <a:latin typeface="Cambria" panose="02040503050406030204" pitchFamily="18" charset="0"/>
                  <a:ea typeface="+mn-ea"/>
                  <a:cs typeface="+mn-cs"/>
                </a:defRPr>
              </a:pPr>
              <a:endParaRPr lang="en-GH"/>
            </a:p>
          </c:txPr>
        </c:title>
        <c:numFmt formatCode="#,##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1" i="0" u="none" strike="noStrike" kern="1200" baseline="0">
                <a:solidFill>
                  <a:sysClr val="windowText" lastClr="000000"/>
                </a:solidFill>
                <a:latin typeface="Cambria" panose="02040503050406030204" pitchFamily="18" charset="0"/>
                <a:ea typeface="+mn-ea"/>
                <a:cs typeface="+mn-cs"/>
              </a:defRPr>
            </a:pPr>
            <a:endParaRPr lang="en-GH"/>
          </a:p>
        </c:txPr>
        <c:crossAx val="1503797887"/>
        <c:crosses val="autoZero"/>
        <c:crossBetween val="between"/>
      </c:valAx>
      <c:spPr>
        <a:pattFill prst="ltDnDiag">
          <a:fgClr>
            <a:schemeClr val="dk1">
              <a:lumMod val="15000"/>
              <a:lumOff val="85000"/>
            </a:schemeClr>
          </a:fgClr>
          <a:bgClr>
            <a:schemeClr val="lt1"/>
          </a:bgClr>
        </a:pattFill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800" b="1" i="0" u="none" strike="noStrike" kern="1200" baseline="0">
              <a:solidFill>
                <a:sysClr val="windowText" lastClr="000000"/>
              </a:solidFill>
              <a:latin typeface="Cambria" panose="02040503050406030204" pitchFamily="18" charset="0"/>
              <a:ea typeface="+mn-ea"/>
              <a:cs typeface="+mn-cs"/>
            </a:defRPr>
          </a:pPr>
          <a:endParaRPr lang="en-GH"/>
        </a:p>
      </c:txPr>
    </c:legend>
    <c:plotVisOnly val="1"/>
    <c:dispBlanksAs val="gap"/>
    <c:showDLblsOverMax val="0"/>
  </c:chart>
  <c:spPr>
    <a:solidFill>
      <a:schemeClr val="lt1"/>
    </a:solidFill>
    <a:ln w="25400" cap="flat" cmpd="sng" algn="ctr">
      <a:solidFill>
        <a:schemeClr val="accent1"/>
      </a:solidFill>
      <a:round/>
    </a:ln>
    <a:effectLst/>
  </c:spPr>
  <c:txPr>
    <a:bodyPr/>
    <a:lstStyle/>
    <a:p>
      <a:pPr>
        <a:defRPr sz="800" b="1">
          <a:solidFill>
            <a:sysClr val="windowText" lastClr="000000"/>
          </a:solidFill>
          <a:latin typeface="Cambria" panose="02040503050406030204" pitchFamily="18" charset="0"/>
        </a:defRPr>
      </a:pPr>
      <a:endParaRPr lang="en-GH"/>
    </a:p>
  </c:txPr>
  <c:printSettings>
    <c:headerFooter/>
    <c:pageMargins b="0.75" l="0.7" r="0.7" t="0.75" header="0.3" footer="0.3"/>
    <c:pageSetup/>
  </c:printSettings>
</c:chartSpace>
</file>

<file path=xl/charts/chart4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spPr>
            <a:ln w="22225" cap="rnd">
              <a:solidFill>
                <a:schemeClr val="accent1"/>
              </a:solidFill>
              <a:round/>
            </a:ln>
            <a:effectLst/>
          </c:spPr>
          <c:marker>
            <c:symbol val="diamond"/>
            <c:size val="5"/>
            <c:spPr>
              <a:solidFill>
                <a:schemeClr val="tx1"/>
              </a:solidFill>
              <a:ln w="15875">
                <a:solidFill>
                  <a:schemeClr val="accent1"/>
                </a:solidFill>
                <a:round/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800" b="1" i="0" u="none" strike="noStrike" kern="1200" baseline="0">
                    <a:solidFill>
                      <a:sysClr val="windowText" lastClr="000000"/>
                    </a:solidFill>
                    <a:latin typeface="Cambria" panose="02040503050406030204" pitchFamily="18" charset="0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dk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'Starlink - Total Subscriptions'!$D$4:$H$4</c:f>
              <c:strCache>
                <c:ptCount val="5"/>
                <c:pt idx="0">
                  <c:v>Q1 2025</c:v>
                </c:pt>
                <c:pt idx="1">
                  <c:v>Q2 2025</c:v>
                </c:pt>
                <c:pt idx="2">
                  <c:v>Q3 2025</c:v>
                </c:pt>
                <c:pt idx="3">
                  <c:v>Q4 2025</c:v>
                </c:pt>
                <c:pt idx="4">
                  <c:v>Q1 2026</c:v>
                </c:pt>
              </c:strCache>
            </c:strRef>
          </c:cat>
          <c:val>
            <c:numRef>
              <c:f>'Starlink - Total Subscriptions'!$D$5:$H$5</c:f>
              <c:numCache>
                <c:formatCode>_-* #,##0_-;\-* #,##0_-;_-* "-"??_-;_-@_-</c:formatCode>
                <c:ptCount val="5"/>
                <c:pt idx="0">
                  <c:v>9316</c:v>
                </c:pt>
                <c:pt idx="1">
                  <c:v>12718</c:v>
                </c:pt>
                <c:pt idx="2">
                  <c:v>16435</c:v>
                </c:pt>
                <c:pt idx="3">
                  <c:v>22706</c:v>
                </c:pt>
                <c:pt idx="4">
                  <c:v>28612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35B-1A4F-ABD9-DC7D47569B8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294466367"/>
        <c:axId val="1294460543"/>
      </c:lineChart>
      <c:catAx>
        <c:axId val="129446636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dk1">
                  <a:lumMod val="15000"/>
                  <a:lumOff val="85000"/>
                  <a:alpha val="54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dk1">
                  <a:lumMod val="15000"/>
                  <a:lumOff val="85000"/>
                  <a:alpha val="51000"/>
                </a:schemeClr>
              </a:solidFill>
              <a:round/>
            </a:ln>
            <a:effectLst/>
          </c:spPr>
        </c:min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dk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1" i="0" u="none" strike="noStrike" kern="1200" cap="none" spc="0" normalizeH="0" baseline="0">
                <a:solidFill>
                  <a:sysClr val="windowText" lastClr="000000"/>
                </a:solidFill>
                <a:latin typeface="Cambria" panose="02040503050406030204" pitchFamily="18" charset="0"/>
                <a:ea typeface="+mn-ea"/>
                <a:cs typeface="+mn-cs"/>
              </a:defRPr>
            </a:pPr>
            <a:endParaRPr lang="en-US"/>
          </a:p>
        </c:txPr>
        <c:crossAx val="1294460543"/>
        <c:crosses val="autoZero"/>
        <c:auto val="1"/>
        <c:lblAlgn val="ctr"/>
        <c:lblOffset val="100"/>
        <c:noMultiLvlLbl val="0"/>
      </c:catAx>
      <c:valAx>
        <c:axId val="129446054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dk1">
                  <a:lumMod val="15000"/>
                  <a:lumOff val="85000"/>
                  <a:alpha val="54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800" b="1" i="0" u="none" strike="noStrike" kern="1200" baseline="0">
                    <a:solidFill>
                      <a:sysClr val="windowText" lastClr="000000"/>
                    </a:solidFill>
                    <a:latin typeface="Cambria" panose="02040503050406030204" pitchFamily="18" charset="0"/>
                    <a:ea typeface="+mn-ea"/>
                    <a:cs typeface="+mn-cs"/>
                  </a:defRPr>
                </a:pPr>
                <a:r>
                  <a:rPr lang="en-US"/>
                  <a:t>Number</a:t>
                </a:r>
                <a:r>
                  <a:rPr lang="en-US" baseline="0"/>
                  <a:t> of Subscriptions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800" b="1" i="0" u="none" strike="noStrike" kern="1200" baseline="0">
                  <a:solidFill>
                    <a:sysClr val="windowText" lastClr="000000"/>
                  </a:solidFill>
                  <a:latin typeface="Cambria" panose="02040503050406030204" pitchFamily="18" charset="0"/>
                  <a:ea typeface="+mn-ea"/>
                  <a:cs typeface="+mn-cs"/>
                </a:defRPr>
              </a:pPr>
              <a:endParaRPr lang="en-US"/>
            </a:p>
          </c:txPr>
        </c:title>
        <c:numFmt formatCode="_-* #,##0_-;\-* #,##0_-;_-* &quot;-&quot;??_-;_-@_-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1" i="0" u="none" strike="noStrike" kern="1200" baseline="0">
                <a:solidFill>
                  <a:sysClr val="windowText" lastClr="000000"/>
                </a:solidFill>
                <a:latin typeface="Cambria" panose="02040503050406030204" pitchFamily="18" charset="0"/>
                <a:ea typeface="+mn-ea"/>
                <a:cs typeface="+mn-cs"/>
              </a:defRPr>
            </a:pPr>
            <a:endParaRPr lang="en-US"/>
          </a:p>
        </c:txPr>
        <c:crossAx val="1294466367"/>
        <c:crosses val="autoZero"/>
        <c:crossBetween val="between"/>
      </c:valAx>
      <c:spPr>
        <a:pattFill prst="ltDnDiag">
          <a:fgClr>
            <a:schemeClr val="dk1">
              <a:lumMod val="15000"/>
              <a:lumOff val="85000"/>
            </a:schemeClr>
          </a:fgClr>
          <a:bgClr>
            <a:schemeClr val="lt1"/>
          </a:bgClr>
        </a:pattFill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lt1"/>
    </a:solidFill>
    <a:ln w="22225" cap="flat" cmpd="sng" algn="ctr">
      <a:solidFill>
        <a:schemeClr val="accent1"/>
      </a:solidFill>
      <a:round/>
    </a:ln>
    <a:effectLst/>
  </c:spPr>
  <c:txPr>
    <a:bodyPr/>
    <a:lstStyle/>
    <a:p>
      <a:pPr>
        <a:defRPr sz="800">
          <a:solidFill>
            <a:sysClr val="windowText" lastClr="000000"/>
          </a:solidFill>
          <a:latin typeface="Cambria" panose="02040503050406030204" pitchFamily="18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chemeClr val="accent2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0-ED26-5444-A4F9-A9F938DDC9FF}"/>
              </c:ext>
            </c:extLst>
          </c:dPt>
          <c:dPt>
            <c:idx val="2"/>
            <c:invertIfNegative val="0"/>
            <c:bubble3D val="0"/>
            <c:spPr>
              <a:solidFill>
                <a:schemeClr val="accent6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ED26-5444-A4F9-A9F938DDC9FF}"/>
              </c:ext>
            </c:extLst>
          </c:dPt>
          <c:dPt>
            <c:idx val="3"/>
            <c:invertIfNegative val="0"/>
            <c:bubble3D val="0"/>
            <c:spPr>
              <a:solidFill>
                <a:srgbClr val="7030A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2-ED26-5444-A4F9-A9F938DDC9FF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ysClr val="windowText" lastClr="000000"/>
                    </a:solidFill>
                    <a:latin typeface="Cambria" panose="02040503050406030204" pitchFamily="18" charset="0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dk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'Starlink - Price Plan'!$C$3:$C$10</c:f>
              <c:strCache>
                <c:ptCount val="8"/>
                <c:pt idx="0">
                  <c:v>Residential Lite Plan</c:v>
                </c:pt>
                <c:pt idx="1">
                  <c:v>Residential Plan</c:v>
                </c:pt>
                <c:pt idx="2">
                  <c:v>Priority Plan</c:v>
                </c:pt>
                <c:pt idx="3">
                  <c:v>Enterprise Plan</c:v>
                </c:pt>
                <c:pt idx="4">
                  <c:v>Roam Unlimited</c:v>
                </c:pt>
                <c:pt idx="5">
                  <c:v>Metered-Roam</c:v>
                </c:pt>
                <c:pt idx="6">
                  <c:v>Global Roam</c:v>
                </c:pt>
                <c:pt idx="7">
                  <c:v>Mobile Priority Plan</c:v>
                </c:pt>
              </c:strCache>
            </c:strRef>
          </c:cat>
          <c:val>
            <c:numRef>
              <c:f>'Starlink - Price Plan'!$I$3:$I$10</c:f>
              <c:numCache>
                <c:formatCode>_-* #,##0_-;\-* #,##0_-;_-* "-"??_-;_-@_-</c:formatCode>
                <c:ptCount val="8"/>
                <c:pt idx="0">
                  <c:v>13123</c:v>
                </c:pt>
                <c:pt idx="1">
                  <c:v>13720</c:v>
                </c:pt>
                <c:pt idx="2">
                  <c:v>828</c:v>
                </c:pt>
                <c:pt idx="3">
                  <c:v>683</c:v>
                </c:pt>
                <c:pt idx="4">
                  <c:v>41</c:v>
                </c:pt>
                <c:pt idx="5">
                  <c:v>205</c:v>
                </c:pt>
                <c:pt idx="6">
                  <c:v>6</c:v>
                </c:pt>
                <c:pt idx="7">
                  <c:v>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E-341E-614C-AC40-B3432A5CC7E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99"/>
        <c:overlap val="-43"/>
        <c:axId val="1534474688"/>
        <c:axId val="1534469312"/>
      </c:barChart>
      <c:catAx>
        <c:axId val="153447468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dk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dk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1" i="0" u="none" strike="noStrike" kern="1200" cap="none" spc="0" normalizeH="0" baseline="0">
                <a:solidFill>
                  <a:sysClr val="windowText" lastClr="000000"/>
                </a:solidFill>
                <a:latin typeface="Cambria" panose="02040503050406030204" pitchFamily="18" charset="0"/>
                <a:ea typeface="+mn-ea"/>
                <a:cs typeface="+mn-cs"/>
              </a:defRPr>
            </a:pPr>
            <a:endParaRPr lang="en-GH"/>
          </a:p>
        </c:txPr>
        <c:crossAx val="1534469312"/>
        <c:crosses val="autoZero"/>
        <c:auto val="1"/>
        <c:lblAlgn val="ctr"/>
        <c:lblOffset val="100"/>
        <c:noMultiLvlLbl val="0"/>
      </c:catAx>
      <c:valAx>
        <c:axId val="15344693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dk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ysClr val="windowText" lastClr="000000"/>
                    </a:solidFill>
                    <a:latin typeface="Cambria" panose="02040503050406030204" pitchFamily="18" charset="0"/>
                    <a:ea typeface="+mn-ea"/>
                    <a:cs typeface="+mn-cs"/>
                  </a:defRPr>
                </a:pPr>
                <a:r>
                  <a:rPr lang="en-US"/>
                  <a:t>No.</a:t>
                </a:r>
                <a:r>
                  <a:rPr lang="en-US" baseline="0"/>
                  <a:t> of Subscriptions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ysClr val="windowText" lastClr="000000"/>
                  </a:solidFill>
                  <a:latin typeface="Cambria" panose="02040503050406030204" pitchFamily="18" charset="0"/>
                  <a:ea typeface="+mn-ea"/>
                  <a:cs typeface="+mn-cs"/>
                </a:defRPr>
              </a:pPr>
              <a:endParaRPr lang="en-US"/>
            </a:p>
          </c:txPr>
        </c:title>
        <c:numFmt formatCode="_-* #,##0_-;\-* #,##0_-;_-* &quot;-&quot;??_-;_-@_-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ysClr val="windowText" lastClr="000000"/>
                </a:solidFill>
                <a:latin typeface="Cambria" panose="02040503050406030204" pitchFamily="18" charset="0"/>
                <a:ea typeface="+mn-ea"/>
                <a:cs typeface="+mn-cs"/>
              </a:defRPr>
            </a:pPr>
            <a:endParaRPr lang="en-GH"/>
          </a:p>
        </c:txPr>
        <c:crossAx val="1534474688"/>
        <c:crosses val="autoZero"/>
        <c:crossBetween val="between"/>
      </c:valAx>
      <c:spPr>
        <a:pattFill prst="ltDnDiag">
          <a:fgClr>
            <a:schemeClr val="dk1">
              <a:lumMod val="15000"/>
              <a:lumOff val="85000"/>
            </a:schemeClr>
          </a:fgClr>
          <a:bgClr>
            <a:schemeClr val="lt1"/>
          </a:bgClr>
        </a:pattFill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lt1"/>
    </a:solidFill>
    <a:ln w="25400" cap="flat" cmpd="sng" algn="ctr">
      <a:solidFill>
        <a:schemeClr val="accent5"/>
      </a:solidFill>
      <a:round/>
    </a:ln>
    <a:effectLst/>
  </c:spPr>
  <c:txPr>
    <a:bodyPr/>
    <a:lstStyle/>
    <a:p>
      <a:pPr>
        <a:defRPr>
          <a:solidFill>
            <a:sysClr val="windowText" lastClr="000000"/>
          </a:solidFill>
          <a:latin typeface="Cambria" panose="02040503050406030204" pitchFamily="18" charset="0"/>
        </a:defRPr>
      </a:pPr>
      <a:endParaRPr lang="en-GH"/>
    </a:p>
  </c:txPr>
  <c:printSettings>
    <c:headerFooter/>
    <c:pageMargins b="0.75" l="0.7" r="0.7" t="0.75" header="0.3" footer="0.3"/>
    <c:pageSetup/>
  </c:printSettings>
</c:chartSpace>
</file>

<file path=xl/charts/chart5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'Starlink - Price Plan'!$C$3</c:f>
              <c:strCache>
                <c:ptCount val="1"/>
                <c:pt idx="0">
                  <c:v>Residential Lite Plan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'Starlink - Price Plan'!$E$2:$I$2</c:f>
              <c:strCache>
                <c:ptCount val="5"/>
                <c:pt idx="0">
                  <c:v>Q1 2025</c:v>
                </c:pt>
                <c:pt idx="1">
                  <c:v>Q2 2025</c:v>
                </c:pt>
                <c:pt idx="2">
                  <c:v>Q3 2025</c:v>
                </c:pt>
                <c:pt idx="3">
                  <c:v>Q4 2025</c:v>
                </c:pt>
                <c:pt idx="4">
                  <c:v>Q1 2026</c:v>
                </c:pt>
              </c:strCache>
            </c:strRef>
          </c:cat>
          <c:val>
            <c:numRef>
              <c:f>'Starlink - Price Plan'!$E$3:$I$3</c:f>
              <c:numCache>
                <c:formatCode>_-* #,##0_-;\-* #,##0_-;_-* "-"??_-;_-@_-</c:formatCode>
                <c:ptCount val="5"/>
                <c:pt idx="0">
                  <c:v>1992</c:v>
                </c:pt>
                <c:pt idx="1">
                  <c:v>3793</c:v>
                </c:pt>
                <c:pt idx="2">
                  <c:v>6161</c:v>
                </c:pt>
                <c:pt idx="3">
                  <c:v>9666</c:v>
                </c:pt>
                <c:pt idx="4">
                  <c:v>13123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03C-8044-AF0F-B2A826B82E96}"/>
            </c:ext>
          </c:extLst>
        </c:ser>
        <c:ser>
          <c:idx val="1"/>
          <c:order val="1"/>
          <c:tx>
            <c:strRef>
              <c:f>'Starlink - Price Plan'!$C$4</c:f>
              <c:strCache>
                <c:ptCount val="1"/>
                <c:pt idx="0">
                  <c:v>Residential Plan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'Starlink - Price Plan'!$E$2:$I$2</c:f>
              <c:strCache>
                <c:ptCount val="5"/>
                <c:pt idx="0">
                  <c:v>Q1 2025</c:v>
                </c:pt>
                <c:pt idx="1">
                  <c:v>Q2 2025</c:v>
                </c:pt>
                <c:pt idx="2">
                  <c:v>Q3 2025</c:v>
                </c:pt>
                <c:pt idx="3">
                  <c:v>Q4 2025</c:v>
                </c:pt>
                <c:pt idx="4">
                  <c:v>Q1 2026</c:v>
                </c:pt>
              </c:strCache>
            </c:strRef>
          </c:cat>
          <c:val>
            <c:numRef>
              <c:f>'Starlink - Price Plan'!$E$4:$I$4</c:f>
              <c:numCache>
                <c:formatCode>_-* #,##0_-;\-* #,##0_-;_-* "-"??_-;_-@_-</c:formatCode>
                <c:ptCount val="5"/>
                <c:pt idx="0">
                  <c:v>5660</c:v>
                </c:pt>
                <c:pt idx="1">
                  <c:v>7229</c:v>
                </c:pt>
                <c:pt idx="2">
                  <c:v>8718</c:v>
                </c:pt>
                <c:pt idx="3">
                  <c:v>11536</c:v>
                </c:pt>
                <c:pt idx="4">
                  <c:v>13720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E03C-8044-AF0F-B2A826B82E96}"/>
            </c:ext>
          </c:extLst>
        </c:ser>
        <c:ser>
          <c:idx val="2"/>
          <c:order val="2"/>
          <c:tx>
            <c:strRef>
              <c:f>'Starlink - Price Plan'!$C$5</c:f>
              <c:strCache>
                <c:ptCount val="1"/>
                <c:pt idx="0">
                  <c:v>Priority Plan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'Starlink - Price Plan'!$E$2:$I$2</c:f>
              <c:strCache>
                <c:ptCount val="5"/>
                <c:pt idx="0">
                  <c:v>Q1 2025</c:v>
                </c:pt>
                <c:pt idx="1">
                  <c:v>Q2 2025</c:v>
                </c:pt>
                <c:pt idx="2">
                  <c:v>Q3 2025</c:v>
                </c:pt>
                <c:pt idx="3">
                  <c:v>Q4 2025</c:v>
                </c:pt>
                <c:pt idx="4">
                  <c:v>Q1 2026</c:v>
                </c:pt>
              </c:strCache>
            </c:strRef>
          </c:cat>
          <c:val>
            <c:numRef>
              <c:f>'Starlink - Price Plan'!$E$5:$I$5</c:f>
              <c:numCache>
                <c:formatCode>_-* #,##0_-;\-* #,##0_-;_-* "-"??_-;_-@_-</c:formatCode>
                <c:ptCount val="5"/>
                <c:pt idx="0">
                  <c:v>350</c:v>
                </c:pt>
                <c:pt idx="1">
                  <c:v>725</c:v>
                </c:pt>
                <c:pt idx="2">
                  <c:v>785</c:v>
                </c:pt>
                <c:pt idx="3">
                  <c:v>717</c:v>
                </c:pt>
                <c:pt idx="4">
                  <c:v>828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E03C-8044-AF0F-B2A826B82E96}"/>
            </c:ext>
          </c:extLst>
        </c:ser>
        <c:ser>
          <c:idx val="3"/>
          <c:order val="3"/>
          <c:tx>
            <c:strRef>
              <c:f>'Starlink - Price Plan'!$C$6</c:f>
              <c:strCache>
                <c:ptCount val="1"/>
                <c:pt idx="0">
                  <c:v>Enterprise Plan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'Starlink - Price Plan'!$E$2:$I$2</c:f>
              <c:strCache>
                <c:ptCount val="5"/>
                <c:pt idx="0">
                  <c:v>Q1 2025</c:v>
                </c:pt>
                <c:pt idx="1">
                  <c:v>Q2 2025</c:v>
                </c:pt>
                <c:pt idx="2">
                  <c:v>Q3 2025</c:v>
                </c:pt>
                <c:pt idx="3">
                  <c:v>Q4 2025</c:v>
                </c:pt>
                <c:pt idx="4">
                  <c:v>Q1 2026</c:v>
                </c:pt>
              </c:strCache>
            </c:strRef>
          </c:cat>
          <c:val>
            <c:numRef>
              <c:f>'Starlink - Price Plan'!$E$6:$I$6</c:f>
              <c:numCache>
                <c:formatCode>_-* #,##0_-;\-* #,##0_-;_-* "-"??_-;_-@_-</c:formatCode>
                <c:ptCount val="5"/>
                <c:pt idx="0">
                  <c:v>800</c:v>
                </c:pt>
                <c:pt idx="1">
                  <c:v>653</c:v>
                </c:pt>
                <c:pt idx="2">
                  <c:v>548</c:v>
                </c:pt>
                <c:pt idx="3">
                  <c:v>558</c:v>
                </c:pt>
                <c:pt idx="4">
                  <c:v>683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E03C-8044-AF0F-B2A826B82E96}"/>
            </c:ext>
          </c:extLst>
        </c:ser>
        <c:ser>
          <c:idx val="4"/>
          <c:order val="4"/>
          <c:tx>
            <c:strRef>
              <c:f>'Starlink - Price Plan'!#REF!</c:f>
              <c:strCache>
                <c:ptCount val="1"/>
                <c:pt idx="0">
                  <c:v>#REF!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f>'Starlink - Price Plan'!$E$2:$I$2</c:f>
              <c:strCache>
                <c:ptCount val="5"/>
                <c:pt idx="0">
                  <c:v>Q1 2025</c:v>
                </c:pt>
                <c:pt idx="1">
                  <c:v>Q2 2025</c:v>
                </c:pt>
                <c:pt idx="2">
                  <c:v>Q3 2025</c:v>
                </c:pt>
                <c:pt idx="3">
                  <c:v>Q4 2025</c:v>
                </c:pt>
                <c:pt idx="4">
                  <c:v>Q1 2026</c:v>
                </c:pt>
              </c:strCache>
            </c:strRef>
          </c:cat>
          <c:val>
            <c:numRef>
              <c:f>'Starlink - Price Plan'!#REF!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E03C-8044-AF0F-B2A826B82E96}"/>
            </c:ext>
          </c:extLst>
        </c:ser>
        <c:ser>
          <c:idx val="5"/>
          <c:order val="5"/>
          <c:tx>
            <c:strRef>
              <c:f>'Starlink - Price Plan'!$C$7</c:f>
              <c:strCache>
                <c:ptCount val="1"/>
                <c:pt idx="0">
                  <c:v>Roam Unlimited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strRef>
              <c:f>'Starlink - Price Plan'!$E$2:$I$2</c:f>
              <c:strCache>
                <c:ptCount val="5"/>
                <c:pt idx="0">
                  <c:v>Q1 2025</c:v>
                </c:pt>
                <c:pt idx="1">
                  <c:v>Q2 2025</c:v>
                </c:pt>
                <c:pt idx="2">
                  <c:v>Q3 2025</c:v>
                </c:pt>
                <c:pt idx="3">
                  <c:v>Q4 2025</c:v>
                </c:pt>
                <c:pt idx="4">
                  <c:v>Q1 2026</c:v>
                </c:pt>
              </c:strCache>
            </c:strRef>
          </c:cat>
          <c:val>
            <c:numRef>
              <c:f>'Starlink - Price Plan'!$E$7:$I$7</c:f>
              <c:numCache>
                <c:formatCode>_-* #,##0_-;\-* #,##0_-;_-* "-"??_-;_-@_-</c:formatCode>
                <c:ptCount val="5"/>
                <c:pt idx="0">
                  <c:v>152</c:v>
                </c:pt>
                <c:pt idx="1">
                  <c:v>109</c:v>
                </c:pt>
                <c:pt idx="2">
                  <c:v>70</c:v>
                </c:pt>
                <c:pt idx="3">
                  <c:v>56</c:v>
                </c:pt>
                <c:pt idx="4">
                  <c:v>41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E03C-8044-AF0F-B2A826B82E96}"/>
            </c:ext>
          </c:extLst>
        </c:ser>
        <c:ser>
          <c:idx val="6"/>
          <c:order val="6"/>
          <c:tx>
            <c:strRef>
              <c:f>'Starlink - Price Plan'!$C$8</c:f>
              <c:strCache>
                <c:ptCount val="1"/>
                <c:pt idx="0">
                  <c:v>Metered-Roam</c:v>
                </c:pt>
              </c:strCache>
            </c:strRef>
          </c:tx>
          <c:spPr>
            <a:solidFill>
              <a:schemeClr val="accent1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'Starlink - Price Plan'!$E$2:$I$2</c:f>
              <c:strCache>
                <c:ptCount val="5"/>
                <c:pt idx="0">
                  <c:v>Q1 2025</c:v>
                </c:pt>
                <c:pt idx="1">
                  <c:v>Q2 2025</c:v>
                </c:pt>
                <c:pt idx="2">
                  <c:v>Q3 2025</c:v>
                </c:pt>
                <c:pt idx="3">
                  <c:v>Q4 2025</c:v>
                </c:pt>
                <c:pt idx="4">
                  <c:v>Q1 2026</c:v>
                </c:pt>
              </c:strCache>
            </c:strRef>
          </c:cat>
          <c:val>
            <c:numRef>
              <c:f>'Starlink - Price Plan'!$E$8:$I$8</c:f>
              <c:numCache>
                <c:formatCode>_-* #,##0_-;\-* #,##0_-;_-* "-"??_-;_-@_-</c:formatCode>
                <c:ptCount val="5"/>
                <c:pt idx="0">
                  <c:v>85</c:v>
                </c:pt>
                <c:pt idx="1">
                  <c:v>166</c:v>
                </c:pt>
                <c:pt idx="2">
                  <c:v>138</c:v>
                </c:pt>
                <c:pt idx="3">
                  <c:v>160</c:v>
                </c:pt>
                <c:pt idx="4">
                  <c:v>205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E03C-8044-AF0F-B2A826B82E96}"/>
            </c:ext>
          </c:extLst>
        </c:ser>
        <c:ser>
          <c:idx val="7"/>
          <c:order val="7"/>
          <c:tx>
            <c:strRef>
              <c:f>'Starlink - Price Plan'!$C$9</c:f>
              <c:strCache>
                <c:ptCount val="1"/>
                <c:pt idx="0">
                  <c:v>Global Roam</c:v>
                </c:pt>
              </c:strCache>
            </c:strRef>
          </c:tx>
          <c:spPr>
            <a:solidFill>
              <a:schemeClr val="accent2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'Starlink - Price Plan'!$E$2:$I$2</c:f>
              <c:strCache>
                <c:ptCount val="5"/>
                <c:pt idx="0">
                  <c:v>Q1 2025</c:v>
                </c:pt>
                <c:pt idx="1">
                  <c:v>Q2 2025</c:v>
                </c:pt>
                <c:pt idx="2">
                  <c:v>Q3 2025</c:v>
                </c:pt>
                <c:pt idx="3">
                  <c:v>Q4 2025</c:v>
                </c:pt>
                <c:pt idx="4">
                  <c:v>Q1 2026</c:v>
                </c:pt>
              </c:strCache>
            </c:strRef>
          </c:cat>
          <c:val>
            <c:numRef>
              <c:f>'Starlink - Price Plan'!$E$9:$I$9</c:f>
              <c:numCache>
                <c:formatCode>_-* #,##0_-;\-* #,##0_-;_-* "-"??_-;_-@_-</c:formatCode>
                <c:ptCount val="5"/>
                <c:pt idx="0">
                  <c:v>47</c:v>
                </c:pt>
                <c:pt idx="1">
                  <c:v>28</c:v>
                </c:pt>
                <c:pt idx="2">
                  <c:v>9</c:v>
                </c:pt>
                <c:pt idx="3">
                  <c:v>8</c:v>
                </c:pt>
                <c:pt idx="4">
                  <c:v>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E03C-8044-AF0F-B2A826B82E96}"/>
            </c:ext>
          </c:extLst>
        </c:ser>
        <c:ser>
          <c:idx val="8"/>
          <c:order val="8"/>
          <c:tx>
            <c:strRef>
              <c:f>'Starlink - Price Plan'!$C$10</c:f>
              <c:strCache>
                <c:ptCount val="1"/>
                <c:pt idx="0">
                  <c:v>Mobile Priority Plan</c:v>
                </c:pt>
              </c:strCache>
            </c:strRef>
          </c:tx>
          <c:spPr>
            <a:solidFill>
              <a:schemeClr val="accent3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'Starlink - Price Plan'!$E$2:$I$2</c:f>
              <c:strCache>
                <c:ptCount val="5"/>
                <c:pt idx="0">
                  <c:v>Q1 2025</c:v>
                </c:pt>
                <c:pt idx="1">
                  <c:v>Q2 2025</c:v>
                </c:pt>
                <c:pt idx="2">
                  <c:v>Q3 2025</c:v>
                </c:pt>
                <c:pt idx="3">
                  <c:v>Q4 2025</c:v>
                </c:pt>
                <c:pt idx="4">
                  <c:v>Q1 2026</c:v>
                </c:pt>
              </c:strCache>
            </c:strRef>
          </c:cat>
          <c:val>
            <c:numRef>
              <c:f>'Starlink - Price Plan'!$E$10:$I$10</c:f>
              <c:numCache>
                <c:formatCode>_-* #,##0_-;\-* #,##0_-;_-* "-"??_-;_-@_-</c:formatCode>
                <c:ptCount val="5"/>
                <c:pt idx="0">
                  <c:v>128</c:v>
                </c:pt>
                <c:pt idx="1">
                  <c:v>15</c:v>
                </c:pt>
                <c:pt idx="2">
                  <c:v>6</c:v>
                </c:pt>
                <c:pt idx="3">
                  <c:v>5</c:v>
                </c:pt>
                <c:pt idx="4">
                  <c:v>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E03C-8044-AF0F-B2A826B82E9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774157888"/>
        <c:axId val="810654272"/>
      </c:barChart>
      <c:catAx>
        <c:axId val="77415788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dk1">
                  <a:lumMod val="15000"/>
                  <a:lumOff val="85000"/>
                  <a:alpha val="54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dk1">
                  <a:lumMod val="15000"/>
                  <a:lumOff val="85000"/>
                  <a:alpha val="51000"/>
                </a:schemeClr>
              </a:solidFill>
              <a:round/>
            </a:ln>
            <a:effectLst/>
          </c:spPr>
        </c:min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dk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none" spc="0" normalizeH="0" baseline="0">
                <a:solidFill>
                  <a:schemeClr val="tx1"/>
                </a:solidFill>
                <a:latin typeface="Cambria" panose="02040503050406030204" pitchFamily="18" charset="0"/>
                <a:ea typeface="+mn-ea"/>
                <a:cs typeface="+mn-cs"/>
              </a:defRPr>
            </a:pPr>
            <a:endParaRPr lang="en-GH"/>
          </a:p>
        </c:txPr>
        <c:crossAx val="810654272"/>
        <c:crosses val="autoZero"/>
        <c:auto val="1"/>
        <c:lblAlgn val="ctr"/>
        <c:lblOffset val="100"/>
        <c:noMultiLvlLbl val="0"/>
      </c:catAx>
      <c:valAx>
        <c:axId val="81065427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dk1">
                  <a:lumMod val="15000"/>
                  <a:lumOff val="85000"/>
                  <a:alpha val="54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tx1"/>
                    </a:solidFill>
                    <a:latin typeface="Cambria" panose="02040503050406030204" pitchFamily="18" charset="0"/>
                    <a:ea typeface="+mn-ea"/>
                    <a:cs typeface="+mn-cs"/>
                  </a:defRPr>
                </a:pPr>
                <a:r>
                  <a:rPr lang="en-US"/>
                  <a:t>Number of Subscription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tx1"/>
                  </a:solidFill>
                  <a:latin typeface="Cambria" panose="02040503050406030204" pitchFamily="18" charset="0"/>
                  <a:ea typeface="+mn-ea"/>
                  <a:cs typeface="+mn-cs"/>
                </a:defRPr>
              </a:pPr>
              <a:endParaRPr lang="en-GH"/>
            </a:p>
          </c:txPr>
        </c:title>
        <c:numFmt formatCode="_-* #,##0_-;\-* #,##0_-;_-* &quot;-&quot;??_-;_-@_-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Cambria" panose="02040503050406030204" pitchFamily="18" charset="0"/>
                <a:ea typeface="+mn-ea"/>
                <a:cs typeface="+mn-cs"/>
              </a:defRPr>
            </a:pPr>
            <a:endParaRPr lang="en-GH"/>
          </a:p>
        </c:txPr>
        <c:crossAx val="774157888"/>
        <c:crosses val="autoZero"/>
        <c:crossBetween val="between"/>
      </c:valAx>
      <c:spPr>
        <a:pattFill prst="ltDnDiag">
          <a:fgClr>
            <a:schemeClr val="dk1">
              <a:lumMod val="15000"/>
              <a:lumOff val="85000"/>
            </a:schemeClr>
          </a:fgClr>
          <a:bgClr>
            <a:schemeClr val="lt1"/>
          </a:bgClr>
        </a:pattFill>
        <a:ln>
          <a:noFill/>
        </a:ln>
        <a:effectLst/>
      </c:spPr>
    </c:plotArea>
    <c:legend>
      <c:legendPos val="b"/>
      <c:legendEntry>
        <c:idx val="4"/>
        <c:delete val="1"/>
      </c:legendEntry>
      <c:legendEntry>
        <c:idx val="8"/>
        <c:delete val="1"/>
      </c:legendEntry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/>
              </a:solidFill>
              <a:latin typeface="Cambria" panose="02040503050406030204" pitchFamily="18" charset="0"/>
              <a:ea typeface="+mn-ea"/>
              <a:cs typeface="+mn-cs"/>
            </a:defRPr>
          </a:pPr>
          <a:endParaRPr lang="en-GH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lt1"/>
    </a:solidFill>
    <a:ln w="22225" cap="flat" cmpd="sng" algn="ctr">
      <a:solidFill>
        <a:schemeClr val="accent1"/>
      </a:solidFill>
      <a:round/>
    </a:ln>
    <a:effectLst/>
  </c:spPr>
  <c:txPr>
    <a:bodyPr/>
    <a:lstStyle/>
    <a:p>
      <a:pPr>
        <a:defRPr>
          <a:solidFill>
            <a:schemeClr val="tx1"/>
          </a:solidFill>
          <a:latin typeface="Cambria" panose="02040503050406030204" pitchFamily="18" charset="0"/>
        </a:defRPr>
      </a:pPr>
      <a:endParaRPr lang="en-GH"/>
    </a:p>
  </c:txPr>
  <c:printSettings>
    <c:headerFooter/>
    <c:pageMargins b="0.75" l="0.7" r="0.7" t="0.75" header="0.3" footer="0.3"/>
    <c:pageSetup/>
  </c:printSettings>
</c:chartSpace>
</file>

<file path=xl/charts/chart5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5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ysClr val="windowText" lastClr="000000"/>
                    </a:solidFill>
                    <a:latin typeface="Cambria" panose="02040503050406030204" pitchFamily="18" charset="0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dk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'Starlink-Regional Distribution'!$C$5:$C$20</c:f>
              <c:strCache>
                <c:ptCount val="16"/>
                <c:pt idx="0">
                  <c:v>Greater Accra</c:v>
                </c:pt>
                <c:pt idx="1">
                  <c:v>Ashanti</c:v>
                </c:pt>
                <c:pt idx="2">
                  <c:v>Western </c:v>
                </c:pt>
                <c:pt idx="3">
                  <c:v>Central</c:v>
                </c:pt>
                <c:pt idx="4">
                  <c:v>Bono East</c:v>
                </c:pt>
                <c:pt idx="5">
                  <c:v>Eastern</c:v>
                </c:pt>
                <c:pt idx="6">
                  <c:v>Northern</c:v>
                </c:pt>
                <c:pt idx="7">
                  <c:v>Volta</c:v>
                </c:pt>
                <c:pt idx="8">
                  <c:v>Western North</c:v>
                </c:pt>
                <c:pt idx="9">
                  <c:v>Upper East</c:v>
                </c:pt>
                <c:pt idx="10">
                  <c:v>Ahafo</c:v>
                </c:pt>
                <c:pt idx="11">
                  <c:v>Savannah</c:v>
                </c:pt>
                <c:pt idx="12">
                  <c:v>Upper West</c:v>
                </c:pt>
                <c:pt idx="13">
                  <c:v>North East</c:v>
                </c:pt>
                <c:pt idx="14">
                  <c:v>Oti</c:v>
                </c:pt>
                <c:pt idx="15">
                  <c:v>Brong Ahafo</c:v>
                </c:pt>
              </c:strCache>
            </c:strRef>
          </c:cat>
          <c:val>
            <c:numRef>
              <c:f>'Starlink-Regional Distribution'!$I$5:$I$20</c:f>
              <c:numCache>
                <c:formatCode>_-* #,##0_-;\-* #,##0_-;_-* "-"??_-;_-@_-</c:formatCode>
                <c:ptCount val="16"/>
                <c:pt idx="0">
                  <c:v>10820</c:v>
                </c:pt>
                <c:pt idx="1">
                  <c:v>5427</c:v>
                </c:pt>
                <c:pt idx="2">
                  <c:v>3329</c:v>
                </c:pt>
                <c:pt idx="3">
                  <c:v>1886</c:v>
                </c:pt>
                <c:pt idx="4">
                  <c:v>1789</c:v>
                </c:pt>
                <c:pt idx="5">
                  <c:v>1521</c:v>
                </c:pt>
                <c:pt idx="6">
                  <c:v>1319</c:v>
                </c:pt>
                <c:pt idx="7">
                  <c:v>844</c:v>
                </c:pt>
                <c:pt idx="8">
                  <c:v>501</c:v>
                </c:pt>
                <c:pt idx="9">
                  <c:v>418</c:v>
                </c:pt>
                <c:pt idx="10">
                  <c:v>256</c:v>
                </c:pt>
                <c:pt idx="11">
                  <c:v>197</c:v>
                </c:pt>
                <c:pt idx="12">
                  <c:v>166</c:v>
                </c:pt>
                <c:pt idx="13">
                  <c:v>74</c:v>
                </c:pt>
                <c:pt idx="14">
                  <c:v>65</c:v>
                </c:pt>
                <c:pt idx="1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E06-7A43-8661-F492779E238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overlap val="-43"/>
        <c:axId val="1406065216"/>
        <c:axId val="1406072832"/>
      </c:barChart>
      <c:catAx>
        <c:axId val="140606521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dk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dk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1" i="0" u="none" strike="noStrike" kern="1200" cap="none" spc="0" normalizeH="0" baseline="0">
                <a:solidFill>
                  <a:sysClr val="windowText" lastClr="000000"/>
                </a:solidFill>
                <a:latin typeface="Cambria" panose="02040503050406030204" pitchFamily="18" charset="0"/>
                <a:ea typeface="+mn-ea"/>
                <a:cs typeface="+mn-cs"/>
              </a:defRPr>
            </a:pPr>
            <a:endParaRPr lang="en-GH"/>
          </a:p>
        </c:txPr>
        <c:crossAx val="1406072832"/>
        <c:crosses val="autoZero"/>
        <c:auto val="1"/>
        <c:lblAlgn val="ctr"/>
        <c:lblOffset val="100"/>
        <c:noMultiLvlLbl val="0"/>
      </c:catAx>
      <c:valAx>
        <c:axId val="140607283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dk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ysClr val="windowText" lastClr="000000"/>
                    </a:solidFill>
                    <a:latin typeface="Cambria" panose="02040503050406030204" pitchFamily="18" charset="0"/>
                    <a:ea typeface="+mn-ea"/>
                    <a:cs typeface="+mn-cs"/>
                  </a:defRPr>
                </a:pPr>
                <a:r>
                  <a:rPr lang="en-US"/>
                  <a:t>No. of Subscriptions</a:t>
                </a:r>
              </a:p>
            </c:rich>
          </c:tx>
          <c:layout>
            <c:manualLayout>
              <c:xMode val="edge"/>
              <c:yMode val="edge"/>
              <c:x val="1.9875776397515529E-2"/>
              <c:y val="0.26637982752155981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ysClr val="windowText" lastClr="000000"/>
                  </a:solidFill>
                  <a:latin typeface="Cambria" panose="02040503050406030204" pitchFamily="18" charset="0"/>
                  <a:ea typeface="+mn-ea"/>
                  <a:cs typeface="+mn-cs"/>
                </a:defRPr>
              </a:pPr>
              <a:endParaRPr lang="en-GH"/>
            </a:p>
          </c:txPr>
        </c:title>
        <c:numFmt formatCode="_-* #,##0_-;\-* #,##0_-;_-* &quot;-&quot;??_-;_-@_-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1" i="0" u="none" strike="noStrike" kern="1200" baseline="0">
                <a:solidFill>
                  <a:sysClr val="windowText" lastClr="000000"/>
                </a:solidFill>
                <a:latin typeface="Cambria" panose="02040503050406030204" pitchFamily="18" charset="0"/>
                <a:ea typeface="+mn-ea"/>
                <a:cs typeface="+mn-cs"/>
              </a:defRPr>
            </a:pPr>
            <a:endParaRPr lang="en-GH"/>
          </a:p>
        </c:txPr>
        <c:crossAx val="1406065216"/>
        <c:crosses val="autoZero"/>
        <c:crossBetween val="between"/>
      </c:valAx>
      <c:spPr>
        <a:pattFill prst="ltDnDiag">
          <a:fgClr>
            <a:schemeClr val="dk1">
              <a:lumMod val="15000"/>
              <a:lumOff val="85000"/>
            </a:schemeClr>
          </a:fgClr>
          <a:bgClr>
            <a:schemeClr val="lt1"/>
          </a:bgClr>
        </a:pattFill>
        <a:ln>
          <a:noFill/>
        </a:ln>
        <a:effectLst/>
      </c:spPr>
    </c:plotArea>
    <c:plotVisOnly val="1"/>
    <c:dispBlanksAs val="gap"/>
    <c:showDLblsOverMax val="0"/>
  </c:chart>
  <c:spPr>
    <a:solidFill>
      <a:schemeClr val="lt1"/>
    </a:solidFill>
    <a:ln w="25400" cap="flat" cmpd="sng" algn="ctr">
      <a:solidFill>
        <a:schemeClr val="accent5"/>
      </a:solidFill>
      <a:round/>
    </a:ln>
    <a:effectLst/>
  </c:spPr>
  <c:txPr>
    <a:bodyPr/>
    <a:lstStyle/>
    <a:p>
      <a:pPr>
        <a:defRPr>
          <a:solidFill>
            <a:sysClr val="windowText" lastClr="000000"/>
          </a:solidFill>
          <a:latin typeface="Cambria" panose="02040503050406030204" pitchFamily="18" charset="0"/>
        </a:defRPr>
      </a:pPr>
      <a:endParaRPr lang="en-GH"/>
    </a:p>
  </c:txPr>
  <c:printSettings>
    <c:headerFooter/>
    <c:pageMargins b="0.75" l="0.7" r="0.7" t="0.75" header="0.3" footer="0.3"/>
    <c:pageSetup/>
  </c:printSettings>
</c:chartSpace>
</file>

<file path=xl/charts/chart5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bar"/>
        <c:grouping val="stacked"/>
        <c:varyColors val="0"/>
        <c:ser>
          <c:idx val="0"/>
          <c:order val="0"/>
          <c:tx>
            <c:strRef>
              <c:f>'Starlink-Regional Distribution'!$E$4</c:f>
              <c:strCache>
                <c:ptCount val="1"/>
                <c:pt idx="0">
                  <c:v>Q1 2025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/>
                    </a:solidFill>
                    <a:latin typeface="Cambria" panose="02040503050406030204" pitchFamily="18" charset="0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dk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'Starlink-Regional Distribution'!$C$5:$C$19</c:f>
              <c:strCache>
                <c:ptCount val="15"/>
                <c:pt idx="0">
                  <c:v>Greater Accra</c:v>
                </c:pt>
                <c:pt idx="1">
                  <c:v>Ashanti</c:v>
                </c:pt>
                <c:pt idx="2">
                  <c:v>Western </c:v>
                </c:pt>
                <c:pt idx="3">
                  <c:v>Central</c:v>
                </c:pt>
                <c:pt idx="4">
                  <c:v>Bono East</c:v>
                </c:pt>
                <c:pt idx="5">
                  <c:v>Eastern</c:v>
                </c:pt>
                <c:pt idx="6">
                  <c:v>Northern</c:v>
                </c:pt>
                <c:pt idx="7">
                  <c:v>Volta</c:v>
                </c:pt>
                <c:pt idx="8">
                  <c:v>Western North</c:v>
                </c:pt>
                <c:pt idx="9">
                  <c:v>Upper East</c:v>
                </c:pt>
                <c:pt idx="10">
                  <c:v>Ahafo</c:v>
                </c:pt>
                <c:pt idx="11">
                  <c:v>Savannah</c:v>
                </c:pt>
                <c:pt idx="12">
                  <c:v>Upper West</c:v>
                </c:pt>
                <c:pt idx="13">
                  <c:v>North East</c:v>
                </c:pt>
                <c:pt idx="14">
                  <c:v>Oti</c:v>
                </c:pt>
              </c:strCache>
            </c:strRef>
          </c:cat>
          <c:val>
            <c:numRef>
              <c:f>'Starlink-Regional Distribution'!$E$5:$E$19</c:f>
              <c:numCache>
                <c:formatCode>_-* #,##0_-;\-* #,##0_-;_-* "-"??_-;_-@_-</c:formatCode>
                <c:ptCount val="15"/>
                <c:pt idx="0">
                  <c:v>3495</c:v>
                </c:pt>
                <c:pt idx="1">
                  <c:v>1948</c:v>
                </c:pt>
                <c:pt idx="2">
                  <c:v>964</c:v>
                </c:pt>
                <c:pt idx="3">
                  <c:v>546</c:v>
                </c:pt>
                <c:pt idx="4">
                  <c:v>710</c:v>
                </c:pt>
                <c:pt idx="5">
                  <c:v>436</c:v>
                </c:pt>
                <c:pt idx="6">
                  <c:v>487</c:v>
                </c:pt>
                <c:pt idx="7">
                  <c:v>293</c:v>
                </c:pt>
                <c:pt idx="8">
                  <c:v>94</c:v>
                </c:pt>
                <c:pt idx="9">
                  <c:v>128</c:v>
                </c:pt>
                <c:pt idx="10">
                  <c:v>62</c:v>
                </c:pt>
                <c:pt idx="11">
                  <c:v>40</c:v>
                </c:pt>
                <c:pt idx="12">
                  <c:v>66</c:v>
                </c:pt>
                <c:pt idx="13">
                  <c:v>20</c:v>
                </c:pt>
                <c:pt idx="14">
                  <c:v>27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AD4-EC44-A855-CA7236929D76}"/>
            </c:ext>
          </c:extLst>
        </c:ser>
        <c:ser>
          <c:idx val="1"/>
          <c:order val="1"/>
          <c:tx>
            <c:strRef>
              <c:f>'Starlink-Regional Distribution'!$F$4</c:f>
              <c:strCache>
                <c:ptCount val="1"/>
                <c:pt idx="0">
                  <c:v>Q2 2025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/>
                    </a:solidFill>
                    <a:latin typeface="Cambria" panose="02040503050406030204" pitchFamily="18" charset="0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dk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'Starlink-Regional Distribution'!$C$5:$C$19</c:f>
              <c:strCache>
                <c:ptCount val="15"/>
                <c:pt idx="0">
                  <c:v>Greater Accra</c:v>
                </c:pt>
                <c:pt idx="1">
                  <c:v>Ashanti</c:v>
                </c:pt>
                <c:pt idx="2">
                  <c:v>Western </c:v>
                </c:pt>
                <c:pt idx="3">
                  <c:v>Central</c:v>
                </c:pt>
                <c:pt idx="4">
                  <c:v>Bono East</c:v>
                </c:pt>
                <c:pt idx="5">
                  <c:v>Eastern</c:v>
                </c:pt>
                <c:pt idx="6">
                  <c:v>Northern</c:v>
                </c:pt>
                <c:pt idx="7">
                  <c:v>Volta</c:v>
                </c:pt>
                <c:pt idx="8">
                  <c:v>Western North</c:v>
                </c:pt>
                <c:pt idx="9">
                  <c:v>Upper East</c:v>
                </c:pt>
                <c:pt idx="10">
                  <c:v>Ahafo</c:v>
                </c:pt>
                <c:pt idx="11">
                  <c:v>Savannah</c:v>
                </c:pt>
                <c:pt idx="12">
                  <c:v>Upper West</c:v>
                </c:pt>
                <c:pt idx="13">
                  <c:v>North East</c:v>
                </c:pt>
                <c:pt idx="14">
                  <c:v>Oti</c:v>
                </c:pt>
              </c:strCache>
            </c:strRef>
          </c:cat>
          <c:val>
            <c:numRef>
              <c:f>'Starlink-Regional Distribution'!$F$5:$F$19</c:f>
              <c:numCache>
                <c:formatCode>_-* #,##0_-;\-* #,##0_-;_-* "-"??_-;_-@_-</c:formatCode>
                <c:ptCount val="15"/>
                <c:pt idx="0">
                  <c:v>4672</c:v>
                </c:pt>
                <c:pt idx="1">
                  <c:v>2648</c:v>
                </c:pt>
                <c:pt idx="2">
                  <c:v>1430</c:v>
                </c:pt>
                <c:pt idx="3">
                  <c:v>731</c:v>
                </c:pt>
                <c:pt idx="4">
                  <c:v>824</c:v>
                </c:pt>
                <c:pt idx="5">
                  <c:v>566</c:v>
                </c:pt>
                <c:pt idx="6">
                  <c:v>701</c:v>
                </c:pt>
                <c:pt idx="7">
                  <c:v>455</c:v>
                </c:pt>
                <c:pt idx="8">
                  <c:v>147</c:v>
                </c:pt>
                <c:pt idx="9">
                  <c:v>209</c:v>
                </c:pt>
                <c:pt idx="10">
                  <c:v>91</c:v>
                </c:pt>
                <c:pt idx="11">
                  <c:v>65</c:v>
                </c:pt>
                <c:pt idx="12">
                  <c:v>79</c:v>
                </c:pt>
                <c:pt idx="13">
                  <c:v>54</c:v>
                </c:pt>
                <c:pt idx="14">
                  <c:v>44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8AD4-EC44-A855-CA7236929D76}"/>
            </c:ext>
          </c:extLst>
        </c:ser>
        <c:ser>
          <c:idx val="2"/>
          <c:order val="2"/>
          <c:tx>
            <c:strRef>
              <c:f>'Starlink-Regional Distribution'!$G$4</c:f>
              <c:strCache>
                <c:ptCount val="1"/>
                <c:pt idx="0">
                  <c:v>Q3 2025</c:v>
                </c:pt>
              </c:strCache>
            </c:strRef>
          </c:tx>
          <c:spPr>
            <a:solidFill>
              <a:srgbClr val="FFC000"/>
            </a:solidFill>
            <a:ln>
              <a:noFill/>
            </a:ln>
            <a:effectLst/>
          </c:spPr>
          <c:invertIfNegative val="0"/>
          <c:cat>
            <c:strRef>
              <c:f>'Starlink-Regional Distribution'!$C$5:$C$19</c:f>
              <c:strCache>
                <c:ptCount val="15"/>
                <c:pt idx="0">
                  <c:v>Greater Accra</c:v>
                </c:pt>
                <c:pt idx="1">
                  <c:v>Ashanti</c:v>
                </c:pt>
                <c:pt idx="2">
                  <c:v>Western </c:v>
                </c:pt>
                <c:pt idx="3">
                  <c:v>Central</c:v>
                </c:pt>
                <c:pt idx="4">
                  <c:v>Bono East</c:v>
                </c:pt>
                <c:pt idx="5">
                  <c:v>Eastern</c:v>
                </c:pt>
                <c:pt idx="6">
                  <c:v>Northern</c:v>
                </c:pt>
                <c:pt idx="7">
                  <c:v>Volta</c:v>
                </c:pt>
                <c:pt idx="8">
                  <c:v>Western North</c:v>
                </c:pt>
                <c:pt idx="9">
                  <c:v>Upper East</c:v>
                </c:pt>
                <c:pt idx="10">
                  <c:v>Ahafo</c:v>
                </c:pt>
                <c:pt idx="11">
                  <c:v>Savannah</c:v>
                </c:pt>
                <c:pt idx="12">
                  <c:v>Upper West</c:v>
                </c:pt>
                <c:pt idx="13">
                  <c:v>North East</c:v>
                </c:pt>
                <c:pt idx="14">
                  <c:v>Oti</c:v>
                </c:pt>
              </c:strCache>
            </c:strRef>
          </c:cat>
          <c:val>
            <c:numRef>
              <c:f>'Starlink-Regional Distribution'!$G$5:$G$19</c:f>
              <c:numCache>
                <c:formatCode>_-* #,##0_-;\-* #,##0_-;_-* "-"??_-;_-@_-</c:formatCode>
                <c:ptCount val="15"/>
                <c:pt idx="0">
                  <c:v>6381</c:v>
                </c:pt>
                <c:pt idx="1">
                  <c:v>3239</c:v>
                </c:pt>
                <c:pt idx="2">
                  <c:v>1780</c:v>
                </c:pt>
                <c:pt idx="3">
                  <c:v>981</c:v>
                </c:pt>
                <c:pt idx="4">
                  <c:v>1024</c:v>
                </c:pt>
                <c:pt idx="5">
                  <c:v>765</c:v>
                </c:pt>
                <c:pt idx="6">
                  <c:v>821</c:v>
                </c:pt>
                <c:pt idx="7">
                  <c:v>498</c:v>
                </c:pt>
                <c:pt idx="8">
                  <c:v>244</c:v>
                </c:pt>
                <c:pt idx="9">
                  <c:v>277</c:v>
                </c:pt>
                <c:pt idx="10">
                  <c:v>128</c:v>
                </c:pt>
                <c:pt idx="11">
                  <c:v>107</c:v>
                </c:pt>
                <c:pt idx="12">
                  <c:v>100</c:v>
                </c:pt>
                <c:pt idx="13">
                  <c:v>54</c:v>
                </c:pt>
                <c:pt idx="14">
                  <c:v>36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8AD4-EC44-A855-CA7236929D76}"/>
            </c:ext>
          </c:extLst>
        </c:ser>
        <c:ser>
          <c:idx val="3"/>
          <c:order val="3"/>
          <c:tx>
            <c:strRef>
              <c:f>'Starlink-Regional Distribution'!$H$4</c:f>
              <c:strCache>
                <c:ptCount val="1"/>
                <c:pt idx="0">
                  <c:v>Q4 2025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/>
                    </a:solidFill>
                    <a:latin typeface="Cambria" panose="02040503050406030204" pitchFamily="18" charset="0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dk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'Starlink-Regional Distribution'!$C$5:$C$19</c:f>
              <c:strCache>
                <c:ptCount val="15"/>
                <c:pt idx="0">
                  <c:v>Greater Accra</c:v>
                </c:pt>
                <c:pt idx="1">
                  <c:v>Ashanti</c:v>
                </c:pt>
                <c:pt idx="2">
                  <c:v>Western </c:v>
                </c:pt>
                <c:pt idx="3">
                  <c:v>Central</c:v>
                </c:pt>
                <c:pt idx="4">
                  <c:v>Bono East</c:v>
                </c:pt>
                <c:pt idx="5">
                  <c:v>Eastern</c:v>
                </c:pt>
                <c:pt idx="6">
                  <c:v>Northern</c:v>
                </c:pt>
                <c:pt idx="7">
                  <c:v>Volta</c:v>
                </c:pt>
                <c:pt idx="8">
                  <c:v>Western North</c:v>
                </c:pt>
                <c:pt idx="9">
                  <c:v>Upper East</c:v>
                </c:pt>
                <c:pt idx="10">
                  <c:v>Ahafo</c:v>
                </c:pt>
                <c:pt idx="11">
                  <c:v>Savannah</c:v>
                </c:pt>
                <c:pt idx="12">
                  <c:v>Upper West</c:v>
                </c:pt>
                <c:pt idx="13">
                  <c:v>North East</c:v>
                </c:pt>
                <c:pt idx="14">
                  <c:v>Oti</c:v>
                </c:pt>
              </c:strCache>
            </c:strRef>
          </c:cat>
          <c:val>
            <c:numRef>
              <c:f>'Starlink-Regional Distribution'!$H$5:$H$19</c:f>
              <c:numCache>
                <c:formatCode>_-* #,##0_-;\-* #,##0_-;_-* "-"??_-;_-@_-</c:formatCode>
                <c:ptCount val="15"/>
                <c:pt idx="0">
                  <c:v>9034</c:v>
                </c:pt>
                <c:pt idx="1">
                  <c:v>4253</c:v>
                </c:pt>
                <c:pt idx="2">
                  <c:v>2455</c:v>
                </c:pt>
                <c:pt idx="3">
                  <c:v>1434</c:v>
                </c:pt>
                <c:pt idx="4">
                  <c:v>1419</c:v>
                </c:pt>
                <c:pt idx="5">
                  <c:v>1157</c:v>
                </c:pt>
                <c:pt idx="6">
                  <c:v>1093</c:v>
                </c:pt>
                <c:pt idx="7">
                  <c:v>660</c:v>
                </c:pt>
                <c:pt idx="8">
                  <c:v>341</c:v>
                </c:pt>
                <c:pt idx="9">
                  <c:v>331</c:v>
                </c:pt>
                <c:pt idx="10">
                  <c:v>180</c:v>
                </c:pt>
                <c:pt idx="11">
                  <c:v>129</c:v>
                </c:pt>
                <c:pt idx="12">
                  <c:v>126</c:v>
                </c:pt>
                <c:pt idx="13">
                  <c:v>46</c:v>
                </c:pt>
                <c:pt idx="14">
                  <c:v>48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8AD4-EC44-A855-CA7236929D76}"/>
            </c:ext>
          </c:extLst>
        </c:ser>
        <c:ser>
          <c:idx val="4"/>
          <c:order val="4"/>
          <c:tx>
            <c:strRef>
              <c:f>'Starlink-Regional Distribution'!$I$4</c:f>
              <c:strCache>
                <c:ptCount val="1"/>
                <c:pt idx="0">
                  <c:v>Q1 2026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/>
                    </a:solidFill>
                    <a:latin typeface="Cambria" panose="02040503050406030204" pitchFamily="18" charset="0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dk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'Starlink-Regional Distribution'!$C$5:$C$19</c:f>
              <c:strCache>
                <c:ptCount val="15"/>
                <c:pt idx="0">
                  <c:v>Greater Accra</c:v>
                </c:pt>
                <c:pt idx="1">
                  <c:v>Ashanti</c:v>
                </c:pt>
                <c:pt idx="2">
                  <c:v>Western </c:v>
                </c:pt>
                <c:pt idx="3">
                  <c:v>Central</c:v>
                </c:pt>
                <c:pt idx="4">
                  <c:v>Bono East</c:v>
                </c:pt>
                <c:pt idx="5">
                  <c:v>Eastern</c:v>
                </c:pt>
                <c:pt idx="6">
                  <c:v>Northern</c:v>
                </c:pt>
                <c:pt idx="7">
                  <c:v>Volta</c:v>
                </c:pt>
                <c:pt idx="8">
                  <c:v>Western North</c:v>
                </c:pt>
                <c:pt idx="9">
                  <c:v>Upper East</c:v>
                </c:pt>
                <c:pt idx="10">
                  <c:v>Ahafo</c:v>
                </c:pt>
                <c:pt idx="11">
                  <c:v>Savannah</c:v>
                </c:pt>
                <c:pt idx="12">
                  <c:v>Upper West</c:v>
                </c:pt>
                <c:pt idx="13">
                  <c:v>North East</c:v>
                </c:pt>
                <c:pt idx="14">
                  <c:v>Oti</c:v>
                </c:pt>
              </c:strCache>
            </c:strRef>
          </c:cat>
          <c:val>
            <c:numRef>
              <c:f>'Starlink-Regional Distribution'!$I$5:$I$19</c:f>
              <c:numCache>
                <c:formatCode>_-* #,##0_-;\-* #,##0_-;_-* "-"??_-;_-@_-</c:formatCode>
                <c:ptCount val="15"/>
                <c:pt idx="0">
                  <c:v>10820</c:v>
                </c:pt>
                <c:pt idx="1">
                  <c:v>5427</c:v>
                </c:pt>
                <c:pt idx="2">
                  <c:v>3329</c:v>
                </c:pt>
                <c:pt idx="3">
                  <c:v>1886</c:v>
                </c:pt>
                <c:pt idx="4">
                  <c:v>1789</c:v>
                </c:pt>
                <c:pt idx="5">
                  <c:v>1521</c:v>
                </c:pt>
                <c:pt idx="6">
                  <c:v>1319</c:v>
                </c:pt>
                <c:pt idx="7">
                  <c:v>844</c:v>
                </c:pt>
                <c:pt idx="8">
                  <c:v>501</c:v>
                </c:pt>
                <c:pt idx="9">
                  <c:v>418</c:v>
                </c:pt>
                <c:pt idx="10">
                  <c:v>256</c:v>
                </c:pt>
                <c:pt idx="11">
                  <c:v>197</c:v>
                </c:pt>
                <c:pt idx="12">
                  <c:v>166</c:v>
                </c:pt>
                <c:pt idx="13">
                  <c:v>74</c:v>
                </c:pt>
                <c:pt idx="14">
                  <c:v>65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274C-F34F-8FC8-DF713BA19A7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299823488"/>
        <c:axId val="1299810944"/>
      </c:barChart>
      <c:catAx>
        <c:axId val="129982348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dk1">
                  <a:lumMod val="15000"/>
                  <a:lumOff val="85000"/>
                  <a:alpha val="54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dk1">
                  <a:lumMod val="15000"/>
                  <a:lumOff val="85000"/>
                  <a:alpha val="51000"/>
                </a:schemeClr>
              </a:solidFill>
              <a:round/>
            </a:ln>
            <a:effectLst/>
          </c:spPr>
        </c:min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dk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none" spc="0" normalizeH="0" baseline="0">
                <a:solidFill>
                  <a:schemeClr val="tx1"/>
                </a:solidFill>
                <a:latin typeface="Cambria" panose="02040503050406030204" pitchFamily="18" charset="0"/>
                <a:ea typeface="+mn-ea"/>
                <a:cs typeface="+mn-cs"/>
              </a:defRPr>
            </a:pPr>
            <a:endParaRPr lang="en-GH"/>
          </a:p>
        </c:txPr>
        <c:crossAx val="1299810944"/>
        <c:crosses val="autoZero"/>
        <c:auto val="1"/>
        <c:lblAlgn val="ctr"/>
        <c:lblOffset val="100"/>
        <c:noMultiLvlLbl val="0"/>
      </c:catAx>
      <c:valAx>
        <c:axId val="129981094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dk1">
                  <a:lumMod val="15000"/>
                  <a:lumOff val="85000"/>
                  <a:alpha val="54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tx1"/>
                    </a:solidFill>
                    <a:latin typeface="Cambria" panose="02040503050406030204" pitchFamily="18" charset="0"/>
                    <a:ea typeface="+mn-ea"/>
                    <a:cs typeface="+mn-cs"/>
                  </a:defRPr>
                </a:pPr>
                <a:r>
                  <a:rPr lang="en-US"/>
                  <a:t>Number of  Subscriptions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tx1"/>
                  </a:solidFill>
                  <a:latin typeface="Cambria" panose="02040503050406030204" pitchFamily="18" charset="0"/>
                  <a:ea typeface="+mn-ea"/>
                  <a:cs typeface="+mn-cs"/>
                </a:defRPr>
              </a:pPr>
              <a:endParaRPr lang="en-GH"/>
            </a:p>
          </c:txPr>
        </c:title>
        <c:numFmt formatCode="_-* #,##0_-;\-* #,##0_-;_-* &quot;-&quot;??_-;_-@_-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Cambria" panose="02040503050406030204" pitchFamily="18" charset="0"/>
                <a:ea typeface="+mn-ea"/>
                <a:cs typeface="+mn-cs"/>
              </a:defRPr>
            </a:pPr>
            <a:endParaRPr lang="en-GH"/>
          </a:p>
        </c:txPr>
        <c:crossAx val="1299823488"/>
        <c:crosses val="autoZero"/>
        <c:crossBetween val="between"/>
      </c:valAx>
      <c:spPr>
        <a:pattFill prst="ltDnDiag">
          <a:fgClr>
            <a:schemeClr val="dk1">
              <a:lumMod val="15000"/>
              <a:lumOff val="85000"/>
            </a:schemeClr>
          </a:fgClr>
          <a:bgClr>
            <a:schemeClr val="lt1"/>
          </a:bgClr>
        </a:pattFill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/>
              </a:solidFill>
              <a:latin typeface="Cambria" panose="02040503050406030204" pitchFamily="18" charset="0"/>
              <a:ea typeface="+mn-ea"/>
              <a:cs typeface="+mn-cs"/>
            </a:defRPr>
          </a:pPr>
          <a:endParaRPr lang="en-GH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lt1"/>
    </a:solidFill>
    <a:ln w="22225" cap="flat" cmpd="sng" algn="ctr">
      <a:solidFill>
        <a:schemeClr val="accent5">
          <a:lumMod val="75000"/>
        </a:schemeClr>
      </a:solidFill>
      <a:round/>
    </a:ln>
    <a:effectLst/>
  </c:spPr>
  <c:txPr>
    <a:bodyPr/>
    <a:lstStyle/>
    <a:p>
      <a:pPr>
        <a:defRPr>
          <a:solidFill>
            <a:schemeClr val="tx1"/>
          </a:solidFill>
          <a:latin typeface="Cambria" panose="02040503050406030204" pitchFamily="18" charset="0"/>
        </a:defRPr>
      </a:pPr>
      <a:endParaRPr lang="en-GH"/>
    </a:p>
  </c:txPr>
  <c:printSettings>
    <c:headerFooter/>
    <c:pageMargins b="0.75" l="0.7" r="0.7" t="0.75" header="0.3" footer="0.3"/>
    <c:pageSetup/>
  </c:printSettings>
</c:chartSpace>
</file>

<file path=xl/charts/chart5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'32. FM Regional Distribution'!$C$31</c:f>
              <c:strCache>
                <c:ptCount val="1"/>
                <c:pt idx="0">
                  <c:v>No. of Radio Stations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chemeClr val="accent2">
                  <a:lumMod val="40000"/>
                  <a:lumOff val="6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7E13-374B-8F15-762615B3BF4C}"/>
              </c:ext>
            </c:extLst>
          </c:dPt>
          <c:dPt>
            <c:idx val="1"/>
            <c:invertIfNegative val="0"/>
            <c:bubble3D val="0"/>
            <c:spPr>
              <a:solidFill>
                <a:schemeClr val="accent4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2-7E13-374B-8F15-762615B3BF4C}"/>
              </c:ext>
            </c:extLst>
          </c:dPt>
          <c:dPt>
            <c:idx val="2"/>
            <c:invertIfNegative val="0"/>
            <c:bubble3D val="0"/>
            <c:spPr>
              <a:solidFill>
                <a:schemeClr val="accent6">
                  <a:lumMod val="60000"/>
                  <a:lumOff val="4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7E13-374B-8F15-762615B3BF4C}"/>
              </c:ext>
            </c:extLst>
          </c:dPt>
          <c:dPt>
            <c:idx val="3"/>
            <c:invertIfNegative val="0"/>
            <c:bubble3D val="0"/>
            <c:spPr>
              <a:solidFill>
                <a:srgbClr val="FFFF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4-7E13-374B-8F15-762615B3BF4C}"/>
              </c:ext>
            </c:extLst>
          </c:dPt>
          <c:dPt>
            <c:idx val="4"/>
            <c:invertIfNegative val="0"/>
            <c:bubble3D val="0"/>
            <c:spPr>
              <a:solidFill>
                <a:srgbClr val="C0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5-7E13-374B-8F15-762615B3BF4C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800" b="1" i="0" u="none" strike="noStrike" kern="1200" baseline="0">
                    <a:solidFill>
                      <a:sysClr val="windowText" lastClr="000000"/>
                    </a:solidFill>
                    <a:latin typeface="Cambria" panose="02040503050406030204" pitchFamily="18" charset="0"/>
                    <a:ea typeface="+mn-ea"/>
                    <a:cs typeface="+mn-cs"/>
                  </a:defRPr>
                </a:pPr>
                <a:endParaRPr lang="en-GH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dk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'32. FM Regional Distribution'!$B$32:$B$37</c:f>
              <c:strCache>
                <c:ptCount val="6"/>
                <c:pt idx="0">
                  <c:v>Total No. of Authorised Stations</c:v>
                </c:pt>
                <c:pt idx="1">
                  <c:v>Commercial</c:v>
                </c:pt>
                <c:pt idx="2">
                  <c:v>Community</c:v>
                </c:pt>
                <c:pt idx="3">
                  <c:v>Public</c:v>
                </c:pt>
                <c:pt idx="4">
                  <c:v>Campus</c:v>
                </c:pt>
                <c:pt idx="5">
                  <c:v>Public (Foreign)</c:v>
                </c:pt>
              </c:strCache>
            </c:strRef>
          </c:cat>
          <c:val>
            <c:numRef>
              <c:f>'32. FM Regional Distribution'!$C$32:$C$37</c:f>
              <c:numCache>
                <c:formatCode>General</c:formatCode>
                <c:ptCount val="6"/>
                <c:pt idx="0">
                  <c:v>787</c:v>
                </c:pt>
                <c:pt idx="1">
                  <c:v>569</c:v>
                </c:pt>
                <c:pt idx="2">
                  <c:v>159</c:v>
                </c:pt>
                <c:pt idx="3">
                  <c:v>31</c:v>
                </c:pt>
                <c:pt idx="4">
                  <c:v>24</c:v>
                </c:pt>
                <c:pt idx="5">
                  <c:v>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E13-374B-8F15-762615B3BF4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67"/>
        <c:overlap val="-43"/>
        <c:axId val="1212184591"/>
        <c:axId val="1212279615"/>
      </c:barChart>
      <c:catAx>
        <c:axId val="121218459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dk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dk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1" i="0" u="none" strike="noStrike" kern="1200" cap="none" spc="0" normalizeH="0" baseline="0">
                <a:solidFill>
                  <a:sysClr val="windowText" lastClr="000000"/>
                </a:solidFill>
                <a:latin typeface="Cambria" panose="02040503050406030204" pitchFamily="18" charset="0"/>
                <a:ea typeface="+mn-ea"/>
                <a:cs typeface="+mn-cs"/>
              </a:defRPr>
            </a:pPr>
            <a:endParaRPr lang="en-GH"/>
          </a:p>
        </c:txPr>
        <c:crossAx val="1212279615"/>
        <c:crosses val="autoZero"/>
        <c:auto val="1"/>
        <c:lblAlgn val="ctr"/>
        <c:lblOffset val="100"/>
        <c:noMultiLvlLbl val="0"/>
      </c:catAx>
      <c:valAx>
        <c:axId val="121227961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dk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800" b="1" i="0" u="none" strike="noStrike" kern="1200" baseline="0">
                    <a:solidFill>
                      <a:sysClr val="windowText" lastClr="000000"/>
                    </a:solidFill>
                    <a:latin typeface="Cambria" panose="02040503050406030204" pitchFamily="18" charset="0"/>
                    <a:ea typeface="+mn-ea"/>
                    <a:cs typeface="+mn-cs"/>
                  </a:defRPr>
                </a:pPr>
                <a:r>
                  <a:rPr lang="en-GB"/>
                  <a:t>No. of Authorised Radio Stations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800" b="1" i="0" u="none" strike="noStrike" kern="1200" baseline="0">
                  <a:solidFill>
                    <a:sysClr val="windowText" lastClr="000000"/>
                  </a:solidFill>
                  <a:latin typeface="Cambria" panose="02040503050406030204" pitchFamily="18" charset="0"/>
                  <a:ea typeface="+mn-ea"/>
                  <a:cs typeface="+mn-cs"/>
                </a:defRPr>
              </a:pPr>
              <a:endParaRPr lang="en-GH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1" i="0" u="none" strike="noStrike" kern="1200" baseline="0">
                <a:solidFill>
                  <a:sysClr val="windowText" lastClr="000000"/>
                </a:solidFill>
                <a:latin typeface="Cambria" panose="02040503050406030204" pitchFamily="18" charset="0"/>
                <a:ea typeface="+mn-ea"/>
                <a:cs typeface="+mn-cs"/>
              </a:defRPr>
            </a:pPr>
            <a:endParaRPr lang="en-GH"/>
          </a:p>
        </c:txPr>
        <c:crossAx val="1212184591"/>
        <c:crosses val="autoZero"/>
        <c:crossBetween val="between"/>
      </c:valAx>
      <c:spPr>
        <a:pattFill prst="ltDnDiag">
          <a:fgClr>
            <a:schemeClr val="dk1">
              <a:lumMod val="15000"/>
              <a:lumOff val="85000"/>
            </a:schemeClr>
          </a:fgClr>
          <a:bgClr>
            <a:schemeClr val="lt1"/>
          </a:bgClr>
        </a:pattFill>
        <a:ln>
          <a:noFill/>
        </a:ln>
        <a:effectLst/>
      </c:spPr>
    </c:plotArea>
    <c:plotVisOnly val="1"/>
    <c:dispBlanksAs val="gap"/>
    <c:showDLblsOverMax val="0"/>
  </c:chart>
  <c:spPr>
    <a:solidFill>
      <a:schemeClr val="lt1"/>
    </a:solidFill>
    <a:ln w="25400" cap="flat" cmpd="sng" algn="ctr">
      <a:solidFill>
        <a:schemeClr val="accent1"/>
      </a:solidFill>
      <a:round/>
    </a:ln>
    <a:effectLst/>
  </c:spPr>
  <c:txPr>
    <a:bodyPr/>
    <a:lstStyle/>
    <a:p>
      <a:pPr>
        <a:defRPr sz="800" b="1">
          <a:solidFill>
            <a:sysClr val="windowText" lastClr="000000"/>
          </a:solidFill>
          <a:latin typeface="Cambria" panose="02040503050406030204" pitchFamily="18" charset="0"/>
        </a:defRPr>
      </a:pPr>
      <a:endParaRPr lang="en-GH"/>
    </a:p>
  </c:txPr>
  <c:printSettings>
    <c:headerFooter/>
    <c:pageMargins b="0.75" l="0.7" r="0.7" t="0.75" header="0.3" footer="0.3"/>
    <c:pageSetup/>
  </c:printSettings>
</c:chartSpace>
</file>

<file path=xl/charts/chart5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960" b="1" i="0" u="none" strike="noStrike" kern="1200" cap="none" spc="0" normalizeH="0" baseline="0">
                <a:solidFill>
                  <a:sysClr val="windowText" lastClr="000000"/>
                </a:solidFill>
                <a:latin typeface="Aptos" panose="020B0004020202020204" pitchFamily="34" charset="0"/>
                <a:ea typeface="+mj-ea"/>
                <a:cs typeface="+mj-cs"/>
              </a:defRPr>
            </a:pPr>
            <a:r>
              <a:rPr lang="en-US"/>
              <a:t>Q1 2026 Authorised FM Stations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60" b="1" i="0" u="none" strike="noStrike" kern="1200" cap="none" spc="0" normalizeH="0" baseline="0">
              <a:solidFill>
                <a:sysClr val="windowText" lastClr="000000"/>
              </a:solidFill>
              <a:latin typeface="Aptos" panose="020B0004020202020204" pitchFamily="34" charset="0"/>
              <a:ea typeface="+mj-ea"/>
              <a:cs typeface="+mj-cs"/>
            </a:defRPr>
          </a:pPr>
          <a:endParaRPr lang="en-GH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'33. Authorised FM- Regions'!$R$3</c:f>
              <c:strCache>
                <c:ptCount val="1"/>
                <c:pt idx="0">
                  <c:v>Q1 2026 Authorised FM Stations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800" b="1" i="0" u="none" strike="noStrike" kern="1200" baseline="0">
                    <a:solidFill>
                      <a:sysClr val="windowText" lastClr="000000"/>
                    </a:solidFill>
                    <a:latin typeface="Aptos" panose="020B0004020202020204" pitchFamily="34" charset="0"/>
                    <a:ea typeface="+mn-ea"/>
                    <a:cs typeface="+mn-cs"/>
                  </a:defRPr>
                </a:pPr>
                <a:endParaRPr lang="en-GH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dk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'33. Authorised FM- Regions'!$Q$4:$Q$19</c:f>
              <c:strCache>
                <c:ptCount val="16"/>
                <c:pt idx="0">
                  <c:v>Ashanti</c:v>
                </c:pt>
                <c:pt idx="1">
                  <c:v>Western</c:v>
                </c:pt>
                <c:pt idx="2">
                  <c:v>Greater Accra</c:v>
                </c:pt>
                <c:pt idx="3">
                  <c:v>Central</c:v>
                </c:pt>
                <c:pt idx="4">
                  <c:v>Bono</c:v>
                </c:pt>
                <c:pt idx="5">
                  <c:v>Eastern</c:v>
                </c:pt>
                <c:pt idx="6">
                  <c:v>Volta</c:v>
                </c:pt>
                <c:pt idx="7">
                  <c:v>Northern</c:v>
                </c:pt>
                <c:pt idx="8">
                  <c:v>Upper East</c:v>
                </c:pt>
                <c:pt idx="9">
                  <c:v>Bono East</c:v>
                </c:pt>
                <c:pt idx="10">
                  <c:v>Western North</c:v>
                </c:pt>
                <c:pt idx="11">
                  <c:v>Upper West</c:v>
                </c:pt>
                <c:pt idx="12">
                  <c:v>Ahafo</c:v>
                </c:pt>
                <c:pt idx="13">
                  <c:v>Oti</c:v>
                </c:pt>
                <c:pt idx="14">
                  <c:v>Savannah</c:v>
                </c:pt>
                <c:pt idx="15">
                  <c:v>North East</c:v>
                </c:pt>
              </c:strCache>
            </c:strRef>
          </c:cat>
          <c:val>
            <c:numRef>
              <c:f>'33. Authorised FM- Regions'!$R$4:$R$19</c:f>
              <c:numCache>
                <c:formatCode>General</c:formatCode>
                <c:ptCount val="16"/>
                <c:pt idx="0">
                  <c:v>116</c:v>
                </c:pt>
                <c:pt idx="1">
                  <c:v>91</c:v>
                </c:pt>
                <c:pt idx="2">
                  <c:v>90</c:v>
                </c:pt>
                <c:pt idx="3">
                  <c:v>71</c:v>
                </c:pt>
                <c:pt idx="4">
                  <c:v>60</c:v>
                </c:pt>
                <c:pt idx="5">
                  <c:v>52</c:v>
                </c:pt>
                <c:pt idx="6">
                  <c:v>50</c:v>
                </c:pt>
                <c:pt idx="7">
                  <c:v>48</c:v>
                </c:pt>
                <c:pt idx="8">
                  <c:v>42</c:v>
                </c:pt>
                <c:pt idx="9">
                  <c:v>34</c:v>
                </c:pt>
                <c:pt idx="10">
                  <c:v>32</c:v>
                </c:pt>
                <c:pt idx="11">
                  <c:v>27</c:v>
                </c:pt>
                <c:pt idx="12">
                  <c:v>21</c:v>
                </c:pt>
                <c:pt idx="13">
                  <c:v>21</c:v>
                </c:pt>
                <c:pt idx="14">
                  <c:v>19</c:v>
                </c:pt>
                <c:pt idx="15">
                  <c:v>13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01B-DC40-9B99-F74DCF4C210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overlap val="-43"/>
        <c:axId val="1592835007"/>
        <c:axId val="1212367327"/>
      </c:barChart>
      <c:catAx>
        <c:axId val="159283500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dk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dk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1" i="0" u="none" strike="noStrike" kern="1200" cap="none" spc="0" normalizeH="0" baseline="0">
                <a:solidFill>
                  <a:sysClr val="windowText" lastClr="000000"/>
                </a:solidFill>
                <a:latin typeface="Aptos" panose="020B0004020202020204" pitchFamily="34" charset="0"/>
                <a:ea typeface="+mn-ea"/>
                <a:cs typeface="+mn-cs"/>
              </a:defRPr>
            </a:pPr>
            <a:endParaRPr lang="en-GH"/>
          </a:p>
        </c:txPr>
        <c:crossAx val="1212367327"/>
        <c:crosses val="autoZero"/>
        <c:auto val="1"/>
        <c:lblAlgn val="ctr"/>
        <c:lblOffset val="100"/>
        <c:noMultiLvlLbl val="0"/>
      </c:catAx>
      <c:valAx>
        <c:axId val="121236732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dk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800" b="1" i="0" u="none" strike="noStrike" kern="1200" baseline="0">
                    <a:solidFill>
                      <a:sysClr val="windowText" lastClr="000000"/>
                    </a:solidFill>
                    <a:latin typeface="Aptos" panose="020B0004020202020204" pitchFamily="34" charset="0"/>
                    <a:ea typeface="+mn-ea"/>
                    <a:cs typeface="+mn-cs"/>
                  </a:defRPr>
                </a:pPr>
                <a:r>
                  <a:rPr lang="en-GB">
                    <a:solidFill>
                      <a:sysClr val="windowText" lastClr="000000"/>
                    </a:solidFill>
                  </a:rPr>
                  <a:t>No. of Authorised FM Stations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800" b="1" i="0" u="none" strike="noStrike" kern="1200" baseline="0">
                  <a:solidFill>
                    <a:sysClr val="windowText" lastClr="000000"/>
                  </a:solidFill>
                  <a:latin typeface="Aptos" panose="020B0004020202020204" pitchFamily="34" charset="0"/>
                  <a:ea typeface="+mn-ea"/>
                  <a:cs typeface="+mn-cs"/>
                </a:defRPr>
              </a:pPr>
              <a:endParaRPr lang="en-GH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1" i="0" u="none" strike="noStrike" kern="1200" baseline="0">
                <a:solidFill>
                  <a:sysClr val="windowText" lastClr="000000"/>
                </a:solidFill>
                <a:latin typeface="Aptos" panose="020B0004020202020204" pitchFamily="34" charset="0"/>
                <a:ea typeface="+mn-ea"/>
                <a:cs typeface="+mn-cs"/>
              </a:defRPr>
            </a:pPr>
            <a:endParaRPr lang="en-GH"/>
          </a:p>
        </c:txPr>
        <c:crossAx val="1592835007"/>
        <c:crosses val="autoZero"/>
        <c:crossBetween val="between"/>
      </c:valAx>
      <c:spPr>
        <a:pattFill prst="ltDnDiag">
          <a:fgClr>
            <a:schemeClr val="dk1">
              <a:lumMod val="15000"/>
              <a:lumOff val="85000"/>
            </a:schemeClr>
          </a:fgClr>
          <a:bgClr>
            <a:schemeClr val="lt1"/>
          </a:bgClr>
        </a:pattFill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lt1"/>
    </a:solidFill>
    <a:ln w="25400" cap="flat" cmpd="sng" algn="ctr">
      <a:solidFill>
        <a:schemeClr val="accent1"/>
      </a:solidFill>
      <a:round/>
    </a:ln>
    <a:effectLst/>
  </c:spPr>
  <c:txPr>
    <a:bodyPr/>
    <a:lstStyle/>
    <a:p>
      <a:pPr>
        <a:defRPr sz="800" b="1">
          <a:solidFill>
            <a:sysClr val="windowText" lastClr="000000"/>
          </a:solidFill>
          <a:latin typeface="Aptos" panose="020B0004020202020204" pitchFamily="34" charset="0"/>
        </a:defRPr>
      </a:pPr>
      <a:endParaRPr lang="en-GH"/>
    </a:p>
  </c:txPr>
  <c:printSettings>
    <c:headerFooter/>
    <c:pageMargins b="0.75" l="0.7" r="0.7" t="0.75" header="0.3" footer="0.3"/>
    <c:pageSetup/>
  </c:printSettings>
</c:chartSpace>
</file>

<file path=xl/charts/chart5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'33. Authorised FM- Regions'!$B$25</c:f>
              <c:strCache>
                <c:ptCount val="1"/>
                <c:pt idx="0">
                  <c:v>Q2 2025 FM Stations In Operation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800" b="1" i="0" u="none" strike="noStrike" kern="1200" baseline="0">
                    <a:solidFill>
                      <a:sysClr val="windowText" lastClr="000000"/>
                    </a:solidFill>
                    <a:latin typeface="Aptos" panose="020B0004020202020204" pitchFamily="34" charset="0"/>
                    <a:ea typeface="+mn-ea"/>
                    <a:cs typeface="+mn-cs"/>
                  </a:defRPr>
                </a:pPr>
                <a:endParaRPr lang="en-GH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dk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'33. Authorised FM- Regions'!$A$27:$A$42</c:f>
              <c:strCache>
                <c:ptCount val="16"/>
                <c:pt idx="0">
                  <c:v>Ashanti</c:v>
                </c:pt>
                <c:pt idx="1">
                  <c:v>Greater Accra</c:v>
                </c:pt>
                <c:pt idx="2">
                  <c:v>Western</c:v>
                </c:pt>
                <c:pt idx="3">
                  <c:v>Central</c:v>
                </c:pt>
                <c:pt idx="4">
                  <c:v>Bono</c:v>
                </c:pt>
                <c:pt idx="5">
                  <c:v>Volta</c:v>
                </c:pt>
                <c:pt idx="6">
                  <c:v>Eastern</c:v>
                </c:pt>
                <c:pt idx="7">
                  <c:v>Northern</c:v>
                </c:pt>
                <c:pt idx="8">
                  <c:v>Bono East</c:v>
                </c:pt>
                <c:pt idx="9">
                  <c:v>Upper East</c:v>
                </c:pt>
                <c:pt idx="10">
                  <c:v>Upper West</c:v>
                </c:pt>
                <c:pt idx="11">
                  <c:v>Western North</c:v>
                </c:pt>
                <c:pt idx="12">
                  <c:v>Ahafo</c:v>
                </c:pt>
                <c:pt idx="13">
                  <c:v>Savannah</c:v>
                </c:pt>
                <c:pt idx="14">
                  <c:v>Oti</c:v>
                </c:pt>
                <c:pt idx="15">
                  <c:v>North East</c:v>
                </c:pt>
              </c:strCache>
            </c:strRef>
          </c:cat>
          <c:val>
            <c:numRef>
              <c:f>'33. Authorised FM- Regions'!$B$27:$B$42</c:f>
              <c:numCache>
                <c:formatCode>General</c:formatCode>
                <c:ptCount val="16"/>
                <c:pt idx="0">
                  <c:v>85</c:v>
                </c:pt>
                <c:pt idx="1">
                  <c:v>71</c:v>
                </c:pt>
                <c:pt idx="2">
                  <c:v>59</c:v>
                </c:pt>
                <c:pt idx="3">
                  <c:v>51</c:v>
                </c:pt>
                <c:pt idx="4">
                  <c:v>46</c:v>
                </c:pt>
                <c:pt idx="5">
                  <c:v>37</c:v>
                </c:pt>
                <c:pt idx="6">
                  <c:v>35</c:v>
                </c:pt>
                <c:pt idx="7">
                  <c:v>27</c:v>
                </c:pt>
                <c:pt idx="8">
                  <c:v>26</c:v>
                </c:pt>
                <c:pt idx="9">
                  <c:v>26</c:v>
                </c:pt>
                <c:pt idx="10">
                  <c:v>18</c:v>
                </c:pt>
                <c:pt idx="11">
                  <c:v>16</c:v>
                </c:pt>
                <c:pt idx="12">
                  <c:v>13</c:v>
                </c:pt>
                <c:pt idx="13">
                  <c:v>11</c:v>
                </c:pt>
                <c:pt idx="14">
                  <c:v>11</c:v>
                </c:pt>
                <c:pt idx="15">
                  <c:v>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ECB-1449-ACAC-451521F42BD3}"/>
            </c:ext>
          </c:extLst>
        </c:ser>
        <c:ser>
          <c:idx val="1"/>
          <c:order val="1"/>
          <c:tx>
            <c:strRef>
              <c:f>'33. Authorised FM- Regions'!$C$25</c:f>
              <c:strCache>
                <c:ptCount val="1"/>
                <c:pt idx="0">
                  <c:v>Q2 2025 FM Stations Not In Operation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800" b="1" i="0" u="none" strike="noStrike" kern="1200" baseline="0">
                    <a:solidFill>
                      <a:sysClr val="windowText" lastClr="000000"/>
                    </a:solidFill>
                    <a:latin typeface="Aptos" panose="020B0004020202020204" pitchFamily="34" charset="0"/>
                    <a:ea typeface="+mn-ea"/>
                    <a:cs typeface="+mn-cs"/>
                  </a:defRPr>
                </a:pPr>
                <a:endParaRPr lang="en-GH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dk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'33. Authorised FM- Regions'!$A$27:$A$42</c:f>
              <c:strCache>
                <c:ptCount val="16"/>
                <c:pt idx="0">
                  <c:v>Ashanti</c:v>
                </c:pt>
                <c:pt idx="1">
                  <c:v>Greater Accra</c:v>
                </c:pt>
                <c:pt idx="2">
                  <c:v>Western</c:v>
                </c:pt>
                <c:pt idx="3">
                  <c:v>Central</c:v>
                </c:pt>
                <c:pt idx="4">
                  <c:v>Bono</c:v>
                </c:pt>
                <c:pt idx="5">
                  <c:v>Volta</c:v>
                </c:pt>
                <c:pt idx="6">
                  <c:v>Eastern</c:v>
                </c:pt>
                <c:pt idx="7">
                  <c:v>Northern</c:v>
                </c:pt>
                <c:pt idx="8">
                  <c:v>Bono East</c:v>
                </c:pt>
                <c:pt idx="9">
                  <c:v>Upper East</c:v>
                </c:pt>
                <c:pt idx="10">
                  <c:v>Upper West</c:v>
                </c:pt>
                <c:pt idx="11">
                  <c:v>Western North</c:v>
                </c:pt>
                <c:pt idx="12">
                  <c:v>Ahafo</c:v>
                </c:pt>
                <c:pt idx="13">
                  <c:v>Savannah</c:v>
                </c:pt>
                <c:pt idx="14">
                  <c:v>Oti</c:v>
                </c:pt>
                <c:pt idx="15">
                  <c:v>North East</c:v>
                </c:pt>
              </c:strCache>
            </c:strRef>
          </c:cat>
          <c:val>
            <c:numRef>
              <c:f>'33. Authorised FM- Regions'!$C$27:$C$42</c:f>
              <c:numCache>
                <c:formatCode>General</c:formatCode>
                <c:ptCount val="16"/>
                <c:pt idx="0">
                  <c:v>31</c:v>
                </c:pt>
                <c:pt idx="1">
                  <c:v>13</c:v>
                </c:pt>
                <c:pt idx="2">
                  <c:v>29</c:v>
                </c:pt>
                <c:pt idx="3">
                  <c:v>19</c:v>
                </c:pt>
                <c:pt idx="4">
                  <c:v>13</c:v>
                </c:pt>
                <c:pt idx="5">
                  <c:v>11</c:v>
                </c:pt>
                <c:pt idx="6">
                  <c:v>17</c:v>
                </c:pt>
                <c:pt idx="7">
                  <c:v>19</c:v>
                </c:pt>
                <c:pt idx="8">
                  <c:v>7</c:v>
                </c:pt>
                <c:pt idx="9">
                  <c:v>15</c:v>
                </c:pt>
                <c:pt idx="10">
                  <c:v>8</c:v>
                </c:pt>
                <c:pt idx="11">
                  <c:v>13</c:v>
                </c:pt>
                <c:pt idx="12">
                  <c:v>8</c:v>
                </c:pt>
                <c:pt idx="13">
                  <c:v>6</c:v>
                </c:pt>
                <c:pt idx="14">
                  <c:v>9</c:v>
                </c:pt>
                <c:pt idx="15">
                  <c:v>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ECB-1449-ACAC-451521F42BD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overlap val="100"/>
        <c:axId val="907701856"/>
        <c:axId val="1212328239"/>
      </c:barChart>
      <c:catAx>
        <c:axId val="90770185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dk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dk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1" i="0" u="none" strike="noStrike" kern="1200" cap="none" spc="0" normalizeH="0" baseline="0">
                <a:solidFill>
                  <a:sysClr val="windowText" lastClr="000000"/>
                </a:solidFill>
                <a:latin typeface="Aptos" panose="020B0004020202020204" pitchFamily="34" charset="0"/>
                <a:ea typeface="+mn-ea"/>
                <a:cs typeface="+mn-cs"/>
              </a:defRPr>
            </a:pPr>
            <a:endParaRPr lang="en-GH"/>
          </a:p>
        </c:txPr>
        <c:crossAx val="1212328239"/>
        <c:crosses val="autoZero"/>
        <c:auto val="1"/>
        <c:lblAlgn val="ctr"/>
        <c:lblOffset val="100"/>
        <c:noMultiLvlLbl val="0"/>
      </c:catAx>
      <c:valAx>
        <c:axId val="121232823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dk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1" i="0" u="none" strike="noStrike" kern="1200" baseline="0">
                <a:solidFill>
                  <a:sysClr val="windowText" lastClr="000000"/>
                </a:solidFill>
                <a:latin typeface="Aptos" panose="020B0004020202020204" pitchFamily="34" charset="0"/>
                <a:ea typeface="+mn-ea"/>
                <a:cs typeface="+mn-cs"/>
              </a:defRPr>
            </a:pPr>
            <a:endParaRPr lang="en-GH"/>
          </a:p>
        </c:txPr>
        <c:crossAx val="907701856"/>
        <c:crosses val="autoZero"/>
        <c:crossBetween val="between"/>
      </c:valAx>
      <c:spPr>
        <a:pattFill prst="ltDnDiag">
          <a:fgClr>
            <a:schemeClr val="dk1">
              <a:lumMod val="15000"/>
              <a:lumOff val="85000"/>
            </a:schemeClr>
          </a:fgClr>
          <a:bgClr>
            <a:schemeClr val="lt1"/>
          </a:bgClr>
        </a:pattFill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800" b="1" i="0" u="none" strike="noStrike" kern="1200" baseline="0">
              <a:solidFill>
                <a:sysClr val="windowText" lastClr="000000"/>
              </a:solidFill>
              <a:latin typeface="Aptos" panose="020B0004020202020204" pitchFamily="34" charset="0"/>
              <a:ea typeface="+mn-ea"/>
              <a:cs typeface="+mn-cs"/>
            </a:defRPr>
          </a:pPr>
          <a:endParaRPr lang="en-GH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lt1"/>
    </a:solidFill>
    <a:ln w="25400" cap="flat" cmpd="sng" algn="ctr">
      <a:solidFill>
        <a:schemeClr val="accent1"/>
      </a:solidFill>
      <a:round/>
    </a:ln>
    <a:effectLst/>
  </c:spPr>
  <c:txPr>
    <a:bodyPr/>
    <a:lstStyle/>
    <a:p>
      <a:pPr>
        <a:defRPr sz="800" b="1">
          <a:solidFill>
            <a:sysClr val="windowText" lastClr="000000"/>
          </a:solidFill>
          <a:latin typeface="Aptos" panose="020B0004020202020204" pitchFamily="34" charset="0"/>
        </a:defRPr>
      </a:pPr>
      <a:endParaRPr lang="en-GH"/>
    </a:p>
  </c:txPr>
  <c:printSettings>
    <c:headerFooter/>
    <c:pageMargins b="0.75" l="0.7" r="0.7" t="0.75" header="0.3" footer="0.3"/>
    <c:pageSetup/>
  </c:printSettings>
</c:chartSpace>
</file>

<file path=xl/charts/chart5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stacked"/>
        <c:varyColors val="0"/>
        <c:ser>
          <c:idx val="1"/>
          <c:order val="1"/>
          <c:tx>
            <c:strRef>
              <c:f>'33. Authorised FM- Regions'!$S$3</c:f>
              <c:strCache>
                <c:ptCount val="1"/>
                <c:pt idx="0">
                  <c:v>Q1 2026 FM Stations In Operation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700" b="1" i="0" u="none" strike="noStrike" kern="1200" baseline="0">
                    <a:solidFill>
                      <a:sysClr val="windowText" lastClr="000000"/>
                    </a:solidFill>
                    <a:latin typeface="Cambria" panose="02040503050406030204" pitchFamily="18" charset="0"/>
                    <a:ea typeface="+mn-ea"/>
                    <a:cs typeface="+mn-cs"/>
                  </a:defRPr>
                </a:pPr>
                <a:endParaRPr lang="en-GH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dk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'33. Authorised FM- Regions'!$Q$4:$Q$19</c:f>
              <c:strCache>
                <c:ptCount val="16"/>
                <c:pt idx="0">
                  <c:v>Ashanti</c:v>
                </c:pt>
                <c:pt idx="1">
                  <c:v>Western</c:v>
                </c:pt>
                <c:pt idx="2">
                  <c:v>Greater Accra</c:v>
                </c:pt>
                <c:pt idx="3">
                  <c:v>Central</c:v>
                </c:pt>
                <c:pt idx="4">
                  <c:v>Bono</c:v>
                </c:pt>
                <c:pt idx="5">
                  <c:v>Eastern</c:v>
                </c:pt>
                <c:pt idx="6">
                  <c:v>Volta</c:v>
                </c:pt>
                <c:pt idx="7">
                  <c:v>Northern</c:v>
                </c:pt>
                <c:pt idx="8">
                  <c:v>Upper East</c:v>
                </c:pt>
                <c:pt idx="9">
                  <c:v>Bono East</c:v>
                </c:pt>
                <c:pt idx="10">
                  <c:v>Western North</c:v>
                </c:pt>
                <c:pt idx="11">
                  <c:v>Upper West</c:v>
                </c:pt>
                <c:pt idx="12">
                  <c:v>Ahafo</c:v>
                </c:pt>
                <c:pt idx="13">
                  <c:v>Oti</c:v>
                </c:pt>
                <c:pt idx="14">
                  <c:v>Savannah</c:v>
                </c:pt>
                <c:pt idx="15">
                  <c:v>North East</c:v>
                </c:pt>
              </c:strCache>
            </c:strRef>
          </c:cat>
          <c:val>
            <c:numRef>
              <c:f>'33. Authorised FM- Regions'!$S$4:$S$19</c:f>
              <c:numCache>
                <c:formatCode>General</c:formatCode>
                <c:ptCount val="16"/>
                <c:pt idx="0">
                  <c:v>90</c:v>
                </c:pt>
                <c:pt idx="1">
                  <c:v>59</c:v>
                </c:pt>
                <c:pt idx="2">
                  <c:v>78</c:v>
                </c:pt>
                <c:pt idx="3">
                  <c:v>51</c:v>
                </c:pt>
                <c:pt idx="4">
                  <c:v>47</c:v>
                </c:pt>
                <c:pt idx="5">
                  <c:v>37</c:v>
                </c:pt>
                <c:pt idx="6">
                  <c:v>39</c:v>
                </c:pt>
                <c:pt idx="7">
                  <c:v>28</c:v>
                </c:pt>
                <c:pt idx="8">
                  <c:v>28</c:v>
                </c:pt>
                <c:pt idx="9">
                  <c:v>27</c:v>
                </c:pt>
                <c:pt idx="10">
                  <c:v>16</c:v>
                </c:pt>
                <c:pt idx="11">
                  <c:v>19</c:v>
                </c:pt>
                <c:pt idx="12">
                  <c:v>13</c:v>
                </c:pt>
                <c:pt idx="13">
                  <c:v>13</c:v>
                </c:pt>
                <c:pt idx="14">
                  <c:v>11</c:v>
                </c:pt>
                <c:pt idx="15">
                  <c:v>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83D-D743-BB9E-BA7D60AD59DF}"/>
            </c:ext>
          </c:extLst>
        </c:ser>
        <c:ser>
          <c:idx val="2"/>
          <c:order val="2"/>
          <c:tx>
            <c:strRef>
              <c:f>'33. Authorised FM- Regions'!$T$3</c:f>
              <c:strCache>
                <c:ptCount val="1"/>
                <c:pt idx="0">
                  <c:v>Q1 2026 FM Stations Not In Operation</c:v>
                </c:pt>
              </c:strCache>
            </c:strRef>
          </c:tx>
          <c:spPr>
            <a:solidFill>
              <a:schemeClr val="accent4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dLbls>
            <c:dLbl>
              <c:idx val="9"/>
              <c:layout>
                <c:manualLayout>
                  <c:x val="0"/>
                  <c:y val="-1.7241379310344827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9-183D-D743-BB9E-BA7D60AD59DF}"/>
                </c:ext>
              </c:extLst>
            </c:dLbl>
            <c:dLbl>
              <c:idx val="10"/>
              <c:layout>
                <c:manualLayout>
                  <c:x val="-2.7777777777777779E-3"/>
                  <c:y val="-1.7241379310344827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8-183D-D743-BB9E-BA7D60AD59DF}"/>
                </c:ext>
              </c:extLst>
            </c:dLbl>
            <c:dLbl>
              <c:idx val="11"/>
              <c:layout>
                <c:manualLayout>
                  <c:x val="-1.0185067526415994E-16"/>
                  <c:y val="-2.1551724137931036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183D-D743-BB9E-BA7D60AD59DF}"/>
                </c:ext>
              </c:extLst>
            </c:dLbl>
            <c:dLbl>
              <c:idx val="12"/>
              <c:layout>
                <c:manualLayout>
                  <c:x val="0"/>
                  <c:y val="-2.1551724137931036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183D-D743-BB9E-BA7D60AD59DF}"/>
                </c:ext>
              </c:extLst>
            </c:dLbl>
            <c:dLbl>
              <c:idx val="13"/>
              <c:layout>
                <c:manualLayout>
                  <c:x val="0"/>
                  <c:y val="-1.29310344827587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183D-D743-BB9E-BA7D60AD59DF}"/>
                </c:ext>
              </c:extLst>
            </c:dLbl>
            <c:dLbl>
              <c:idx val="14"/>
              <c:layout>
                <c:manualLayout>
                  <c:x val="0"/>
                  <c:y val="-2.1551724137931112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183D-D743-BB9E-BA7D60AD59DF}"/>
                </c:ext>
              </c:extLst>
            </c:dLbl>
            <c:dLbl>
              <c:idx val="15"/>
              <c:layout>
                <c:manualLayout>
                  <c:x val="-2.0370135052831988E-16"/>
                  <c:y val="-3.4482758620689655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183D-D743-BB9E-BA7D60AD59DF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700" b="1" i="0" u="none" strike="noStrike" kern="1200" baseline="0">
                    <a:solidFill>
                      <a:sysClr val="windowText" lastClr="000000"/>
                    </a:solidFill>
                    <a:latin typeface="Cambria" panose="02040503050406030204" pitchFamily="18" charset="0"/>
                    <a:ea typeface="+mn-ea"/>
                    <a:cs typeface="+mn-cs"/>
                  </a:defRPr>
                </a:pPr>
                <a:endParaRPr lang="en-GH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dk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'33. Authorised FM- Regions'!$Q$4:$Q$19</c:f>
              <c:strCache>
                <c:ptCount val="16"/>
                <c:pt idx="0">
                  <c:v>Ashanti</c:v>
                </c:pt>
                <c:pt idx="1">
                  <c:v>Western</c:v>
                </c:pt>
                <c:pt idx="2">
                  <c:v>Greater Accra</c:v>
                </c:pt>
                <c:pt idx="3">
                  <c:v>Central</c:v>
                </c:pt>
                <c:pt idx="4">
                  <c:v>Bono</c:v>
                </c:pt>
                <c:pt idx="5">
                  <c:v>Eastern</c:v>
                </c:pt>
                <c:pt idx="6">
                  <c:v>Volta</c:v>
                </c:pt>
                <c:pt idx="7">
                  <c:v>Northern</c:v>
                </c:pt>
                <c:pt idx="8">
                  <c:v>Upper East</c:v>
                </c:pt>
                <c:pt idx="9">
                  <c:v>Bono East</c:v>
                </c:pt>
                <c:pt idx="10">
                  <c:v>Western North</c:v>
                </c:pt>
                <c:pt idx="11">
                  <c:v>Upper West</c:v>
                </c:pt>
                <c:pt idx="12">
                  <c:v>Ahafo</c:v>
                </c:pt>
                <c:pt idx="13">
                  <c:v>Oti</c:v>
                </c:pt>
                <c:pt idx="14">
                  <c:v>Savannah</c:v>
                </c:pt>
                <c:pt idx="15">
                  <c:v>North East</c:v>
                </c:pt>
              </c:strCache>
            </c:strRef>
          </c:cat>
          <c:val>
            <c:numRef>
              <c:f>'33. Authorised FM- Regions'!$T$4:$T$19</c:f>
              <c:numCache>
                <c:formatCode>General</c:formatCode>
                <c:ptCount val="16"/>
                <c:pt idx="0">
                  <c:v>26</c:v>
                </c:pt>
                <c:pt idx="1">
                  <c:v>32</c:v>
                </c:pt>
                <c:pt idx="2">
                  <c:v>12</c:v>
                </c:pt>
                <c:pt idx="3">
                  <c:v>20</c:v>
                </c:pt>
                <c:pt idx="4">
                  <c:v>13</c:v>
                </c:pt>
                <c:pt idx="5">
                  <c:v>15</c:v>
                </c:pt>
                <c:pt idx="6">
                  <c:v>11</c:v>
                </c:pt>
                <c:pt idx="7">
                  <c:v>20</c:v>
                </c:pt>
                <c:pt idx="8">
                  <c:v>14</c:v>
                </c:pt>
                <c:pt idx="9">
                  <c:v>7</c:v>
                </c:pt>
                <c:pt idx="10">
                  <c:v>16</c:v>
                </c:pt>
                <c:pt idx="11">
                  <c:v>8</c:v>
                </c:pt>
                <c:pt idx="12">
                  <c:v>8</c:v>
                </c:pt>
                <c:pt idx="13">
                  <c:v>8</c:v>
                </c:pt>
                <c:pt idx="14">
                  <c:v>8</c:v>
                </c:pt>
                <c:pt idx="15">
                  <c:v>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183D-D743-BB9E-BA7D60AD59D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overlap val="100"/>
        <c:axId val="378384383"/>
        <c:axId val="378386095"/>
      </c:barChart>
      <c:lineChart>
        <c:grouping val="standard"/>
        <c:varyColors val="0"/>
        <c:ser>
          <c:idx val="0"/>
          <c:order val="0"/>
          <c:tx>
            <c:strRef>
              <c:f>'33. Authorised FM- Regions'!$R$3</c:f>
              <c:strCache>
                <c:ptCount val="1"/>
                <c:pt idx="0">
                  <c:v>Q1 2026 Authorised FM Stations</c:v>
                </c:pt>
              </c:strCache>
            </c:strRef>
          </c:tx>
          <c:spPr>
            <a:ln w="22225" cap="rnd">
              <a:solidFill>
                <a:schemeClr val="accent1"/>
              </a:solidFill>
              <a:round/>
            </a:ln>
            <a:effectLst/>
          </c:spPr>
          <c:marker>
            <c:symbol val="star"/>
            <c:size val="6"/>
            <c:spPr>
              <a:noFill/>
              <a:ln w="15875">
                <a:solidFill>
                  <a:schemeClr val="accent1"/>
                </a:solidFill>
                <a:round/>
              </a:ln>
              <a:effectLst/>
            </c:spPr>
          </c:marker>
          <c:dLbls>
            <c:dLbl>
              <c:idx val="0"/>
              <c:layout>
                <c:manualLayout>
                  <c:x val="-3.3854166666666664E-2"/>
                  <c:y val="-2.9733018232460696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B-183D-D743-BB9E-BA7D60AD59DF}"/>
                </c:ext>
              </c:extLst>
            </c:dLbl>
            <c:dLbl>
              <c:idx val="1"/>
              <c:layout>
                <c:manualLayout>
                  <c:x val="-2.8645833333333356E-2"/>
                  <c:y val="-3.8228166298878076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A-183D-D743-BB9E-BA7D60AD59DF}"/>
                </c:ext>
              </c:extLst>
            </c:dLbl>
            <c:dLbl>
              <c:idx val="2"/>
              <c:layout>
                <c:manualLayout>
                  <c:x val="-3.9062500000000049E-2"/>
                  <c:y val="-3.3980592265669407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C-183D-D743-BB9E-BA7D60AD59DF}"/>
                </c:ext>
              </c:extLst>
            </c:dLbl>
            <c:dLbl>
              <c:idx val="3"/>
              <c:layout>
                <c:manualLayout>
                  <c:x val="-3.125E-2"/>
                  <c:y val="-2.5485444199252066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D-183D-D743-BB9E-BA7D60AD59DF}"/>
                </c:ext>
              </c:extLst>
            </c:dLbl>
            <c:dLbl>
              <c:idx val="4"/>
              <c:layout>
                <c:manualLayout>
                  <c:x val="-3.6458333333333287E-2"/>
                  <c:y val="-3.3980592265669365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E-183D-D743-BB9E-BA7D60AD59DF}"/>
                </c:ext>
              </c:extLst>
            </c:dLbl>
            <c:dLbl>
              <c:idx val="5"/>
              <c:layout>
                <c:manualLayout>
                  <c:x val="-3.90625E-2"/>
                  <c:y val="-3.8228166298878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F-183D-D743-BB9E-BA7D60AD59DF}"/>
                </c:ext>
              </c:extLst>
            </c:dLbl>
            <c:dLbl>
              <c:idx val="6"/>
              <c:layout>
                <c:manualLayout>
                  <c:x val="-3.90625E-2"/>
                  <c:y val="-4.247574033208671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0-183D-D743-BB9E-BA7D60AD59DF}"/>
                </c:ext>
              </c:extLst>
            </c:dLbl>
            <c:dLbl>
              <c:idx val="7"/>
              <c:layout>
                <c:manualLayout>
                  <c:x val="-4.1666666666666664E-2"/>
                  <c:y val="-3.8228166298878118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1-183D-D743-BB9E-BA7D60AD59DF}"/>
                </c:ext>
              </c:extLst>
            </c:dLbl>
            <c:dLbl>
              <c:idx val="8"/>
              <c:layout>
                <c:manualLayout>
                  <c:x val="-3.6458333333333336E-2"/>
                  <c:y val="-2.9733018232460696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2-183D-D743-BB9E-BA7D60AD59DF}"/>
                </c:ext>
              </c:extLst>
            </c:dLbl>
            <c:dLbl>
              <c:idx val="9"/>
              <c:layout>
                <c:manualLayout>
                  <c:x val="-4.1666666666666664E-2"/>
                  <c:y val="-2.9733018232460696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3-183D-D743-BB9E-BA7D60AD59DF}"/>
                </c:ext>
              </c:extLst>
            </c:dLbl>
            <c:dLbl>
              <c:idx val="10"/>
              <c:layout>
                <c:manualLayout>
                  <c:x val="-4.9479166666666761E-2"/>
                  <c:y val="-3.8228166298878041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4-183D-D743-BB9E-BA7D60AD59DF}"/>
                </c:ext>
              </c:extLst>
            </c:dLbl>
            <c:dLbl>
              <c:idx val="11"/>
              <c:layout>
                <c:manualLayout>
                  <c:x val="-3.9062500000000097E-2"/>
                  <c:y val="-3.3980592265669365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5-183D-D743-BB9E-BA7D60AD59DF}"/>
                </c:ext>
              </c:extLst>
            </c:dLbl>
            <c:dLbl>
              <c:idx val="12"/>
              <c:layout>
                <c:manualLayout>
                  <c:x val="-4.4270833333333426E-2"/>
                  <c:y val="-3.8228166298878041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6-183D-D743-BB9E-BA7D60AD59DF}"/>
                </c:ext>
              </c:extLst>
            </c:dLbl>
            <c:dLbl>
              <c:idx val="13"/>
              <c:layout>
                <c:manualLayout>
                  <c:x val="-4.4270833333333239E-2"/>
                  <c:y val="-3.3980592265669365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7-183D-D743-BB9E-BA7D60AD59DF}"/>
                </c:ext>
              </c:extLst>
            </c:dLbl>
            <c:dLbl>
              <c:idx val="14"/>
              <c:layout>
                <c:manualLayout>
                  <c:x val="-4.9479166666666761E-2"/>
                  <c:y val="-3.3980592265669449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8-183D-D743-BB9E-BA7D60AD59DF}"/>
                </c:ext>
              </c:extLst>
            </c:dLbl>
            <c:dLbl>
              <c:idx val="15"/>
              <c:layout>
                <c:manualLayout>
                  <c:x val="-4.4270833333333523E-2"/>
                  <c:y val="-5.0970888398504131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9-183D-D743-BB9E-BA7D60AD59DF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700" b="1" i="0" u="none" strike="noStrike" kern="1200" baseline="0">
                    <a:solidFill>
                      <a:sysClr val="windowText" lastClr="000000"/>
                    </a:solidFill>
                    <a:latin typeface="Cambria" panose="02040503050406030204" pitchFamily="18" charset="0"/>
                    <a:ea typeface="+mn-ea"/>
                    <a:cs typeface="+mn-cs"/>
                  </a:defRPr>
                </a:pPr>
                <a:endParaRPr lang="en-GH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dk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'33. Authorised FM- Regions'!$Q$4:$Q$19</c:f>
              <c:strCache>
                <c:ptCount val="16"/>
                <c:pt idx="0">
                  <c:v>Ashanti</c:v>
                </c:pt>
                <c:pt idx="1">
                  <c:v>Western</c:v>
                </c:pt>
                <c:pt idx="2">
                  <c:v>Greater Accra</c:v>
                </c:pt>
                <c:pt idx="3">
                  <c:v>Central</c:v>
                </c:pt>
                <c:pt idx="4">
                  <c:v>Bono</c:v>
                </c:pt>
                <c:pt idx="5">
                  <c:v>Eastern</c:v>
                </c:pt>
                <c:pt idx="6">
                  <c:v>Volta</c:v>
                </c:pt>
                <c:pt idx="7">
                  <c:v>Northern</c:v>
                </c:pt>
                <c:pt idx="8">
                  <c:v>Upper East</c:v>
                </c:pt>
                <c:pt idx="9">
                  <c:v>Bono East</c:v>
                </c:pt>
                <c:pt idx="10">
                  <c:v>Western North</c:v>
                </c:pt>
                <c:pt idx="11">
                  <c:v>Upper West</c:v>
                </c:pt>
                <c:pt idx="12">
                  <c:v>Ahafo</c:v>
                </c:pt>
                <c:pt idx="13">
                  <c:v>Oti</c:v>
                </c:pt>
                <c:pt idx="14">
                  <c:v>Savannah</c:v>
                </c:pt>
                <c:pt idx="15">
                  <c:v>North East</c:v>
                </c:pt>
              </c:strCache>
            </c:strRef>
          </c:cat>
          <c:val>
            <c:numRef>
              <c:f>'33. Authorised FM- Regions'!$R$4:$R$19</c:f>
              <c:numCache>
                <c:formatCode>General</c:formatCode>
                <c:ptCount val="16"/>
                <c:pt idx="0">
                  <c:v>116</c:v>
                </c:pt>
                <c:pt idx="1">
                  <c:v>91</c:v>
                </c:pt>
                <c:pt idx="2">
                  <c:v>90</c:v>
                </c:pt>
                <c:pt idx="3">
                  <c:v>71</c:v>
                </c:pt>
                <c:pt idx="4">
                  <c:v>60</c:v>
                </c:pt>
                <c:pt idx="5">
                  <c:v>52</c:v>
                </c:pt>
                <c:pt idx="6">
                  <c:v>50</c:v>
                </c:pt>
                <c:pt idx="7">
                  <c:v>48</c:v>
                </c:pt>
                <c:pt idx="8">
                  <c:v>42</c:v>
                </c:pt>
                <c:pt idx="9">
                  <c:v>34</c:v>
                </c:pt>
                <c:pt idx="10">
                  <c:v>32</c:v>
                </c:pt>
                <c:pt idx="11">
                  <c:v>27</c:v>
                </c:pt>
                <c:pt idx="12">
                  <c:v>21</c:v>
                </c:pt>
                <c:pt idx="13">
                  <c:v>21</c:v>
                </c:pt>
                <c:pt idx="14">
                  <c:v>19</c:v>
                </c:pt>
                <c:pt idx="15">
                  <c:v>13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83D-D743-BB9E-BA7D60AD59D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78384383"/>
        <c:axId val="378386095"/>
      </c:lineChart>
      <c:catAx>
        <c:axId val="37838438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dk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dk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700" b="1" i="0" u="none" strike="noStrike" kern="1200" cap="none" spc="0" normalizeH="0" baseline="0">
                <a:solidFill>
                  <a:sysClr val="windowText" lastClr="000000"/>
                </a:solidFill>
                <a:latin typeface="Cambria" panose="02040503050406030204" pitchFamily="18" charset="0"/>
                <a:ea typeface="+mn-ea"/>
                <a:cs typeface="+mn-cs"/>
              </a:defRPr>
            </a:pPr>
            <a:endParaRPr lang="en-GH"/>
          </a:p>
        </c:txPr>
        <c:crossAx val="378386095"/>
        <c:crosses val="autoZero"/>
        <c:auto val="1"/>
        <c:lblAlgn val="ctr"/>
        <c:lblOffset val="100"/>
        <c:noMultiLvlLbl val="0"/>
      </c:catAx>
      <c:valAx>
        <c:axId val="37838609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dk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700" b="1" i="0" u="none" strike="noStrike" kern="1200" baseline="0">
                    <a:solidFill>
                      <a:sysClr val="windowText" lastClr="000000"/>
                    </a:solidFill>
                    <a:latin typeface="Cambria" panose="02040503050406030204" pitchFamily="18" charset="0"/>
                    <a:ea typeface="+mn-ea"/>
                    <a:cs typeface="+mn-cs"/>
                  </a:defRPr>
                </a:pPr>
                <a:r>
                  <a:rPr lang="en-GB"/>
                  <a:t>No. of FM Stations</a:t>
                </a:r>
              </a:p>
            </c:rich>
          </c:tx>
          <c:layout>
            <c:manualLayout>
              <c:xMode val="edge"/>
              <c:yMode val="edge"/>
              <c:x val="2.2222222222222223E-2"/>
              <c:y val="0.2456733641053489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700" b="1" i="0" u="none" strike="noStrike" kern="1200" baseline="0">
                  <a:solidFill>
                    <a:sysClr val="windowText" lastClr="000000"/>
                  </a:solidFill>
                  <a:latin typeface="Cambria" panose="02040503050406030204" pitchFamily="18" charset="0"/>
                  <a:ea typeface="+mn-ea"/>
                  <a:cs typeface="+mn-cs"/>
                </a:defRPr>
              </a:pPr>
              <a:endParaRPr lang="en-GH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dk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700" b="1" i="0" u="none" strike="noStrike" kern="1200" baseline="0">
                <a:solidFill>
                  <a:sysClr val="windowText" lastClr="000000"/>
                </a:solidFill>
                <a:latin typeface="Cambria" panose="02040503050406030204" pitchFamily="18" charset="0"/>
                <a:ea typeface="+mn-ea"/>
                <a:cs typeface="+mn-cs"/>
              </a:defRPr>
            </a:pPr>
            <a:endParaRPr lang="en-GH"/>
          </a:p>
        </c:txPr>
        <c:crossAx val="378384383"/>
        <c:crosses val="autoZero"/>
        <c:crossBetween val="between"/>
      </c:valAx>
      <c:spPr>
        <a:pattFill prst="ltDnDiag">
          <a:fgClr>
            <a:schemeClr val="dk1">
              <a:lumMod val="15000"/>
              <a:lumOff val="85000"/>
            </a:schemeClr>
          </a:fgClr>
          <a:bgClr>
            <a:schemeClr val="lt1"/>
          </a:bgClr>
        </a:pattFill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700" b="1" i="0" u="none" strike="noStrike" kern="1200" baseline="0">
              <a:solidFill>
                <a:sysClr val="windowText" lastClr="000000"/>
              </a:solidFill>
              <a:latin typeface="Cambria" panose="02040503050406030204" pitchFamily="18" charset="0"/>
              <a:ea typeface="+mn-ea"/>
              <a:cs typeface="+mn-cs"/>
            </a:defRPr>
          </a:pPr>
          <a:endParaRPr lang="en-GH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lt1"/>
    </a:solidFill>
    <a:ln w="22225" cap="flat" cmpd="sng" algn="ctr">
      <a:solidFill>
        <a:schemeClr val="accent1"/>
      </a:solidFill>
      <a:round/>
    </a:ln>
    <a:effectLst/>
  </c:spPr>
  <c:txPr>
    <a:bodyPr/>
    <a:lstStyle/>
    <a:p>
      <a:pPr>
        <a:defRPr sz="700" b="1">
          <a:solidFill>
            <a:sysClr val="windowText" lastClr="000000"/>
          </a:solidFill>
          <a:latin typeface="Cambria" panose="02040503050406030204" pitchFamily="18" charset="0"/>
        </a:defRPr>
      </a:pPr>
      <a:endParaRPr lang="en-GH"/>
    </a:p>
  </c:txPr>
  <c:printSettings>
    <c:headerFooter/>
    <c:pageMargins b="0.75" l="0.7" r="0.7" t="0.75" header="0.3" footer="0.3"/>
    <c:pageSetup/>
  </c:printSettings>
</c:chartSpace>
</file>

<file path=xl/charts/chart5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'Authorised FM- Regions (2)'!$B$3</c:f>
              <c:strCache>
                <c:ptCount val="1"/>
                <c:pt idx="0">
                  <c:v>Authorized FM Stations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800" b="1" i="0" u="none" strike="noStrike" kern="1200" baseline="0">
                    <a:solidFill>
                      <a:sysClr val="windowText" lastClr="000000"/>
                    </a:solidFill>
                    <a:latin typeface="Cambria" panose="02040503050406030204" pitchFamily="18" charset="0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dk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'Authorised FM- Regions (2)'!$I$2:$M$2</c:f>
              <c:strCache>
                <c:ptCount val="5"/>
                <c:pt idx="0">
                  <c:v>Q1 2025</c:v>
                </c:pt>
                <c:pt idx="1">
                  <c:v>Q2 2025</c:v>
                </c:pt>
                <c:pt idx="2">
                  <c:v>Q3 2025</c:v>
                </c:pt>
                <c:pt idx="3">
                  <c:v>Q4 2025</c:v>
                </c:pt>
                <c:pt idx="4">
                  <c:v>Q1 2026</c:v>
                </c:pt>
              </c:strCache>
            </c:strRef>
          </c:cat>
          <c:val>
            <c:numRef>
              <c:f>'Authorised FM- Regions (2)'!$I$3:$M$3</c:f>
              <c:numCache>
                <c:formatCode>General</c:formatCode>
                <c:ptCount val="5"/>
                <c:pt idx="0">
                  <c:v>769</c:v>
                </c:pt>
                <c:pt idx="1">
                  <c:v>763</c:v>
                </c:pt>
                <c:pt idx="2">
                  <c:v>768</c:v>
                </c:pt>
                <c:pt idx="3">
                  <c:v>784</c:v>
                </c:pt>
                <c:pt idx="4">
                  <c:v>787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4A8-8343-96DA-8D2176239553}"/>
            </c:ext>
          </c:extLst>
        </c:ser>
        <c:ser>
          <c:idx val="1"/>
          <c:order val="1"/>
          <c:tx>
            <c:strRef>
              <c:f>'Authorised FM- Regions (2)'!$B$4</c:f>
              <c:strCache>
                <c:ptCount val="1"/>
                <c:pt idx="0">
                  <c:v>FM Stations in Operations</c:v>
                </c:pt>
              </c:strCache>
            </c:strRef>
          </c:tx>
          <c:spPr>
            <a:solidFill>
              <a:schemeClr val="accent6">
                <a:lumMod val="40000"/>
                <a:lumOff val="6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800" b="1" i="0" u="none" strike="noStrike" kern="1200" baseline="0">
                    <a:solidFill>
                      <a:sysClr val="windowText" lastClr="000000"/>
                    </a:solidFill>
                    <a:latin typeface="Cambria" panose="02040503050406030204" pitchFamily="18" charset="0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dk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'Authorised FM- Regions (2)'!$I$2:$M$2</c:f>
              <c:strCache>
                <c:ptCount val="5"/>
                <c:pt idx="0">
                  <c:v>Q1 2025</c:v>
                </c:pt>
                <c:pt idx="1">
                  <c:v>Q2 2025</c:v>
                </c:pt>
                <c:pt idx="2">
                  <c:v>Q3 2025</c:v>
                </c:pt>
                <c:pt idx="3">
                  <c:v>Q4 2025</c:v>
                </c:pt>
                <c:pt idx="4">
                  <c:v>Q1 2026</c:v>
                </c:pt>
              </c:strCache>
            </c:strRef>
          </c:cat>
          <c:val>
            <c:numRef>
              <c:f>'Authorised FM- Regions (2)'!$I$4:$M$4</c:f>
              <c:numCache>
                <c:formatCode>General</c:formatCode>
                <c:ptCount val="5"/>
                <c:pt idx="0">
                  <c:v>523</c:v>
                </c:pt>
                <c:pt idx="1">
                  <c:v>539</c:v>
                </c:pt>
                <c:pt idx="2">
                  <c:v>552</c:v>
                </c:pt>
                <c:pt idx="3">
                  <c:v>563</c:v>
                </c:pt>
                <c:pt idx="4">
                  <c:v>563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D4A8-8343-96DA-8D2176239553}"/>
            </c:ext>
          </c:extLst>
        </c:ser>
        <c:ser>
          <c:idx val="2"/>
          <c:order val="2"/>
          <c:tx>
            <c:strRef>
              <c:f>'Authorised FM- Regions (2)'!$B$5</c:f>
              <c:strCache>
                <c:ptCount val="1"/>
                <c:pt idx="0">
                  <c:v>FM Stations not in Operations</c:v>
                </c:pt>
              </c:strCache>
            </c:strRef>
          </c:tx>
          <c:spPr>
            <a:solidFill>
              <a:srgbClr val="FFC000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800" b="1" i="0" u="none" strike="noStrike" kern="1200" baseline="0">
                    <a:solidFill>
                      <a:sysClr val="windowText" lastClr="000000"/>
                    </a:solidFill>
                    <a:latin typeface="Cambria" panose="02040503050406030204" pitchFamily="18" charset="0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dk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'Authorised FM- Regions (2)'!$I$2:$M$2</c:f>
              <c:strCache>
                <c:ptCount val="5"/>
                <c:pt idx="0">
                  <c:v>Q1 2025</c:v>
                </c:pt>
                <c:pt idx="1">
                  <c:v>Q2 2025</c:v>
                </c:pt>
                <c:pt idx="2">
                  <c:v>Q3 2025</c:v>
                </c:pt>
                <c:pt idx="3">
                  <c:v>Q4 2025</c:v>
                </c:pt>
                <c:pt idx="4">
                  <c:v>Q1 2026</c:v>
                </c:pt>
              </c:strCache>
            </c:strRef>
          </c:cat>
          <c:val>
            <c:numRef>
              <c:f>'Authorised FM- Regions (2)'!$I$5:$M$5</c:f>
              <c:numCache>
                <c:formatCode>General</c:formatCode>
                <c:ptCount val="5"/>
                <c:pt idx="0">
                  <c:v>246</c:v>
                </c:pt>
                <c:pt idx="1">
                  <c:v>224</c:v>
                </c:pt>
                <c:pt idx="2">
                  <c:v>216</c:v>
                </c:pt>
                <c:pt idx="3">
                  <c:v>221</c:v>
                </c:pt>
                <c:pt idx="4">
                  <c:v>224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D4A8-8343-96DA-8D217623955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67"/>
        <c:overlap val="-43"/>
        <c:axId val="1333570943"/>
        <c:axId val="1532249407"/>
      </c:barChart>
      <c:catAx>
        <c:axId val="133357094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dk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dk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1" i="0" u="none" strike="noStrike" kern="1200" cap="none" spc="0" normalizeH="0" baseline="0">
                <a:solidFill>
                  <a:sysClr val="windowText" lastClr="000000"/>
                </a:solidFill>
                <a:latin typeface="Cambria" panose="02040503050406030204" pitchFamily="18" charset="0"/>
                <a:ea typeface="+mn-ea"/>
                <a:cs typeface="+mn-cs"/>
              </a:defRPr>
            </a:pPr>
            <a:endParaRPr lang="en-US"/>
          </a:p>
        </c:txPr>
        <c:crossAx val="1532249407"/>
        <c:crosses val="autoZero"/>
        <c:auto val="1"/>
        <c:lblAlgn val="ctr"/>
        <c:lblOffset val="100"/>
        <c:noMultiLvlLbl val="0"/>
      </c:catAx>
      <c:valAx>
        <c:axId val="153224940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dk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800" b="1" i="0" u="none" strike="noStrike" kern="1200" baseline="0">
                    <a:solidFill>
                      <a:sysClr val="windowText" lastClr="000000"/>
                    </a:solidFill>
                    <a:latin typeface="Cambria" panose="02040503050406030204" pitchFamily="18" charset="0"/>
                    <a:ea typeface="+mn-ea"/>
                    <a:cs typeface="+mn-cs"/>
                  </a:defRPr>
                </a:pPr>
                <a:r>
                  <a:rPr lang="en-US" b="1">
                    <a:solidFill>
                      <a:sysClr val="windowText" lastClr="000000"/>
                    </a:solidFill>
                  </a:rPr>
                  <a:t>Number of FM Stations</a:t>
                </a:r>
              </a:p>
            </c:rich>
          </c:tx>
          <c:layout>
            <c:manualLayout>
              <c:xMode val="edge"/>
              <c:yMode val="edge"/>
              <c:x val="2.0860495436766623E-2"/>
              <c:y val="0.28314494405304602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800" b="1" i="0" u="none" strike="noStrike" kern="1200" baseline="0">
                  <a:solidFill>
                    <a:sysClr val="windowText" lastClr="000000"/>
                  </a:solidFill>
                  <a:latin typeface="Cambria" panose="02040503050406030204" pitchFamily="18" charset="0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1" i="0" u="none" strike="noStrike" kern="1200" baseline="0">
                <a:solidFill>
                  <a:schemeClr val="dk1">
                    <a:lumMod val="65000"/>
                    <a:lumOff val="35000"/>
                  </a:schemeClr>
                </a:solidFill>
                <a:latin typeface="Cambria" panose="02040503050406030204" pitchFamily="18" charset="0"/>
                <a:ea typeface="+mn-ea"/>
                <a:cs typeface="+mn-cs"/>
              </a:defRPr>
            </a:pPr>
            <a:endParaRPr lang="en-US"/>
          </a:p>
        </c:txPr>
        <c:crossAx val="1333570943"/>
        <c:crosses val="autoZero"/>
        <c:crossBetween val="between"/>
      </c:valAx>
      <c:spPr>
        <a:pattFill prst="ltDnDiag">
          <a:fgClr>
            <a:schemeClr val="dk1">
              <a:lumMod val="15000"/>
              <a:lumOff val="85000"/>
            </a:schemeClr>
          </a:fgClr>
          <a:bgClr>
            <a:schemeClr val="lt1"/>
          </a:bgClr>
        </a:pattFill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800" b="1" i="0" u="none" strike="noStrike" kern="1200" baseline="0">
              <a:solidFill>
                <a:schemeClr val="dk1">
                  <a:lumMod val="65000"/>
                  <a:lumOff val="35000"/>
                </a:schemeClr>
              </a:solidFill>
              <a:latin typeface="Cambria" panose="02040503050406030204" pitchFamily="18" charset="0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lt1"/>
    </a:solidFill>
    <a:ln w="25400" cap="flat" cmpd="sng" algn="ctr">
      <a:solidFill>
        <a:schemeClr val="accent1"/>
      </a:solidFill>
      <a:round/>
    </a:ln>
    <a:effectLst/>
  </c:spPr>
  <c:txPr>
    <a:bodyPr/>
    <a:lstStyle/>
    <a:p>
      <a:pPr>
        <a:defRPr sz="800" b="1">
          <a:latin typeface="Cambria" panose="02040503050406030204" pitchFamily="18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tx>
            <c:strRef>
              <c:f>'Authorised FM- Regions (2)'!$B$3</c:f>
              <c:strCache>
                <c:ptCount val="1"/>
                <c:pt idx="0">
                  <c:v>Authorized FM Stations</c:v>
                </c:pt>
              </c:strCache>
            </c:strRef>
          </c:tx>
          <c:spPr>
            <a:ln w="22225" cap="rnd">
              <a:solidFill>
                <a:schemeClr val="accent1"/>
              </a:solidFill>
              <a:round/>
            </a:ln>
            <a:effectLst/>
          </c:spPr>
          <c:marker>
            <c:symbol val="star"/>
            <c:size val="6"/>
            <c:spPr>
              <a:noFill/>
              <a:ln w="15875">
                <a:solidFill>
                  <a:schemeClr val="tx1"/>
                </a:solidFill>
                <a:round/>
              </a:ln>
              <a:effectLst/>
            </c:spPr>
          </c:marker>
          <c:dLbls>
            <c:dLbl>
              <c:idx val="0"/>
              <c:layout>
                <c:manualLayout>
                  <c:x val="-3.5587188612099689E-2"/>
                  <c:y val="-2.9126213592233025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1317-154C-9F50-E47763024B00}"/>
                </c:ext>
              </c:extLst>
            </c:dLbl>
            <c:dLbl>
              <c:idx val="1"/>
              <c:layout>
                <c:manualLayout>
                  <c:x val="-4.0332147093712932E-2"/>
                  <c:y val="-4.2071197411003236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1317-154C-9F50-E47763024B00}"/>
                </c:ext>
              </c:extLst>
            </c:dLbl>
            <c:dLbl>
              <c:idx val="2"/>
              <c:layout>
                <c:manualLayout>
                  <c:x val="-4.50771055753263E-2"/>
                  <c:y val="-3.2362459546925584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1317-154C-9F50-E47763024B00}"/>
                </c:ext>
              </c:extLst>
            </c:dLbl>
            <c:dLbl>
              <c:idx val="3"/>
              <c:layout>
                <c:manualLayout>
                  <c:x val="-5.2194543297746143E-2"/>
                  <c:y val="-3.2362459546925584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1317-154C-9F50-E47763024B00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800" b="1" i="0" u="none" strike="noStrike" kern="1200" baseline="0">
                    <a:solidFill>
                      <a:sysClr val="windowText" lastClr="000000"/>
                    </a:solidFill>
                    <a:latin typeface="Cambria" panose="02040503050406030204" pitchFamily="18" charset="0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dk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'Authorised FM- Regions (2)'!$I$2:$M$2</c:f>
              <c:strCache>
                <c:ptCount val="5"/>
                <c:pt idx="0">
                  <c:v>Q1 2025</c:v>
                </c:pt>
                <c:pt idx="1">
                  <c:v>Q2 2025</c:v>
                </c:pt>
                <c:pt idx="2">
                  <c:v>Q3 2025</c:v>
                </c:pt>
                <c:pt idx="3">
                  <c:v>Q4 2025</c:v>
                </c:pt>
                <c:pt idx="4">
                  <c:v>Q1 2026</c:v>
                </c:pt>
              </c:strCache>
            </c:strRef>
          </c:cat>
          <c:val>
            <c:numRef>
              <c:f>'Authorised FM- Regions (2)'!$I$3:$M$3</c:f>
              <c:numCache>
                <c:formatCode>General</c:formatCode>
                <c:ptCount val="5"/>
                <c:pt idx="0">
                  <c:v>769</c:v>
                </c:pt>
                <c:pt idx="1">
                  <c:v>763</c:v>
                </c:pt>
                <c:pt idx="2">
                  <c:v>768</c:v>
                </c:pt>
                <c:pt idx="3">
                  <c:v>784</c:v>
                </c:pt>
                <c:pt idx="4">
                  <c:v>787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317-154C-9F50-E47763024B00}"/>
            </c:ext>
          </c:extLst>
        </c:ser>
        <c:ser>
          <c:idx val="1"/>
          <c:order val="1"/>
          <c:tx>
            <c:strRef>
              <c:f>'Authorised FM- Regions (2)'!$B$4</c:f>
              <c:strCache>
                <c:ptCount val="1"/>
                <c:pt idx="0">
                  <c:v>FM Stations in Operations</c:v>
                </c:pt>
              </c:strCache>
            </c:strRef>
          </c:tx>
          <c:spPr>
            <a:ln w="22225" cap="rnd">
              <a:solidFill>
                <a:schemeClr val="accent6"/>
              </a:solidFill>
              <a:round/>
            </a:ln>
            <a:effectLst/>
          </c:spPr>
          <c:marker>
            <c:symbol val="diamond"/>
            <c:size val="6"/>
            <c:spPr>
              <a:solidFill>
                <a:schemeClr val="tx1"/>
              </a:solidFill>
              <a:ln w="15875">
                <a:solidFill>
                  <a:schemeClr val="accent2"/>
                </a:solidFill>
                <a:round/>
              </a:ln>
              <a:effectLst/>
            </c:spPr>
          </c:marker>
          <c:dLbls>
            <c:dLbl>
              <c:idx val="0"/>
              <c:layout>
                <c:manualLayout>
                  <c:x val="-3.3214709371293047E-2"/>
                  <c:y val="-3.2362459546925564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8-1317-154C-9F50-E47763024B00}"/>
                </c:ext>
              </c:extLst>
            </c:dLbl>
            <c:dLbl>
              <c:idx val="1"/>
              <c:layout>
                <c:manualLayout>
                  <c:x val="-4.0332147093712932E-2"/>
                  <c:y val="-2.5889967637540513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9-1317-154C-9F50-E47763024B00}"/>
                </c:ext>
              </c:extLst>
            </c:dLbl>
            <c:dLbl>
              <c:idx val="2"/>
              <c:layout>
                <c:manualLayout>
                  <c:x val="-4.2704626334519574E-2"/>
                  <c:y val="-2.9126213592233011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A-1317-154C-9F50-E47763024B00}"/>
                </c:ext>
              </c:extLst>
            </c:dLbl>
            <c:dLbl>
              <c:idx val="3"/>
              <c:layout>
                <c:manualLayout>
                  <c:x val="-4.0332147093712932E-2"/>
                  <c:y val="-3.2362459546925564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B-1317-154C-9F50-E47763024B00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800" b="1" i="0" u="none" strike="noStrike" kern="1200" baseline="0">
                    <a:solidFill>
                      <a:sysClr val="windowText" lastClr="000000"/>
                    </a:solidFill>
                    <a:latin typeface="Cambria" panose="02040503050406030204" pitchFamily="18" charset="0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dk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'Authorised FM- Regions (2)'!$I$2:$M$2</c:f>
              <c:strCache>
                <c:ptCount val="5"/>
                <c:pt idx="0">
                  <c:v>Q1 2025</c:v>
                </c:pt>
                <c:pt idx="1">
                  <c:v>Q2 2025</c:v>
                </c:pt>
                <c:pt idx="2">
                  <c:v>Q3 2025</c:v>
                </c:pt>
                <c:pt idx="3">
                  <c:v>Q4 2025</c:v>
                </c:pt>
                <c:pt idx="4">
                  <c:v>Q1 2026</c:v>
                </c:pt>
              </c:strCache>
            </c:strRef>
          </c:cat>
          <c:val>
            <c:numRef>
              <c:f>'Authorised FM- Regions (2)'!$I$4:$M$4</c:f>
              <c:numCache>
                <c:formatCode>General</c:formatCode>
                <c:ptCount val="5"/>
                <c:pt idx="0">
                  <c:v>523</c:v>
                </c:pt>
                <c:pt idx="1">
                  <c:v>539</c:v>
                </c:pt>
                <c:pt idx="2">
                  <c:v>552</c:v>
                </c:pt>
                <c:pt idx="3">
                  <c:v>563</c:v>
                </c:pt>
                <c:pt idx="4">
                  <c:v>563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1317-154C-9F50-E47763024B00}"/>
            </c:ext>
          </c:extLst>
        </c:ser>
        <c:ser>
          <c:idx val="2"/>
          <c:order val="2"/>
          <c:tx>
            <c:strRef>
              <c:f>'Authorised FM- Regions (2)'!$B$5</c:f>
              <c:strCache>
                <c:ptCount val="1"/>
                <c:pt idx="0">
                  <c:v>FM Stations not in Operations</c:v>
                </c:pt>
              </c:strCache>
            </c:strRef>
          </c:tx>
          <c:spPr>
            <a:ln w="22225" cap="rnd">
              <a:solidFill>
                <a:schemeClr val="accent2">
                  <a:lumMod val="75000"/>
                </a:schemeClr>
              </a:solidFill>
              <a:round/>
            </a:ln>
            <a:effectLst/>
          </c:spPr>
          <c:marker>
            <c:symbol val="circle"/>
            <c:size val="6"/>
            <c:spPr>
              <a:solidFill>
                <a:schemeClr val="accent1"/>
              </a:solidFill>
              <a:ln w="15875">
                <a:solidFill>
                  <a:schemeClr val="accent3"/>
                </a:solidFill>
                <a:round/>
              </a:ln>
              <a:effectLst/>
            </c:spPr>
          </c:marker>
          <c:dLbls>
            <c:dLbl>
              <c:idx val="0"/>
              <c:layout>
                <c:manualLayout>
                  <c:x val="-4.2704626334519616E-2"/>
                  <c:y val="-2.5889967637540454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D-1317-154C-9F50-E47763024B00}"/>
                </c:ext>
              </c:extLst>
            </c:dLbl>
            <c:dLbl>
              <c:idx val="1"/>
              <c:layout>
                <c:manualLayout>
                  <c:x val="-4.2704626334519574E-2"/>
                  <c:y val="-3.2362459546925564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E-1317-154C-9F50-E47763024B00}"/>
                </c:ext>
              </c:extLst>
            </c:dLbl>
            <c:dLbl>
              <c:idx val="2"/>
              <c:layout>
                <c:manualLayout>
                  <c:x val="-3.795966785290629E-2"/>
                  <c:y val="-3.8834951456310676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F-1317-154C-9F50-E47763024B00}"/>
                </c:ext>
              </c:extLst>
            </c:dLbl>
            <c:dLbl>
              <c:idx val="3"/>
              <c:layout>
                <c:manualLayout>
                  <c:x val="-4.0332147093712932E-2"/>
                  <c:y val="-3.2362459546925564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0-1317-154C-9F50-E47763024B00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800" b="1" i="0" u="none" strike="noStrike" kern="1200" baseline="0">
                    <a:solidFill>
                      <a:sysClr val="windowText" lastClr="000000"/>
                    </a:solidFill>
                    <a:latin typeface="Cambria" panose="02040503050406030204" pitchFamily="18" charset="0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dk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'Authorised FM- Regions (2)'!$I$2:$M$2</c:f>
              <c:strCache>
                <c:ptCount val="5"/>
                <c:pt idx="0">
                  <c:v>Q1 2025</c:v>
                </c:pt>
                <c:pt idx="1">
                  <c:v>Q2 2025</c:v>
                </c:pt>
                <c:pt idx="2">
                  <c:v>Q3 2025</c:v>
                </c:pt>
                <c:pt idx="3">
                  <c:v>Q4 2025</c:v>
                </c:pt>
                <c:pt idx="4">
                  <c:v>Q1 2026</c:v>
                </c:pt>
              </c:strCache>
            </c:strRef>
          </c:cat>
          <c:val>
            <c:numRef>
              <c:f>'Authorised FM- Regions (2)'!$I$5:$M$5</c:f>
              <c:numCache>
                <c:formatCode>General</c:formatCode>
                <c:ptCount val="5"/>
                <c:pt idx="0">
                  <c:v>246</c:v>
                </c:pt>
                <c:pt idx="1">
                  <c:v>224</c:v>
                </c:pt>
                <c:pt idx="2">
                  <c:v>216</c:v>
                </c:pt>
                <c:pt idx="3">
                  <c:v>221</c:v>
                </c:pt>
                <c:pt idx="4">
                  <c:v>224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1317-154C-9F50-E47763024B0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276510655"/>
        <c:axId val="1276516927"/>
      </c:lineChart>
      <c:catAx>
        <c:axId val="127651065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dk1">
                  <a:lumMod val="15000"/>
                  <a:lumOff val="85000"/>
                  <a:alpha val="54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dk1">
                  <a:lumMod val="15000"/>
                  <a:lumOff val="85000"/>
                  <a:alpha val="51000"/>
                </a:schemeClr>
              </a:solidFill>
              <a:round/>
            </a:ln>
            <a:effectLst/>
          </c:spPr>
        </c:min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dk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1" i="0" u="none" strike="noStrike" kern="1200" cap="none" spc="0" normalizeH="0" baseline="0">
                <a:solidFill>
                  <a:sysClr val="windowText" lastClr="000000"/>
                </a:solidFill>
                <a:latin typeface="Cambria" panose="02040503050406030204" pitchFamily="18" charset="0"/>
                <a:ea typeface="+mn-ea"/>
                <a:cs typeface="+mn-cs"/>
              </a:defRPr>
            </a:pPr>
            <a:endParaRPr lang="en-US"/>
          </a:p>
        </c:txPr>
        <c:crossAx val="1276516927"/>
        <c:crosses val="autoZero"/>
        <c:auto val="1"/>
        <c:lblAlgn val="ctr"/>
        <c:lblOffset val="100"/>
        <c:noMultiLvlLbl val="0"/>
      </c:catAx>
      <c:valAx>
        <c:axId val="127651692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dk1">
                  <a:lumMod val="15000"/>
                  <a:lumOff val="85000"/>
                  <a:alpha val="54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800" b="1" i="0" u="none" strike="noStrike" kern="1200" baseline="0">
                    <a:solidFill>
                      <a:sysClr val="windowText" lastClr="000000"/>
                    </a:solidFill>
                    <a:latin typeface="Cambria" panose="02040503050406030204" pitchFamily="18" charset="0"/>
                    <a:ea typeface="+mn-ea"/>
                    <a:cs typeface="+mn-cs"/>
                  </a:defRPr>
                </a:pPr>
                <a:r>
                  <a:rPr lang="en-US"/>
                  <a:t>Numbers of FM Stations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800" b="1" i="0" u="none" strike="noStrike" kern="1200" baseline="0">
                  <a:solidFill>
                    <a:sysClr val="windowText" lastClr="000000"/>
                  </a:solidFill>
                  <a:latin typeface="Cambria" panose="02040503050406030204" pitchFamily="18" charset="0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1" i="0" u="none" strike="noStrike" kern="1200" baseline="0">
                <a:solidFill>
                  <a:sysClr val="windowText" lastClr="000000"/>
                </a:solidFill>
                <a:latin typeface="Cambria" panose="02040503050406030204" pitchFamily="18" charset="0"/>
                <a:ea typeface="+mn-ea"/>
                <a:cs typeface="+mn-cs"/>
              </a:defRPr>
            </a:pPr>
            <a:endParaRPr lang="en-US"/>
          </a:p>
        </c:txPr>
        <c:crossAx val="1276510655"/>
        <c:crosses val="autoZero"/>
        <c:crossBetween val="between"/>
      </c:valAx>
      <c:spPr>
        <a:pattFill prst="ltDnDiag">
          <a:fgClr>
            <a:schemeClr val="dk1">
              <a:lumMod val="15000"/>
              <a:lumOff val="85000"/>
            </a:schemeClr>
          </a:fgClr>
          <a:bgClr>
            <a:schemeClr val="lt1"/>
          </a:bgClr>
        </a:pattFill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800" b="1" i="0" u="none" strike="noStrike" kern="1200" baseline="0">
              <a:solidFill>
                <a:sysClr val="windowText" lastClr="000000"/>
              </a:solidFill>
              <a:latin typeface="Cambria" panose="02040503050406030204" pitchFamily="18" charset="0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lt1"/>
    </a:solidFill>
    <a:ln w="25400" cap="flat" cmpd="sng" algn="ctr">
      <a:solidFill>
        <a:schemeClr val="accent1"/>
      </a:solidFill>
      <a:round/>
    </a:ln>
    <a:effectLst/>
  </c:spPr>
  <c:txPr>
    <a:bodyPr/>
    <a:lstStyle/>
    <a:p>
      <a:pPr>
        <a:defRPr sz="800" b="1">
          <a:solidFill>
            <a:sysClr val="windowText" lastClr="000000"/>
          </a:solidFill>
          <a:latin typeface="Cambria" panose="02040503050406030204" pitchFamily="18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bar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700" b="1" i="0" u="none" strike="noStrike" kern="1200" baseline="0">
                    <a:solidFill>
                      <a:schemeClr val="tx1"/>
                    </a:solidFill>
                    <a:latin typeface="Cambria" panose="02040503050406030204" pitchFamily="18" charset="0"/>
                    <a:ea typeface="+mn-ea"/>
                    <a:cs typeface="+mn-cs"/>
                  </a:defRPr>
                </a:pPr>
                <a:endParaRPr lang="en-GH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dk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'34. Authorized TV Stations'!$B$22:$B$36</c:f>
              <c:strCache>
                <c:ptCount val="15"/>
                <c:pt idx="0">
                  <c:v>Total Authorised TV Stations</c:v>
                </c:pt>
                <c:pt idx="1">
                  <c:v>Satellite Television Broadcasting (Free-To-Air Direct-To-Home Single Channel)</c:v>
                </c:pt>
                <c:pt idx="2">
                  <c:v>Digital Terrestrial Free-To-Air Television Programme Channel (Nationwide Coverage)</c:v>
                </c:pt>
                <c:pt idx="3">
                  <c:v>Digital Terrestrial Radio Service on TV Multiplex</c:v>
                </c:pt>
                <c:pt idx="4">
                  <c:v>  Satellite Television Broadcasting     (Free-To-Air Direct-To-Home Bouquet)</c:v>
                </c:pt>
                <c:pt idx="5">
                  <c:v>Digital Terrestrial Free-To-Air Television Programme Channel (Regional Coverage)</c:v>
                </c:pt>
                <c:pt idx="6">
                  <c:v>Digital Terrestrial Pay Television (Service and Frequency)</c:v>
                </c:pt>
                <c:pt idx="7">
                  <c:v>Satellite Television Broadcasting (Pay TV Direct-To-Home Bouquet)</c:v>
                </c:pt>
                <c:pt idx="8">
                  <c:v>Digital Terrestrial Television (Network only)</c:v>
                </c:pt>
                <c:pt idx="9">
                  <c:v>Digital Cable Television</c:v>
                </c:pt>
                <c:pt idx="10">
                  <c:v>Television over Internet Protocol (Pay TV)</c:v>
                </c:pt>
                <c:pt idx="11">
                  <c:v>Subscription Management Service for a Satellite Television Broadcasting (Pay TV Direct- To-Home Bouquet)</c:v>
                </c:pt>
                <c:pt idx="12">
                  <c:v>Digital Terrestrial Pay Television (Service only)</c:v>
                </c:pt>
                <c:pt idx="13">
                  <c:v>Digital Terrestrial Television Additional Services (e.g. Teletext, etc.)</c:v>
                </c:pt>
                <c:pt idx="14">
                  <c:v>Digital Terrestrial Mobile Television Service </c:v>
                </c:pt>
              </c:strCache>
            </c:strRef>
          </c:cat>
          <c:val>
            <c:numRef>
              <c:f>'34. Authorized TV Stations'!$C$22:$C$36</c:f>
              <c:numCache>
                <c:formatCode>General</c:formatCode>
                <c:ptCount val="15"/>
                <c:pt idx="0">
                  <c:v>178</c:v>
                </c:pt>
                <c:pt idx="1">
                  <c:v>101</c:v>
                </c:pt>
                <c:pt idx="2">
                  <c:v>43</c:v>
                </c:pt>
                <c:pt idx="3">
                  <c:v>8</c:v>
                </c:pt>
                <c:pt idx="4">
                  <c:v>8</c:v>
                </c:pt>
                <c:pt idx="5">
                  <c:v>7</c:v>
                </c:pt>
                <c:pt idx="6">
                  <c:v>4</c:v>
                </c:pt>
                <c:pt idx="7">
                  <c:v>3</c:v>
                </c:pt>
                <c:pt idx="8">
                  <c:v>1</c:v>
                </c:pt>
                <c:pt idx="9">
                  <c:v>1</c:v>
                </c:pt>
                <c:pt idx="10">
                  <c:v>1</c:v>
                </c:pt>
                <c:pt idx="11">
                  <c:v>1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F64-EC4B-979B-B55D84094CA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50"/>
        <c:axId val="1545921231"/>
        <c:axId val="1194594431"/>
      </c:barChart>
      <c:catAx>
        <c:axId val="154592123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dk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dk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700" b="1" i="0" u="none" strike="noStrike" kern="1200" cap="none" spc="0" normalizeH="0" baseline="0">
                <a:solidFill>
                  <a:schemeClr val="tx1"/>
                </a:solidFill>
                <a:latin typeface="Cambria" panose="02040503050406030204" pitchFamily="18" charset="0"/>
                <a:ea typeface="+mn-ea"/>
                <a:cs typeface="+mn-cs"/>
              </a:defRPr>
            </a:pPr>
            <a:endParaRPr lang="en-GH"/>
          </a:p>
        </c:txPr>
        <c:crossAx val="1194594431"/>
        <c:crosses val="autoZero"/>
        <c:auto val="1"/>
        <c:lblAlgn val="ctr"/>
        <c:lblOffset val="100"/>
        <c:noMultiLvlLbl val="0"/>
      </c:catAx>
      <c:valAx>
        <c:axId val="119459443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dk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700" b="1" i="0" u="none" strike="noStrike" kern="1200" baseline="0">
                    <a:solidFill>
                      <a:schemeClr val="tx1"/>
                    </a:solidFill>
                    <a:latin typeface="Cambria" panose="02040503050406030204" pitchFamily="18" charset="0"/>
                    <a:ea typeface="+mn-ea"/>
                    <a:cs typeface="+mn-cs"/>
                  </a:defRPr>
                </a:pPr>
                <a:r>
                  <a:rPr lang="en-GB"/>
                  <a:t>No. of Authorised TV Stations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700" b="1" i="0" u="none" strike="noStrike" kern="1200" baseline="0">
                  <a:solidFill>
                    <a:schemeClr val="tx1"/>
                  </a:solidFill>
                  <a:latin typeface="Cambria" panose="02040503050406030204" pitchFamily="18" charset="0"/>
                  <a:ea typeface="+mn-ea"/>
                  <a:cs typeface="+mn-cs"/>
                </a:defRPr>
              </a:pPr>
              <a:endParaRPr lang="en-GH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700" b="1" i="0" u="none" strike="noStrike" kern="1200" baseline="0">
                <a:solidFill>
                  <a:schemeClr val="tx1"/>
                </a:solidFill>
                <a:latin typeface="Cambria" panose="02040503050406030204" pitchFamily="18" charset="0"/>
                <a:ea typeface="+mn-ea"/>
                <a:cs typeface="+mn-cs"/>
              </a:defRPr>
            </a:pPr>
            <a:endParaRPr lang="en-GH"/>
          </a:p>
        </c:txPr>
        <c:crossAx val="1545921231"/>
        <c:crosses val="autoZero"/>
        <c:crossBetween val="between"/>
      </c:valAx>
      <c:spPr>
        <a:pattFill prst="ltDnDiag">
          <a:fgClr>
            <a:schemeClr val="dk1">
              <a:lumMod val="15000"/>
              <a:lumOff val="85000"/>
            </a:schemeClr>
          </a:fgClr>
          <a:bgClr>
            <a:schemeClr val="lt1"/>
          </a:bgClr>
        </a:pattFill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lt1"/>
    </a:solidFill>
    <a:ln w="25400" cap="flat" cmpd="sng" algn="ctr">
      <a:solidFill>
        <a:schemeClr val="accent1"/>
      </a:solidFill>
      <a:round/>
    </a:ln>
    <a:effectLst/>
  </c:spPr>
  <c:txPr>
    <a:bodyPr/>
    <a:lstStyle/>
    <a:p>
      <a:pPr>
        <a:defRPr sz="700" b="1">
          <a:solidFill>
            <a:schemeClr val="tx1"/>
          </a:solidFill>
          <a:latin typeface="Cambria" panose="02040503050406030204" pitchFamily="18" charset="0"/>
        </a:defRPr>
      </a:pPr>
      <a:endParaRPr lang="en-GH"/>
    </a:p>
  </c:txPr>
  <c:printSettings>
    <c:headerFooter/>
    <c:pageMargins b="0.75" l="0.7" r="0.7" t="0.75" header="0.3" footer="0.3"/>
    <c:pageSetup/>
  </c:printSettings>
</c:chartSpace>
</file>

<file path=xl/charts/chart6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48496200229873226"/>
          <c:y val="3.9783001808318265E-2"/>
          <c:w val="0.46358499305233897"/>
          <c:h val="0.68433235766995093"/>
        </c:manualLayout>
      </c:layout>
      <c:barChart>
        <c:barDir val="bar"/>
        <c:grouping val="stacked"/>
        <c:varyColors val="0"/>
        <c:ser>
          <c:idx val="0"/>
          <c:order val="0"/>
          <c:tx>
            <c:strRef>
              <c:f>'34. Authorized TV Stations'!$C$39</c:f>
              <c:strCache>
                <c:ptCount val="1"/>
                <c:pt idx="0">
                  <c:v>No. of TV Stations
in Operation (Q4 2025)</c:v>
                </c:pt>
              </c:strCache>
            </c:strRef>
          </c:tx>
          <c:spPr>
            <a:solidFill>
              <a:schemeClr val="accent5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800" b="1" i="0" u="none" strike="noStrike" kern="1200" baseline="0">
                    <a:solidFill>
                      <a:schemeClr val="tx1"/>
                    </a:solidFill>
                    <a:latin typeface="Cambria" panose="02040503050406030204" pitchFamily="18" charset="0"/>
                    <a:ea typeface="+mn-ea"/>
                    <a:cs typeface="+mn-cs"/>
                  </a:defRPr>
                </a:pPr>
                <a:endParaRPr lang="en-GH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dk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'34. Authorized TV Stations'!$B$40:$B$54</c:f>
              <c:strCache>
                <c:ptCount val="15"/>
                <c:pt idx="0">
                  <c:v>Total</c:v>
                </c:pt>
                <c:pt idx="1">
                  <c:v>Satellite Television Broadcasting (Free-To-Air Direct-To-Home Single Channel)</c:v>
                </c:pt>
                <c:pt idx="2">
                  <c:v>Digital Terrestrial Free-To-Air Television Programme Channel (Nationwide Coverage)</c:v>
                </c:pt>
                <c:pt idx="3">
                  <c:v>  Satellite Television Broadcasting     (Free-To-Air Direct-To-Home Bouquet)</c:v>
                </c:pt>
                <c:pt idx="4">
                  <c:v>Digital Terrestrial Free-To-Air Television Programme Channel (Regional Coverage)</c:v>
                </c:pt>
                <c:pt idx="5">
                  <c:v>Digital Terrestrial Pay Television (Service and Network)</c:v>
                </c:pt>
                <c:pt idx="6">
                  <c:v>Satellite Television Broadcasting (Pay TV Direct-To-Home Bouquet)</c:v>
                </c:pt>
                <c:pt idx="7">
                  <c:v>Digital Terrestrial Radio Service on TV Multiplex</c:v>
                </c:pt>
                <c:pt idx="8">
                  <c:v>Digital Terrestrial Television (Network only)</c:v>
                </c:pt>
                <c:pt idx="9">
                  <c:v>Digital Cable Television</c:v>
                </c:pt>
                <c:pt idx="10">
                  <c:v>Subscription Management Service for a Satellite Television Broadcasting (Pay TV Direct- To-Home Bouquet)</c:v>
                </c:pt>
                <c:pt idx="11">
                  <c:v>Digital Terrestrial Pay Television (Service only)</c:v>
                </c:pt>
                <c:pt idx="12">
                  <c:v>Digital Terrestrial Television Additional Services (e.g. Teletext, etc.)</c:v>
                </c:pt>
                <c:pt idx="13">
                  <c:v>Digital Terrestrial Mobile Television Service </c:v>
                </c:pt>
                <c:pt idx="14">
                  <c:v>Television over Internet Protocol (Pay TV)</c:v>
                </c:pt>
              </c:strCache>
            </c:strRef>
          </c:cat>
          <c:val>
            <c:numRef>
              <c:f>'34. Authorized TV Stations'!$C$40:$C$54</c:f>
              <c:numCache>
                <c:formatCode>General</c:formatCode>
                <c:ptCount val="15"/>
                <c:pt idx="0">
                  <c:v>132</c:v>
                </c:pt>
                <c:pt idx="1">
                  <c:v>66</c:v>
                </c:pt>
                <c:pt idx="2">
                  <c:v>39</c:v>
                </c:pt>
                <c:pt idx="3">
                  <c:v>8</c:v>
                </c:pt>
                <c:pt idx="4">
                  <c:v>7</c:v>
                </c:pt>
                <c:pt idx="5">
                  <c:v>4</c:v>
                </c:pt>
                <c:pt idx="6">
                  <c:v>3</c:v>
                </c:pt>
                <c:pt idx="7">
                  <c:v>2</c:v>
                </c:pt>
                <c:pt idx="8">
                  <c:v>1</c:v>
                </c:pt>
                <c:pt idx="9">
                  <c:v>1</c:v>
                </c:pt>
                <c:pt idx="10">
                  <c:v>1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509-7649-816B-63005941414F}"/>
            </c:ext>
          </c:extLst>
        </c:ser>
        <c:ser>
          <c:idx val="1"/>
          <c:order val="1"/>
          <c:tx>
            <c:strRef>
              <c:f>'34. Authorized TV Stations'!$D$39</c:f>
              <c:strCache>
                <c:ptCount val="1"/>
                <c:pt idx="0">
                  <c:v>No. of TV Stations not in Operation (Q4 2025)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800" b="1" i="0" u="none" strike="noStrike" kern="1200" baseline="0">
                    <a:solidFill>
                      <a:schemeClr val="tx1"/>
                    </a:solidFill>
                    <a:latin typeface="Cambria" panose="02040503050406030204" pitchFamily="18" charset="0"/>
                    <a:ea typeface="+mn-ea"/>
                    <a:cs typeface="+mn-cs"/>
                  </a:defRPr>
                </a:pPr>
                <a:endParaRPr lang="en-GH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dk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'34. Authorized TV Stations'!$B$40:$B$54</c:f>
              <c:strCache>
                <c:ptCount val="15"/>
                <c:pt idx="0">
                  <c:v>Total</c:v>
                </c:pt>
                <c:pt idx="1">
                  <c:v>Satellite Television Broadcasting (Free-To-Air Direct-To-Home Single Channel)</c:v>
                </c:pt>
                <c:pt idx="2">
                  <c:v>Digital Terrestrial Free-To-Air Television Programme Channel (Nationwide Coverage)</c:v>
                </c:pt>
                <c:pt idx="3">
                  <c:v>  Satellite Television Broadcasting     (Free-To-Air Direct-To-Home Bouquet)</c:v>
                </c:pt>
                <c:pt idx="4">
                  <c:v>Digital Terrestrial Free-To-Air Television Programme Channel (Regional Coverage)</c:v>
                </c:pt>
                <c:pt idx="5">
                  <c:v>Digital Terrestrial Pay Television (Service and Network)</c:v>
                </c:pt>
                <c:pt idx="6">
                  <c:v>Satellite Television Broadcasting (Pay TV Direct-To-Home Bouquet)</c:v>
                </c:pt>
                <c:pt idx="7">
                  <c:v>Digital Terrestrial Radio Service on TV Multiplex</c:v>
                </c:pt>
                <c:pt idx="8">
                  <c:v>Digital Terrestrial Television (Network only)</c:v>
                </c:pt>
                <c:pt idx="9">
                  <c:v>Digital Cable Television</c:v>
                </c:pt>
                <c:pt idx="10">
                  <c:v>Subscription Management Service for a Satellite Television Broadcasting (Pay TV Direct- To-Home Bouquet)</c:v>
                </c:pt>
                <c:pt idx="11">
                  <c:v>Digital Terrestrial Pay Television (Service only)</c:v>
                </c:pt>
                <c:pt idx="12">
                  <c:v>Digital Terrestrial Television Additional Services (e.g. Teletext, etc.)</c:v>
                </c:pt>
                <c:pt idx="13">
                  <c:v>Digital Terrestrial Mobile Television Service </c:v>
                </c:pt>
                <c:pt idx="14">
                  <c:v>Television over Internet Protocol (Pay TV)</c:v>
                </c:pt>
              </c:strCache>
            </c:strRef>
          </c:cat>
          <c:val>
            <c:numRef>
              <c:f>'34. Authorized TV Stations'!$D$40:$D$54</c:f>
              <c:numCache>
                <c:formatCode>General</c:formatCode>
                <c:ptCount val="15"/>
                <c:pt idx="0">
                  <c:v>46</c:v>
                </c:pt>
                <c:pt idx="1">
                  <c:v>35</c:v>
                </c:pt>
                <c:pt idx="2">
                  <c:v>4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6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509-7649-816B-63005941414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80"/>
        <c:overlap val="100"/>
        <c:axId val="1162888031"/>
        <c:axId val="1205568463"/>
      </c:barChart>
      <c:catAx>
        <c:axId val="116288803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dk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dk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700" b="1" i="0" u="none" strike="noStrike" kern="1200" cap="none" spc="0" normalizeH="0" baseline="0">
                <a:solidFill>
                  <a:schemeClr val="tx1"/>
                </a:solidFill>
                <a:latin typeface="Cambria" panose="02040503050406030204" pitchFamily="18" charset="0"/>
                <a:ea typeface="+mn-ea"/>
                <a:cs typeface="+mn-cs"/>
              </a:defRPr>
            </a:pPr>
            <a:endParaRPr lang="en-GH"/>
          </a:p>
        </c:txPr>
        <c:crossAx val="1205568463"/>
        <c:crosses val="autoZero"/>
        <c:auto val="1"/>
        <c:lblAlgn val="ctr"/>
        <c:lblOffset val="100"/>
        <c:noMultiLvlLbl val="0"/>
      </c:catAx>
      <c:valAx>
        <c:axId val="120556846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dk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dk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1" i="0" u="none" strike="noStrike" kern="1200" baseline="0">
                <a:solidFill>
                  <a:schemeClr val="tx1"/>
                </a:solidFill>
                <a:latin typeface="Cambria" panose="02040503050406030204" pitchFamily="18" charset="0"/>
                <a:ea typeface="+mn-ea"/>
                <a:cs typeface="+mn-cs"/>
              </a:defRPr>
            </a:pPr>
            <a:endParaRPr lang="en-GH"/>
          </a:p>
        </c:txPr>
        <c:crossAx val="1162888031"/>
        <c:crosses val="autoZero"/>
        <c:crossBetween val="between"/>
      </c:valAx>
      <c:spPr>
        <a:pattFill prst="ltDnDiag">
          <a:fgClr>
            <a:schemeClr val="dk1">
              <a:lumMod val="15000"/>
              <a:lumOff val="85000"/>
            </a:schemeClr>
          </a:fgClr>
          <a:bgClr>
            <a:schemeClr val="lt1"/>
          </a:bgClr>
        </a:pattFill>
        <a:ln>
          <a:noFill/>
        </a:ln>
        <a:effectLst/>
      </c:spPr>
    </c:plotArea>
    <c:legend>
      <c:legendPos val="r"/>
      <c:legendEntry>
        <c:idx val="1"/>
        <c:txPr>
          <a:bodyPr rot="0" spcFirstLastPara="1" vertOverflow="ellipsis" vert="horz" wrap="square" anchor="ctr" anchorCtr="1"/>
          <a:lstStyle/>
          <a:p>
            <a:pPr>
              <a:defRPr sz="800" b="1" i="0" u="none" strike="noStrike" kern="1200" baseline="0">
                <a:solidFill>
                  <a:schemeClr val="tx1"/>
                </a:solidFill>
                <a:latin typeface="Cambria" panose="02040503050406030204" pitchFamily="18" charset="0"/>
                <a:ea typeface="+mn-ea"/>
                <a:cs typeface="+mn-cs"/>
              </a:defRPr>
            </a:pPr>
            <a:endParaRPr lang="en-GH"/>
          </a:p>
        </c:txPr>
      </c:legendEntry>
      <c:layout>
        <c:manualLayout>
          <c:xMode val="edge"/>
          <c:yMode val="edge"/>
          <c:x val="0.25493379881241851"/>
          <c:y val="0.79319062538648644"/>
          <c:w val="0.62049134468065648"/>
          <c:h val="0.14501172255153497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800" b="1" i="0" u="none" strike="noStrike" kern="1200" baseline="0">
              <a:solidFill>
                <a:schemeClr val="tx1"/>
              </a:solidFill>
              <a:latin typeface="Cambria" panose="02040503050406030204" pitchFamily="18" charset="0"/>
              <a:ea typeface="+mn-ea"/>
              <a:cs typeface="+mn-cs"/>
            </a:defRPr>
          </a:pPr>
          <a:endParaRPr lang="en-GH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lt1"/>
    </a:solidFill>
    <a:ln w="25400" cap="flat" cmpd="sng" algn="ctr">
      <a:solidFill>
        <a:schemeClr val="accent1"/>
      </a:solidFill>
      <a:round/>
    </a:ln>
    <a:effectLst/>
  </c:spPr>
  <c:txPr>
    <a:bodyPr/>
    <a:lstStyle/>
    <a:p>
      <a:pPr>
        <a:defRPr sz="800" b="1">
          <a:solidFill>
            <a:schemeClr val="tx1"/>
          </a:solidFill>
          <a:latin typeface="Cambria" panose="02040503050406030204" pitchFamily="18" charset="0"/>
        </a:defRPr>
      </a:pPr>
      <a:endParaRPr lang="en-GH"/>
    </a:p>
  </c:txPr>
  <c:printSettings>
    <c:headerFooter/>
    <c:pageMargins b="0.75" l="0.7" r="0.7" t="0.75" header="0.3" footer="0.3"/>
    <c:pageSetup/>
  </c:printSettings>
</c:chartSpace>
</file>

<file path=xl/charts/chart6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700" b="0" i="0" u="none" strike="noStrike" kern="1200" baseline="0">
                    <a:solidFill>
                      <a:sysClr val="windowText" lastClr="000000"/>
                    </a:solidFill>
                    <a:latin typeface="Cambria" panose="02040503050406030204" pitchFamily="18" charset="0"/>
                    <a:ea typeface="+mn-ea"/>
                    <a:cs typeface="+mn-cs"/>
                  </a:defRPr>
                </a:pPr>
                <a:endParaRPr lang="en-GH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dk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'34. Authorized TV Stations'!$B$40:$B$54</c:f>
              <c:strCache>
                <c:ptCount val="15"/>
                <c:pt idx="0">
                  <c:v>Total</c:v>
                </c:pt>
                <c:pt idx="1">
                  <c:v>Satellite Television Broadcasting (Free-To-Air Direct-To-Home Single Channel)</c:v>
                </c:pt>
                <c:pt idx="2">
                  <c:v>Digital Terrestrial Free-To-Air Television Programme Channel (Nationwide Coverage)</c:v>
                </c:pt>
                <c:pt idx="3">
                  <c:v>  Satellite Television Broadcasting     (Free-To-Air Direct-To-Home Bouquet)</c:v>
                </c:pt>
                <c:pt idx="4">
                  <c:v>Digital Terrestrial Free-To-Air Television Programme Channel (Regional Coverage)</c:v>
                </c:pt>
                <c:pt idx="5">
                  <c:v>Digital Terrestrial Pay Television (Service and Network)</c:v>
                </c:pt>
                <c:pt idx="6">
                  <c:v>Satellite Television Broadcasting (Pay TV Direct-To-Home Bouquet)</c:v>
                </c:pt>
                <c:pt idx="7">
                  <c:v>Digital Terrestrial Radio Service on TV Multiplex</c:v>
                </c:pt>
                <c:pt idx="8">
                  <c:v>Digital Terrestrial Television (Network only)</c:v>
                </c:pt>
                <c:pt idx="9">
                  <c:v>Digital Cable Television</c:v>
                </c:pt>
                <c:pt idx="10">
                  <c:v>Subscription Management Service for a Satellite Television Broadcasting (Pay TV Direct- To-Home Bouquet)</c:v>
                </c:pt>
                <c:pt idx="11">
                  <c:v>Digital Terrestrial Pay Television (Service only)</c:v>
                </c:pt>
                <c:pt idx="12">
                  <c:v>Digital Terrestrial Television Additional Services (e.g. Teletext, etc.)</c:v>
                </c:pt>
                <c:pt idx="13">
                  <c:v>Digital Terrestrial Mobile Television Service </c:v>
                </c:pt>
                <c:pt idx="14">
                  <c:v>Television over Internet Protocol (Pay TV)</c:v>
                </c:pt>
              </c:strCache>
            </c:strRef>
          </c:cat>
          <c:val>
            <c:numRef>
              <c:f>'34. Authorized TV Stations'!$C$40:$C$54</c:f>
              <c:numCache>
                <c:formatCode>General</c:formatCode>
                <c:ptCount val="15"/>
                <c:pt idx="0">
                  <c:v>132</c:v>
                </c:pt>
                <c:pt idx="1">
                  <c:v>66</c:v>
                </c:pt>
                <c:pt idx="2">
                  <c:v>39</c:v>
                </c:pt>
                <c:pt idx="3">
                  <c:v>8</c:v>
                </c:pt>
                <c:pt idx="4">
                  <c:v>7</c:v>
                </c:pt>
                <c:pt idx="5">
                  <c:v>4</c:v>
                </c:pt>
                <c:pt idx="6">
                  <c:v>3</c:v>
                </c:pt>
                <c:pt idx="7">
                  <c:v>2</c:v>
                </c:pt>
                <c:pt idx="8">
                  <c:v>1</c:v>
                </c:pt>
                <c:pt idx="9">
                  <c:v>1</c:v>
                </c:pt>
                <c:pt idx="10">
                  <c:v>1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4DC-D54C-B081-EB1605CF0178}"/>
            </c:ext>
          </c:extLst>
        </c:ser>
        <c:ser>
          <c:idx val="1"/>
          <c:order val="1"/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700" b="0" i="0" u="none" strike="noStrike" kern="1200" baseline="0">
                    <a:solidFill>
                      <a:sysClr val="windowText" lastClr="000000"/>
                    </a:solidFill>
                    <a:latin typeface="Cambria" panose="02040503050406030204" pitchFamily="18" charset="0"/>
                    <a:ea typeface="+mn-ea"/>
                    <a:cs typeface="+mn-cs"/>
                  </a:defRPr>
                </a:pPr>
                <a:endParaRPr lang="en-GH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dk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'34. Authorized TV Stations'!$B$40:$B$54</c:f>
              <c:strCache>
                <c:ptCount val="15"/>
                <c:pt idx="0">
                  <c:v>Total</c:v>
                </c:pt>
                <c:pt idx="1">
                  <c:v>Satellite Television Broadcasting (Free-To-Air Direct-To-Home Single Channel)</c:v>
                </c:pt>
                <c:pt idx="2">
                  <c:v>Digital Terrestrial Free-To-Air Television Programme Channel (Nationwide Coverage)</c:v>
                </c:pt>
                <c:pt idx="3">
                  <c:v>  Satellite Television Broadcasting     (Free-To-Air Direct-To-Home Bouquet)</c:v>
                </c:pt>
                <c:pt idx="4">
                  <c:v>Digital Terrestrial Free-To-Air Television Programme Channel (Regional Coverage)</c:v>
                </c:pt>
                <c:pt idx="5">
                  <c:v>Digital Terrestrial Pay Television (Service and Network)</c:v>
                </c:pt>
                <c:pt idx="6">
                  <c:v>Satellite Television Broadcasting (Pay TV Direct-To-Home Bouquet)</c:v>
                </c:pt>
                <c:pt idx="7">
                  <c:v>Digital Terrestrial Radio Service on TV Multiplex</c:v>
                </c:pt>
                <c:pt idx="8">
                  <c:v>Digital Terrestrial Television (Network only)</c:v>
                </c:pt>
                <c:pt idx="9">
                  <c:v>Digital Cable Television</c:v>
                </c:pt>
                <c:pt idx="10">
                  <c:v>Subscription Management Service for a Satellite Television Broadcasting (Pay TV Direct- To-Home Bouquet)</c:v>
                </c:pt>
                <c:pt idx="11">
                  <c:v>Digital Terrestrial Pay Television (Service only)</c:v>
                </c:pt>
                <c:pt idx="12">
                  <c:v>Digital Terrestrial Television Additional Services (e.g. Teletext, etc.)</c:v>
                </c:pt>
                <c:pt idx="13">
                  <c:v>Digital Terrestrial Mobile Television Service </c:v>
                </c:pt>
                <c:pt idx="14">
                  <c:v>Television over Internet Protocol (Pay TV)</c:v>
                </c:pt>
              </c:strCache>
            </c:strRef>
          </c:cat>
          <c:val>
            <c:numRef>
              <c:f>'34. Authorized TV Stations'!$D$40:$D$54</c:f>
              <c:numCache>
                <c:formatCode>General</c:formatCode>
                <c:ptCount val="15"/>
                <c:pt idx="0">
                  <c:v>46</c:v>
                </c:pt>
                <c:pt idx="1">
                  <c:v>35</c:v>
                </c:pt>
                <c:pt idx="2">
                  <c:v>4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6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94DC-D54C-B081-EB1605CF017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84505375"/>
        <c:axId val="132044063"/>
      </c:barChart>
      <c:lineChart>
        <c:grouping val="standard"/>
        <c:varyColors val="0"/>
        <c:ser>
          <c:idx val="2"/>
          <c:order val="2"/>
          <c:spPr>
            <a:ln w="22225" cap="rnd">
              <a:solidFill>
                <a:schemeClr val="accent3"/>
              </a:solidFill>
              <a:round/>
            </a:ln>
            <a:effectLst/>
          </c:spPr>
          <c:marker>
            <c:symbol val="star"/>
            <c:size val="6"/>
            <c:spPr>
              <a:noFill/>
              <a:ln w="15875">
                <a:solidFill>
                  <a:schemeClr val="tx2"/>
                </a:solidFill>
                <a:round/>
              </a:ln>
              <a:effectLst/>
            </c:spPr>
          </c:marker>
          <c:dLbls>
            <c:dLbl>
              <c:idx val="0"/>
              <c:layout>
                <c:manualLayout>
                  <c:x val="-3.1847133757961783E-2"/>
                  <c:y val="-2.5723472668810289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94DC-D54C-B081-EB1605CF0178}"/>
                </c:ext>
              </c:extLst>
            </c:dLbl>
            <c:dLbl>
              <c:idx val="1"/>
              <c:layout>
                <c:manualLayout>
                  <c:x val="-2.5477707006369428E-2"/>
                  <c:y val="-3.5369774919614148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94DC-D54C-B081-EB1605CF0178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700" b="0" i="0" u="none" strike="noStrike" kern="1200" baseline="0">
                    <a:solidFill>
                      <a:sysClr val="windowText" lastClr="000000"/>
                    </a:solidFill>
                    <a:latin typeface="Cambria" panose="02040503050406030204" pitchFamily="18" charset="0"/>
                    <a:ea typeface="+mn-ea"/>
                    <a:cs typeface="+mn-cs"/>
                  </a:defRPr>
                </a:pPr>
                <a:endParaRPr lang="en-GH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dk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'34. Authorized TV Stations'!$B$40:$B$54</c:f>
              <c:strCache>
                <c:ptCount val="15"/>
                <c:pt idx="0">
                  <c:v>Total</c:v>
                </c:pt>
                <c:pt idx="1">
                  <c:v>Satellite Television Broadcasting (Free-To-Air Direct-To-Home Single Channel)</c:v>
                </c:pt>
                <c:pt idx="2">
                  <c:v>Digital Terrestrial Free-To-Air Television Programme Channel (Nationwide Coverage)</c:v>
                </c:pt>
                <c:pt idx="3">
                  <c:v>  Satellite Television Broadcasting     (Free-To-Air Direct-To-Home Bouquet)</c:v>
                </c:pt>
                <c:pt idx="4">
                  <c:v>Digital Terrestrial Free-To-Air Television Programme Channel (Regional Coverage)</c:v>
                </c:pt>
                <c:pt idx="5">
                  <c:v>Digital Terrestrial Pay Television (Service and Network)</c:v>
                </c:pt>
                <c:pt idx="6">
                  <c:v>Satellite Television Broadcasting (Pay TV Direct-To-Home Bouquet)</c:v>
                </c:pt>
                <c:pt idx="7">
                  <c:v>Digital Terrestrial Radio Service on TV Multiplex</c:v>
                </c:pt>
                <c:pt idx="8">
                  <c:v>Digital Terrestrial Television (Network only)</c:v>
                </c:pt>
                <c:pt idx="9">
                  <c:v>Digital Cable Television</c:v>
                </c:pt>
                <c:pt idx="10">
                  <c:v>Subscription Management Service for a Satellite Television Broadcasting (Pay TV Direct- To-Home Bouquet)</c:v>
                </c:pt>
                <c:pt idx="11">
                  <c:v>Digital Terrestrial Pay Television (Service only)</c:v>
                </c:pt>
                <c:pt idx="12">
                  <c:v>Digital Terrestrial Television Additional Services (e.g. Teletext, etc.)</c:v>
                </c:pt>
                <c:pt idx="13">
                  <c:v>Digital Terrestrial Mobile Television Service </c:v>
                </c:pt>
                <c:pt idx="14">
                  <c:v>Television over Internet Protocol (Pay TV)</c:v>
                </c:pt>
              </c:strCache>
            </c:strRef>
          </c:cat>
          <c:val>
            <c:numRef>
              <c:f>'34. Authorized TV Stations'!$E$40:$E$54</c:f>
              <c:numCache>
                <c:formatCode>General</c:formatCode>
                <c:ptCount val="15"/>
                <c:pt idx="0">
                  <c:v>178</c:v>
                </c:pt>
                <c:pt idx="1">
                  <c:v>101</c:v>
                </c:pt>
                <c:pt idx="2">
                  <c:v>43</c:v>
                </c:pt>
                <c:pt idx="3">
                  <c:v>8</c:v>
                </c:pt>
                <c:pt idx="4">
                  <c:v>7</c:v>
                </c:pt>
                <c:pt idx="5">
                  <c:v>4</c:v>
                </c:pt>
                <c:pt idx="6">
                  <c:v>3</c:v>
                </c:pt>
                <c:pt idx="7">
                  <c:v>8</c:v>
                </c:pt>
                <c:pt idx="8">
                  <c:v>1</c:v>
                </c:pt>
                <c:pt idx="9">
                  <c:v>1</c:v>
                </c:pt>
                <c:pt idx="10">
                  <c:v>1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94DC-D54C-B081-EB1605CF017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84505375"/>
        <c:axId val="132044063"/>
      </c:lineChart>
      <c:catAx>
        <c:axId val="8450537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dk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dk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700" b="0" i="0" u="none" strike="noStrike" kern="1200" cap="none" spc="0" normalizeH="0" baseline="0">
                <a:solidFill>
                  <a:sysClr val="windowText" lastClr="000000"/>
                </a:solidFill>
                <a:latin typeface="Cambria" panose="02040503050406030204" pitchFamily="18" charset="0"/>
                <a:ea typeface="+mn-ea"/>
                <a:cs typeface="+mn-cs"/>
              </a:defRPr>
            </a:pPr>
            <a:endParaRPr lang="en-GH"/>
          </a:p>
        </c:txPr>
        <c:crossAx val="132044063"/>
        <c:crosses val="autoZero"/>
        <c:auto val="1"/>
        <c:lblAlgn val="ctr"/>
        <c:lblOffset val="100"/>
        <c:noMultiLvlLbl val="0"/>
      </c:catAx>
      <c:valAx>
        <c:axId val="13204406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dk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dk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700" b="0" i="0" u="none" strike="noStrike" kern="1200" baseline="0">
                <a:solidFill>
                  <a:sysClr val="windowText" lastClr="000000"/>
                </a:solidFill>
                <a:latin typeface="Cambria" panose="02040503050406030204" pitchFamily="18" charset="0"/>
                <a:ea typeface="+mn-ea"/>
                <a:cs typeface="+mn-cs"/>
              </a:defRPr>
            </a:pPr>
            <a:endParaRPr lang="en-GH"/>
          </a:p>
        </c:txPr>
        <c:crossAx val="84505375"/>
        <c:crosses val="autoZero"/>
        <c:crossBetween val="between"/>
      </c:valAx>
      <c:spPr>
        <a:pattFill prst="ltDnDiag">
          <a:fgClr>
            <a:schemeClr val="dk1">
              <a:lumMod val="15000"/>
              <a:lumOff val="85000"/>
            </a:schemeClr>
          </a:fgClr>
          <a:bgClr>
            <a:schemeClr val="lt1"/>
          </a:bgClr>
        </a:pattFill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700" b="0" i="0" u="none" strike="noStrike" kern="1200" baseline="0">
              <a:solidFill>
                <a:sysClr val="windowText" lastClr="000000"/>
              </a:solidFill>
              <a:latin typeface="Cambria" panose="02040503050406030204" pitchFamily="18" charset="0"/>
              <a:ea typeface="+mn-ea"/>
              <a:cs typeface="+mn-cs"/>
            </a:defRPr>
          </a:pPr>
          <a:endParaRPr lang="en-GH"/>
        </a:p>
      </c:txPr>
    </c:legend>
    <c:plotVisOnly val="1"/>
    <c:dispBlanksAs val="gap"/>
    <c:showDLblsOverMax val="0"/>
  </c:chart>
  <c:spPr>
    <a:solidFill>
      <a:schemeClr val="lt1"/>
    </a:solidFill>
    <a:ln w="25400" cap="flat" cmpd="sng" algn="ctr">
      <a:solidFill>
        <a:schemeClr val="accent1"/>
      </a:solidFill>
      <a:round/>
    </a:ln>
    <a:effectLst/>
  </c:spPr>
  <c:txPr>
    <a:bodyPr/>
    <a:lstStyle/>
    <a:p>
      <a:pPr>
        <a:defRPr sz="700">
          <a:solidFill>
            <a:sysClr val="windowText" lastClr="000000"/>
          </a:solidFill>
          <a:latin typeface="Cambria" panose="02040503050406030204" pitchFamily="18" charset="0"/>
        </a:defRPr>
      </a:pPr>
      <a:endParaRPr lang="en-GH"/>
    </a:p>
  </c:txPr>
  <c:printSettings>
    <c:headerFooter/>
    <c:pageMargins b="0.75" l="0.7" r="0.7" t="0.75" header="0.3" footer="0.3"/>
    <c:pageSetup/>
  </c:printSettings>
</c:chartSpace>
</file>

<file path=xl/charts/chart6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4.5391851186386965E-2"/>
          <c:y val="4.2105628131710808E-2"/>
          <c:w val="0.67049181771741617"/>
          <c:h val="0.46700116320687185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'34. Authorized TV Stations'!$C$39</c:f>
              <c:strCache>
                <c:ptCount val="1"/>
                <c:pt idx="0">
                  <c:v>No. of TV Stations
in Operation (Q4 2025)</c:v>
                </c:pt>
              </c:strCache>
            </c:strRef>
          </c:tx>
          <c:spPr>
            <a:solidFill>
              <a:schemeClr val="accent5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700" b="1" i="0" u="none" strike="noStrike" kern="1200" baseline="0">
                    <a:solidFill>
                      <a:sysClr val="windowText" lastClr="000000"/>
                    </a:solidFill>
                    <a:latin typeface="Cambria" panose="02040503050406030204" pitchFamily="18" charset="0"/>
                    <a:ea typeface="+mn-ea"/>
                    <a:cs typeface="+mn-cs"/>
                  </a:defRPr>
                </a:pPr>
                <a:endParaRPr lang="en-GH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dk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'34. Authorized TV Stations'!$B$41:$B$54</c:f>
              <c:strCache>
                <c:ptCount val="14"/>
                <c:pt idx="0">
                  <c:v>Satellite Television Broadcasting (Free-To-Air Direct-To-Home Single Channel)</c:v>
                </c:pt>
                <c:pt idx="1">
                  <c:v>Digital Terrestrial Free-To-Air Television Programme Channel (Nationwide Coverage)</c:v>
                </c:pt>
                <c:pt idx="2">
                  <c:v>  Satellite Television Broadcasting     (Free-To-Air Direct-To-Home Bouquet)</c:v>
                </c:pt>
                <c:pt idx="3">
                  <c:v>Digital Terrestrial Free-To-Air Television Programme Channel (Regional Coverage)</c:v>
                </c:pt>
                <c:pt idx="4">
                  <c:v>Digital Terrestrial Pay Television (Service and Network)</c:v>
                </c:pt>
                <c:pt idx="5">
                  <c:v>Satellite Television Broadcasting (Pay TV Direct-To-Home Bouquet)</c:v>
                </c:pt>
                <c:pt idx="6">
                  <c:v>Digital Terrestrial Radio Service on TV Multiplex</c:v>
                </c:pt>
                <c:pt idx="7">
                  <c:v>Digital Terrestrial Television (Network only)</c:v>
                </c:pt>
                <c:pt idx="8">
                  <c:v>Digital Cable Television</c:v>
                </c:pt>
                <c:pt idx="9">
                  <c:v>Subscription Management Service for a Satellite Television Broadcasting (Pay TV Direct- To-Home Bouquet)</c:v>
                </c:pt>
                <c:pt idx="10">
                  <c:v>Digital Terrestrial Pay Television (Service only)</c:v>
                </c:pt>
                <c:pt idx="11">
                  <c:v>Digital Terrestrial Television Additional Services (e.g. Teletext, etc.)</c:v>
                </c:pt>
                <c:pt idx="12">
                  <c:v>Digital Terrestrial Mobile Television Service </c:v>
                </c:pt>
                <c:pt idx="13">
                  <c:v>Television over Internet Protocol (Pay TV)</c:v>
                </c:pt>
              </c:strCache>
            </c:strRef>
          </c:cat>
          <c:val>
            <c:numRef>
              <c:f>'34. Authorized TV Stations'!$C$41:$C$54</c:f>
              <c:numCache>
                <c:formatCode>General</c:formatCode>
                <c:ptCount val="14"/>
                <c:pt idx="0">
                  <c:v>66</c:v>
                </c:pt>
                <c:pt idx="1">
                  <c:v>39</c:v>
                </c:pt>
                <c:pt idx="2">
                  <c:v>8</c:v>
                </c:pt>
                <c:pt idx="3">
                  <c:v>7</c:v>
                </c:pt>
                <c:pt idx="4">
                  <c:v>4</c:v>
                </c:pt>
                <c:pt idx="5">
                  <c:v>3</c:v>
                </c:pt>
                <c:pt idx="6">
                  <c:v>2</c:v>
                </c:pt>
                <c:pt idx="7">
                  <c:v>1</c:v>
                </c:pt>
                <c:pt idx="8">
                  <c:v>1</c:v>
                </c:pt>
                <c:pt idx="9">
                  <c:v>1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2CF-9C4D-A732-10555FA0B705}"/>
            </c:ext>
          </c:extLst>
        </c:ser>
        <c:ser>
          <c:idx val="1"/>
          <c:order val="1"/>
          <c:tx>
            <c:strRef>
              <c:f>'34. Authorized TV Stations'!$D$39</c:f>
              <c:strCache>
                <c:ptCount val="1"/>
                <c:pt idx="0">
                  <c:v>No. of TV Stations not in Operation (Q4 2025)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700" b="1" i="0" u="none" strike="noStrike" kern="1200" baseline="0">
                    <a:solidFill>
                      <a:sysClr val="windowText" lastClr="000000"/>
                    </a:solidFill>
                    <a:latin typeface="Cambria" panose="02040503050406030204" pitchFamily="18" charset="0"/>
                    <a:ea typeface="+mn-ea"/>
                    <a:cs typeface="+mn-cs"/>
                  </a:defRPr>
                </a:pPr>
                <a:endParaRPr lang="en-GH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dk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'34. Authorized TV Stations'!$B$41:$B$54</c:f>
              <c:strCache>
                <c:ptCount val="14"/>
                <c:pt idx="0">
                  <c:v>Satellite Television Broadcasting (Free-To-Air Direct-To-Home Single Channel)</c:v>
                </c:pt>
                <c:pt idx="1">
                  <c:v>Digital Terrestrial Free-To-Air Television Programme Channel (Nationwide Coverage)</c:v>
                </c:pt>
                <c:pt idx="2">
                  <c:v>  Satellite Television Broadcasting     (Free-To-Air Direct-To-Home Bouquet)</c:v>
                </c:pt>
                <c:pt idx="3">
                  <c:v>Digital Terrestrial Free-To-Air Television Programme Channel (Regional Coverage)</c:v>
                </c:pt>
                <c:pt idx="4">
                  <c:v>Digital Terrestrial Pay Television (Service and Network)</c:v>
                </c:pt>
                <c:pt idx="5">
                  <c:v>Satellite Television Broadcasting (Pay TV Direct-To-Home Bouquet)</c:v>
                </c:pt>
                <c:pt idx="6">
                  <c:v>Digital Terrestrial Radio Service on TV Multiplex</c:v>
                </c:pt>
                <c:pt idx="7">
                  <c:v>Digital Terrestrial Television (Network only)</c:v>
                </c:pt>
                <c:pt idx="8">
                  <c:v>Digital Cable Television</c:v>
                </c:pt>
                <c:pt idx="9">
                  <c:v>Subscription Management Service for a Satellite Television Broadcasting (Pay TV Direct- To-Home Bouquet)</c:v>
                </c:pt>
                <c:pt idx="10">
                  <c:v>Digital Terrestrial Pay Television (Service only)</c:v>
                </c:pt>
                <c:pt idx="11">
                  <c:v>Digital Terrestrial Television Additional Services (e.g. Teletext, etc.)</c:v>
                </c:pt>
                <c:pt idx="12">
                  <c:v>Digital Terrestrial Mobile Television Service </c:v>
                </c:pt>
                <c:pt idx="13">
                  <c:v>Television over Internet Protocol (Pay TV)</c:v>
                </c:pt>
              </c:strCache>
            </c:strRef>
          </c:cat>
          <c:val>
            <c:numRef>
              <c:f>'34. Authorized TV Stations'!$D$41:$D$54</c:f>
              <c:numCache>
                <c:formatCode>General</c:formatCode>
                <c:ptCount val="14"/>
                <c:pt idx="0">
                  <c:v>35</c:v>
                </c:pt>
                <c:pt idx="1">
                  <c:v>4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6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82CF-9C4D-A732-10555FA0B705}"/>
            </c:ext>
          </c:extLst>
        </c:ser>
        <c:ser>
          <c:idx val="2"/>
          <c:order val="2"/>
          <c:tx>
            <c:strRef>
              <c:f>'34. Authorized TV Stations'!$E$39</c:f>
              <c:strCache>
                <c:ptCount val="1"/>
                <c:pt idx="0">
                  <c:v>Total Authorised TV Stations 
(Q4 2025)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700" b="1" i="0" u="none" strike="noStrike" kern="1200" baseline="0">
                    <a:solidFill>
                      <a:sysClr val="windowText" lastClr="000000"/>
                    </a:solidFill>
                    <a:latin typeface="Cambria" panose="02040503050406030204" pitchFamily="18" charset="0"/>
                    <a:ea typeface="+mn-ea"/>
                    <a:cs typeface="+mn-cs"/>
                  </a:defRPr>
                </a:pPr>
                <a:endParaRPr lang="en-GH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dk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'34. Authorized TV Stations'!$B$41:$B$54</c:f>
              <c:strCache>
                <c:ptCount val="14"/>
                <c:pt idx="0">
                  <c:v>Satellite Television Broadcasting (Free-To-Air Direct-To-Home Single Channel)</c:v>
                </c:pt>
                <c:pt idx="1">
                  <c:v>Digital Terrestrial Free-To-Air Television Programme Channel (Nationwide Coverage)</c:v>
                </c:pt>
                <c:pt idx="2">
                  <c:v>  Satellite Television Broadcasting     (Free-To-Air Direct-To-Home Bouquet)</c:v>
                </c:pt>
                <c:pt idx="3">
                  <c:v>Digital Terrestrial Free-To-Air Television Programme Channel (Regional Coverage)</c:v>
                </c:pt>
                <c:pt idx="4">
                  <c:v>Digital Terrestrial Pay Television (Service and Network)</c:v>
                </c:pt>
                <c:pt idx="5">
                  <c:v>Satellite Television Broadcasting (Pay TV Direct-To-Home Bouquet)</c:v>
                </c:pt>
                <c:pt idx="6">
                  <c:v>Digital Terrestrial Radio Service on TV Multiplex</c:v>
                </c:pt>
                <c:pt idx="7">
                  <c:v>Digital Terrestrial Television (Network only)</c:v>
                </c:pt>
                <c:pt idx="8">
                  <c:v>Digital Cable Television</c:v>
                </c:pt>
                <c:pt idx="9">
                  <c:v>Subscription Management Service for a Satellite Television Broadcasting (Pay TV Direct- To-Home Bouquet)</c:v>
                </c:pt>
                <c:pt idx="10">
                  <c:v>Digital Terrestrial Pay Television (Service only)</c:v>
                </c:pt>
                <c:pt idx="11">
                  <c:v>Digital Terrestrial Television Additional Services (e.g. Teletext, etc.)</c:v>
                </c:pt>
                <c:pt idx="12">
                  <c:v>Digital Terrestrial Mobile Television Service </c:v>
                </c:pt>
                <c:pt idx="13">
                  <c:v>Television over Internet Protocol (Pay TV)</c:v>
                </c:pt>
              </c:strCache>
            </c:strRef>
          </c:cat>
          <c:val>
            <c:numRef>
              <c:f>'34. Authorized TV Stations'!$E$41:$E$54</c:f>
              <c:numCache>
                <c:formatCode>General</c:formatCode>
                <c:ptCount val="14"/>
                <c:pt idx="0">
                  <c:v>101</c:v>
                </c:pt>
                <c:pt idx="1">
                  <c:v>43</c:v>
                </c:pt>
                <c:pt idx="2">
                  <c:v>8</c:v>
                </c:pt>
                <c:pt idx="3">
                  <c:v>7</c:v>
                </c:pt>
                <c:pt idx="4">
                  <c:v>4</c:v>
                </c:pt>
                <c:pt idx="5">
                  <c:v>3</c:v>
                </c:pt>
                <c:pt idx="6">
                  <c:v>8</c:v>
                </c:pt>
                <c:pt idx="7">
                  <c:v>1</c:v>
                </c:pt>
                <c:pt idx="8">
                  <c:v>1</c:v>
                </c:pt>
                <c:pt idx="9">
                  <c:v>1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82CF-9C4D-A732-10555FA0B70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13342239"/>
        <c:axId val="131243551"/>
      </c:barChart>
      <c:catAx>
        <c:axId val="41334223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dk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dk1">
                <a:lumMod val="15000"/>
                <a:lumOff val="85000"/>
              </a:schemeClr>
            </a:solidFill>
            <a:round/>
          </a:ln>
          <a:effectLst/>
        </c:spPr>
        <c:txPr>
          <a:bodyPr rot="5400000" spcFirstLastPara="1" vertOverflow="ellipsis" wrap="square" anchor="ctr" anchorCtr="1"/>
          <a:lstStyle/>
          <a:p>
            <a:pPr>
              <a:defRPr sz="700" b="0" i="0" u="none" strike="noStrike" kern="1200" cap="none" spc="0" normalizeH="0" baseline="0">
                <a:solidFill>
                  <a:sysClr val="windowText" lastClr="000000"/>
                </a:solidFill>
                <a:latin typeface="Cambria" panose="02040503050406030204" pitchFamily="18" charset="0"/>
                <a:ea typeface="+mn-ea"/>
                <a:cs typeface="+mn-cs"/>
              </a:defRPr>
            </a:pPr>
            <a:endParaRPr lang="en-GH"/>
          </a:p>
        </c:txPr>
        <c:crossAx val="131243551"/>
        <c:crosses val="autoZero"/>
        <c:auto val="1"/>
        <c:lblAlgn val="ctr"/>
        <c:lblOffset val="100"/>
        <c:noMultiLvlLbl val="0"/>
      </c:catAx>
      <c:valAx>
        <c:axId val="13124355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dk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dk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700" b="1" i="0" u="none" strike="noStrike" kern="1200" baseline="0">
                <a:solidFill>
                  <a:sysClr val="windowText" lastClr="000000"/>
                </a:solidFill>
                <a:latin typeface="Cambria" panose="02040503050406030204" pitchFamily="18" charset="0"/>
                <a:ea typeface="+mn-ea"/>
                <a:cs typeface="+mn-cs"/>
              </a:defRPr>
            </a:pPr>
            <a:endParaRPr lang="en-GH"/>
          </a:p>
        </c:txPr>
        <c:crossAx val="413342239"/>
        <c:crosses val="autoZero"/>
        <c:crossBetween val="between"/>
      </c:valAx>
      <c:spPr>
        <a:pattFill prst="ltDnDiag">
          <a:fgClr>
            <a:schemeClr val="dk1">
              <a:lumMod val="15000"/>
              <a:lumOff val="85000"/>
            </a:schemeClr>
          </a:fgClr>
          <a:bgClr>
            <a:schemeClr val="lt1"/>
          </a:bgClr>
        </a:pattFill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76669907872254228"/>
          <c:y val="0.14383880637079455"/>
          <c:w val="0.21987810248551146"/>
          <c:h val="0.52198147816750184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700" b="1" i="0" u="none" strike="noStrike" kern="1200" baseline="0">
              <a:solidFill>
                <a:sysClr val="windowText" lastClr="000000"/>
              </a:solidFill>
              <a:latin typeface="Cambria" panose="02040503050406030204" pitchFamily="18" charset="0"/>
              <a:ea typeface="+mn-ea"/>
              <a:cs typeface="+mn-cs"/>
            </a:defRPr>
          </a:pPr>
          <a:endParaRPr lang="en-GH"/>
        </a:p>
      </c:txPr>
    </c:legend>
    <c:plotVisOnly val="1"/>
    <c:dispBlanksAs val="gap"/>
    <c:showDLblsOverMax val="0"/>
  </c:chart>
  <c:spPr>
    <a:solidFill>
      <a:schemeClr val="lt1"/>
    </a:solidFill>
    <a:ln w="22225" cap="flat" cmpd="sng" algn="ctr">
      <a:solidFill>
        <a:schemeClr val="accent5"/>
      </a:solidFill>
      <a:round/>
    </a:ln>
    <a:effectLst/>
  </c:spPr>
  <c:txPr>
    <a:bodyPr/>
    <a:lstStyle/>
    <a:p>
      <a:pPr>
        <a:defRPr sz="700" b="1">
          <a:solidFill>
            <a:sysClr val="windowText" lastClr="000000"/>
          </a:solidFill>
          <a:latin typeface="Cambria" panose="02040503050406030204" pitchFamily="18" charset="0"/>
        </a:defRPr>
      </a:pPr>
      <a:endParaRPr lang="en-GH"/>
    </a:p>
  </c:txPr>
  <c:printSettings>
    <c:headerFooter/>
    <c:pageMargins b="0.75" l="0.7" r="0.7" t="0.75" header="0.3" footer="0.3"/>
    <c:pageSetup/>
  </c:printSettings>
</c:chartSpace>
</file>

<file path=xl/charts/chart6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bar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700" b="1" i="0" u="none" strike="noStrike" kern="1200" baseline="0">
                    <a:solidFill>
                      <a:schemeClr val="tx1"/>
                    </a:solidFill>
                    <a:latin typeface="Cambria" panose="02040503050406030204" pitchFamily="18" charset="0"/>
                    <a:ea typeface="+mn-ea"/>
                    <a:cs typeface="+mn-cs"/>
                  </a:defRPr>
                </a:pPr>
                <a:endParaRPr lang="en-GH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dk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'34. Authorized TV Stations (2)'!$B$22:$B$36</c:f>
              <c:strCache>
                <c:ptCount val="15"/>
                <c:pt idx="0">
                  <c:v>Total Authorised TV Stations</c:v>
                </c:pt>
                <c:pt idx="1">
                  <c:v>Satellite Television Broadcasting (Free-To-Air Direct-To-Home Single Channel)</c:v>
                </c:pt>
                <c:pt idx="2">
                  <c:v>Digital Terrestrial Free-To-Air Television Programme Channel (Nationwide Coverage)</c:v>
                </c:pt>
                <c:pt idx="3">
                  <c:v>Digital Terrestrial Radio Service on TV Multiplex</c:v>
                </c:pt>
                <c:pt idx="4">
                  <c:v>  Satellite Television Broadcasting     (Free-To-Air Direct-To-Home Bouquet)</c:v>
                </c:pt>
                <c:pt idx="5">
                  <c:v>Digital Terrestrial Free-To-Air Television Programme Channel (Regional Coverage)</c:v>
                </c:pt>
                <c:pt idx="6">
                  <c:v>Digital Terrestrial Pay Television (Service and Frequency)</c:v>
                </c:pt>
                <c:pt idx="7">
                  <c:v>Satellite Television Broadcasting (Pay TV Direct-To-Home Bouquet)</c:v>
                </c:pt>
                <c:pt idx="8">
                  <c:v>Digital Terrestrial Television (Network only)</c:v>
                </c:pt>
                <c:pt idx="9">
                  <c:v>Digital Cable Television</c:v>
                </c:pt>
                <c:pt idx="10">
                  <c:v>Television over Internet Protocol (Pay TV)</c:v>
                </c:pt>
                <c:pt idx="11">
                  <c:v>Subscription Management Service for a Satellite Television Broadcasting (Pay TV Direct- To-Home Bouquet)</c:v>
                </c:pt>
                <c:pt idx="12">
                  <c:v>Digital Terrestrial Pay Television (Service only)</c:v>
                </c:pt>
                <c:pt idx="13">
                  <c:v>Digital Terrestrial Television Additional Services (e.g. Teletext, etc.)</c:v>
                </c:pt>
                <c:pt idx="14">
                  <c:v>Digital Terrestrial Mobile Television Service </c:v>
                </c:pt>
              </c:strCache>
            </c:strRef>
          </c:cat>
          <c:val>
            <c:numRef>
              <c:f>'34. Authorized TV Stations (2)'!$C$22:$C$36</c:f>
              <c:numCache>
                <c:formatCode>General</c:formatCode>
                <c:ptCount val="15"/>
                <c:pt idx="0">
                  <c:v>178</c:v>
                </c:pt>
                <c:pt idx="1">
                  <c:v>101</c:v>
                </c:pt>
                <c:pt idx="2">
                  <c:v>43</c:v>
                </c:pt>
                <c:pt idx="3">
                  <c:v>8</c:v>
                </c:pt>
                <c:pt idx="4">
                  <c:v>8</c:v>
                </c:pt>
                <c:pt idx="5">
                  <c:v>7</c:v>
                </c:pt>
                <c:pt idx="6">
                  <c:v>4</c:v>
                </c:pt>
                <c:pt idx="7">
                  <c:v>3</c:v>
                </c:pt>
                <c:pt idx="8">
                  <c:v>1</c:v>
                </c:pt>
                <c:pt idx="9">
                  <c:v>1</c:v>
                </c:pt>
                <c:pt idx="10">
                  <c:v>1</c:v>
                </c:pt>
                <c:pt idx="11">
                  <c:v>1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86B-D04A-B2FB-B9FA88659BA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50"/>
        <c:axId val="1545921231"/>
        <c:axId val="1194594431"/>
      </c:barChart>
      <c:catAx>
        <c:axId val="154592123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dk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dk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700" b="1" i="0" u="none" strike="noStrike" kern="1200" cap="none" spc="0" normalizeH="0" baseline="0">
                <a:solidFill>
                  <a:schemeClr val="tx1"/>
                </a:solidFill>
                <a:latin typeface="Cambria" panose="02040503050406030204" pitchFamily="18" charset="0"/>
                <a:ea typeface="+mn-ea"/>
                <a:cs typeface="+mn-cs"/>
              </a:defRPr>
            </a:pPr>
            <a:endParaRPr lang="en-GH"/>
          </a:p>
        </c:txPr>
        <c:crossAx val="1194594431"/>
        <c:crosses val="autoZero"/>
        <c:auto val="1"/>
        <c:lblAlgn val="ctr"/>
        <c:lblOffset val="100"/>
        <c:noMultiLvlLbl val="0"/>
      </c:catAx>
      <c:valAx>
        <c:axId val="119459443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dk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700" b="1" i="0" u="none" strike="noStrike" kern="1200" baseline="0">
                    <a:solidFill>
                      <a:schemeClr val="tx1"/>
                    </a:solidFill>
                    <a:latin typeface="Cambria" panose="02040503050406030204" pitchFamily="18" charset="0"/>
                    <a:ea typeface="+mn-ea"/>
                    <a:cs typeface="+mn-cs"/>
                  </a:defRPr>
                </a:pPr>
                <a:r>
                  <a:rPr lang="en-GB"/>
                  <a:t>No. of Authorised TV Stations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700" b="1" i="0" u="none" strike="noStrike" kern="1200" baseline="0">
                  <a:solidFill>
                    <a:schemeClr val="tx1"/>
                  </a:solidFill>
                  <a:latin typeface="Cambria" panose="02040503050406030204" pitchFamily="18" charset="0"/>
                  <a:ea typeface="+mn-ea"/>
                  <a:cs typeface="+mn-cs"/>
                </a:defRPr>
              </a:pPr>
              <a:endParaRPr lang="en-GH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700" b="1" i="0" u="none" strike="noStrike" kern="1200" baseline="0">
                <a:solidFill>
                  <a:schemeClr val="tx1"/>
                </a:solidFill>
                <a:latin typeface="Cambria" panose="02040503050406030204" pitchFamily="18" charset="0"/>
                <a:ea typeface="+mn-ea"/>
                <a:cs typeface="+mn-cs"/>
              </a:defRPr>
            </a:pPr>
            <a:endParaRPr lang="en-GH"/>
          </a:p>
        </c:txPr>
        <c:crossAx val="1545921231"/>
        <c:crosses val="autoZero"/>
        <c:crossBetween val="between"/>
      </c:valAx>
      <c:spPr>
        <a:pattFill prst="ltDnDiag">
          <a:fgClr>
            <a:schemeClr val="dk1">
              <a:lumMod val="15000"/>
              <a:lumOff val="85000"/>
            </a:schemeClr>
          </a:fgClr>
          <a:bgClr>
            <a:schemeClr val="lt1"/>
          </a:bgClr>
        </a:pattFill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lt1"/>
    </a:solidFill>
    <a:ln w="25400" cap="flat" cmpd="sng" algn="ctr">
      <a:solidFill>
        <a:schemeClr val="accent1"/>
      </a:solidFill>
      <a:round/>
    </a:ln>
    <a:effectLst/>
  </c:spPr>
  <c:txPr>
    <a:bodyPr/>
    <a:lstStyle/>
    <a:p>
      <a:pPr>
        <a:defRPr sz="700" b="1">
          <a:solidFill>
            <a:schemeClr val="tx1"/>
          </a:solidFill>
          <a:latin typeface="Cambria" panose="02040503050406030204" pitchFamily="18" charset="0"/>
        </a:defRPr>
      </a:pPr>
      <a:endParaRPr lang="en-GH"/>
    </a:p>
  </c:txPr>
  <c:printSettings>
    <c:headerFooter/>
    <c:pageMargins b="0.75" l="0.7" r="0.7" t="0.75" header="0.3" footer="0.3"/>
    <c:pageSetup/>
  </c:printSettings>
</c:chartSpace>
</file>

<file path=xl/charts/chart6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48496200229873226"/>
          <c:y val="3.9783001808318265E-2"/>
          <c:w val="0.46358499305233897"/>
          <c:h val="0.68433235766995093"/>
        </c:manualLayout>
      </c:layout>
      <c:barChart>
        <c:barDir val="bar"/>
        <c:grouping val="stacked"/>
        <c:varyColors val="0"/>
        <c:ser>
          <c:idx val="0"/>
          <c:order val="0"/>
          <c:tx>
            <c:strRef>
              <c:f>'34. Authorized TV Stations (2)'!$C$39</c:f>
              <c:strCache>
                <c:ptCount val="1"/>
                <c:pt idx="0">
                  <c:v>No. of TV Stations
in Operation (Q4 2025)</c:v>
                </c:pt>
              </c:strCache>
            </c:strRef>
          </c:tx>
          <c:spPr>
            <a:solidFill>
              <a:schemeClr val="accent5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800" b="1" i="0" u="none" strike="noStrike" kern="1200" baseline="0">
                    <a:solidFill>
                      <a:schemeClr val="tx1"/>
                    </a:solidFill>
                    <a:latin typeface="Cambria" panose="02040503050406030204" pitchFamily="18" charset="0"/>
                    <a:ea typeface="+mn-ea"/>
                    <a:cs typeface="+mn-cs"/>
                  </a:defRPr>
                </a:pPr>
                <a:endParaRPr lang="en-GH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dk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'34. Authorized TV Stations (2)'!$B$40:$B$54</c:f>
              <c:strCache>
                <c:ptCount val="15"/>
                <c:pt idx="0">
                  <c:v>Total</c:v>
                </c:pt>
                <c:pt idx="1">
                  <c:v>Satellite Television Broadcasting (Free-To-Air Direct-To-Home Single Channel)</c:v>
                </c:pt>
                <c:pt idx="2">
                  <c:v>Digital Terrestrial Free-To-Air Television Programme Channel (Nationwide Coverage)</c:v>
                </c:pt>
                <c:pt idx="3">
                  <c:v>  Satellite Television Broadcasting     (Free-To-Air Direct-To-Home Bouquet)</c:v>
                </c:pt>
                <c:pt idx="4">
                  <c:v>Digital Terrestrial Free-To-Air Television Programme Channel (Regional Coverage)</c:v>
                </c:pt>
                <c:pt idx="5">
                  <c:v>Digital Terrestrial Pay Television (Service and Network)</c:v>
                </c:pt>
                <c:pt idx="6">
                  <c:v>Satellite Television Broadcasting (Pay TV Direct-To-Home Bouquet)</c:v>
                </c:pt>
                <c:pt idx="7">
                  <c:v>Digital Terrestrial Radio Service on TV Multiplex</c:v>
                </c:pt>
                <c:pt idx="8">
                  <c:v>Digital Terrestrial Television (Network only)</c:v>
                </c:pt>
                <c:pt idx="9">
                  <c:v>Digital Cable Television</c:v>
                </c:pt>
                <c:pt idx="10">
                  <c:v>Subscription Management Service for a Satellite Television Broadcasting (Pay TV Direct- To-Home Bouquet)</c:v>
                </c:pt>
                <c:pt idx="11">
                  <c:v>Digital Terrestrial Pay Television (Service only)</c:v>
                </c:pt>
                <c:pt idx="12">
                  <c:v>Digital Terrestrial Television Additional Services (e.g. Teletext, etc.)</c:v>
                </c:pt>
                <c:pt idx="13">
                  <c:v>Digital Terrestrial Mobile Television Service </c:v>
                </c:pt>
                <c:pt idx="14">
                  <c:v>Television over Internet Protocol (Pay TV)</c:v>
                </c:pt>
              </c:strCache>
            </c:strRef>
          </c:cat>
          <c:val>
            <c:numRef>
              <c:f>'34. Authorized TV Stations (2)'!$C$40:$C$54</c:f>
              <c:numCache>
                <c:formatCode>General</c:formatCode>
                <c:ptCount val="15"/>
                <c:pt idx="0">
                  <c:v>132</c:v>
                </c:pt>
                <c:pt idx="1">
                  <c:v>66</c:v>
                </c:pt>
                <c:pt idx="2">
                  <c:v>39</c:v>
                </c:pt>
                <c:pt idx="3">
                  <c:v>8</c:v>
                </c:pt>
                <c:pt idx="4">
                  <c:v>7</c:v>
                </c:pt>
                <c:pt idx="5">
                  <c:v>4</c:v>
                </c:pt>
                <c:pt idx="6">
                  <c:v>3</c:v>
                </c:pt>
                <c:pt idx="7">
                  <c:v>2</c:v>
                </c:pt>
                <c:pt idx="8">
                  <c:v>1</c:v>
                </c:pt>
                <c:pt idx="9">
                  <c:v>1</c:v>
                </c:pt>
                <c:pt idx="10">
                  <c:v>1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24E-B84E-BEB8-9F89A8A0EEF2}"/>
            </c:ext>
          </c:extLst>
        </c:ser>
        <c:ser>
          <c:idx val="1"/>
          <c:order val="1"/>
          <c:tx>
            <c:strRef>
              <c:f>'34. Authorized TV Stations (2)'!$D$39</c:f>
              <c:strCache>
                <c:ptCount val="1"/>
                <c:pt idx="0">
                  <c:v>No. of TV Stations not in Operation (Q4 2025)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800" b="1" i="0" u="none" strike="noStrike" kern="1200" baseline="0">
                    <a:solidFill>
                      <a:schemeClr val="tx1"/>
                    </a:solidFill>
                    <a:latin typeface="Cambria" panose="02040503050406030204" pitchFamily="18" charset="0"/>
                    <a:ea typeface="+mn-ea"/>
                    <a:cs typeface="+mn-cs"/>
                  </a:defRPr>
                </a:pPr>
                <a:endParaRPr lang="en-GH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dk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'34. Authorized TV Stations (2)'!$B$40:$B$54</c:f>
              <c:strCache>
                <c:ptCount val="15"/>
                <c:pt idx="0">
                  <c:v>Total</c:v>
                </c:pt>
                <c:pt idx="1">
                  <c:v>Satellite Television Broadcasting (Free-To-Air Direct-To-Home Single Channel)</c:v>
                </c:pt>
                <c:pt idx="2">
                  <c:v>Digital Terrestrial Free-To-Air Television Programme Channel (Nationwide Coverage)</c:v>
                </c:pt>
                <c:pt idx="3">
                  <c:v>  Satellite Television Broadcasting     (Free-To-Air Direct-To-Home Bouquet)</c:v>
                </c:pt>
                <c:pt idx="4">
                  <c:v>Digital Terrestrial Free-To-Air Television Programme Channel (Regional Coverage)</c:v>
                </c:pt>
                <c:pt idx="5">
                  <c:v>Digital Terrestrial Pay Television (Service and Network)</c:v>
                </c:pt>
                <c:pt idx="6">
                  <c:v>Satellite Television Broadcasting (Pay TV Direct-To-Home Bouquet)</c:v>
                </c:pt>
                <c:pt idx="7">
                  <c:v>Digital Terrestrial Radio Service on TV Multiplex</c:v>
                </c:pt>
                <c:pt idx="8">
                  <c:v>Digital Terrestrial Television (Network only)</c:v>
                </c:pt>
                <c:pt idx="9">
                  <c:v>Digital Cable Television</c:v>
                </c:pt>
                <c:pt idx="10">
                  <c:v>Subscription Management Service for a Satellite Television Broadcasting (Pay TV Direct- To-Home Bouquet)</c:v>
                </c:pt>
                <c:pt idx="11">
                  <c:v>Digital Terrestrial Pay Television (Service only)</c:v>
                </c:pt>
                <c:pt idx="12">
                  <c:v>Digital Terrestrial Television Additional Services (e.g. Teletext, etc.)</c:v>
                </c:pt>
                <c:pt idx="13">
                  <c:v>Digital Terrestrial Mobile Television Service </c:v>
                </c:pt>
                <c:pt idx="14">
                  <c:v>Television over Internet Protocol (Pay TV)</c:v>
                </c:pt>
              </c:strCache>
            </c:strRef>
          </c:cat>
          <c:val>
            <c:numRef>
              <c:f>'34. Authorized TV Stations (2)'!$D$40:$D$54</c:f>
              <c:numCache>
                <c:formatCode>General</c:formatCode>
                <c:ptCount val="15"/>
                <c:pt idx="0">
                  <c:v>46</c:v>
                </c:pt>
                <c:pt idx="1">
                  <c:v>35</c:v>
                </c:pt>
                <c:pt idx="2">
                  <c:v>4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6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424E-B84E-BEB8-9F89A8A0EEF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80"/>
        <c:overlap val="100"/>
        <c:axId val="1162888031"/>
        <c:axId val="1205568463"/>
      </c:barChart>
      <c:catAx>
        <c:axId val="116288803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dk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dk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700" b="1" i="0" u="none" strike="noStrike" kern="1200" cap="none" spc="0" normalizeH="0" baseline="0">
                <a:solidFill>
                  <a:schemeClr val="tx1"/>
                </a:solidFill>
                <a:latin typeface="Cambria" panose="02040503050406030204" pitchFamily="18" charset="0"/>
                <a:ea typeface="+mn-ea"/>
                <a:cs typeface="+mn-cs"/>
              </a:defRPr>
            </a:pPr>
            <a:endParaRPr lang="en-GH"/>
          </a:p>
        </c:txPr>
        <c:crossAx val="1205568463"/>
        <c:crosses val="autoZero"/>
        <c:auto val="1"/>
        <c:lblAlgn val="ctr"/>
        <c:lblOffset val="100"/>
        <c:noMultiLvlLbl val="0"/>
      </c:catAx>
      <c:valAx>
        <c:axId val="120556846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dk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dk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1" i="0" u="none" strike="noStrike" kern="1200" baseline="0">
                <a:solidFill>
                  <a:schemeClr val="tx1"/>
                </a:solidFill>
                <a:latin typeface="Cambria" panose="02040503050406030204" pitchFamily="18" charset="0"/>
                <a:ea typeface="+mn-ea"/>
                <a:cs typeface="+mn-cs"/>
              </a:defRPr>
            </a:pPr>
            <a:endParaRPr lang="en-GH"/>
          </a:p>
        </c:txPr>
        <c:crossAx val="1162888031"/>
        <c:crosses val="autoZero"/>
        <c:crossBetween val="between"/>
      </c:valAx>
      <c:spPr>
        <a:pattFill prst="ltDnDiag">
          <a:fgClr>
            <a:schemeClr val="dk1">
              <a:lumMod val="15000"/>
              <a:lumOff val="85000"/>
            </a:schemeClr>
          </a:fgClr>
          <a:bgClr>
            <a:schemeClr val="lt1"/>
          </a:bgClr>
        </a:pattFill>
        <a:ln>
          <a:noFill/>
        </a:ln>
        <a:effectLst/>
      </c:spPr>
    </c:plotArea>
    <c:legend>
      <c:legendPos val="r"/>
      <c:legendEntry>
        <c:idx val="1"/>
        <c:txPr>
          <a:bodyPr rot="0" spcFirstLastPara="1" vertOverflow="ellipsis" vert="horz" wrap="square" anchor="ctr" anchorCtr="1"/>
          <a:lstStyle/>
          <a:p>
            <a:pPr>
              <a:defRPr sz="800" b="1" i="0" u="none" strike="noStrike" kern="1200" baseline="0">
                <a:solidFill>
                  <a:schemeClr val="tx1"/>
                </a:solidFill>
                <a:latin typeface="Cambria" panose="02040503050406030204" pitchFamily="18" charset="0"/>
                <a:ea typeface="+mn-ea"/>
                <a:cs typeface="+mn-cs"/>
              </a:defRPr>
            </a:pPr>
            <a:endParaRPr lang="en-GH"/>
          </a:p>
        </c:txPr>
      </c:legendEntry>
      <c:layout>
        <c:manualLayout>
          <c:xMode val="edge"/>
          <c:yMode val="edge"/>
          <c:x val="0.25493379881241851"/>
          <c:y val="0.79319062538648644"/>
          <c:w val="0.62049134468065648"/>
          <c:h val="0.14501172255153497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800" b="1" i="0" u="none" strike="noStrike" kern="1200" baseline="0">
              <a:solidFill>
                <a:schemeClr val="tx1"/>
              </a:solidFill>
              <a:latin typeface="Cambria" panose="02040503050406030204" pitchFamily="18" charset="0"/>
              <a:ea typeface="+mn-ea"/>
              <a:cs typeface="+mn-cs"/>
            </a:defRPr>
          </a:pPr>
          <a:endParaRPr lang="en-GH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lt1"/>
    </a:solidFill>
    <a:ln w="25400" cap="flat" cmpd="sng" algn="ctr">
      <a:solidFill>
        <a:schemeClr val="accent1"/>
      </a:solidFill>
      <a:round/>
    </a:ln>
    <a:effectLst/>
  </c:spPr>
  <c:txPr>
    <a:bodyPr/>
    <a:lstStyle/>
    <a:p>
      <a:pPr>
        <a:defRPr sz="800" b="1">
          <a:solidFill>
            <a:schemeClr val="tx1"/>
          </a:solidFill>
          <a:latin typeface="Cambria" panose="02040503050406030204" pitchFamily="18" charset="0"/>
        </a:defRPr>
      </a:pPr>
      <a:endParaRPr lang="en-GH"/>
    </a:p>
  </c:txPr>
  <c:printSettings>
    <c:headerFooter/>
    <c:pageMargins b="0.75" l="0.7" r="0.7" t="0.75" header="0.3" footer="0.3"/>
    <c:pageSetup/>
  </c:printSettings>
</c:chartSpace>
</file>

<file path=xl/charts/chart6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700" b="0" i="0" u="none" strike="noStrike" kern="1200" baseline="0">
                    <a:solidFill>
                      <a:sysClr val="windowText" lastClr="000000"/>
                    </a:solidFill>
                    <a:latin typeface="Cambria" panose="02040503050406030204" pitchFamily="18" charset="0"/>
                    <a:ea typeface="+mn-ea"/>
                    <a:cs typeface="+mn-cs"/>
                  </a:defRPr>
                </a:pPr>
                <a:endParaRPr lang="en-GH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dk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'34. Authorized TV Stations (2)'!$B$40:$B$54</c:f>
              <c:strCache>
                <c:ptCount val="15"/>
                <c:pt idx="0">
                  <c:v>Total</c:v>
                </c:pt>
                <c:pt idx="1">
                  <c:v>Satellite Television Broadcasting (Free-To-Air Direct-To-Home Single Channel)</c:v>
                </c:pt>
                <c:pt idx="2">
                  <c:v>Digital Terrestrial Free-To-Air Television Programme Channel (Nationwide Coverage)</c:v>
                </c:pt>
                <c:pt idx="3">
                  <c:v>  Satellite Television Broadcasting     (Free-To-Air Direct-To-Home Bouquet)</c:v>
                </c:pt>
                <c:pt idx="4">
                  <c:v>Digital Terrestrial Free-To-Air Television Programme Channel (Regional Coverage)</c:v>
                </c:pt>
                <c:pt idx="5">
                  <c:v>Digital Terrestrial Pay Television (Service and Network)</c:v>
                </c:pt>
                <c:pt idx="6">
                  <c:v>Satellite Television Broadcasting (Pay TV Direct-To-Home Bouquet)</c:v>
                </c:pt>
                <c:pt idx="7">
                  <c:v>Digital Terrestrial Radio Service on TV Multiplex</c:v>
                </c:pt>
                <c:pt idx="8">
                  <c:v>Digital Terrestrial Television (Network only)</c:v>
                </c:pt>
                <c:pt idx="9">
                  <c:v>Digital Cable Television</c:v>
                </c:pt>
                <c:pt idx="10">
                  <c:v>Subscription Management Service for a Satellite Television Broadcasting (Pay TV Direct- To-Home Bouquet)</c:v>
                </c:pt>
                <c:pt idx="11">
                  <c:v>Digital Terrestrial Pay Television (Service only)</c:v>
                </c:pt>
                <c:pt idx="12">
                  <c:v>Digital Terrestrial Television Additional Services (e.g. Teletext, etc.)</c:v>
                </c:pt>
                <c:pt idx="13">
                  <c:v>Digital Terrestrial Mobile Television Service </c:v>
                </c:pt>
                <c:pt idx="14">
                  <c:v>Television over Internet Protocol (Pay TV)</c:v>
                </c:pt>
              </c:strCache>
            </c:strRef>
          </c:cat>
          <c:val>
            <c:numRef>
              <c:f>'34. Authorized TV Stations (2)'!$C$40:$C$54</c:f>
              <c:numCache>
                <c:formatCode>General</c:formatCode>
                <c:ptCount val="15"/>
                <c:pt idx="0">
                  <c:v>132</c:v>
                </c:pt>
                <c:pt idx="1">
                  <c:v>66</c:v>
                </c:pt>
                <c:pt idx="2">
                  <c:v>39</c:v>
                </c:pt>
                <c:pt idx="3">
                  <c:v>8</c:v>
                </c:pt>
                <c:pt idx="4">
                  <c:v>7</c:v>
                </c:pt>
                <c:pt idx="5">
                  <c:v>4</c:v>
                </c:pt>
                <c:pt idx="6">
                  <c:v>3</c:v>
                </c:pt>
                <c:pt idx="7">
                  <c:v>2</c:v>
                </c:pt>
                <c:pt idx="8">
                  <c:v>1</c:v>
                </c:pt>
                <c:pt idx="9">
                  <c:v>1</c:v>
                </c:pt>
                <c:pt idx="10">
                  <c:v>1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72F-7E4A-93D5-5F31F641294F}"/>
            </c:ext>
          </c:extLst>
        </c:ser>
        <c:ser>
          <c:idx val="1"/>
          <c:order val="1"/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700" b="0" i="0" u="none" strike="noStrike" kern="1200" baseline="0">
                    <a:solidFill>
                      <a:sysClr val="windowText" lastClr="000000"/>
                    </a:solidFill>
                    <a:latin typeface="Cambria" panose="02040503050406030204" pitchFamily="18" charset="0"/>
                    <a:ea typeface="+mn-ea"/>
                    <a:cs typeface="+mn-cs"/>
                  </a:defRPr>
                </a:pPr>
                <a:endParaRPr lang="en-GH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dk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'34. Authorized TV Stations (2)'!$B$40:$B$54</c:f>
              <c:strCache>
                <c:ptCount val="15"/>
                <c:pt idx="0">
                  <c:v>Total</c:v>
                </c:pt>
                <c:pt idx="1">
                  <c:v>Satellite Television Broadcasting (Free-To-Air Direct-To-Home Single Channel)</c:v>
                </c:pt>
                <c:pt idx="2">
                  <c:v>Digital Terrestrial Free-To-Air Television Programme Channel (Nationwide Coverage)</c:v>
                </c:pt>
                <c:pt idx="3">
                  <c:v>  Satellite Television Broadcasting     (Free-To-Air Direct-To-Home Bouquet)</c:v>
                </c:pt>
                <c:pt idx="4">
                  <c:v>Digital Terrestrial Free-To-Air Television Programme Channel (Regional Coverage)</c:v>
                </c:pt>
                <c:pt idx="5">
                  <c:v>Digital Terrestrial Pay Television (Service and Network)</c:v>
                </c:pt>
                <c:pt idx="6">
                  <c:v>Satellite Television Broadcasting (Pay TV Direct-To-Home Bouquet)</c:v>
                </c:pt>
                <c:pt idx="7">
                  <c:v>Digital Terrestrial Radio Service on TV Multiplex</c:v>
                </c:pt>
                <c:pt idx="8">
                  <c:v>Digital Terrestrial Television (Network only)</c:v>
                </c:pt>
                <c:pt idx="9">
                  <c:v>Digital Cable Television</c:v>
                </c:pt>
                <c:pt idx="10">
                  <c:v>Subscription Management Service for a Satellite Television Broadcasting (Pay TV Direct- To-Home Bouquet)</c:v>
                </c:pt>
                <c:pt idx="11">
                  <c:v>Digital Terrestrial Pay Television (Service only)</c:v>
                </c:pt>
                <c:pt idx="12">
                  <c:v>Digital Terrestrial Television Additional Services (e.g. Teletext, etc.)</c:v>
                </c:pt>
                <c:pt idx="13">
                  <c:v>Digital Terrestrial Mobile Television Service </c:v>
                </c:pt>
                <c:pt idx="14">
                  <c:v>Television over Internet Protocol (Pay TV)</c:v>
                </c:pt>
              </c:strCache>
            </c:strRef>
          </c:cat>
          <c:val>
            <c:numRef>
              <c:f>'34. Authorized TV Stations (2)'!$D$40:$D$54</c:f>
              <c:numCache>
                <c:formatCode>General</c:formatCode>
                <c:ptCount val="15"/>
                <c:pt idx="0">
                  <c:v>46</c:v>
                </c:pt>
                <c:pt idx="1">
                  <c:v>35</c:v>
                </c:pt>
                <c:pt idx="2">
                  <c:v>4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6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772F-7E4A-93D5-5F31F641294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84505375"/>
        <c:axId val="132044063"/>
      </c:barChart>
      <c:lineChart>
        <c:grouping val="standard"/>
        <c:varyColors val="0"/>
        <c:ser>
          <c:idx val="2"/>
          <c:order val="2"/>
          <c:spPr>
            <a:ln w="22225" cap="rnd">
              <a:solidFill>
                <a:schemeClr val="accent3"/>
              </a:solidFill>
              <a:round/>
            </a:ln>
            <a:effectLst/>
          </c:spPr>
          <c:marker>
            <c:symbol val="star"/>
            <c:size val="6"/>
            <c:spPr>
              <a:noFill/>
              <a:ln w="15875">
                <a:solidFill>
                  <a:schemeClr val="tx2"/>
                </a:solidFill>
                <a:round/>
              </a:ln>
              <a:effectLst/>
            </c:spPr>
          </c:marker>
          <c:dLbls>
            <c:dLbl>
              <c:idx val="0"/>
              <c:layout>
                <c:manualLayout>
                  <c:x val="-3.1847133757961783E-2"/>
                  <c:y val="-2.5723472668810289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772F-7E4A-93D5-5F31F641294F}"/>
                </c:ext>
              </c:extLst>
            </c:dLbl>
            <c:dLbl>
              <c:idx val="1"/>
              <c:layout>
                <c:manualLayout>
                  <c:x val="-2.5477707006369428E-2"/>
                  <c:y val="-3.5369774919614148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772F-7E4A-93D5-5F31F641294F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700" b="0" i="0" u="none" strike="noStrike" kern="1200" baseline="0">
                    <a:solidFill>
                      <a:sysClr val="windowText" lastClr="000000"/>
                    </a:solidFill>
                    <a:latin typeface="Cambria" panose="02040503050406030204" pitchFamily="18" charset="0"/>
                    <a:ea typeface="+mn-ea"/>
                    <a:cs typeface="+mn-cs"/>
                  </a:defRPr>
                </a:pPr>
                <a:endParaRPr lang="en-GH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dk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'34. Authorized TV Stations (2)'!$B$40:$B$54</c:f>
              <c:strCache>
                <c:ptCount val="15"/>
                <c:pt idx="0">
                  <c:v>Total</c:v>
                </c:pt>
                <c:pt idx="1">
                  <c:v>Satellite Television Broadcasting (Free-To-Air Direct-To-Home Single Channel)</c:v>
                </c:pt>
                <c:pt idx="2">
                  <c:v>Digital Terrestrial Free-To-Air Television Programme Channel (Nationwide Coverage)</c:v>
                </c:pt>
                <c:pt idx="3">
                  <c:v>  Satellite Television Broadcasting     (Free-To-Air Direct-To-Home Bouquet)</c:v>
                </c:pt>
                <c:pt idx="4">
                  <c:v>Digital Terrestrial Free-To-Air Television Programme Channel (Regional Coverage)</c:v>
                </c:pt>
                <c:pt idx="5">
                  <c:v>Digital Terrestrial Pay Television (Service and Network)</c:v>
                </c:pt>
                <c:pt idx="6">
                  <c:v>Satellite Television Broadcasting (Pay TV Direct-To-Home Bouquet)</c:v>
                </c:pt>
                <c:pt idx="7">
                  <c:v>Digital Terrestrial Radio Service on TV Multiplex</c:v>
                </c:pt>
                <c:pt idx="8">
                  <c:v>Digital Terrestrial Television (Network only)</c:v>
                </c:pt>
                <c:pt idx="9">
                  <c:v>Digital Cable Television</c:v>
                </c:pt>
                <c:pt idx="10">
                  <c:v>Subscription Management Service for a Satellite Television Broadcasting (Pay TV Direct- To-Home Bouquet)</c:v>
                </c:pt>
                <c:pt idx="11">
                  <c:v>Digital Terrestrial Pay Television (Service only)</c:v>
                </c:pt>
                <c:pt idx="12">
                  <c:v>Digital Terrestrial Television Additional Services (e.g. Teletext, etc.)</c:v>
                </c:pt>
                <c:pt idx="13">
                  <c:v>Digital Terrestrial Mobile Television Service </c:v>
                </c:pt>
                <c:pt idx="14">
                  <c:v>Television over Internet Protocol (Pay TV)</c:v>
                </c:pt>
              </c:strCache>
            </c:strRef>
          </c:cat>
          <c:val>
            <c:numRef>
              <c:f>'34. Authorized TV Stations (2)'!$E$40:$E$54</c:f>
              <c:numCache>
                <c:formatCode>General</c:formatCode>
                <c:ptCount val="15"/>
                <c:pt idx="0">
                  <c:v>178</c:v>
                </c:pt>
                <c:pt idx="1">
                  <c:v>101</c:v>
                </c:pt>
                <c:pt idx="2">
                  <c:v>43</c:v>
                </c:pt>
                <c:pt idx="3">
                  <c:v>8</c:v>
                </c:pt>
                <c:pt idx="4">
                  <c:v>7</c:v>
                </c:pt>
                <c:pt idx="5">
                  <c:v>4</c:v>
                </c:pt>
                <c:pt idx="6">
                  <c:v>3</c:v>
                </c:pt>
                <c:pt idx="7">
                  <c:v>8</c:v>
                </c:pt>
                <c:pt idx="8">
                  <c:v>1</c:v>
                </c:pt>
                <c:pt idx="9">
                  <c:v>1</c:v>
                </c:pt>
                <c:pt idx="10">
                  <c:v>1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772F-7E4A-93D5-5F31F641294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84505375"/>
        <c:axId val="132044063"/>
      </c:lineChart>
      <c:catAx>
        <c:axId val="8450537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dk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dk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700" b="0" i="0" u="none" strike="noStrike" kern="1200" cap="none" spc="0" normalizeH="0" baseline="0">
                <a:solidFill>
                  <a:sysClr val="windowText" lastClr="000000"/>
                </a:solidFill>
                <a:latin typeface="Cambria" panose="02040503050406030204" pitchFamily="18" charset="0"/>
                <a:ea typeface="+mn-ea"/>
                <a:cs typeface="+mn-cs"/>
              </a:defRPr>
            </a:pPr>
            <a:endParaRPr lang="en-GH"/>
          </a:p>
        </c:txPr>
        <c:crossAx val="132044063"/>
        <c:crosses val="autoZero"/>
        <c:auto val="1"/>
        <c:lblAlgn val="ctr"/>
        <c:lblOffset val="100"/>
        <c:noMultiLvlLbl val="0"/>
      </c:catAx>
      <c:valAx>
        <c:axId val="13204406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dk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dk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700" b="0" i="0" u="none" strike="noStrike" kern="1200" baseline="0">
                <a:solidFill>
                  <a:sysClr val="windowText" lastClr="000000"/>
                </a:solidFill>
                <a:latin typeface="Cambria" panose="02040503050406030204" pitchFamily="18" charset="0"/>
                <a:ea typeface="+mn-ea"/>
                <a:cs typeface="+mn-cs"/>
              </a:defRPr>
            </a:pPr>
            <a:endParaRPr lang="en-GH"/>
          </a:p>
        </c:txPr>
        <c:crossAx val="84505375"/>
        <c:crosses val="autoZero"/>
        <c:crossBetween val="between"/>
      </c:valAx>
      <c:spPr>
        <a:pattFill prst="ltDnDiag">
          <a:fgClr>
            <a:schemeClr val="dk1">
              <a:lumMod val="15000"/>
              <a:lumOff val="85000"/>
            </a:schemeClr>
          </a:fgClr>
          <a:bgClr>
            <a:schemeClr val="lt1"/>
          </a:bgClr>
        </a:pattFill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700" b="0" i="0" u="none" strike="noStrike" kern="1200" baseline="0">
              <a:solidFill>
                <a:sysClr val="windowText" lastClr="000000"/>
              </a:solidFill>
              <a:latin typeface="Cambria" panose="02040503050406030204" pitchFamily="18" charset="0"/>
              <a:ea typeface="+mn-ea"/>
              <a:cs typeface="+mn-cs"/>
            </a:defRPr>
          </a:pPr>
          <a:endParaRPr lang="en-GH"/>
        </a:p>
      </c:txPr>
    </c:legend>
    <c:plotVisOnly val="1"/>
    <c:dispBlanksAs val="gap"/>
    <c:showDLblsOverMax val="0"/>
  </c:chart>
  <c:spPr>
    <a:solidFill>
      <a:schemeClr val="lt1"/>
    </a:solidFill>
    <a:ln w="25400" cap="flat" cmpd="sng" algn="ctr">
      <a:solidFill>
        <a:schemeClr val="accent1"/>
      </a:solidFill>
      <a:round/>
    </a:ln>
    <a:effectLst/>
  </c:spPr>
  <c:txPr>
    <a:bodyPr/>
    <a:lstStyle/>
    <a:p>
      <a:pPr>
        <a:defRPr sz="700">
          <a:solidFill>
            <a:sysClr val="windowText" lastClr="000000"/>
          </a:solidFill>
          <a:latin typeface="Cambria" panose="02040503050406030204" pitchFamily="18" charset="0"/>
        </a:defRPr>
      </a:pPr>
      <a:endParaRPr lang="en-GH"/>
    </a:p>
  </c:txPr>
  <c:printSettings>
    <c:headerFooter/>
    <c:pageMargins b="0.75" l="0.7" r="0.7" t="0.75" header="0.3" footer="0.3"/>
    <c:pageSetup/>
  </c:printSettings>
</c:chartSpace>
</file>

<file path=xl/charts/chart6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4.5391851186386965E-2"/>
          <c:y val="4.2105628131710808E-2"/>
          <c:w val="0.67049181771741617"/>
          <c:h val="0.46700116320687185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'34. Authorized TV Stations (2)'!$C$39</c:f>
              <c:strCache>
                <c:ptCount val="1"/>
                <c:pt idx="0">
                  <c:v>No. of TV Stations
in Operation (Q4 2025)</c:v>
                </c:pt>
              </c:strCache>
            </c:strRef>
          </c:tx>
          <c:spPr>
            <a:solidFill>
              <a:schemeClr val="accent5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700" b="1" i="0" u="none" strike="noStrike" kern="1200" baseline="0">
                    <a:solidFill>
                      <a:sysClr val="windowText" lastClr="000000"/>
                    </a:solidFill>
                    <a:latin typeface="Cambria" panose="02040503050406030204" pitchFamily="18" charset="0"/>
                    <a:ea typeface="+mn-ea"/>
                    <a:cs typeface="+mn-cs"/>
                  </a:defRPr>
                </a:pPr>
                <a:endParaRPr lang="en-GH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dk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'34. Authorized TV Stations (2)'!$B$41:$B$54</c:f>
              <c:strCache>
                <c:ptCount val="14"/>
                <c:pt idx="0">
                  <c:v>Satellite Television Broadcasting (Free-To-Air Direct-To-Home Single Channel)</c:v>
                </c:pt>
                <c:pt idx="1">
                  <c:v>Digital Terrestrial Free-To-Air Television Programme Channel (Nationwide Coverage)</c:v>
                </c:pt>
                <c:pt idx="2">
                  <c:v>  Satellite Television Broadcasting     (Free-To-Air Direct-To-Home Bouquet)</c:v>
                </c:pt>
                <c:pt idx="3">
                  <c:v>Digital Terrestrial Free-To-Air Television Programme Channel (Regional Coverage)</c:v>
                </c:pt>
                <c:pt idx="4">
                  <c:v>Digital Terrestrial Pay Television (Service and Network)</c:v>
                </c:pt>
                <c:pt idx="5">
                  <c:v>Satellite Television Broadcasting (Pay TV Direct-To-Home Bouquet)</c:v>
                </c:pt>
                <c:pt idx="6">
                  <c:v>Digital Terrestrial Radio Service on TV Multiplex</c:v>
                </c:pt>
                <c:pt idx="7">
                  <c:v>Digital Terrestrial Television (Network only)</c:v>
                </c:pt>
                <c:pt idx="8">
                  <c:v>Digital Cable Television</c:v>
                </c:pt>
                <c:pt idx="9">
                  <c:v>Subscription Management Service for a Satellite Television Broadcasting (Pay TV Direct- To-Home Bouquet)</c:v>
                </c:pt>
                <c:pt idx="10">
                  <c:v>Digital Terrestrial Pay Television (Service only)</c:v>
                </c:pt>
                <c:pt idx="11">
                  <c:v>Digital Terrestrial Television Additional Services (e.g. Teletext, etc.)</c:v>
                </c:pt>
                <c:pt idx="12">
                  <c:v>Digital Terrestrial Mobile Television Service </c:v>
                </c:pt>
                <c:pt idx="13">
                  <c:v>Television over Internet Protocol (Pay TV)</c:v>
                </c:pt>
              </c:strCache>
            </c:strRef>
          </c:cat>
          <c:val>
            <c:numRef>
              <c:f>'34. Authorized TV Stations (2)'!$C$41:$C$54</c:f>
              <c:numCache>
                <c:formatCode>General</c:formatCode>
                <c:ptCount val="14"/>
                <c:pt idx="0">
                  <c:v>66</c:v>
                </c:pt>
                <c:pt idx="1">
                  <c:v>39</c:v>
                </c:pt>
                <c:pt idx="2">
                  <c:v>8</c:v>
                </c:pt>
                <c:pt idx="3">
                  <c:v>7</c:v>
                </c:pt>
                <c:pt idx="4">
                  <c:v>4</c:v>
                </c:pt>
                <c:pt idx="5">
                  <c:v>3</c:v>
                </c:pt>
                <c:pt idx="6">
                  <c:v>2</c:v>
                </c:pt>
                <c:pt idx="7">
                  <c:v>1</c:v>
                </c:pt>
                <c:pt idx="8">
                  <c:v>1</c:v>
                </c:pt>
                <c:pt idx="9">
                  <c:v>1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A32-CF41-B99F-F360BF04EF39}"/>
            </c:ext>
          </c:extLst>
        </c:ser>
        <c:ser>
          <c:idx val="1"/>
          <c:order val="1"/>
          <c:tx>
            <c:strRef>
              <c:f>'34. Authorized TV Stations (2)'!$D$39</c:f>
              <c:strCache>
                <c:ptCount val="1"/>
                <c:pt idx="0">
                  <c:v>No. of TV Stations not in Operation (Q4 2025)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700" b="1" i="0" u="none" strike="noStrike" kern="1200" baseline="0">
                    <a:solidFill>
                      <a:sysClr val="windowText" lastClr="000000"/>
                    </a:solidFill>
                    <a:latin typeface="Cambria" panose="02040503050406030204" pitchFamily="18" charset="0"/>
                    <a:ea typeface="+mn-ea"/>
                    <a:cs typeface="+mn-cs"/>
                  </a:defRPr>
                </a:pPr>
                <a:endParaRPr lang="en-GH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dk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'34. Authorized TV Stations (2)'!$B$41:$B$54</c:f>
              <c:strCache>
                <c:ptCount val="14"/>
                <c:pt idx="0">
                  <c:v>Satellite Television Broadcasting (Free-To-Air Direct-To-Home Single Channel)</c:v>
                </c:pt>
                <c:pt idx="1">
                  <c:v>Digital Terrestrial Free-To-Air Television Programme Channel (Nationwide Coverage)</c:v>
                </c:pt>
                <c:pt idx="2">
                  <c:v>  Satellite Television Broadcasting     (Free-To-Air Direct-To-Home Bouquet)</c:v>
                </c:pt>
                <c:pt idx="3">
                  <c:v>Digital Terrestrial Free-To-Air Television Programme Channel (Regional Coverage)</c:v>
                </c:pt>
                <c:pt idx="4">
                  <c:v>Digital Terrestrial Pay Television (Service and Network)</c:v>
                </c:pt>
                <c:pt idx="5">
                  <c:v>Satellite Television Broadcasting (Pay TV Direct-To-Home Bouquet)</c:v>
                </c:pt>
                <c:pt idx="6">
                  <c:v>Digital Terrestrial Radio Service on TV Multiplex</c:v>
                </c:pt>
                <c:pt idx="7">
                  <c:v>Digital Terrestrial Television (Network only)</c:v>
                </c:pt>
                <c:pt idx="8">
                  <c:v>Digital Cable Television</c:v>
                </c:pt>
                <c:pt idx="9">
                  <c:v>Subscription Management Service for a Satellite Television Broadcasting (Pay TV Direct- To-Home Bouquet)</c:v>
                </c:pt>
                <c:pt idx="10">
                  <c:v>Digital Terrestrial Pay Television (Service only)</c:v>
                </c:pt>
                <c:pt idx="11">
                  <c:v>Digital Terrestrial Television Additional Services (e.g. Teletext, etc.)</c:v>
                </c:pt>
                <c:pt idx="12">
                  <c:v>Digital Terrestrial Mobile Television Service </c:v>
                </c:pt>
                <c:pt idx="13">
                  <c:v>Television over Internet Protocol (Pay TV)</c:v>
                </c:pt>
              </c:strCache>
            </c:strRef>
          </c:cat>
          <c:val>
            <c:numRef>
              <c:f>'34. Authorized TV Stations (2)'!$D$41:$D$54</c:f>
              <c:numCache>
                <c:formatCode>General</c:formatCode>
                <c:ptCount val="14"/>
                <c:pt idx="0">
                  <c:v>35</c:v>
                </c:pt>
                <c:pt idx="1">
                  <c:v>4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6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FA32-CF41-B99F-F360BF04EF39}"/>
            </c:ext>
          </c:extLst>
        </c:ser>
        <c:ser>
          <c:idx val="2"/>
          <c:order val="2"/>
          <c:tx>
            <c:strRef>
              <c:f>'34. Authorized TV Stations (2)'!$E$39</c:f>
              <c:strCache>
                <c:ptCount val="1"/>
                <c:pt idx="0">
                  <c:v>Total Authorised TV Stations 
(Q4 2025)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700" b="1" i="0" u="none" strike="noStrike" kern="1200" baseline="0">
                    <a:solidFill>
                      <a:sysClr val="windowText" lastClr="000000"/>
                    </a:solidFill>
                    <a:latin typeface="Cambria" panose="02040503050406030204" pitchFamily="18" charset="0"/>
                    <a:ea typeface="+mn-ea"/>
                    <a:cs typeface="+mn-cs"/>
                  </a:defRPr>
                </a:pPr>
                <a:endParaRPr lang="en-GH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dk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'34. Authorized TV Stations (2)'!$B$41:$B$54</c:f>
              <c:strCache>
                <c:ptCount val="14"/>
                <c:pt idx="0">
                  <c:v>Satellite Television Broadcasting (Free-To-Air Direct-To-Home Single Channel)</c:v>
                </c:pt>
                <c:pt idx="1">
                  <c:v>Digital Terrestrial Free-To-Air Television Programme Channel (Nationwide Coverage)</c:v>
                </c:pt>
                <c:pt idx="2">
                  <c:v>  Satellite Television Broadcasting     (Free-To-Air Direct-To-Home Bouquet)</c:v>
                </c:pt>
                <c:pt idx="3">
                  <c:v>Digital Terrestrial Free-To-Air Television Programme Channel (Regional Coverage)</c:v>
                </c:pt>
                <c:pt idx="4">
                  <c:v>Digital Terrestrial Pay Television (Service and Network)</c:v>
                </c:pt>
                <c:pt idx="5">
                  <c:v>Satellite Television Broadcasting (Pay TV Direct-To-Home Bouquet)</c:v>
                </c:pt>
                <c:pt idx="6">
                  <c:v>Digital Terrestrial Radio Service on TV Multiplex</c:v>
                </c:pt>
                <c:pt idx="7">
                  <c:v>Digital Terrestrial Television (Network only)</c:v>
                </c:pt>
                <c:pt idx="8">
                  <c:v>Digital Cable Television</c:v>
                </c:pt>
                <c:pt idx="9">
                  <c:v>Subscription Management Service for a Satellite Television Broadcasting (Pay TV Direct- To-Home Bouquet)</c:v>
                </c:pt>
                <c:pt idx="10">
                  <c:v>Digital Terrestrial Pay Television (Service only)</c:v>
                </c:pt>
                <c:pt idx="11">
                  <c:v>Digital Terrestrial Television Additional Services (e.g. Teletext, etc.)</c:v>
                </c:pt>
                <c:pt idx="12">
                  <c:v>Digital Terrestrial Mobile Television Service </c:v>
                </c:pt>
                <c:pt idx="13">
                  <c:v>Television over Internet Protocol (Pay TV)</c:v>
                </c:pt>
              </c:strCache>
            </c:strRef>
          </c:cat>
          <c:val>
            <c:numRef>
              <c:f>'34. Authorized TV Stations (2)'!$E$41:$E$54</c:f>
              <c:numCache>
                <c:formatCode>General</c:formatCode>
                <c:ptCount val="14"/>
                <c:pt idx="0">
                  <c:v>101</c:v>
                </c:pt>
                <c:pt idx="1">
                  <c:v>43</c:v>
                </c:pt>
                <c:pt idx="2">
                  <c:v>8</c:v>
                </c:pt>
                <c:pt idx="3">
                  <c:v>7</c:v>
                </c:pt>
                <c:pt idx="4">
                  <c:v>4</c:v>
                </c:pt>
                <c:pt idx="5">
                  <c:v>3</c:v>
                </c:pt>
                <c:pt idx="6">
                  <c:v>8</c:v>
                </c:pt>
                <c:pt idx="7">
                  <c:v>1</c:v>
                </c:pt>
                <c:pt idx="8">
                  <c:v>1</c:v>
                </c:pt>
                <c:pt idx="9">
                  <c:v>1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FA32-CF41-B99F-F360BF04EF3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13342239"/>
        <c:axId val="131243551"/>
      </c:barChart>
      <c:catAx>
        <c:axId val="41334223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dk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dk1">
                <a:lumMod val="15000"/>
                <a:lumOff val="85000"/>
              </a:schemeClr>
            </a:solidFill>
            <a:round/>
          </a:ln>
          <a:effectLst/>
        </c:spPr>
        <c:txPr>
          <a:bodyPr rot="5400000" spcFirstLastPara="1" vertOverflow="ellipsis" wrap="square" anchor="ctr" anchorCtr="1"/>
          <a:lstStyle/>
          <a:p>
            <a:pPr>
              <a:defRPr sz="700" b="0" i="0" u="none" strike="noStrike" kern="1200" cap="none" spc="0" normalizeH="0" baseline="0">
                <a:solidFill>
                  <a:sysClr val="windowText" lastClr="000000"/>
                </a:solidFill>
                <a:latin typeface="Cambria" panose="02040503050406030204" pitchFamily="18" charset="0"/>
                <a:ea typeface="+mn-ea"/>
                <a:cs typeface="+mn-cs"/>
              </a:defRPr>
            </a:pPr>
            <a:endParaRPr lang="en-GH"/>
          </a:p>
        </c:txPr>
        <c:crossAx val="131243551"/>
        <c:crosses val="autoZero"/>
        <c:auto val="1"/>
        <c:lblAlgn val="ctr"/>
        <c:lblOffset val="100"/>
        <c:noMultiLvlLbl val="0"/>
      </c:catAx>
      <c:valAx>
        <c:axId val="13124355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dk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dk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700" b="1" i="0" u="none" strike="noStrike" kern="1200" baseline="0">
                <a:solidFill>
                  <a:sysClr val="windowText" lastClr="000000"/>
                </a:solidFill>
                <a:latin typeface="Cambria" panose="02040503050406030204" pitchFamily="18" charset="0"/>
                <a:ea typeface="+mn-ea"/>
                <a:cs typeface="+mn-cs"/>
              </a:defRPr>
            </a:pPr>
            <a:endParaRPr lang="en-GH"/>
          </a:p>
        </c:txPr>
        <c:crossAx val="413342239"/>
        <c:crosses val="autoZero"/>
        <c:crossBetween val="between"/>
      </c:valAx>
      <c:spPr>
        <a:pattFill prst="ltDnDiag">
          <a:fgClr>
            <a:schemeClr val="dk1">
              <a:lumMod val="15000"/>
              <a:lumOff val="85000"/>
            </a:schemeClr>
          </a:fgClr>
          <a:bgClr>
            <a:schemeClr val="lt1"/>
          </a:bgClr>
        </a:pattFill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76669907872254228"/>
          <c:y val="0.14383880637079455"/>
          <c:w val="0.21987810248551146"/>
          <c:h val="0.52198147816750184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700" b="1" i="0" u="none" strike="noStrike" kern="1200" baseline="0">
              <a:solidFill>
                <a:sysClr val="windowText" lastClr="000000"/>
              </a:solidFill>
              <a:latin typeface="Cambria" panose="02040503050406030204" pitchFamily="18" charset="0"/>
              <a:ea typeface="+mn-ea"/>
              <a:cs typeface="+mn-cs"/>
            </a:defRPr>
          </a:pPr>
          <a:endParaRPr lang="en-GH"/>
        </a:p>
      </c:txPr>
    </c:legend>
    <c:plotVisOnly val="1"/>
    <c:dispBlanksAs val="gap"/>
    <c:showDLblsOverMax val="0"/>
  </c:chart>
  <c:spPr>
    <a:solidFill>
      <a:schemeClr val="lt1"/>
    </a:solidFill>
    <a:ln w="22225" cap="flat" cmpd="sng" algn="ctr">
      <a:solidFill>
        <a:schemeClr val="accent5"/>
      </a:solidFill>
      <a:round/>
    </a:ln>
    <a:effectLst/>
  </c:spPr>
  <c:txPr>
    <a:bodyPr/>
    <a:lstStyle/>
    <a:p>
      <a:pPr>
        <a:defRPr sz="700" b="1">
          <a:solidFill>
            <a:sysClr val="windowText" lastClr="000000"/>
          </a:solidFill>
          <a:latin typeface="Cambria" panose="02040503050406030204" pitchFamily="18" charset="0"/>
        </a:defRPr>
      </a:pPr>
      <a:endParaRPr lang="en-GH"/>
    </a:p>
  </c:txPr>
  <c:printSettings>
    <c:headerFooter/>
    <c:pageMargins b="0.75" l="0.7" r="0.7" t="0.75" header="0.3" footer="0.3"/>
    <c:pageSetup/>
  </c:printSettings>
</c:chartSpace>
</file>

<file path=xl/charts/chart6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bar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700" b="1" i="0" u="none" strike="noStrike" kern="1200" baseline="0">
                    <a:solidFill>
                      <a:schemeClr val="tx1"/>
                    </a:solidFill>
                    <a:latin typeface="Cambria" panose="02040503050406030204" pitchFamily="18" charset="0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dk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'35. Auth. TV &amp; Operational'!$B$21:$B$35</c:f>
              <c:strCache>
                <c:ptCount val="15"/>
                <c:pt idx="0">
                  <c:v>Total Authorised TV Stations</c:v>
                </c:pt>
                <c:pt idx="1">
                  <c:v>Satellite Television Broadcasting (Free-To-Air Direct-To-Home Single Channel)</c:v>
                </c:pt>
                <c:pt idx="2">
                  <c:v>Digital Terrestrial Television Free-To-Air Programme Channel (Nationwide Coverage)</c:v>
                </c:pt>
                <c:pt idx="3">
                  <c:v>Digital Terrestrial Television Radio Service On Tv Multiplex</c:v>
                </c:pt>
                <c:pt idx="4">
                  <c:v>Satellite Television Broadcasting (Free-To-Air Direct-To-Home Bouquet)</c:v>
                </c:pt>
                <c:pt idx="5">
                  <c:v>Digital Terrestrial Television Free-To-Air Programme Channel (Regional Coverage)</c:v>
                </c:pt>
                <c:pt idx="6">
                  <c:v>Digital Terrestrial Pay Television (Service &amp; Network)</c:v>
                </c:pt>
                <c:pt idx="7">
                  <c:v>Satellite Television Boadcasting (Pay Tv Direct-To-Home Bouquet)</c:v>
                </c:pt>
                <c:pt idx="8">
                  <c:v>Digital Terrestrial Television  Network Only</c:v>
                </c:pt>
                <c:pt idx="9">
                  <c:v>Digital Cable Television</c:v>
                </c:pt>
                <c:pt idx="10">
                  <c:v>Television Over Internet Protocol</c:v>
                </c:pt>
                <c:pt idx="11">
                  <c:v>Subscription Management Service For A Satellite Television Broadcasting (Pay TV Direct-To-Home Bouquet)</c:v>
                </c:pt>
                <c:pt idx="12">
                  <c:v>Digital Terrestrial Pay Television  (Service Only)</c:v>
                </c:pt>
                <c:pt idx="13">
                  <c:v>Digital Terrestrial Television Additional Services (Eg. Teletext)</c:v>
                </c:pt>
                <c:pt idx="14">
                  <c:v>Digital Terrrestrial Mobile Television Service</c:v>
                </c:pt>
              </c:strCache>
            </c:strRef>
          </c:cat>
          <c:val>
            <c:numRef>
              <c:f>'35. Auth. TV &amp; Operational'!$C$21:$C$35</c:f>
              <c:numCache>
                <c:formatCode>General</c:formatCode>
                <c:ptCount val="15"/>
                <c:pt idx="0">
                  <c:v>178</c:v>
                </c:pt>
                <c:pt idx="1">
                  <c:v>100</c:v>
                </c:pt>
                <c:pt idx="2">
                  <c:v>44</c:v>
                </c:pt>
                <c:pt idx="3">
                  <c:v>8</c:v>
                </c:pt>
                <c:pt idx="4">
                  <c:v>8</c:v>
                </c:pt>
                <c:pt idx="5">
                  <c:v>7</c:v>
                </c:pt>
                <c:pt idx="6">
                  <c:v>4</c:v>
                </c:pt>
                <c:pt idx="7">
                  <c:v>3</c:v>
                </c:pt>
                <c:pt idx="8">
                  <c:v>1</c:v>
                </c:pt>
                <c:pt idx="9">
                  <c:v>1</c:v>
                </c:pt>
                <c:pt idx="10">
                  <c:v>1</c:v>
                </c:pt>
                <c:pt idx="11">
                  <c:v>1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C7B-5B4A-A4B7-AE1259DEE75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35"/>
        <c:overlap val="8"/>
        <c:axId val="1811758400"/>
        <c:axId val="1811752128"/>
      </c:barChart>
      <c:catAx>
        <c:axId val="181175840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dk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dk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700" b="1" i="0" u="none" strike="noStrike" kern="1200" cap="none" spc="0" normalizeH="0" baseline="0">
                <a:solidFill>
                  <a:schemeClr val="tx1"/>
                </a:solidFill>
                <a:latin typeface="Cambria" panose="02040503050406030204" pitchFamily="18" charset="0"/>
                <a:ea typeface="+mn-ea"/>
                <a:cs typeface="+mn-cs"/>
              </a:defRPr>
            </a:pPr>
            <a:endParaRPr lang="en-US"/>
          </a:p>
        </c:txPr>
        <c:crossAx val="1811752128"/>
        <c:crosses val="autoZero"/>
        <c:auto val="1"/>
        <c:lblAlgn val="ctr"/>
        <c:lblOffset val="100"/>
        <c:noMultiLvlLbl val="0"/>
      </c:catAx>
      <c:valAx>
        <c:axId val="181175212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dk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700" b="1" i="0" u="none" strike="noStrike" kern="1200" baseline="0">
                <a:solidFill>
                  <a:schemeClr val="tx1"/>
                </a:solidFill>
                <a:latin typeface="Cambria" panose="02040503050406030204" pitchFamily="18" charset="0"/>
                <a:ea typeface="+mn-ea"/>
                <a:cs typeface="+mn-cs"/>
              </a:defRPr>
            </a:pPr>
            <a:endParaRPr lang="en-US"/>
          </a:p>
        </c:txPr>
        <c:crossAx val="1811758400"/>
        <c:crosses val="autoZero"/>
        <c:crossBetween val="between"/>
      </c:valAx>
      <c:spPr>
        <a:pattFill prst="ltDnDiag">
          <a:fgClr>
            <a:schemeClr val="dk1">
              <a:lumMod val="15000"/>
              <a:lumOff val="85000"/>
            </a:schemeClr>
          </a:fgClr>
          <a:bgClr>
            <a:schemeClr val="lt1"/>
          </a:bgClr>
        </a:pattFill>
        <a:ln>
          <a:noFill/>
        </a:ln>
        <a:effectLst/>
      </c:spPr>
    </c:plotArea>
    <c:plotVisOnly val="1"/>
    <c:dispBlanksAs val="gap"/>
    <c:showDLblsOverMax val="0"/>
  </c:chart>
  <c:spPr>
    <a:solidFill>
      <a:schemeClr val="lt1"/>
    </a:solidFill>
    <a:ln w="25400" cap="flat" cmpd="sng" algn="ctr">
      <a:solidFill>
        <a:schemeClr val="accent1"/>
      </a:solidFill>
      <a:round/>
    </a:ln>
    <a:effectLst/>
  </c:spPr>
  <c:txPr>
    <a:bodyPr/>
    <a:lstStyle/>
    <a:p>
      <a:pPr>
        <a:defRPr sz="700" b="1">
          <a:solidFill>
            <a:schemeClr val="tx1"/>
          </a:solidFill>
          <a:latin typeface="Cambria" panose="02040503050406030204" pitchFamily="18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bar"/>
        <c:grouping val="stacked"/>
        <c:varyColors val="0"/>
        <c:ser>
          <c:idx val="0"/>
          <c:order val="0"/>
          <c:tx>
            <c:strRef>
              <c:f>'35. Auth. TV &amp; Operational'!$D$38</c:f>
              <c:strCache>
                <c:ptCount val="1"/>
                <c:pt idx="0">
                  <c:v>NO. of TV Stations in Operations
Q1 2026</c:v>
                </c:pt>
              </c:strCache>
            </c:strRef>
          </c:tx>
          <c:spPr>
            <a:solidFill>
              <a:schemeClr val="accent5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700" b="1" i="0" u="none" strike="noStrike" kern="1200" baseline="0">
                    <a:solidFill>
                      <a:schemeClr val="tx1"/>
                    </a:solidFill>
                    <a:latin typeface="Cambria" panose="02040503050406030204" pitchFamily="18" charset="0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dk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'35. Auth. TV &amp; Operational'!$B$39:$B$53</c:f>
              <c:strCache>
                <c:ptCount val="15"/>
                <c:pt idx="0">
                  <c:v>Total Authorised TV Stations</c:v>
                </c:pt>
                <c:pt idx="1">
                  <c:v>Satellite Television Broadcasting (Free-To-Air Direct-To-Home Single Channel)</c:v>
                </c:pt>
                <c:pt idx="2">
                  <c:v>Digital Terrestrial Television Free-To-Air Programme Channel (Nationwide Coverage)</c:v>
                </c:pt>
                <c:pt idx="3">
                  <c:v>Digital Terrestrial Television Radio Service On Tv Multiplex</c:v>
                </c:pt>
                <c:pt idx="4">
                  <c:v>Satellite Television Broadcasting (Free-To-Air Direct-To-Home Bouquet)</c:v>
                </c:pt>
                <c:pt idx="5">
                  <c:v>Digital Terrestrial Television Free-To-Air Programme Channel (Regional Coverage)</c:v>
                </c:pt>
                <c:pt idx="6">
                  <c:v>Digital Terrestrial Pay Television (Service &amp; Network)</c:v>
                </c:pt>
                <c:pt idx="7">
                  <c:v>Satellite Television Boadcasting (Pay Tv Direct-To-Home Bouquet)</c:v>
                </c:pt>
                <c:pt idx="8">
                  <c:v>Digital Terrestrial Television  Network Only</c:v>
                </c:pt>
                <c:pt idx="9">
                  <c:v>Digital Cable Television</c:v>
                </c:pt>
                <c:pt idx="10">
                  <c:v>Television Over Internet Protocol</c:v>
                </c:pt>
                <c:pt idx="11">
                  <c:v>Subscription Management Service For A Satellite Television Broadcasting (Pay TV Direct-To-Home Bouquet)</c:v>
                </c:pt>
                <c:pt idx="12">
                  <c:v>Digital Terrestrial Pay Television  (Service Only)</c:v>
                </c:pt>
                <c:pt idx="13">
                  <c:v>Digital Terrestrial Television Additional Services (Eg. Teletext)</c:v>
                </c:pt>
                <c:pt idx="14">
                  <c:v>Digital Terrrestrial Mobile Television Service</c:v>
                </c:pt>
              </c:strCache>
            </c:strRef>
          </c:cat>
          <c:val>
            <c:numRef>
              <c:f>'35. Auth. TV &amp; Operational'!$D$39:$D$53</c:f>
              <c:numCache>
                <c:formatCode>General</c:formatCode>
                <c:ptCount val="15"/>
                <c:pt idx="0">
                  <c:v>132</c:v>
                </c:pt>
                <c:pt idx="1">
                  <c:v>66</c:v>
                </c:pt>
                <c:pt idx="2">
                  <c:v>39</c:v>
                </c:pt>
                <c:pt idx="3">
                  <c:v>2</c:v>
                </c:pt>
                <c:pt idx="4">
                  <c:v>8</c:v>
                </c:pt>
                <c:pt idx="5">
                  <c:v>7</c:v>
                </c:pt>
                <c:pt idx="6">
                  <c:v>4</c:v>
                </c:pt>
                <c:pt idx="7">
                  <c:v>3</c:v>
                </c:pt>
                <c:pt idx="8">
                  <c:v>1</c:v>
                </c:pt>
                <c:pt idx="9">
                  <c:v>1</c:v>
                </c:pt>
                <c:pt idx="10">
                  <c:v>0</c:v>
                </c:pt>
                <c:pt idx="11">
                  <c:v>1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843-CE44-BAC7-5C78E1F98547}"/>
            </c:ext>
          </c:extLst>
        </c:ser>
        <c:ser>
          <c:idx val="1"/>
          <c:order val="1"/>
          <c:tx>
            <c:strRef>
              <c:f>'35. Auth. TV &amp; Operational'!$E$38</c:f>
              <c:strCache>
                <c:ptCount val="1"/>
                <c:pt idx="0">
                  <c:v>N0. of TV Stations not in Operation
Q1 2026</c:v>
                </c:pt>
              </c:strCache>
            </c:strRef>
          </c:tx>
          <c:spPr>
            <a:solidFill>
              <a:schemeClr val="accent2">
                <a:lumMod val="40000"/>
                <a:lumOff val="6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700" b="1" i="0" u="none" strike="noStrike" kern="1200" baseline="0">
                    <a:solidFill>
                      <a:schemeClr val="tx1"/>
                    </a:solidFill>
                    <a:latin typeface="Cambria" panose="02040503050406030204" pitchFamily="18" charset="0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dk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'35. Auth. TV &amp; Operational'!$B$39:$B$53</c:f>
              <c:strCache>
                <c:ptCount val="15"/>
                <c:pt idx="0">
                  <c:v>Total Authorised TV Stations</c:v>
                </c:pt>
                <c:pt idx="1">
                  <c:v>Satellite Television Broadcasting (Free-To-Air Direct-To-Home Single Channel)</c:v>
                </c:pt>
                <c:pt idx="2">
                  <c:v>Digital Terrestrial Television Free-To-Air Programme Channel (Nationwide Coverage)</c:v>
                </c:pt>
                <c:pt idx="3">
                  <c:v>Digital Terrestrial Television Radio Service On Tv Multiplex</c:v>
                </c:pt>
                <c:pt idx="4">
                  <c:v>Satellite Television Broadcasting (Free-To-Air Direct-To-Home Bouquet)</c:v>
                </c:pt>
                <c:pt idx="5">
                  <c:v>Digital Terrestrial Television Free-To-Air Programme Channel (Regional Coverage)</c:v>
                </c:pt>
                <c:pt idx="6">
                  <c:v>Digital Terrestrial Pay Television (Service &amp; Network)</c:v>
                </c:pt>
                <c:pt idx="7">
                  <c:v>Satellite Television Boadcasting (Pay Tv Direct-To-Home Bouquet)</c:v>
                </c:pt>
                <c:pt idx="8">
                  <c:v>Digital Terrestrial Television  Network Only</c:v>
                </c:pt>
                <c:pt idx="9">
                  <c:v>Digital Cable Television</c:v>
                </c:pt>
                <c:pt idx="10">
                  <c:v>Television Over Internet Protocol</c:v>
                </c:pt>
                <c:pt idx="11">
                  <c:v>Subscription Management Service For A Satellite Television Broadcasting (Pay TV Direct-To-Home Bouquet)</c:v>
                </c:pt>
                <c:pt idx="12">
                  <c:v>Digital Terrestrial Pay Television  (Service Only)</c:v>
                </c:pt>
                <c:pt idx="13">
                  <c:v>Digital Terrestrial Television Additional Services (Eg. Teletext)</c:v>
                </c:pt>
                <c:pt idx="14">
                  <c:v>Digital Terrrestrial Mobile Television Service</c:v>
                </c:pt>
              </c:strCache>
            </c:strRef>
          </c:cat>
          <c:val>
            <c:numRef>
              <c:f>'35. Auth. TV &amp; Operational'!$E$39:$E$53</c:f>
              <c:numCache>
                <c:formatCode>General</c:formatCode>
                <c:ptCount val="15"/>
                <c:pt idx="0">
                  <c:v>46</c:v>
                </c:pt>
                <c:pt idx="1">
                  <c:v>34</c:v>
                </c:pt>
                <c:pt idx="2">
                  <c:v>5</c:v>
                </c:pt>
                <c:pt idx="3">
                  <c:v>6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1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4843-CE44-BAC7-5C78E1F9854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87"/>
        <c:overlap val="100"/>
        <c:axId val="1802836544"/>
        <c:axId val="1802842816"/>
      </c:barChart>
      <c:catAx>
        <c:axId val="180283654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dk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dk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700" b="1" i="0" u="none" strike="noStrike" kern="1200" cap="none" spc="0" normalizeH="0" baseline="0">
                <a:solidFill>
                  <a:schemeClr val="tx1"/>
                </a:solidFill>
                <a:latin typeface="Cambria" panose="02040503050406030204" pitchFamily="18" charset="0"/>
                <a:ea typeface="+mn-ea"/>
                <a:cs typeface="+mn-cs"/>
              </a:defRPr>
            </a:pPr>
            <a:endParaRPr lang="en-US"/>
          </a:p>
        </c:txPr>
        <c:crossAx val="1802842816"/>
        <c:crosses val="autoZero"/>
        <c:auto val="1"/>
        <c:lblAlgn val="ctr"/>
        <c:lblOffset val="100"/>
        <c:noMultiLvlLbl val="0"/>
      </c:catAx>
      <c:valAx>
        <c:axId val="180284281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dk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dk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700" b="1" i="0" u="none" strike="noStrike" kern="1200" baseline="0">
                <a:solidFill>
                  <a:schemeClr val="tx1"/>
                </a:solidFill>
                <a:latin typeface="Cambria" panose="02040503050406030204" pitchFamily="18" charset="0"/>
                <a:ea typeface="+mn-ea"/>
                <a:cs typeface="+mn-cs"/>
              </a:defRPr>
            </a:pPr>
            <a:endParaRPr lang="en-US"/>
          </a:p>
        </c:txPr>
        <c:crossAx val="1802836544"/>
        <c:crosses val="autoZero"/>
        <c:crossBetween val="between"/>
      </c:valAx>
      <c:spPr>
        <a:pattFill prst="ltDnDiag">
          <a:fgClr>
            <a:schemeClr val="dk1">
              <a:lumMod val="15000"/>
              <a:lumOff val="85000"/>
            </a:schemeClr>
          </a:fgClr>
          <a:bgClr>
            <a:schemeClr val="lt1"/>
          </a:bgClr>
        </a:pattFill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700" b="1" i="0" u="none" strike="noStrike" kern="1200" baseline="0">
              <a:solidFill>
                <a:schemeClr val="tx1"/>
              </a:solidFill>
              <a:latin typeface="Cambria" panose="02040503050406030204" pitchFamily="18" charset="0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lt1"/>
    </a:solidFill>
    <a:ln w="25400" cap="flat" cmpd="sng" algn="ctr">
      <a:solidFill>
        <a:schemeClr val="accent1"/>
      </a:solidFill>
      <a:round/>
    </a:ln>
    <a:effectLst/>
  </c:spPr>
  <c:txPr>
    <a:bodyPr/>
    <a:lstStyle/>
    <a:p>
      <a:pPr>
        <a:defRPr sz="700" b="1">
          <a:latin typeface="Cambria" panose="02040503050406030204" pitchFamily="18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1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 cap="none" spc="0" normalizeH="0" baseline="0"/>
  </cs:categoryAxis>
  <cs:chartArea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lt1"/>
      </a:solidFill>
      <a:ln w="1587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8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  <cs:spPr>
      <a:pattFill prst="ltDnDiag">
        <a:fgClr>
          <a:schemeClr val="dk1">
            <a:lumMod val="15000"/>
            <a:lumOff val="85000"/>
          </a:schemeClr>
        </a:fgClr>
        <a:bgClr>
          <a:schemeClr val="lt1"/>
        </a:bgClr>
      </a:pattFill>
    </cs:spPr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dk1"/>
    </cs:fontRef>
    <cs:spPr>
      <a:pattFill prst="ltDnDiag">
        <a:fgClr>
          <a:schemeClr val="dk1">
            <a:lumMod val="15000"/>
            <a:lumOff val="85000"/>
          </a:schemeClr>
        </a:fgClr>
        <a:bgClr>
          <a:schemeClr val="lt1"/>
        </a:bgClr>
      </a:pattFill>
    </cs:spPr>
  </cs:plotArea>
  <cs:plotArea3D>
    <cs:lnRef idx="0"/>
    <cs:fillRef idx="0"/>
    <cs:effectRef idx="0"/>
    <cs:fontRef idx="minor">
      <a:schemeClr val="dk1"/>
    </cs:fontRef>
    <cs:spPr>
      <a:solidFill>
        <a:schemeClr val="lt1"/>
      </a:solidFill>
    </cs:spPr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ajor">
      <a:schemeClr val="dk1">
        <a:lumMod val="50000"/>
        <a:lumOff val="50000"/>
      </a:schemeClr>
    </cs:fontRef>
    <cs:defRPr sz="1600" b="1" kern="1200" cap="none" spc="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  <cs:spPr>
      <a:pattFill prst="ltDnDiag">
        <a:fgClr>
          <a:schemeClr val="dk1">
            <a:lumMod val="15000"/>
            <a:lumOff val="85000"/>
          </a:schemeClr>
        </a:fgClr>
        <a:bgClr>
          <a:schemeClr val="lt1"/>
        </a:bgClr>
      </a:pattFill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59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cs:styleClr val="auto"/>
    </cs:fontRef>
    <cs:defRPr sz="1000" b="1" i="0" u="none" strike="noStrike" kern="1200" spc="0" baseline="0"/>
  </cs:dataLabel>
  <cs:dataLabelCallout>
    <cs:lnRef idx="0">
      <cs:styleClr val="auto"/>
    </cs:lnRef>
    <cs:fillRef idx="0"/>
    <cs:effectRef idx="0"/>
    <cs:fontRef idx="minor">
      <cs:styleClr val="auto"/>
    </cs:fontRef>
    <cs:spPr>
      <a:solidFill>
        <a:schemeClr val="lt1"/>
      </a:solidFill>
      <a:ln>
        <a:solidFill>
          <a:schemeClr val="phClr"/>
        </a:solidFill>
      </a:ln>
    </cs:spPr>
    <cs:defRPr sz="10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63500" sx="102000" sy="102000" algn="ctr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88900" sx="102000" sy="102000" algn="ctr" rotWithShape="0">
          <a:prstClr val="black">
            <a:alpha val="10000"/>
          </a:prstClr>
        </a:outerShdw>
      </a:effectLst>
      <a:scene3d>
        <a:camera prst="orthographicFront"/>
        <a:lightRig rig="threePt" dir="t"/>
      </a:scene3d>
      <a:sp3d>
        <a:bevelT w="127000" h="127000"/>
        <a:bevelB w="127000" h="127000"/>
      </a:sp3d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cap="all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59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cs:styleClr val="auto"/>
    </cs:fontRef>
    <cs:defRPr sz="1000" b="1" i="0" u="none" strike="noStrike" kern="1200" spc="0" baseline="0"/>
  </cs:dataLabel>
  <cs:dataLabelCallout>
    <cs:lnRef idx="0">
      <cs:styleClr val="auto"/>
    </cs:lnRef>
    <cs:fillRef idx="0"/>
    <cs:effectRef idx="0"/>
    <cs:fontRef idx="minor">
      <cs:styleClr val="auto"/>
    </cs:fontRef>
    <cs:spPr>
      <a:solidFill>
        <a:schemeClr val="lt1"/>
      </a:solidFill>
      <a:ln>
        <a:solidFill>
          <a:schemeClr val="phClr"/>
        </a:solidFill>
      </a:ln>
    </cs:spPr>
    <cs:defRPr sz="10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63500" sx="102000" sy="102000" algn="ctr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88900" sx="102000" sy="102000" algn="ctr" rotWithShape="0">
          <a:prstClr val="black">
            <a:alpha val="10000"/>
          </a:prstClr>
        </a:outerShdw>
      </a:effectLst>
      <a:scene3d>
        <a:camera prst="orthographicFront"/>
        <a:lightRig rig="threePt" dir="t"/>
      </a:scene3d>
      <a:sp3d>
        <a:bevelT w="127000" h="127000"/>
        <a:bevelB w="127000" h="127000"/>
      </a:sp3d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cap="all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59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cs:styleClr val="auto"/>
    </cs:fontRef>
    <cs:defRPr sz="1000" b="1" i="0" u="none" strike="noStrike" kern="1200" spc="0" baseline="0"/>
  </cs:dataLabel>
  <cs:dataLabelCallout>
    <cs:lnRef idx="0">
      <cs:styleClr val="auto"/>
    </cs:lnRef>
    <cs:fillRef idx="0"/>
    <cs:effectRef idx="0"/>
    <cs:fontRef idx="minor">
      <cs:styleClr val="auto"/>
    </cs:fontRef>
    <cs:spPr>
      <a:solidFill>
        <a:schemeClr val="lt1"/>
      </a:solidFill>
      <a:ln>
        <a:solidFill>
          <a:schemeClr val="phClr"/>
        </a:solidFill>
      </a:ln>
    </cs:spPr>
    <cs:defRPr sz="10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63500" sx="102000" sy="102000" algn="ctr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88900" sx="102000" sy="102000" algn="ctr" rotWithShape="0">
          <a:prstClr val="black">
            <a:alpha val="10000"/>
          </a:prstClr>
        </a:outerShdw>
      </a:effectLst>
      <a:scene3d>
        <a:camera prst="orthographicFront"/>
        <a:lightRig rig="threePt" dir="t"/>
      </a:scene3d>
      <a:sp3d>
        <a:bevelT w="127000" h="127000"/>
        <a:bevelB w="127000" h="127000"/>
      </a:sp3d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cap="all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32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 cap="none" spc="0" normalizeH="0" baseline="0"/>
  </cs:categoryAxis>
  <cs:chartArea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lt1"/>
      </a:solidFill>
      <a:ln w="1587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8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  <cs:spPr>
      <a:pattFill prst="ltDnDiag">
        <a:fgClr>
          <a:schemeClr val="dk1">
            <a:lumMod val="15000"/>
            <a:lumOff val="85000"/>
          </a:schemeClr>
        </a:fgClr>
        <a:bgClr>
          <a:schemeClr val="lt1"/>
        </a:bgClr>
      </a:pattFill>
    </cs:spPr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15000"/>
            <a:lumOff val="85000"/>
            <a:alpha val="54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15000"/>
            <a:lumOff val="85000"/>
            <a:alpha val="51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dk1"/>
    </cs:fontRef>
    <cs:spPr>
      <a:pattFill prst="ltDnDiag">
        <a:fgClr>
          <a:schemeClr val="dk1">
            <a:lumMod val="15000"/>
            <a:lumOff val="85000"/>
          </a:schemeClr>
        </a:fgClr>
        <a:bgClr>
          <a:schemeClr val="lt1"/>
        </a:bgClr>
      </a:pattFill>
    </cs:spPr>
  </cs:plotArea>
  <cs:plotArea3D>
    <cs:lnRef idx="0"/>
    <cs:fillRef idx="0"/>
    <cs:effectRef idx="0"/>
    <cs:fontRef idx="minor">
      <a:schemeClr val="dk1"/>
    </cs:fontRef>
    <cs:spPr>
      <a:solidFill>
        <a:schemeClr val="lt1"/>
      </a:solidFill>
    </cs:spPr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ajor">
      <a:schemeClr val="dk1">
        <a:lumMod val="50000"/>
        <a:lumOff val="50000"/>
      </a:schemeClr>
    </cs:fontRef>
    <cs:defRPr sz="1600" b="1" kern="1200" cap="none" spc="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  <cs:spPr>
      <a:pattFill prst="ltDnDiag">
        <a:fgClr>
          <a:schemeClr val="dk1">
            <a:lumMod val="15000"/>
            <a:lumOff val="85000"/>
          </a:schemeClr>
        </a:fgClr>
        <a:bgClr>
          <a:schemeClr val="lt1"/>
        </a:bgClr>
      </a:pattFill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21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 cap="none" spc="0" normalizeH="0" baseline="0"/>
  </cs:categoryAxis>
  <cs:chartArea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lt1"/>
      </a:solidFill>
      <a:ln w="1587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8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  <cs:spPr>
      <a:pattFill prst="ltDnDiag">
        <a:fgClr>
          <a:schemeClr val="dk1">
            <a:lumMod val="15000"/>
            <a:lumOff val="85000"/>
          </a:schemeClr>
        </a:fgClr>
        <a:bgClr>
          <a:schemeClr val="lt1"/>
        </a:bgClr>
      </a:pattFill>
    </cs:spPr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dk1"/>
    </cs:fontRef>
    <cs:spPr>
      <a:pattFill prst="ltDnDiag">
        <a:fgClr>
          <a:schemeClr val="dk1">
            <a:lumMod val="15000"/>
            <a:lumOff val="85000"/>
          </a:schemeClr>
        </a:fgClr>
        <a:bgClr>
          <a:schemeClr val="lt1"/>
        </a:bgClr>
      </a:pattFill>
    </cs:spPr>
  </cs:plotArea>
  <cs:plotArea3D>
    <cs:lnRef idx="0"/>
    <cs:fillRef idx="0"/>
    <cs:effectRef idx="0"/>
    <cs:fontRef idx="minor">
      <a:schemeClr val="dk1"/>
    </cs:fontRef>
    <cs:spPr>
      <a:solidFill>
        <a:schemeClr val="lt1"/>
      </a:solidFill>
    </cs:spPr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ajor">
      <a:schemeClr val="dk1">
        <a:lumMod val="50000"/>
        <a:lumOff val="50000"/>
      </a:schemeClr>
    </cs:fontRef>
    <cs:defRPr sz="1600" b="1" kern="1200" cap="none" spc="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  <cs:spPr>
      <a:pattFill prst="ltDnDiag">
        <a:fgClr>
          <a:schemeClr val="dk1">
            <a:lumMod val="15000"/>
            <a:lumOff val="85000"/>
          </a:schemeClr>
        </a:fgClr>
        <a:bgClr>
          <a:schemeClr val="lt1"/>
        </a:bgClr>
      </a:pattFill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59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cs:styleClr val="auto"/>
    </cs:fontRef>
    <cs:defRPr sz="1000" b="1" i="0" u="none" strike="noStrike" kern="1200" spc="0" baseline="0"/>
  </cs:dataLabel>
  <cs:dataLabelCallout>
    <cs:lnRef idx="0">
      <cs:styleClr val="auto"/>
    </cs:lnRef>
    <cs:fillRef idx="0"/>
    <cs:effectRef idx="0"/>
    <cs:fontRef idx="minor">
      <cs:styleClr val="auto"/>
    </cs:fontRef>
    <cs:spPr>
      <a:solidFill>
        <a:schemeClr val="lt1"/>
      </a:solidFill>
      <a:ln>
        <a:solidFill>
          <a:schemeClr val="phClr"/>
        </a:solidFill>
      </a:ln>
    </cs:spPr>
    <cs:defRPr sz="10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63500" sx="102000" sy="102000" algn="ctr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88900" sx="102000" sy="102000" algn="ctr" rotWithShape="0">
          <a:prstClr val="black">
            <a:alpha val="10000"/>
          </a:prstClr>
        </a:outerShdw>
      </a:effectLst>
      <a:scene3d>
        <a:camera prst="orthographicFront"/>
        <a:lightRig rig="threePt" dir="t"/>
      </a:scene3d>
      <a:sp3d>
        <a:bevelT w="127000" h="127000"/>
        <a:bevelB w="127000" h="127000"/>
      </a:sp3d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cap="all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21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 cap="none" spc="0" normalizeH="0" baseline="0"/>
  </cs:categoryAxis>
  <cs:chartArea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lt1"/>
      </a:solidFill>
      <a:ln w="1587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8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  <cs:spPr>
      <a:pattFill prst="ltDnDiag">
        <a:fgClr>
          <a:schemeClr val="dk1">
            <a:lumMod val="15000"/>
            <a:lumOff val="85000"/>
          </a:schemeClr>
        </a:fgClr>
        <a:bgClr>
          <a:schemeClr val="lt1"/>
        </a:bgClr>
      </a:pattFill>
    </cs:spPr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dk1"/>
    </cs:fontRef>
    <cs:spPr>
      <a:pattFill prst="ltDnDiag">
        <a:fgClr>
          <a:schemeClr val="dk1">
            <a:lumMod val="15000"/>
            <a:lumOff val="85000"/>
          </a:schemeClr>
        </a:fgClr>
        <a:bgClr>
          <a:schemeClr val="lt1"/>
        </a:bgClr>
      </a:pattFill>
    </cs:spPr>
  </cs:plotArea>
  <cs:plotArea3D>
    <cs:lnRef idx="0"/>
    <cs:fillRef idx="0"/>
    <cs:effectRef idx="0"/>
    <cs:fontRef idx="minor">
      <a:schemeClr val="dk1"/>
    </cs:fontRef>
    <cs:spPr>
      <a:solidFill>
        <a:schemeClr val="lt1"/>
      </a:solidFill>
    </cs:spPr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ajor">
      <a:schemeClr val="dk1">
        <a:lumMod val="50000"/>
        <a:lumOff val="50000"/>
      </a:schemeClr>
    </cs:fontRef>
    <cs:defRPr sz="1600" b="1" kern="1200" cap="none" spc="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  <cs:spPr>
      <a:pattFill prst="ltDnDiag">
        <a:fgClr>
          <a:schemeClr val="dk1">
            <a:lumMod val="15000"/>
            <a:lumOff val="85000"/>
          </a:schemeClr>
        </a:fgClr>
        <a:bgClr>
          <a:schemeClr val="lt1"/>
        </a:bgClr>
      </a:pattFill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21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 cap="none" spc="0" normalizeH="0" baseline="0"/>
  </cs:categoryAxis>
  <cs:chartArea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lt1"/>
      </a:solidFill>
      <a:ln w="1587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8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  <cs:spPr>
      <a:pattFill prst="ltDnDiag">
        <a:fgClr>
          <a:schemeClr val="dk1">
            <a:lumMod val="15000"/>
            <a:lumOff val="85000"/>
          </a:schemeClr>
        </a:fgClr>
        <a:bgClr>
          <a:schemeClr val="lt1"/>
        </a:bgClr>
      </a:pattFill>
    </cs:spPr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dk1"/>
    </cs:fontRef>
    <cs:spPr>
      <a:pattFill prst="ltDnDiag">
        <a:fgClr>
          <a:schemeClr val="dk1">
            <a:lumMod val="15000"/>
            <a:lumOff val="85000"/>
          </a:schemeClr>
        </a:fgClr>
        <a:bgClr>
          <a:schemeClr val="lt1"/>
        </a:bgClr>
      </a:pattFill>
    </cs:spPr>
  </cs:plotArea>
  <cs:plotArea3D>
    <cs:lnRef idx="0"/>
    <cs:fillRef idx="0"/>
    <cs:effectRef idx="0"/>
    <cs:fontRef idx="minor">
      <a:schemeClr val="dk1"/>
    </cs:fontRef>
    <cs:spPr>
      <a:solidFill>
        <a:schemeClr val="lt1"/>
      </a:solidFill>
    </cs:spPr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ajor">
      <a:schemeClr val="dk1">
        <a:lumMod val="50000"/>
        <a:lumOff val="50000"/>
      </a:schemeClr>
    </cs:fontRef>
    <cs:defRPr sz="1600" b="1" kern="1200" cap="none" spc="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  <cs:spPr>
      <a:pattFill prst="ltDnDiag">
        <a:fgClr>
          <a:schemeClr val="dk1">
            <a:lumMod val="15000"/>
            <a:lumOff val="85000"/>
          </a:schemeClr>
        </a:fgClr>
        <a:bgClr>
          <a:schemeClr val="lt1"/>
        </a:bgClr>
      </a:pattFill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21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 cap="none" spc="0" normalizeH="0" baseline="0"/>
  </cs:categoryAxis>
  <cs:chartArea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lt1"/>
      </a:solidFill>
      <a:ln w="1587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8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  <cs:spPr>
      <a:pattFill prst="ltDnDiag">
        <a:fgClr>
          <a:schemeClr val="dk1">
            <a:lumMod val="15000"/>
            <a:lumOff val="85000"/>
          </a:schemeClr>
        </a:fgClr>
        <a:bgClr>
          <a:schemeClr val="lt1"/>
        </a:bgClr>
      </a:pattFill>
    </cs:spPr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dk1"/>
    </cs:fontRef>
    <cs:spPr>
      <a:pattFill prst="ltDnDiag">
        <a:fgClr>
          <a:schemeClr val="dk1">
            <a:lumMod val="15000"/>
            <a:lumOff val="85000"/>
          </a:schemeClr>
        </a:fgClr>
        <a:bgClr>
          <a:schemeClr val="lt1"/>
        </a:bgClr>
      </a:pattFill>
    </cs:spPr>
  </cs:plotArea>
  <cs:plotArea3D>
    <cs:lnRef idx="0"/>
    <cs:fillRef idx="0"/>
    <cs:effectRef idx="0"/>
    <cs:fontRef idx="minor">
      <a:schemeClr val="dk1"/>
    </cs:fontRef>
    <cs:spPr>
      <a:solidFill>
        <a:schemeClr val="lt1"/>
      </a:solidFill>
    </cs:spPr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ajor">
      <a:schemeClr val="dk1">
        <a:lumMod val="50000"/>
        <a:lumOff val="50000"/>
      </a:schemeClr>
    </cs:fontRef>
    <cs:defRPr sz="1600" b="1" kern="1200" cap="none" spc="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  <cs:spPr>
      <a:pattFill prst="ltDnDiag">
        <a:fgClr>
          <a:schemeClr val="dk1">
            <a:lumMod val="15000"/>
            <a:lumOff val="85000"/>
          </a:schemeClr>
        </a:fgClr>
        <a:bgClr>
          <a:schemeClr val="lt1"/>
        </a:bgClr>
      </a:pattFill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259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cs:styleClr val="auto"/>
    </cs:fontRef>
    <cs:defRPr sz="1000" b="1" i="0" u="none" strike="noStrike" kern="1200" spc="0" baseline="0"/>
  </cs:dataLabel>
  <cs:dataLabelCallout>
    <cs:lnRef idx="0">
      <cs:styleClr val="auto"/>
    </cs:lnRef>
    <cs:fillRef idx="0"/>
    <cs:effectRef idx="0"/>
    <cs:fontRef idx="minor">
      <cs:styleClr val="auto"/>
    </cs:fontRef>
    <cs:spPr>
      <a:solidFill>
        <a:schemeClr val="lt1"/>
      </a:solidFill>
      <a:ln>
        <a:solidFill>
          <a:schemeClr val="phClr"/>
        </a:solidFill>
      </a:ln>
    </cs:spPr>
    <cs:defRPr sz="10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63500" sx="102000" sy="102000" algn="ctr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88900" sx="102000" sy="102000" algn="ctr" rotWithShape="0">
          <a:prstClr val="black">
            <a:alpha val="10000"/>
          </a:prstClr>
        </a:outerShdw>
      </a:effectLst>
      <a:scene3d>
        <a:camera prst="orthographicFront"/>
        <a:lightRig rig="threePt" dir="t"/>
      </a:scene3d>
      <a:sp3d>
        <a:bevelT w="127000" h="127000"/>
        <a:bevelB w="127000" h="127000"/>
      </a:sp3d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cap="all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.xml><?xml version="1.0" encoding="utf-8"?>
<cs:chartStyle xmlns:cs="http://schemas.microsoft.com/office/drawing/2012/chartStyle" xmlns:a="http://schemas.openxmlformats.org/drawingml/2006/main" id="259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cs:styleClr val="auto"/>
    </cs:fontRef>
    <cs:defRPr sz="1000" b="1" i="0" u="none" strike="noStrike" kern="1200" spc="0" baseline="0"/>
  </cs:dataLabel>
  <cs:dataLabelCallout>
    <cs:lnRef idx="0">
      <cs:styleClr val="auto"/>
    </cs:lnRef>
    <cs:fillRef idx="0"/>
    <cs:effectRef idx="0"/>
    <cs:fontRef idx="minor">
      <cs:styleClr val="auto"/>
    </cs:fontRef>
    <cs:spPr>
      <a:solidFill>
        <a:schemeClr val="lt1"/>
      </a:solidFill>
      <a:ln>
        <a:solidFill>
          <a:schemeClr val="phClr"/>
        </a:solidFill>
      </a:ln>
    </cs:spPr>
    <cs:defRPr sz="10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63500" sx="102000" sy="102000" algn="ctr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88900" sx="102000" sy="102000" algn="ctr" rotWithShape="0">
          <a:prstClr val="black">
            <a:alpha val="10000"/>
          </a:prstClr>
        </a:outerShdw>
      </a:effectLst>
      <a:scene3d>
        <a:camera prst="orthographicFront"/>
        <a:lightRig rig="threePt" dir="t"/>
      </a:scene3d>
      <a:sp3d>
        <a:bevelT w="127000" h="127000"/>
        <a:bevelB w="127000" h="127000"/>
      </a:sp3d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cap="all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3.xml><?xml version="1.0" encoding="utf-8"?>
<cs:chartStyle xmlns:cs="http://schemas.microsoft.com/office/drawing/2012/chartStyle" xmlns:a="http://schemas.openxmlformats.org/drawingml/2006/main" id="232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 cap="none" spc="0" normalizeH="0" baseline="0"/>
  </cs:categoryAxis>
  <cs:chartArea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lt1"/>
      </a:solidFill>
      <a:ln w="1587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8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  <cs:spPr>
      <a:pattFill prst="ltDnDiag">
        <a:fgClr>
          <a:schemeClr val="dk1">
            <a:lumMod val="15000"/>
            <a:lumOff val="85000"/>
          </a:schemeClr>
        </a:fgClr>
        <a:bgClr>
          <a:schemeClr val="lt1"/>
        </a:bgClr>
      </a:pattFill>
    </cs:spPr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15000"/>
            <a:lumOff val="85000"/>
            <a:alpha val="54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15000"/>
            <a:lumOff val="85000"/>
            <a:alpha val="51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dk1"/>
    </cs:fontRef>
    <cs:spPr>
      <a:pattFill prst="ltDnDiag">
        <a:fgClr>
          <a:schemeClr val="dk1">
            <a:lumMod val="15000"/>
            <a:lumOff val="85000"/>
          </a:schemeClr>
        </a:fgClr>
        <a:bgClr>
          <a:schemeClr val="lt1"/>
        </a:bgClr>
      </a:pattFill>
    </cs:spPr>
  </cs:plotArea>
  <cs:plotArea3D>
    <cs:lnRef idx="0"/>
    <cs:fillRef idx="0"/>
    <cs:effectRef idx="0"/>
    <cs:fontRef idx="minor">
      <a:schemeClr val="dk1"/>
    </cs:fontRef>
    <cs:spPr>
      <a:solidFill>
        <a:schemeClr val="lt1"/>
      </a:solidFill>
    </cs:spPr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ajor">
      <a:schemeClr val="dk1">
        <a:lumMod val="50000"/>
        <a:lumOff val="50000"/>
      </a:schemeClr>
    </cs:fontRef>
    <cs:defRPr sz="1600" b="1" kern="1200" cap="none" spc="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  <cs:spPr>
      <a:pattFill prst="ltDnDiag">
        <a:fgClr>
          <a:schemeClr val="dk1">
            <a:lumMod val="15000"/>
            <a:lumOff val="85000"/>
          </a:schemeClr>
        </a:fgClr>
        <a:bgClr>
          <a:schemeClr val="lt1"/>
        </a:bgClr>
      </a:pattFill>
    </cs:spPr>
  </cs:wall>
</cs:chartStyle>
</file>

<file path=xl/charts/style14.xml><?xml version="1.0" encoding="utf-8"?>
<cs:chartStyle xmlns:cs="http://schemas.microsoft.com/office/drawing/2012/chartStyle" xmlns:a="http://schemas.openxmlformats.org/drawingml/2006/main" id="232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 cap="none" spc="0" normalizeH="0" baseline="0"/>
  </cs:categoryAxis>
  <cs:chartArea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lt1"/>
      </a:solidFill>
      <a:ln w="1587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8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  <cs:spPr>
      <a:pattFill prst="ltDnDiag">
        <a:fgClr>
          <a:schemeClr val="dk1">
            <a:lumMod val="15000"/>
            <a:lumOff val="85000"/>
          </a:schemeClr>
        </a:fgClr>
        <a:bgClr>
          <a:schemeClr val="lt1"/>
        </a:bgClr>
      </a:pattFill>
    </cs:spPr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15000"/>
            <a:lumOff val="85000"/>
            <a:alpha val="54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15000"/>
            <a:lumOff val="85000"/>
            <a:alpha val="51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dk1"/>
    </cs:fontRef>
    <cs:spPr>
      <a:pattFill prst="ltDnDiag">
        <a:fgClr>
          <a:schemeClr val="dk1">
            <a:lumMod val="15000"/>
            <a:lumOff val="85000"/>
          </a:schemeClr>
        </a:fgClr>
        <a:bgClr>
          <a:schemeClr val="lt1"/>
        </a:bgClr>
      </a:pattFill>
    </cs:spPr>
  </cs:plotArea>
  <cs:plotArea3D>
    <cs:lnRef idx="0"/>
    <cs:fillRef idx="0"/>
    <cs:effectRef idx="0"/>
    <cs:fontRef idx="minor">
      <a:schemeClr val="dk1"/>
    </cs:fontRef>
    <cs:spPr>
      <a:solidFill>
        <a:schemeClr val="lt1"/>
      </a:solidFill>
    </cs:spPr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ajor">
      <a:schemeClr val="dk1">
        <a:lumMod val="50000"/>
        <a:lumOff val="50000"/>
      </a:schemeClr>
    </cs:fontRef>
    <cs:defRPr sz="1600" b="1" kern="1200" cap="none" spc="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  <cs:spPr>
      <a:pattFill prst="ltDnDiag">
        <a:fgClr>
          <a:schemeClr val="dk1">
            <a:lumMod val="15000"/>
            <a:lumOff val="85000"/>
          </a:schemeClr>
        </a:fgClr>
        <a:bgClr>
          <a:schemeClr val="lt1"/>
        </a:bgClr>
      </a:pattFill>
    </cs:spPr>
  </cs:wall>
</cs:chartStyle>
</file>

<file path=xl/charts/style15.xml><?xml version="1.0" encoding="utf-8"?>
<cs:chartStyle xmlns:cs="http://schemas.microsoft.com/office/drawing/2012/chartStyle" xmlns:a="http://schemas.openxmlformats.org/drawingml/2006/main" id="221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 cap="none" spc="0" normalizeH="0" baseline="0"/>
  </cs:categoryAxis>
  <cs:chartArea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lt1"/>
      </a:solidFill>
      <a:ln w="1587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8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  <cs:spPr>
      <a:pattFill prst="ltDnDiag">
        <a:fgClr>
          <a:schemeClr val="dk1">
            <a:lumMod val="15000"/>
            <a:lumOff val="85000"/>
          </a:schemeClr>
        </a:fgClr>
        <a:bgClr>
          <a:schemeClr val="lt1"/>
        </a:bgClr>
      </a:pattFill>
    </cs:spPr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dk1"/>
    </cs:fontRef>
    <cs:spPr>
      <a:pattFill prst="ltDnDiag">
        <a:fgClr>
          <a:schemeClr val="dk1">
            <a:lumMod val="15000"/>
            <a:lumOff val="85000"/>
          </a:schemeClr>
        </a:fgClr>
        <a:bgClr>
          <a:schemeClr val="lt1"/>
        </a:bgClr>
      </a:pattFill>
    </cs:spPr>
  </cs:plotArea>
  <cs:plotArea3D>
    <cs:lnRef idx="0"/>
    <cs:fillRef idx="0"/>
    <cs:effectRef idx="0"/>
    <cs:fontRef idx="minor">
      <a:schemeClr val="dk1"/>
    </cs:fontRef>
    <cs:spPr>
      <a:solidFill>
        <a:schemeClr val="lt1"/>
      </a:solidFill>
    </cs:spPr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ajor">
      <a:schemeClr val="dk1">
        <a:lumMod val="50000"/>
        <a:lumOff val="50000"/>
      </a:schemeClr>
    </cs:fontRef>
    <cs:defRPr sz="1600" b="1" kern="1200" cap="none" spc="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  <cs:spPr>
      <a:pattFill prst="ltDnDiag">
        <a:fgClr>
          <a:schemeClr val="dk1">
            <a:lumMod val="15000"/>
            <a:lumOff val="85000"/>
          </a:schemeClr>
        </a:fgClr>
        <a:bgClr>
          <a:schemeClr val="lt1"/>
        </a:bgClr>
      </a:pattFill>
    </cs:spPr>
  </cs:wall>
</cs:chartStyle>
</file>

<file path=xl/charts/style16.xml><?xml version="1.0" encoding="utf-8"?>
<cs:chartStyle xmlns:cs="http://schemas.microsoft.com/office/drawing/2012/chartStyle" xmlns:a="http://schemas.openxmlformats.org/drawingml/2006/main" id="259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cs:styleClr val="auto"/>
    </cs:fontRef>
    <cs:defRPr sz="1000" b="1" i="0" u="none" strike="noStrike" kern="1200" spc="0" baseline="0"/>
  </cs:dataLabel>
  <cs:dataLabelCallout>
    <cs:lnRef idx="0">
      <cs:styleClr val="auto"/>
    </cs:lnRef>
    <cs:fillRef idx="0"/>
    <cs:effectRef idx="0"/>
    <cs:fontRef idx="minor">
      <cs:styleClr val="auto"/>
    </cs:fontRef>
    <cs:spPr>
      <a:solidFill>
        <a:schemeClr val="lt1"/>
      </a:solidFill>
      <a:ln>
        <a:solidFill>
          <a:schemeClr val="phClr"/>
        </a:solidFill>
      </a:ln>
    </cs:spPr>
    <cs:defRPr sz="10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63500" sx="102000" sy="102000" algn="ctr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88900" sx="102000" sy="102000" algn="ctr" rotWithShape="0">
          <a:prstClr val="black">
            <a:alpha val="10000"/>
          </a:prstClr>
        </a:outerShdw>
      </a:effectLst>
      <a:scene3d>
        <a:camera prst="orthographicFront"/>
        <a:lightRig rig="threePt" dir="t"/>
      </a:scene3d>
      <a:sp3d>
        <a:bevelT w="127000" h="127000"/>
        <a:bevelB w="127000" h="127000"/>
      </a:sp3d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cap="all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7.xml><?xml version="1.0" encoding="utf-8"?>
<cs:chartStyle xmlns:cs="http://schemas.microsoft.com/office/drawing/2012/chartStyle" xmlns:a="http://schemas.openxmlformats.org/drawingml/2006/main" id="232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 cap="none" spc="0" normalizeH="0" baseline="0"/>
  </cs:categoryAxis>
  <cs:chartArea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lt1"/>
      </a:solidFill>
      <a:ln w="1587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8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  <cs:spPr>
      <a:pattFill prst="ltDnDiag">
        <a:fgClr>
          <a:schemeClr val="dk1">
            <a:lumMod val="15000"/>
            <a:lumOff val="85000"/>
          </a:schemeClr>
        </a:fgClr>
        <a:bgClr>
          <a:schemeClr val="lt1"/>
        </a:bgClr>
      </a:pattFill>
    </cs:spPr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15000"/>
            <a:lumOff val="85000"/>
            <a:alpha val="54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15000"/>
            <a:lumOff val="85000"/>
            <a:alpha val="51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dk1"/>
    </cs:fontRef>
    <cs:spPr>
      <a:pattFill prst="ltDnDiag">
        <a:fgClr>
          <a:schemeClr val="dk1">
            <a:lumMod val="15000"/>
            <a:lumOff val="85000"/>
          </a:schemeClr>
        </a:fgClr>
        <a:bgClr>
          <a:schemeClr val="lt1"/>
        </a:bgClr>
      </a:pattFill>
    </cs:spPr>
  </cs:plotArea>
  <cs:plotArea3D>
    <cs:lnRef idx="0"/>
    <cs:fillRef idx="0"/>
    <cs:effectRef idx="0"/>
    <cs:fontRef idx="minor">
      <a:schemeClr val="dk1"/>
    </cs:fontRef>
    <cs:spPr>
      <a:solidFill>
        <a:schemeClr val="lt1"/>
      </a:solidFill>
    </cs:spPr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ajor">
      <a:schemeClr val="dk1">
        <a:lumMod val="50000"/>
        <a:lumOff val="50000"/>
      </a:schemeClr>
    </cs:fontRef>
    <cs:defRPr sz="1600" b="1" kern="1200" cap="none" spc="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  <cs:spPr>
      <a:pattFill prst="ltDnDiag">
        <a:fgClr>
          <a:schemeClr val="dk1">
            <a:lumMod val="15000"/>
            <a:lumOff val="85000"/>
          </a:schemeClr>
        </a:fgClr>
        <a:bgClr>
          <a:schemeClr val="lt1"/>
        </a:bgClr>
      </a:pattFill>
    </cs:spPr>
  </cs:wall>
</cs:chartStyle>
</file>

<file path=xl/charts/style18.xml><?xml version="1.0" encoding="utf-8"?>
<cs:chartStyle xmlns:cs="http://schemas.microsoft.com/office/drawing/2012/chartStyle" xmlns:a="http://schemas.openxmlformats.org/drawingml/2006/main" id="221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 cap="none" spc="0" normalizeH="0" baseline="0"/>
  </cs:categoryAxis>
  <cs:chartArea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lt1"/>
      </a:solidFill>
      <a:ln w="1587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8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  <cs:spPr>
      <a:pattFill prst="ltDnDiag">
        <a:fgClr>
          <a:schemeClr val="dk1">
            <a:lumMod val="15000"/>
            <a:lumOff val="85000"/>
          </a:schemeClr>
        </a:fgClr>
        <a:bgClr>
          <a:schemeClr val="lt1"/>
        </a:bgClr>
      </a:pattFill>
    </cs:spPr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dk1"/>
    </cs:fontRef>
    <cs:spPr>
      <a:pattFill prst="ltDnDiag">
        <a:fgClr>
          <a:schemeClr val="dk1">
            <a:lumMod val="15000"/>
            <a:lumOff val="85000"/>
          </a:schemeClr>
        </a:fgClr>
        <a:bgClr>
          <a:schemeClr val="lt1"/>
        </a:bgClr>
      </a:pattFill>
    </cs:spPr>
  </cs:plotArea>
  <cs:plotArea3D>
    <cs:lnRef idx="0"/>
    <cs:fillRef idx="0"/>
    <cs:effectRef idx="0"/>
    <cs:fontRef idx="minor">
      <a:schemeClr val="dk1"/>
    </cs:fontRef>
    <cs:spPr>
      <a:solidFill>
        <a:schemeClr val="lt1"/>
      </a:solidFill>
    </cs:spPr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ajor">
      <a:schemeClr val="dk1">
        <a:lumMod val="50000"/>
        <a:lumOff val="50000"/>
      </a:schemeClr>
    </cs:fontRef>
    <cs:defRPr sz="1600" b="1" kern="1200" cap="none" spc="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  <cs:spPr>
      <a:pattFill prst="ltDnDiag">
        <a:fgClr>
          <a:schemeClr val="dk1">
            <a:lumMod val="15000"/>
            <a:lumOff val="85000"/>
          </a:schemeClr>
        </a:fgClr>
        <a:bgClr>
          <a:schemeClr val="lt1"/>
        </a:bgClr>
      </a:pattFill>
    </cs:spPr>
  </cs:wall>
</cs:chartStyle>
</file>

<file path=xl/charts/style19.xml><?xml version="1.0" encoding="utf-8"?>
<cs:chartStyle xmlns:cs="http://schemas.microsoft.com/office/drawing/2012/chartStyle" xmlns:a="http://schemas.openxmlformats.org/drawingml/2006/main" id="221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 cap="none" spc="0" normalizeH="0" baseline="0"/>
  </cs:categoryAxis>
  <cs:chartArea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lt1"/>
      </a:solidFill>
      <a:ln w="1587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8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  <cs:spPr>
      <a:pattFill prst="ltDnDiag">
        <a:fgClr>
          <a:schemeClr val="dk1">
            <a:lumMod val="15000"/>
            <a:lumOff val="85000"/>
          </a:schemeClr>
        </a:fgClr>
        <a:bgClr>
          <a:schemeClr val="lt1"/>
        </a:bgClr>
      </a:pattFill>
    </cs:spPr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dk1"/>
    </cs:fontRef>
    <cs:spPr>
      <a:pattFill prst="ltDnDiag">
        <a:fgClr>
          <a:schemeClr val="dk1">
            <a:lumMod val="15000"/>
            <a:lumOff val="85000"/>
          </a:schemeClr>
        </a:fgClr>
        <a:bgClr>
          <a:schemeClr val="lt1"/>
        </a:bgClr>
      </a:pattFill>
    </cs:spPr>
  </cs:plotArea>
  <cs:plotArea3D>
    <cs:lnRef idx="0"/>
    <cs:fillRef idx="0"/>
    <cs:effectRef idx="0"/>
    <cs:fontRef idx="minor">
      <a:schemeClr val="dk1"/>
    </cs:fontRef>
    <cs:spPr>
      <a:solidFill>
        <a:schemeClr val="lt1"/>
      </a:solidFill>
    </cs:spPr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ajor">
      <a:schemeClr val="dk1">
        <a:lumMod val="50000"/>
        <a:lumOff val="50000"/>
      </a:schemeClr>
    </cs:fontRef>
    <cs:defRPr sz="1600" b="1" kern="1200" cap="none" spc="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  <cs:spPr>
      <a:pattFill prst="ltDnDiag">
        <a:fgClr>
          <a:schemeClr val="dk1">
            <a:lumMod val="15000"/>
            <a:lumOff val="85000"/>
          </a:schemeClr>
        </a:fgClr>
        <a:bgClr>
          <a:schemeClr val="lt1"/>
        </a:bgClr>
      </a:pattFill>
    </cs:spPr>
  </cs:wall>
</cs:chartStyle>
</file>

<file path=xl/charts/style20.xml><?xml version="1.0" encoding="utf-8"?>
<cs:chartStyle xmlns:cs="http://schemas.microsoft.com/office/drawing/2012/chartStyle" xmlns:a="http://schemas.openxmlformats.org/drawingml/2006/main" id="221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 cap="none" spc="0" normalizeH="0" baseline="0"/>
  </cs:categoryAxis>
  <cs:chartArea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lt1"/>
      </a:solidFill>
      <a:ln w="1587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8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  <cs:spPr>
      <a:pattFill prst="ltDnDiag">
        <a:fgClr>
          <a:schemeClr val="dk1">
            <a:lumMod val="15000"/>
            <a:lumOff val="85000"/>
          </a:schemeClr>
        </a:fgClr>
        <a:bgClr>
          <a:schemeClr val="lt1"/>
        </a:bgClr>
      </a:pattFill>
    </cs:spPr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dk1"/>
    </cs:fontRef>
    <cs:spPr>
      <a:pattFill prst="ltDnDiag">
        <a:fgClr>
          <a:schemeClr val="dk1">
            <a:lumMod val="15000"/>
            <a:lumOff val="85000"/>
          </a:schemeClr>
        </a:fgClr>
        <a:bgClr>
          <a:schemeClr val="lt1"/>
        </a:bgClr>
      </a:pattFill>
    </cs:spPr>
  </cs:plotArea>
  <cs:plotArea3D>
    <cs:lnRef idx="0"/>
    <cs:fillRef idx="0"/>
    <cs:effectRef idx="0"/>
    <cs:fontRef idx="minor">
      <a:schemeClr val="dk1"/>
    </cs:fontRef>
    <cs:spPr>
      <a:solidFill>
        <a:schemeClr val="lt1"/>
      </a:solidFill>
    </cs:spPr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ajor">
      <a:schemeClr val="dk1">
        <a:lumMod val="50000"/>
        <a:lumOff val="50000"/>
      </a:schemeClr>
    </cs:fontRef>
    <cs:defRPr sz="1600" b="1" kern="1200" cap="none" spc="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  <cs:spPr>
      <a:pattFill prst="ltDnDiag">
        <a:fgClr>
          <a:schemeClr val="dk1">
            <a:lumMod val="15000"/>
            <a:lumOff val="85000"/>
          </a:schemeClr>
        </a:fgClr>
        <a:bgClr>
          <a:schemeClr val="lt1"/>
        </a:bgClr>
      </a:pattFill>
    </cs:spPr>
  </cs:wall>
</cs:chartStyle>
</file>

<file path=xl/charts/style21.xml><?xml version="1.0" encoding="utf-8"?>
<cs:chartStyle xmlns:cs="http://schemas.microsoft.com/office/drawing/2012/chartStyle" xmlns:a="http://schemas.openxmlformats.org/drawingml/2006/main" id="259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cs:styleClr val="auto"/>
    </cs:fontRef>
    <cs:defRPr sz="1000" b="1" i="0" u="none" strike="noStrike" kern="1200" spc="0" baseline="0"/>
  </cs:dataLabel>
  <cs:dataLabelCallout>
    <cs:lnRef idx="0">
      <cs:styleClr val="auto"/>
    </cs:lnRef>
    <cs:fillRef idx="0"/>
    <cs:effectRef idx="0"/>
    <cs:fontRef idx="minor">
      <cs:styleClr val="auto"/>
    </cs:fontRef>
    <cs:spPr>
      <a:solidFill>
        <a:schemeClr val="lt1"/>
      </a:solidFill>
      <a:ln>
        <a:solidFill>
          <a:schemeClr val="phClr"/>
        </a:solidFill>
      </a:ln>
    </cs:spPr>
    <cs:defRPr sz="10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63500" sx="102000" sy="102000" algn="ctr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88900" sx="102000" sy="102000" algn="ctr" rotWithShape="0">
          <a:prstClr val="black">
            <a:alpha val="10000"/>
          </a:prstClr>
        </a:outerShdw>
      </a:effectLst>
      <a:scene3d>
        <a:camera prst="orthographicFront"/>
        <a:lightRig rig="threePt" dir="t"/>
      </a:scene3d>
      <a:sp3d>
        <a:bevelT w="127000" h="127000"/>
        <a:bevelB w="127000" h="127000"/>
      </a:sp3d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cap="all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2.xml><?xml version="1.0" encoding="utf-8"?>
<cs:chartStyle xmlns:cs="http://schemas.microsoft.com/office/drawing/2012/chartStyle" xmlns:a="http://schemas.openxmlformats.org/drawingml/2006/main" id="208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 cap="none" spc="0" normalizeH="0" baseline="0"/>
  </cs:categoryAxis>
  <cs:chartArea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lt1"/>
      </a:solidFill>
      <a:ln w="1587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8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  <cs:spPr>
      <a:pattFill prst="ltDnDiag">
        <a:fgClr>
          <a:schemeClr val="dk1">
            <a:lumMod val="15000"/>
            <a:lumOff val="85000"/>
          </a:schemeClr>
        </a:fgClr>
        <a:bgClr>
          <a:schemeClr val="lt1"/>
        </a:bgClr>
      </a:pattFill>
    </cs:spPr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dk1"/>
    </cs:fontRef>
    <cs:spPr>
      <a:pattFill prst="ltDnDiag">
        <a:fgClr>
          <a:schemeClr val="dk1">
            <a:lumMod val="15000"/>
            <a:lumOff val="85000"/>
          </a:schemeClr>
        </a:fgClr>
        <a:bgClr>
          <a:schemeClr val="lt1"/>
        </a:bgClr>
      </a:pattFill>
    </cs:spPr>
  </cs:plotArea>
  <cs:plotArea3D>
    <cs:lnRef idx="0"/>
    <cs:fillRef idx="0"/>
    <cs:effectRef idx="0"/>
    <cs:fontRef idx="minor">
      <a:schemeClr val="dk1"/>
    </cs:fontRef>
    <cs:spPr>
      <a:solidFill>
        <a:schemeClr val="lt1"/>
      </a:solidFill>
    </cs:spPr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ajor">
      <a:schemeClr val="dk1">
        <a:lumMod val="50000"/>
        <a:lumOff val="50000"/>
      </a:schemeClr>
    </cs:fontRef>
    <cs:defRPr sz="1600" b="1" kern="1200" cap="none" spc="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  <cs:spPr>
      <a:pattFill prst="ltDnDiag">
        <a:fgClr>
          <a:schemeClr val="dk1">
            <a:lumMod val="15000"/>
            <a:lumOff val="85000"/>
          </a:schemeClr>
        </a:fgClr>
        <a:bgClr>
          <a:schemeClr val="lt1"/>
        </a:bgClr>
      </a:pattFill>
    </cs:spPr>
  </cs:wall>
</cs:chartStyle>
</file>

<file path=xl/charts/style23.xml><?xml version="1.0" encoding="utf-8"?>
<cs:chartStyle xmlns:cs="http://schemas.microsoft.com/office/drawing/2012/chartStyle" xmlns:a="http://schemas.openxmlformats.org/drawingml/2006/main" id="232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 cap="none" spc="0" normalizeH="0" baseline="0"/>
  </cs:categoryAxis>
  <cs:chartArea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lt1"/>
      </a:solidFill>
      <a:ln w="1587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8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  <cs:spPr>
      <a:pattFill prst="ltDnDiag">
        <a:fgClr>
          <a:schemeClr val="dk1">
            <a:lumMod val="15000"/>
            <a:lumOff val="85000"/>
          </a:schemeClr>
        </a:fgClr>
        <a:bgClr>
          <a:schemeClr val="lt1"/>
        </a:bgClr>
      </a:pattFill>
    </cs:spPr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15000"/>
            <a:lumOff val="85000"/>
            <a:alpha val="54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15000"/>
            <a:lumOff val="85000"/>
            <a:alpha val="51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dk1"/>
    </cs:fontRef>
    <cs:spPr>
      <a:pattFill prst="ltDnDiag">
        <a:fgClr>
          <a:schemeClr val="dk1">
            <a:lumMod val="15000"/>
            <a:lumOff val="85000"/>
          </a:schemeClr>
        </a:fgClr>
        <a:bgClr>
          <a:schemeClr val="lt1"/>
        </a:bgClr>
      </a:pattFill>
    </cs:spPr>
  </cs:plotArea>
  <cs:plotArea3D>
    <cs:lnRef idx="0"/>
    <cs:fillRef idx="0"/>
    <cs:effectRef idx="0"/>
    <cs:fontRef idx="minor">
      <a:schemeClr val="dk1"/>
    </cs:fontRef>
    <cs:spPr>
      <a:solidFill>
        <a:schemeClr val="lt1"/>
      </a:solidFill>
    </cs:spPr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ajor">
      <a:schemeClr val="dk1">
        <a:lumMod val="50000"/>
        <a:lumOff val="50000"/>
      </a:schemeClr>
    </cs:fontRef>
    <cs:defRPr sz="1600" b="1" kern="1200" cap="none" spc="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  <cs:spPr>
      <a:pattFill prst="ltDnDiag">
        <a:fgClr>
          <a:schemeClr val="dk1">
            <a:lumMod val="15000"/>
            <a:lumOff val="85000"/>
          </a:schemeClr>
        </a:fgClr>
        <a:bgClr>
          <a:schemeClr val="lt1"/>
        </a:bgClr>
      </a:pattFill>
    </cs:spPr>
  </cs:wall>
</cs:chartStyle>
</file>

<file path=xl/charts/style24.xml><?xml version="1.0" encoding="utf-8"?>
<cs:chartStyle xmlns:cs="http://schemas.microsoft.com/office/drawing/2012/chartStyle" xmlns:a="http://schemas.openxmlformats.org/drawingml/2006/main" id="208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 cap="none" spc="0" normalizeH="0" baseline="0"/>
  </cs:categoryAxis>
  <cs:chartArea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lt1"/>
      </a:solidFill>
      <a:ln w="1587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8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  <cs:spPr>
      <a:pattFill prst="ltDnDiag">
        <a:fgClr>
          <a:schemeClr val="dk1">
            <a:lumMod val="15000"/>
            <a:lumOff val="85000"/>
          </a:schemeClr>
        </a:fgClr>
        <a:bgClr>
          <a:schemeClr val="lt1"/>
        </a:bgClr>
      </a:pattFill>
    </cs:spPr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dk1"/>
    </cs:fontRef>
    <cs:spPr>
      <a:pattFill prst="ltDnDiag">
        <a:fgClr>
          <a:schemeClr val="dk1">
            <a:lumMod val="15000"/>
            <a:lumOff val="85000"/>
          </a:schemeClr>
        </a:fgClr>
        <a:bgClr>
          <a:schemeClr val="lt1"/>
        </a:bgClr>
      </a:pattFill>
    </cs:spPr>
  </cs:plotArea>
  <cs:plotArea3D>
    <cs:lnRef idx="0"/>
    <cs:fillRef idx="0"/>
    <cs:effectRef idx="0"/>
    <cs:fontRef idx="minor">
      <a:schemeClr val="dk1"/>
    </cs:fontRef>
    <cs:spPr>
      <a:solidFill>
        <a:schemeClr val="lt1"/>
      </a:solidFill>
    </cs:spPr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ajor">
      <a:schemeClr val="dk1">
        <a:lumMod val="50000"/>
        <a:lumOff val="50000"/>
      </a:schemeClr>
    </cs:fontRef>
    <cs:defRPr sz="1600" b="1" kern="1200" cap="none" spc="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  <cs:spPr>
      <a:pattFill prst="ltDnDiag">
        <a:fgClr>
          <a:schemeClr val="dk1">
            <a:lumMod val="15000"/>
            <a:lumOff val="85000"/>
          </a:schemeClr>
        </a:fgClr>
        <a:bgClr>
          <a:schemeClr val="lt1"/>
        </a:bgClr>
      </a:pattFill>
    </cs:spPr>
  </cs:wall>
</cs:chartStyle>
</file>

<file path=xl/charts/style25.xml><?xml version="1.0" encoding="utf-8"?>
<cs:chartStyle xmlns:cs="http://schemas.microsoft.com/office/drawing/2012/chartStyle" xmlns:a="http://schemas.openxmlformats.org/drawingml/2006/main" id="221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 cap="none" spc="0" normalizeH="0" baseline="0"/>
  </cs:categoryAxis>
  <cs:chartArea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lt1"/>
      </a:solidFill>
      <a:ln w="1587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8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  <cs:spPr>
      <a:pattFill prst="ltDnDiag">
        <a:fgClr>
          <a:schemeClr val="dk1">
            <a:lumMod val="15000"/>
            <a:lumOff val="85000"/>
          </a:schemeClr>
        </a:fgClr>
        <a:bgClr>
          <a:schemeClr val="lt1"/>
        </a:bgClr>
      </a:pattFill>
    </cs:spPr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dk1"/>
    </cs:fontRef>
    <cs:spPr>
      <a:pattFill prst="ltDnDiag">
        <a:fgClr>
          <a:schemeClr val="dk1">
            <a:lumMod val="15000"/>
            <a:lumOff val="85000"/>
          </a:schemeClr>
        </a:fgClr>
        <a:bgClr>
          <a:schemeClr val="lt1"/>
        </a:bgClr>
      </a:pattFill>
    </cs:spPr>
  </cs:plotArea>
  <cs:plotArea3D>
    <cs:lnRef idx="0"/>
    <cs:fillRef idx="0"/>
    <cs:effectRef idx="0"/>
    <cs:fontRef idx="minor">
      <a:schemeClr val="dk1"/>
    </cs:fontRef>
    <cs:spPr>
      <a:solidFill>
        <a:schemeClr val="lt1"/>
      </a:solidFill>
    </cs:spPr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ajor">
      <a:schemeClr val="dk1">
        <a:lumMod val="50000"/>
        <a:lumOff val="50000"/>
      </a:schemeClr>
    </cs:fontRef>
    <cs:defRPr sz="1600" b="1" kern="1200" cap="none" spc="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  <cs:spPr>
      <a:pattFill prst="ltDnDiag">
        <a:fgClr>
          <a:schemeClr val="dk1">
            <a:lumMod val="15000"/>
            <a:lumOff val="85000"/>
          </a:schemeClr>
        </a:fgClr>
        <a:bgClr>
          <a:schemeClr val="lt1"/>
        </a:bgClr>
      </a:pattFill>
    </cs:spPr>
  </cs:wall>
</cs:chartStyle>
</file>

<file path=xl/charts/style26.xml><?xml version="1.0" encoding="utf-8"?>
<cs:chartStyle xmlns:cs="http://schemas.microsoft.com/office/drawing/2012/chartStyle" xmlns:a="http://schemas.openxmlformats.org/drawingml/2006/main" id="208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 cap="none" spc="0" normalizeH="0" baseline="0"/>
  </cs:categoryAxis>
  <cs:chartArea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lt1"/>
      </a:solidFill>
      <a:ln w="1587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8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  <cs:spPr>
      <a:pattFill prst="ltDnDiag">
        <a:fgClr>
          <a:schemeClr val="dk1">
            <a:lumMod val="15000"/>
            <a:lumOff val="85000"/>
          </a:schemeClr>
        </a:fgClr>
        <a:bgClr>
          <a:schemeClr val="lt1"/>
        </a:bgClr>
      </a:pattFill>
    </cs:spPr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dk1"/>
    </cs:fontRef>
    <cs:spPr>
      <a:pattFill prst="ltDnDiag">
        <a:fgClr>
          <a:schemeClr val="dk1">
            <a:lumMod val="15000"/>
            <a:lumOff val="85000"/>
          </a:schemeClr>
        </a:fgClr>
        <a:bgClr>
          <a:schemeClr val="lt1"/>
        </a:bgClr>
      </a:pattFill>
    </cs:spPr>
  </cs:plotArea>
  <cs:plotArea3D>
    <cs:lnRef idx="0"/>
    <cs:fillRef idx="0"/>
    <cs:effectRef idx="0"/>
    <cs:fontRef idx="minor">
      <a:schemeClr val="dk1"/>
    </cs:fontRef>
    <cs:spPr>
      <a:solidFill>
        <a:schemeClr val="lt1"/>
      </a:solidFill>
    </cs:spPr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ajor">
      <a:schemeClr val="dk1">
        <a:lumMod val="50000"/>
        <a:lumOff val="50000"/>
      </a:schemeClr>
    </cs:fontRef>
    <cs:defRPr sz="1600" b="1" kern="1200" cap="none" spc="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  <cs:spPr>
      <a:pattFill prst="ltDnDiag">
        <a:fgClr>
          <a:schemeClr val="dk1">
            <a:lumMod val="15000"/>
            <a:lumOff val="85000"/>
          </a:schemeClr>
        </a:fgClr>
        <a:bgClr>
          <a:schemeClr val="lt1"/>
        </a:bgClr>
      </a:pattFill>
    </cs:spPr>
  </cs:wall>
</cs:chartStyle>
</file>

<file path=xl/charts/style27.xml><?xml version="1.0" encoding="utf-8"?>
<cs:chartStyle xmlns:cs="http://schemas.microsoft.com/office/drawing/2012/chartStyle" xmlns:a="http://schemas.openxmlformats.org/drawingml/2006/main" id="208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 cap="none" spc="0" normalizeH="0" baseline="0"/>
  </cs:categoryAxis>
  <cs:chartArea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lt1"/>
      </a:solidFill>
      <a:ln w="1587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8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  <cs:spPr>
      <a:pattFill prst="ltDnDiag">
        <a:fgClr>
          <a:schemeClr val="dk1">
            <a:lumMod val="15000"/>
            <a:lumOff val="85000"/>
          </a:schemeClr>
        </a:fgClr>
        <a:bgClr>
          <a:schemeClr val="lt1"/>
        </a:bgClr>
      </a:pattFill>
    </cs:spPr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dk1"/>
    </cs:fontRef>
    <cs:spPr>
      <a:pattFill prst="ltDnDiag">
        <a:fgClr>
          <a:schemeClr val="dk1">
            <a:lumMod val="15000"/>
            <a:lumOff val="85000"/>
          </a:schemeClr>
        </a:fgClr>
        <a:bgClr>
          <a:schemeClr val="lt1"/>
        </a:bgClr>
      </a:pattFill>
    </cs:spPr>
  </cs:plotArea>
  <cs:plotArea3D>
    <cs:lnRef idx="0"/>
    <cs:fillRef idx="0"/>
    <cs:effectRef idx="0"/>
    <cs:fontRef idx="minor">
      <a:schemeClr val="dk1"/>
    </cs:fontRef>
    <cs:spPr>
      <a:solidFill>
        <a:schemeClr val="lt1"/>
      </a:solidFill>
    </cs:spPr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ajor">
      <a:schemeClr val="dk1">
        <a:lumMod val="50000"/>
        <a:lumOff val="50000"/>
      </a:schemeClr>
    </cs:fontRef>
    <cs:defRPr sz="1600" b="1" kern="1200" cap="none" spc="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  <cs:spPr>
      <a:pattFill prst="ltDnDiag">
        <a:fgClr>
          <a:schemeClr val="dk1">
            <a:lumMod val="15000"/>
            <a:lumOff val="85000"/>
          </a:schemeClr>
        </a:fgClr>
        <a:bgClr>
          <a:schemeClr val="lt1"/>
        </a:bgClr>
      </a:pattFill>
    </cs:spPr>
  </cs:wall>
</cs:chartStyle>
</file>

<file path=xl/charts/style28.xml><?xml version="1.0" encoding="utf-8"?>
<cs:chartStyle xmlns:cs="http://schemas.microsoft.com/office/drawing/2012/chartStyle" xmlns:a="http://schemas.openxmlformats.org/drawingml/2006/main" id="221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 cap="none" spc="0" normalizeH="0" baseline="0"/>
  </cs:categoryAxis>
  <cs:chartArea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lt1"/>
      </a:solidFill>
      <a:ln w="1587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8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  <cs:spPr>
      <a:pattFill prst="ltDnDiag">
        <a:fgClr>
          <a:schemeClr val="dk1">
            <a:lumMod val="15000"/>
            <a:lumOff val="85000"/>
          </a:schemeClr>
        </a:fgClr>
        <a:bgClr>
          <a:schemeClr val="lt1"/>
        </a:bgClr>
      </a:pattFill>
    </cs:spPr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dk1"/>
    </cs:fontRef>
    <cs:spPr>
      <a:pattFill prst="ltDnDiag">
        <a:fgClr>
          <a:schemeClr val="dk1">
            <a:lumMod val="15000"/>
            <a:lumOff val="85000"/>
          </a:schemeClr>
        </a:fgClr>
        <a:bgClr>
          <a:schemeClr val="lt1"/>
        </a:bgClr>
      </a:pattFill>
    </cs:spPr>
  </cs:plotArea>
  <cs:plotArea3D>
    <cs:lnRef idx="0"/>
    <cs:fillRef idx="0"/>
    <cs:effectRef idx="0"/>
    <cs:fontRef idx="minor">
      <a:schemeClr val="dk1"/>
    </cs:fontRef>
    <cs:spPr>
      <a:solidFill>
        <a:schemeClr val="lt1"/>
      </a:solidFill>
    </cs:spPr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ajor">
      <a:schemeClr val="dk1">
        <a:lumMod val="50000"/>
        <a:lumOff val="50000"/>
      </a:schemeClr>
    </cs:fontRef>
    <cs:defRPr sz="1600" b="1" kern="1200" cap="none" spc="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  <cs:spPr>
      <a:pattFill prst="ltDnDiag">
        <a:fgClr>
          <a:schemeClr val="dk1">
            <a:lumMod val="15000"/>
            <a:lumOff val="85000"/>
          </a:schemeClr>
        </a:fgClr>
        <a:bgClr>
          <a:schemeClr val="lt1"/>
        </a:bgClr>
      </a:pattFill>
    </cs:spPr>
  </cs:wall>
</cs:chartStyle>
</file>

<file path=xl/charts/style29.xml><?xml version="1.0" encoding="utf-8"?>
<cs:chartStyle xmlns:cs="http://schemas.microsoft.com/office/drawing/2012/chartStyle" xmlns:a="http://schemas.openxmlformats.org/drawingml/2006/main" id="208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 cap="none" spc="0" normalizeH="0" baseline="0"/>
  </cs:categoryAxis>
  <cs:chartArea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lt1"/>
      </a:solidFill>
      <a:ln w="1587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8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  <cs:spPr>
      <a:pattFill prst="ltDnDiag">
        <a:fgClr>
          <a:schemeClr val="dk1">
            <a:lumMod val="15000"/>
            <a:lumOff val="85000"/>
          </a:schemeClr>
        </a:fgClr>
        <a:bgClr>
          <a:schemeClr val="lt1"/>
        </a:bgClr>
      </a:pattFill>
    </cs:spPr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dk1"/>
    </cs:fontRef>
    <cs:spPr>
      <a:pattFill prst="ltDnDiag">
        <a:fgClr>
          <a:schemeClr val="dk1">
            <a:lumMod val="15000"/>
            <a:lumOff val="85000"/>
          </a:schemeClr>
        </a:fgClr>
        <a:bgClr>
          <a:schemeClr val="lt1"/>
        </a:bgClr>
      </a:pattFill>
    </cs:spPr>
  </cs:plotArea>
  <cs:plotArea3D>
    <cs:lnRef idx="0"/>
    <cs:fillRef idx="0"/>
    <cs:effectRef idx="0"/>
    <cs:fontRef idx="minor">
      <a:schemeClr val="dk1"/>
    </cs:fontRef>
    <cs:spPr>
      <a:solidFill>
        <a:schemeClr val="lt1"/>
      </a:solidFill>
    </cs:spPr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ajor">
      <a:schemeClr val="dk1">
        <a:lumMod val="50000"/>
        <a:lumOff val="50000"/>
      </a:schemeClr>
    </cs:fontRef>
    <cs:defRPr sz="1600" b="1" kern="1200" cap="none" spc="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  <cs:spPr>
      <a:pattFill prst="ltDnDiag">
        <a:fgClr>
          <a:schemeClr val="dk1">
            <a:lumMod val="15000"/>
            <a:lumOff val="85000"/>
          </a:schemeClr>
        </a:fgClr>
        <a:bgClr>
          <a:schemeClr val="lt1"/>
        </a:bgClr>
      </a:pattFill>
    </cs:spPr>
  </cs:wall>
</cs:chartStyle>
</file>

<file path=xl/charts/style30.xml><?xml version="1.0" encoding="utf-8"?>
<cs:chartStyle xmlns:cs="http://schemas.microsoft.com/office/drawing/2012/chartStyle" xmlns:a="http://schemas.openxmlformats.org/drawingml/2006/main" id="208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 cap="none" spc="0" normalizeH="0" baseline="0"/>
  </cs:categoryAxis>
  <cs:chartArea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lt1"/>
      </a:solidFill>
      <a:ln w="1587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8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  <cs:spPr>
      <a:pattFill prst="ltDnDiag">
        <a:fgClr>
          <a:schemeClr val="dk1">
            <a:lumMod val="15000"/>
            <a:lumOff val="85000"/>
          </a:schemeClr>
        </a:fgClr>
        <a:bgClr>
          <a:schemeClr val="lt1"/>
        </a:bgClr>
      </a:pattFill>
    </cs:spPr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dk1"/>
    </cs:fontRef>
    <cs:spPr>
      <a:pattFill prst="ltDnDiag">
        <a:fgClr>
          <a:schemeClr val="dk1">
            <a:lumMod val="15000"/>
            <a:lumOff val="85000"/>
          </a:schemeClr>
        </a:fgClr>
        <a:bgClr>
          <a:schemeClr val="lt1"/>
        </a:bgClr>
      </a:pattFill>
    </cs:spPr>
  </cs:plotArea>
  <cs:plotArea3D>
    <cs:lnRef idx="0"/>
    <cs:fillRef idx="0"/>
    <cs:effectRef idx="0"/>
    <cs:fontRef idx="minor">
      <a:schemeClr val="dk1"/>
    </cs:fontRef>
    <cs:spPr>
      <a:solidFill>
        <a:schemeClr val="lt1"/>
      </a:solidFill>
    </cs:spPr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ajor">
      <a:schemeClr val="dk1">
        <a:lumMod val="50000"/>
        <a:lumOff val="50000"/>
      </a:schemeClr>
    </cs:fontRef>
    <cs:defRPr sz="1600" b="1" kern="1200" cap="none" spc="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  <cs:spPr>
      <a:pattFill prst="ltDnDiag">
        <a:fgClr>
          <a:schemeClr val="dk1">
            <a:lumMod val="15000"/>
            <a:lumOff val="85000"/>
          </a:schemeClr>
        </a:fgClr>
        <a:bgClr>
          <a:schemeClr val="lt1"/>
        </a:bgClr>
      </a:pattFill>
    </cs:spPr>
  </cs:wall>
</cs:chartStyle>
</file>

<file path=xl/charts/style31.xml><?xml version="1.0" encoding="utf-8"?>
<cs:chartStyle xmlns:cs="http://schemas.microsoft.com/office/drawing/2012/chartStyle" xmlns:a="http://schemas.openxmlformats.org/drawingml/2006/main" id="208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 cap="none" spc="0" normalizeH="0" baseline="0"/>
  </cs:categoryAxis>
  <cs:chartArea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lt1"/>
      </a:solidFill>
      <a:ln w="1587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8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  <cs:spPr>
      <a:pattFill prst="ltDnDiag">
        <a:fgClr>
          <a:schemeClr val="dk1">
            <a:lumMod val="15000"/>
            <a:lumOff val="85000"/>
          </a:schemeClr>
        </a:fgClr>
        <a:bgClr>
          <a:schemeClr val="lt1"/>
        </a:bgClr>
      </a:pattFill>
    </cs:spPr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dk1"/>
    </cs:fontRef>
    <cs:spPr>
      <a:pattFill prst="ltDnDiag">
        <a:fgClr>
          <a:schemeClr val="dk1">
            <a:lumMod val="15000"/>
            <a:lumOff val="85000"/>
          </a:schemeClr>
        </a:fgClr>
        <a:bgClr>
          <a:schemeClr val="lt1"/>
        </a:bgClr>
      </a:pattFill>
    </cs:spPr>
  </cs:plotArea>
  <cs:plotArea3D>
    <cs:lnRef idx="0"/>
    <cs:fillRef idx="0"/>
    <cs:effectRef idx="0"/>
    <cs:fontRef idx="minor">
      <a:schemeClr val="dk1"/>
    </cs:fontRef>
    <cs:spPr>
      <a:solidFill>
        <a:schemeClr val="lt1"/>
      </a:solidFill>
    </cs:spPr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ajor">
      <a:schemeClr val="dk1">
        <a:lumMod val="50000"/>
        <a:lumOff val="50000"/>
      </a:schemeClr>
    </cs:fontRef>
    <cs:defRPr sz="1600" b="1" kern="1200" cap="none" spc="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  <cs:spPr>
      <a:pattFill prst="ltDnDiag">
        <a:fgClr>
          <a:schemeClr val="dk1">
            <a:lumMod val="15000"/>
            <a:lumOff val="85000"/>
          </a:schemeClr>
        </a:fgClr>
        <a:bgClr>
          <a:schemeClr val="lt1"/>
        </a:bgClr>
      </a:pattFill>
    </cs:spPr>
  </cs:wall>
</cs:chartStyle>
</file>

<file path=xl/charts/style32.xml><?xml version="1.0" encoding="utf-8"?>
<cs:chartStyle xmlns:cs="http://schemas.microsoft.com/office/drawing/2012/chartStyle" xmlns:a="http://schemas.openxmlformats.org/drawingml/2006/main" id="208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 cap="none" spc="0" normalizeH="0" baseline="0"/>
  </cs:categoryAxis>
  <cs:chartArea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lt1"/>
      </a:solidFill>
      <a:ln w="1587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8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  <cs:spPr>
      <a:pattFill prst="ltDnDiag">
        <a:fgClr>
          <a:schemeClr val="dk1">
            <a:lumMod val="15000"/>
            <a:lumOff val="85000"/>
          </a:schemeClr>
        </a:fgClr>
        <a:bgClr>
          <a:schemeClr val="lt1"/>
        </a:bgClr>
      </a:pattFill>
    </cs:spPr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dk1"/>
    </cs:fontRef>
    <cs:spPr>
      <a:pattFill prst="ltDnDiag">
        <a:fgClr>
          <a:schemeClr val="dk1">
            <a:lumMod val="15000"/>
            <a:lumOff val="85000"/>
          </a:schemeClr>
        </a:fgClr>
        <a:bgClr>
          <a:schemeClr val="lt1"/>
        </a:bgClr>
      </a:pattFill>
    </cs:spPr>
  </cs:plotArea>
  <cs:plotArea3D>
    <cs:lnRef idx="0"/>
    <cs:fillRef idx="0"/>
    <cs:effectRef idx="0"/>
    <cs:fontRef idx="minor">
      <a:schemeClr val="dk1"/>
    </cs:fontRef>
    <cs:spPr>
      <a:solidFill>
        <a:schemeClr val="lt1"/>
      </a:solidFill>
    </cs:spPr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ajor">
      <a:schemeClr val="dk1">
        <a:lumMod val="50000"/>
        <a:lumOff val="50000"/>
      </a:schemeClr>
    </cs:fontRef>
    <cs:defRPr sz="1600" b="1" kern="1200" cap="none" spc="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  <cs:spPr>
      <a:pattFill prst="ltDnDiag">
        <a:fgClr>
          <a:schemeClr val="dk1">
            <a:lumMod val="15000"/>
            <a:lumOff val="85000"/>
          </a:schemeClr>
        </a:fgClr>
        <a:bgClr>
          <a:schemeClr val="lt1"/>
        </a:bgClr>
      </a:pattFill>
    </cs:spPr>
  </cs:wall>
</cs:chartStyle>
</file>

<file path=xl/charts/style33.xml><?xml version="1.0" encoding="utf-8"?>
<cs:chartStyle xmlns:cs="http://schemas.microsoft.com/office/drawing/2012/chartStyle" xmlns:a="http://schemas.openxmlformats.org/drawingml/2006/main" id="221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 cap="none" spc="0" normalizeH="0" baseline="0"/>
  </cs:categoryAxis>
  <cs:chartArea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lt1"/>
      </a:solidFill>
      <a:ln w="1587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8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  <cs:spPr>
      <a:pattFill prst="ltDnDiag">
        <a:fgClr>
          <a:schemeClr val="dk1">
            <a:lumMod val="15000"/>
            <a:lumOff val="85000"/>
          </a:schemeClr>
        </a:fgClr>
        <a:bgClr>
          <a:schemeClr val="lt1"/>
        </a:bgClr>
      </a:pattFill>
    </cs:spPr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dk1"/>
    </cs:fontRef>
    <cs:spPr>
      <a:pattFill prst="ltDnDiag">
        <a:fgClr>
          <a:schemeClr val="dk1">
            <a:lumMod val="15000"/>
            <a:lumOff val="85000"/>
          </a:schemeClr>
        </a:fgClr>
        <a:bgClr>
          <a:schemeClr val="lt1"/>
        </a:bgClr>
      </a:pattFill>
    </cs:spPr>
  </cs:plotArea>
  <cs:plotArea3D>
    <cs:lnRef idx="0"/>
    <cs:fillRef idx="0"/>
    <cs:effectRef idx="0"/>
    <cs:fontRef idx="minor">
      <a:schemeClr val="dk1"/>
    </cs:fontRef>
    <cs:spPr>
      <a:solidFill>
        <a:schemeClr val="lt1"/>
      </a:solidFill>
    </cs:spPr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ajor">
      <a:schemeClr val="dk1">
        <a:lumMod val="50000"/>
        <a:lumOff val="50000"/>
      </a:schemeClr>
    </cs:fontRef>
    <cs:defRPr sz="1600" b="1" kern="1200" cap="none" spc="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  <cs:spPr>
      <a:pattFill prst="ltDnDiag">
        <a:fgClr>
          <a:schemeClr val="dk1">
            <a:lumMod val="15000"/>
            <a:lumOff val="85000"/>
          </a:schemeClr>
        </a:fgClr>
        <a:bgClr>
          <a:schemeClr val="lt1"/>
        </a:bgClr>
      </a:pattFill>
    </cs:spPr>
  </cs:wall>
</cs:chartStyle>
</file>

<file path=xl/charts/style34.xml><?xml version="1.0" encoding="utf-8"?>
<cs:chartStyle xmlns:cs="http://schemas.microsoft.com/office/drawing/2012/chartStyle" xmlns:a="http://schemas.openxmlformats.org/drawingml/2006/main" id="232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 cap="none" spc="0" normalizeH="0" baseline="0"/>
  </cs:categoryAxis>
  <cs:chartArea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lt1"/>
      </a:solidFill>
      <a:ln w="1587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8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  <cs:spPr>
      <a:pattFill prst="ltDnDiag">
        <a:fgClr>
          <a:schemeClr val="dk1">
            <a:lumMod val="15000"/>
            <a:lumOff val="85000"/>
          </a:schemeClr>
        </a:fgClr>
        <a:bgClr>
          <a:schemeClr val="lt1"/>
        </a:bgClr>
      </a:pattFill>
    </cs:spPr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15000"/>
            <a:lumOff val="85000"/>
            <a:alpha val="54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15000"/>
            <a:lumOff val="85000"/>
            <a:alpha val="51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dk1"/>
    </cs:fontRef>
    <cs:spPr>
      <a:pattFill prst="ltDnDiag">
        <a:fgClr>
          <a:schemeClr val="dk1">
            <a:lumMod val="15000"/>
            <a:lumOff val="85000"/>
          </a:schemeClr>
        </a:fgClr>
        <a:bgClr>
          <a:schemeClr val="lt1"/>
        </a:bgClr>
      </a:pattFill>
    </cs:spPr>
  </cs:plotArea>
  <cs:plotArea3D>
    <cs:lnRef idx="0"/>
    <cs:fillRef idx="0"/>
    <cs:effectRef idx="0"/>
    <cs:fontRef idx="minor">
      <a:schemeClr val="dk1"/>
    </cs:fontRef>
    <cs:spPr>
      <a:solidFill>
        <a:schemeClr val="lt1"/>
      </a:solidFill>
    </cs:spPr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ajor">
      <a:schemeClr val="dk1">
        <a:lumMod val="50000"/>
        <a:lumOff val="50000"/>
      </a:schemeClr>
    </cs:fontRef>
    <cs:defRPr sz="1600" b="1" kern="1200" cap="none" spc="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  <cs:spPr>
      <a:pattFill prst="ltDnDiag">
        <a:fgClr>
          <a:schemeClr val="dk1">
            <a:lumMod val="15000"/>
            <a:lumOff val="85000"/>
          </a:schemeClr>
        </a:fgClr>
        <a:bgClr>
          <a:schemeClr val="lt1"/>
        </a:bgClr>
      </a:pattFill>
    </cs:spPr>
  </cs:wall>
</cs:chartStyle>
</file>

<file path=xl/charts/style35.xml><?xml version="1.0" encoding="utf-8"?>
<cs:chartStyle xmlns:cs="http://schemas.microsoft.com/office/drawing/2012/chartStyle" xmlns:a="http://schemas.openxmlformats.org/drawingml/2006/main" id="232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 cap="none" spc="0" normalizeH="0" baseline="0"/>
  </cs:categoryAxis>
  <cs:chartArea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lt1"/>
      </a:solidFill>
      <a:ln w="1587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8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  <cs:spPr>
      <a:pattFill prst="ltDnDiag">
        <a:fgClr>
          <a:schemeClr val="dk1">
            <a:lumMod val="15000"/>
            <a:lumOff val="85000"/>
          </a:schemeClr>
        </a:fgClr>
        <a:bgClr>
          <a:schemeClr val="lt1"/>
        </a:bgClr>
      </a:pattFill>
    </cs:spPr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15000"/>
            <a:lumOff val="85000"/>
            <a:alpha val="54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15000"/>
            <a:lumOff val="85000"/>
            <a:alpha val="51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dk1"/>
    </cs:fontRef>
    <cs:spPr>
      <a:pattFill prst="ltDnDiag">
        <a:fgClr>
          <a:schemeClr val="dk1">
            <a:lumMod val="15000"/>
            <a:lumOff val="85000"/>
          </a:schemeClr>
        </a:fgClr>
        <a:bgClr>
          <a:schemeClr val="lt1"/>
        </a:bgClr>
      </a:pattFill>
    </cs:spPr>
  </cs:plotArea>
  <cs:plotArea3D>
    <cs:lnRef idx="0"/>
    <cs:fillRef idx="0"/>
    <cs:effectRef idx="0"/>
    <cs:fontRef idx="minor">
      <a:schemeClr val="dk1"/>
    </cs:fontRef>
    <cs:spPr>
      <a:solidFill>
        <a:schemeClr val="lt1"/>
      </a:solidFill>
    </cs:spPr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ajor">
      <a:schemeClr val="dk1">
        <a:lumMod val="50000"/>
        <a:lumOff val="50000"/>
      </a:schemeClr>
    </cs:fontRef>
    <cs:defRPr sz="1600" b="1" kern="1200" cap="none" spc="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  <cs:spPr>
      <a:pattFill prst="ltDnDiag">
        <a:fgClr>
          <a:schemeClr val="dk1">
            <a:lumMod val="15000"/>
            <a:lumOff val="85000"/>
          </a:schemeClr>
        </a:fgClr>
        <a:bgClr>
          <a:schemeClr val="lt1"/>
        </a:bgClr>
      </a:pattFill>
    </cs:spPr>
  </cs:wall>
</cs:chartStyle>
</file>

<file path=xl/charts/style36.xml><?xml version="1.0" encoding="utf-8"?>
<cs:chartStyle xmlns:cs="http://schemas.microsoft.com/office/drawing/2012/chartStyle" xmlns:a="http://schemas.openxmlformats.org/drawingml/2006/main" id="208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 cap="none" spc="0" normalizeH="0" baseline="0"/>
  </cs:categoryAxis>
  <cs:chartArea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lt1"/>
      </a:solidFill>
      <a:ln w="1587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8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  <cs:spPr>
      <a:pattFill prst="ltDnDiag">
        <a:fgClr>
          <a:schemeClr val="dk1">
            <a:lumMod val="15000"/>
            <a:lumOff val="85000"/>
          </a:schemeClr>
        </a:fgClr>
        <a:bgClr>
          <a:schemeClr val="lt1"/>
        </a:bgClr>
      </a:pattFill>
    </cs:spPr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dk1"/>
    </cs:fontRef>
    <cs:spPr>
      <a:pattFill prst="ltDnDiag">
        <a:fgClr>
          <a:schemeClr val="dk1">
            <a:lumMod val="15000"/>
            <a:lumOff val="85000"/>
          </a:schemeClr>
        </a:fgClr>
        <a:bgClr>
          <a:schemeClr val="lt1"/>
        </a:bgClr>
      </a:pattFill>
    </cs:spPr>
  </cs:plotArea>
  <cs:plotArea3D>
    <cs:lnRef idx="0"/>
    <cs:fillRef idx="0"/>
    <cs:effectRef idx="0"/>
    <cs:fontRef idx="minor">
      <a:schemeClr val="dk1"/>
    </cs:fontRef>
    <cs:spPr>
      <a:solidFill>
        <a:schemeClr val="lt1"/>
      </a:solidFill>
    </cs:spPr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ajor">
      <a:schemeClr val="dk1">
        <a:lumMod val="50000"/>
        <a:lumOff val="50000"/>
      </a:schemeClr>
    </cs:fontRef>
    <cs:defRPr sz="1600" b="1" kern="1200" cap="none" spc="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  <cs:spPr>
      <a:pattFill prst="ltDnDiag">
        <a:fgClr>
          <a:schemeClr val="dk1">
            <a:lumMod val="15000"/>
            <a:lumOff val="85000"/>
          </a:schemeClr>
        </a:fgClr>
        <a:bgClr>
          <a:schemeClr val="lt1"/>
        </a:bgClr>
      </a:pattFill>
    </cs:spPr>
  </cs:wall>
</cs:chartStyle>
</file>

<file path=xl/charts/style37.xml><?xml version="1.0" encoding="utf-8"?>
<cs:chartStyle xmlns:cs="http://schemas.microsoft.com/office/drawing/2012/chartStyle" xmlns:a="http://schemas.openxmlformats.org/drawingml/2006/main" id="208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 cap="none" spc="0" normalizeH="0" baseline="0"/>
  </cs:categoryAxis>
  <cs:chartArea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lt1"/>
      </a:solidFill>
      <a:ln w="1587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8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  <cs:spPr>
      <a:pattFill prst="ltDnDiag">
        <a:fgClr>
          <a:schemeClr val="dk1">
            <a:lumMod val="15000"/>
            <a:lumOff val="85000"/>
          </a:schemeClr>
        </a:fgClr>
        <a:bgClr>
          <a:schemeClr val="lt1"/>
        </a:bgClr>
      </a:pattFill>
    </cs:spPr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dk1"/>
    </cs:fontRef>
    <cs:spPr>
      <a:pattFill prst="ltDnDiag">
        <a:fgClr>
          <a:schemeClr val="dk1">
            <a:lumMod val="15000"/>
            <a:lumOff val="85000"/>
          </a:schemeClr>
        </a:fgClr>
        <a:bgClr>
          <a:schemeClr val="lt1"/>
        </a:bgClr>
      </a:pattFill>
    </cs:spPr>
  </cs:plotArea>
  <cs:plotArea3D>
    <cs:lnRef idx="0"/>
    <cs:fillRef idx="0"/>
    <cs:effectRef idx="0"/>
    <cs:fontRef idx="minor">
      <a:schemeClr val="dk1"/>
    </cs:fontRef>
    <cs:spPr>
      <a:solidFill>
        <a:schemeClr val="lt1"/>
      </a:solidFill>
    </cs:spPr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ajor">
      <a:schemeClr val="dk1">
        <a:lumMod val="50000"/>
        <a:lumOff val="50000"/>
      </a:schemeClr>
    </cs:fontRef>
    <cs:defRPr sz="1600" b="1" kern="1200" cap="none" spc="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  <cs:spPr>
      <a:pattFill prst="ltDnDiag">
        <a:fgClr>
          <a:schemeClr val="dk1">
            <a:lumMod val="15000"/>
            <a:lumOff val="85000"/>
          </a:schemeClr>
        </a:fgClr>
        <a:bgClr>
          <a:schemeClr val="lt1"/>
        </a:bgClr>
      </a:pattFill>
    </cs:spPr>
  </cs:wall>
</cs:chartStyle>
</file>

<file path=xl/charts/style38.xml><?xml version="1.0" encoding="utf-8"?>
<cs:chartStyle xmlns:cs="http://schemas.microsoft.com/office/drawing/2012/chartStyle" xmlns:a="http://schemas.openxmlformats.org/drawingml/2006/main" id="232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 cap="none" spc="0" normalizeH="0" baseline="0"/>
  </cs:categoryAxis>
  <cs:chartArea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lt1"/>
      </a:solidFill>
      <a:ln w="1587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8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  <cs:spPr>
      <a:pattFill prst="ltDnDiag">
        <a:fgClr>
          <a:schemeClr val="dk1">
            <a:lumMod val="15000"/>
            <a:lumOff val="85000"/>
          </a:schemeClr>
        </a:fgClr>
        <a:bgClr>
          <a:schemeClr val="lt1"/>
        </a:bgClr>
      </a:pattFill>
    </cs:spPr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15000"/>
            <a:lumOff val="85000"/>
            <a:alpha val="54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15000"/>
            <a:lumOff val="85000"/>
            <a:alpha val="51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dk1"/>
    </cs:fontRef>
    <cs:spPr>
      <a:pattFill prst="ltDnDiag">
        <a:fgClr>
          <a:schemeClr val="dk1">
            <a:lumMod val="15000"/>
            <a:lumOff val="85000"/>
          </a:schemeClr>
        </a:fgClr>
        <a:bgClr>
          <a:schemeClr val="lt1"/>
        </a:bgClr>
      </a:pattFill>
    </cs:spPr>
  </cs:plotArea>
  <cs:plotArea3D>
    <cs:lnRef idx="0"/>
    <cs:fillRef idx="0"/>
    <cs:effectRef idx="0"/>
    <cs:fontRef idx="minor">
      <a:schemeClr val="dk1"/>
    </cs:fontRef>
    <cs:spPr>
      <a:solidFill>
        <a:schemeClr val="lt1"/>
      </a:solidFill>
    </cs:spPr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ajor">
      <a:schemeClr val="dk1">
        <a:lumMod val="50000"/>
        <a:lumOff val="50000"/>
      </a:schemeClr>
    </cs:fontRef>
    <cs:defRPr sz="1600" b="1" kern="1200" cap="none" spc="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  <cs:spPr>
      <a:pattFill prst="ltDnDiag">
        <a:fgClr>
          <a:schemeClr val="dk1">
            <a:lumMod val="15000"/>
            <a:lumOff val="85000"/>
          </a:schemeClr>
        </a:fgClr>
        <a:bgClr>
          <a:schemeClr val="lt1"/>
        </a:bgClr>
      </a:pattFill>
    </cs:spPr>
  </cs:wall>
</cs:chartStyle>
</file>

<file path=xl/charts/style39.xml><?xml version="1.0" encoding="utf-8"?>
<cs:chartStyle xmlns:cs="http://schemas.microsoft.com/office/drawing/2012/chartStyle" xmlns:a="http://schemas.openxmlformats.org/drawingml/2006/main" id="232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 cap="none" spc="0" normalizeH="0" baseline="0"/>
  </cs:categoryAxis>
  <cs:chartArea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lt1"/>
      </a:solidFill>
      <a:ln w="1587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8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  <cs:spPr>
      <a:pattFill prst="ltDnDiag">
        <a:fgClr>
          <a:schemeClr val="dk1">
            <a:lumMod val="15000"/>
            <a:lumOff val="85000"/>
          </a:schemeClr>
        </a:fgClr>
        <a:bgClr>
          <a:schemeClr val="lt1"/>
        </a:bgClr>
      </a:pattFill>
    </cs:spPr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15000"/>
            <a:lumOff val="85000"/>
            <a:alpha val="54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15000"/>
            <a:lumOff val="85000"/>
            <a:alpha val="51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dk1"/>
    </cs:fontRef>
    <cs:spPr>
      <a:pattFill prst="ltDnDiag">
        <a:fgClr>
          <a:schemeClr val="dk1">
            <a:lumMod val="15000"/>
            <a:lumOff val="85000"/>
          </a:schemeClr>
        </a:fgClr>
        <a:bgClr>
          <a:schemeClr val="lt1"/>
        </a:bgClr>
      </a:pattFill>
    </cs:spPr>
  </cs:plotArea>
  <cs:plotArea3D>
    <cs:lnRef idx="0"/>
    <cs:fillRef idx="0"/>
    <cs:effectRef idx="0"/>
    <cs:fontRef idx="minor">
      <a:schemeClr val="dk1"/>
    </cs:fontRef>
    <cs:spPr>
      <a:solidFill>
        <a:schemeClr val="lt1"/>
      </a:solidFill>
    </cs:spPr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ajor">
      <a:schemeClr val="dk1">
        <a:lumMod val="50000"/>
        <a:lumOff val="50000"/>
      </a:schemeClr>
    </cs:fontRef>
    <cs:defRPr sz="1600" b="1" kern="1200" cap="none" spc="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  <cs:spPr>
      <a:pattFill prst="ltDnDiag">
        <a:fgClr>
          <a:schemeClr val="dk1">
            <a:lumMod val="15000"/>
            <a:lumOff val="85000"/>
          </a:schemeClr>
        </a:fgClr>
        <a:bgClr>
          <a:schemeClr val="lt1"/>
        </a:bgClr>
      </a:pattFill>
    </cs:spPr>
  </cs:wall>
</cs:chartStyle>
</file>

<file path=xl/charts/style40.xml><?xml version="1.0" encoding="utf-8"?>
<cs:chartStyle xmlns:cs="http://schemas.microsoft.com/office/drawing/2012/chartStyle" xmlns:a="http://schemas.openxmlformats.org/drawingml/2006/main" id="221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 cap="none" spc="0" normalizeH="0" baseline="0"/>
  </cs:categoryAxis>
  <cs:chartArea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lt1"/>
      </a:solidFill>
      <a:ln w="1587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8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  <cs:spPr>
      <a:pattFill prst="ltDnDiag">
        <a:fgClr>
          <a:schemeClr val="dk1">
            <a:lumMod val="15000"/>
            <a:lumOff val="85000"/>
          </a:schemeClr>
        </a:fgClr>
        <a:bgClr>
          <a:schemeClr val="lt1"/>
        </a:bgClr>
      </a:pattFill>
    </cs:spPr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dk1"/>
    </cs:fontRef>
    <cs:spPr>
      <a:pattFill prst="ltDnDiag">
        <a:fgClr>
          <a:schemeClr val="dk1">
            <a:lumMod val="15000"/>
            <a:lumOff val="85000"/>
          </a:schemeClr>
        </a:fgClr>
        <a:bgClr>
          <a:schemeClr val="lt1"/>
        </a:bgClr>
      </a:pattFill>
    </cs:spPr>
  </cs:plotArea>
  <cs:plotArea3D>
    <cs:lnRef idx="0"/>
    <cs:fillRef idx="0"/>
    <cs:effectRef idx="0"/>
    <cs:fontRef idx="minor">
      <a:schemeClr val="dk1"/>
    </cs:fontRef>
    <cs:spPr>
      <a:solidFill>
        <a:schemeClr val="lt1"/>
      </a:solidFill>
    </cs:spPr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ajor">
      <a:schemeClr val="dk1">
        <a:lumMod val="50000"/>
        <a:lumOff val="50000"/>
      </a:schemeClr>
    </cs:fontRef>
    <cs:defRPr sz="1600" b="1" kern="1200" cap="none" spc="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  <cs:spPr>
      <a:pattFill prst="ltDnDiag">
        <a:fgClr>
          <a:schemeClr val="dk1">
            <a:lumMod val="15000"/>
            <a:lumOff val="85000"/>
          </a:schemeClr>
        </a:fgClr>
        <a:bgClr>
          <a:schemeClr val="lt1"/>
        </a:bgClr>
      </a:pattFill>
    </cs:spPr>
  </cs:wall>
</cs:chartStyle>
</file>

<file path=xl/charts/style41.xml><?xml version="1.0" encoding="utf-8"?>
<cs:chartStyle xmlns:cs="http://schemas.microsoft.com/office/drawing/2012/chartStyle" xmlns:a="http://schemas.openxmlformats.org/drawingml/2006/main" id="208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 cap="none" spc="0" normalizeH="0" baseline="0"/>
  </cs:categoryAxis>
  <cs:chartArea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lt1"/>
      </a:solidFill>
      <a:ln w="1587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8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  <cs:spPr>
      <a:pattFill prst="ltDnDiag">
        <a:fgClr>
          <a:schemeClr val="dk1">
            <a:lumMod val="15000"/>
            <a:lumOff val="85000"/>
          </a:schemeClr>
        </a:fgClr>
        <a:bgClr>
          <a:schemeClr val="lt1"/>
        </a:bgClr>
      </a:pattFill>
    </cs:spPr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dk1"/>
    </cs:fontRef>
    <cs:spPr>
      <a:pattFill prst="ltDnDiag">
        <a:fgClr>
          <a:schemeClr val="dk1">
            <a:lumMod val="15000"/>
            <a:lumOff val="85000"/>
          </a:schemeClr>
        </a:fgClr>
        <a:bgClr>
          <a:schemeClr val="lt1"/>
        </a:bgClr>
      </a:pattFill>
    </cs:spPr>
  </cs:plotArea>
  <cs:plotArea3D>
    <cs:lnRef idx="0"/>
    <cs:fillRef idx="0"/>
    <cs:effectRef idx="0"/>
    <cs:fontRef idx="minor">
      <a:schemeClr val="dk1"/>
    </cs:fontRef>
    <cs:spPr>
      <a:solidFill>
        <a:schemeClr val="lt1"/>
      </a:solidFill>
    </cs:spPr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ajor">
      <a:schemeClr val="dk1">
        <a:lumMod val="50000"/>
        <a:lumOff val="50000"/>
      </a:schemeClr>
    </cs:fontRef>
    <cs:defRPr sz="1600" b="1" kern="1200" cap="none" spc="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  <cs:spPr>
      <a:pattFill prst="ltDnDiag">
        <a:fgClr>
          <a:schemeClr val="dk1">
            <a:lumMod val="15000"/>
            <a:lumOff val="85000"/>
          </a:schemeClr>
        </a:fgClr>
        <a:bgClr>
          <a:schemeClr val="lt1"/>
        </a:bgClr>
      </a:pattFill>
    </cs:spPr>
  </cs:wall>
</cs:chartStyle>
</file>

<file path=xl/charts/style42.xml><?xml version="1.0" encoding="utf-8"?>
<cs:chartStyle xmlns:cs="http://schemas.microsoft.com/office/drawing/2012/chartStyle" xmlns:a="http://schemas.openxmlformats.org/drawingml/2006/main" id="232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 cap="none" spc="0" normalizeH="0" baseline="0"/>
  </cs:categoryAxis>
  <cs:chartArea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lt1"/>
      </a:solidFill>
      <a:ln w="1587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8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  <cs:spPr>
      <a:pattFill prst="ltDnDiag">
        <a:fgClr>
          <a:schemeClr val="dk1">
            <a:lumMod val="15000"/>
            <a:lumOff val="85000"/>
          </a:schemeClr>
        </a:fgClr>
        <a:bgClr>
          <a:schemeClr val="lt1"/>
        </a:bgClr>
      </a:pattFill>
    </cs:spPr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15000"/>
            <a:lumOff val="85000"/>
            <a:alpha val="54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15000"/>
            <a:lumOff val="85000"/>
            <a:alpha val="51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dk1"/>
    </cs:fontRef>
    <cs:spPr>
      <a:pattFill prst="ltDnDiag">
        <a:fgClr>
          <a:schemeClr val="dk1">
            <a:lumMod val="15000"/>
            <a:lumOff val="85000"/>
          </a:schemeClr>
        </a:fgClr>
        <a:bgClr>
          <a:schemeClr val="lt1"/>
        </a:bgClr>
      </a:pattFill>
    </cs:spPr>
  </cs:plotArea>
  <cs:plotArea3D>
    <cs:lnRef idx="0"/>
    <cs:fillRef idx="0"/>
    <cs:effectRef idx="0"/>
    <cs:fontRef idx="minor">
      <a:schemeClr val="dk1"/>
    </cs:fontRef>
    <cs:spPr>
      <a:solidFill>
        <a:schemeClr val="lt1"/>
      </a:solidFill>
    </cs:spPr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ajor">
      <a:schemeClr val="dk1">
        <a:lumMod val="50000"/>
        <a:lumOff val="50000"/>
      </a:schemeClr>
    </cs:fontRef>
    <cs:defRPr sz="1600" b="1" kern="1200" cap="none" spc="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  <cs:spPr>
      <a:pattFill prst="ltDnDiag">
        <a:fgClr>
          <a:schemeClr val="dk1">
            <a:lumMod val="15000"/>
            <a:lumOff val="85000"/>
          </a:schemeClr>
        </a:fgClr>
        <a:bgClr>
          <a:schemeClr val="lt1"/>
        </a:bgClr>
      </a:pattFill>
    </cs:spPr>
  </cs:wall>
</cs:chartStyle>
</file>

<file path=xl/charts/style43.xml><?xml version="1.0" encoding="utf-8"?>
<cs:chartStyle xmlns:cs="http://schemas.microsoft.com/office/drawing/2012/chartStyle" xmlns:a="http://schemas.openxmlformats.org/drawingml/2006/main" id="221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 cap="none" spc="0" normalizeH="0" baseline="0"/>
  </cs:categoryAxis>
  <cs:chartArea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lt1"/>
      </a:solidFill>
      <a:ln w="1587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8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  <cs:spPr>
      <a:pattFill prst="ltDnDiag">
        <a:fgClr>
          <a:schemeClr val="dk1">
            <a:lumMod val="15000"/>
            <a:lumOff val="85000"/>
          </a:schemeClr>
        </a:fgClr>
        <a:bgClr>
          <a:schemeClr val="lt1"/>
        </a:bgClr>
      </a:pattFill>
    </cs:spPr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dk1"/>
    </cs:fontRef>
    <cs:spPr>
      <a:pattFill prst="ltDnDiag">
        <a:fgClr>
          <a:schemeClr val="dk1">
            <a:lumMod val="15000"/>
            <a:lumOff val="85000"/>
          </a:schemeClr>
        </a:fgClr>
        <a:bgClr>
          <a:schemeClr val="lt1"/>
        </a:bgClr>
      </a:pattFill>
    </cs:spPr>
  </cs:plotArea>
  <cs:plotArea3D>
    <cs:lnRef idx="0"/>
    <cs:fillRef idx="0"/>
    <cs:effectRef idx="0"/>
    <cs:fontRef idx="minor">
      <a:schemeClr val="dk1"/>
    </cs:fontRef>
    <cs:spPr>
      <a:solidFill>
        <a:schemeClr val="lt1"/>
      </a:solidFill>
    </cs:spPr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ajor">
      <a:schemeClr val="dk1">
        <a:lumMod val="50000"/>
        <a:lumOff val="50000"/>
      </a:schemeClr>
    </cs:fontRef>
    <cs:defRPr sz="1600" b="1" kern="1200" cap="none" spc="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  <cs:spPr>
      <a:pattFill prst="ltDnDiag">
        <a:fgClr>
          <a:schemeClr val="dk1">
            <a:lumMod val="15000"/>
            <a:lumOff val="85000"/>
          </a:schemeClr>
        </a:fgClr>
        <a:bgClr>
          <a:schemeClr val="lt1"/>
        </a:bgClr>
      </a:pattFill>
    </cs:spPr>
  </cs:wall>
</cs:chartStyle>
</file>

<file path=xl/charts/style44.xml><?xml version="1.0" encoding="utf-8"?>
<cs:chartStyle xmlns:cs="http://schemas.microsoft.com/office/drawing/2012/chartStyle" xmlns:a="http://schemas.openxmlformats.org/drawingml/2006/main" id="232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 cap="none" spc="0" normalizeH="0" baseline="0"/>
  </cs:categoryAxis>
  <cs:chartArea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lt1"/>
      </a:solidFill>
      <a:ln w="1587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8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  <cs:spPr>
      <a:pattFill prst="ltDnDiag">
        <a:fgClr>
          <a:schemeClr val="dk1">
            <a:lumMod val="15000"/>
            <a:lumOff val="85000"/>
          </a:schemeClr>
        </a:fgClr>
        <a:bgClr>
          <a:schemeClr val="lt1"/>
        </a:bgClr>
      </a:pattFill>
    </cs:spPr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15000"/>
            <a:lumOff val="85000"/>
            <a:alpha val="54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15000"/>
            <a:lumOff val="85000"/>
            <a:alpha val="51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dk1"/>
    </cs:fontRef>
    <cs:spPr>
      <a:pattFill prst="ltDnDiag">
        <a:fgClr>
          <a:schemeClr val="dk1">
            <a:lumMod val="15000"/>
            <a:lumOff val="85000"/>
          </a:schemeClr>
        </a:fgClr>
        <a:bgClr>
          <a:schemeClr val="lt1"/>
        </a:bgClr>
      </a:pattFill>
    </cs:spPr>
  </cs:plotArea>
  <cs:plotArea3D>
    <cs:lnRef idx="0"/>
    <cs:fillRef idx="0"/>
    <cs:effectRef idx="0"/>
    <cs:fontRef idx="minor">
      <a:schemeClr val="dk1"/>
    </cs:fontRef>
    <cs:spPr>
      <a:solidFill>
        <a:schemeClr val="lt1"/>
      </a:solidFill>
    </cs:spPr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ajor">
      <a:schemeClr val="dk1">
        <a:lumMod val="50000"/>
        <a:lumOff val="50000"/>
      </a:schemeClr>
    </cs:fontRef>
    <cs:defRPr sz="1600" b="1" kern="1200" cap="none" spc="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  <cs:spPr>
      <a:pattFill prst="ltDnDiag">
        <a:fgClr>
          <a:schemeClr val="dk1">
            <a:lumMod val="15000"/>
            <a:lumOff val="85000"/>
          </a:schemeClr>
        </a:fgClr>
        <a:bgClr>
          <a:schemeClr val="lt1"/>
        </a:bgClr>
      </a:pattFill>
    </cs:spPr>
  </cs:wall>
</cs:chartStyle>
</file>

<file path=xl/charts/style45.xml><?xml version="1.0" encoding="utf-8"?>
<cs:chartStyle xmlns:cs="http://schemas.microsoft.com/office/drawing/2012/chartStyle" xmlns:a="http://schemas.openxmlformats.org/drawingml/2006/main" id="208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 cap="none" spc="0" normalizeH="0" baseline="0"/>
  </cs:categoryAxis>
  <cs:chartArea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lt1"/>
      </a:solidFill>
      <a:ln w="1587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8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  <cs:spPr>
      <a:pattFill prst="ltDnDiag">
        <a:fgClr>
          <a:schemeClr val="dk1">
            <a:lumMod val="15000"/>
            <a:lumOff val="85000"/>
          </a:schemeClr>
        </a:fgClr>
        <a:bgClr>
          <a:schemeClr val="lt1"/>
        </a:bgClr>
      </a:pattFill>
    </cs:spPr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dk1"/>
    </cs:fontRef>
    <cs:spPr>
      <a:pattFill prst="ltDnDiag">
        <a:fgClr>
          <a:schemeClr val="dk1">
            <a:lumMod val="15000"/>
            <a:lumOff val="85000"/>
          </a:schemeClr>
        </a:fgClr>
        <a:bgClr>
          <a:schemeClr val="lt1"/>
        </a:bgClr>
      </a:pattFill>
    </cs:spPr>
  </cs:plotArea>
  <cs:plotArea3D>
    <cs:lnRef idx="0"/>
    <cs:fillRef idx="0"/>
    <cs:effectRef idx="0"/>
    <cs:fontRef idx="minor">
      <a:schemeClr val="dk1"/>
    </cs:fontRef>
    <cs:spPr>
      <a:solidFill>
        <a:schemeClr val="lt1"/>
      </a:solidFill>
    </cs:spPr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ajor">
      <a:schemeClr val="dk1">
        <a:lumMod val="50000"/>
        <a:lumOff val="50000"/>
      </a:schemeClr>
    </cs:fontRef>
    <cs:defRPr sz="1600" b="1" kern="1200" cap="none" spc="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  <cs:spPr>
      <a:pattFill prst="ltDnDiag">
        <a:fgClr>
          <a:schemeClr val="dk1">
            <a:lumMod val="15000"/>
            <a:lumOff val="85000"/>
          </a:schemeClr>
        </a:fgClr>
        <a:bgClr>
          <a:schemeClr val="lt1"/>
        </a:bgClr>
      </a:pattFill>
    </cs:spPr>
  </cs:wall>
</cs:chartStyle>
</file>

<file path=xl/charts/style46.xml><?xml version="1.0" encoding="utf-8"?>
<cs:chartStyle xmlns:cs="http://schemas.microsoft.com/office/drawing/2012/chartStyle" xmlns:a="http://schemas.openxmlformats.org/drawingml/2006/main" id="232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 cap="none" spc="0" normalizeH="0" baseline="0"/>
  </cs:categoryAxis>
  <cs:chartArea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lt1"/>
      </a:solidFill>
      <a:ln w="1587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8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  <cs:spPr>
      <a:pattFill prst="ltDnDiag">
        <a:fgClr>
          <a:schemeClr val="dk1">
            <a:lumMod val="15000"/>
            <a:lumOff val="85000"/>
          </a:schemeClr>
        </a:fgClr>
        <a:bgClr>
          <a:schemeClr val="lt1"/>
        </a:bgClr>
      </a:pattFill>
    </cs:spPr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15000"/>
            <a:lumOff val="85000"/>
            <a:alpha val="54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15000"/>
            <a:lumOff val="85000"/>
            <a:alpha val="51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dk1"/>
    </cs:fontRef>
    <cs:spPr>
      <a:pattFill prst="ltDnDiag">
        <a:fgClr>
          <a:schemeClr val="dk1">
            <a:lumMod val="15000"/>
            <a:lumOff val="85000"/>
          </a:schemeClr>
        </a:fgClr>
        <a:bgClr>
          <a:schemeClr val="lt1"/>
        </a:bgClr>
      </a:pattFill>
    </cs:spPr>
  </cs:plotArea>
  <cs:plotArea3D>
    <cs:lnRef idx="0"/>
    <cs:fillRef idx="0"/>
    <cs:effectRef idx="0"/>
    <cs:fontRef idx="minor">
      <a:schemeClr val="dk1"/>
    </cs:fontRef>
    <cs:spPr>
      <a:solidFill>
        <a:schemeClr val="lt1"/>
      </a:solidFill>
    </cs:spPr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ajor">
      <a:schemeClr val="dk1">
        <a:lumMod val="50000"/>
        <a:lumOff val="50000"/>
      </a:schemeClr>
    </cs:fontRef>
    <cs:defRPr sz="1600" b="1" kern="1200" cap="none" spc="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  <cs:spPr>
      <a:pattFill prst="ltDnDiag">
        <a:fgClr>
          <a:schemeClr val="dk1">
            <a:lumMod val="15000"/>
            <a:lumOff val="85000"/>
          </a:schemeClr>
        </a:fgClr>
        <a:bgClr>
          <a:schemeClr val="lt1"/>
        </a:bgClr>
      </a:pattFill>
    </cs:spPr>
  </cs:wall>
</cs:chartStyle>
</file>

<file path=xl/charts/style47.xml><?xml version="1.0" encoding="utf-8"?>
<cs:chartStyle xmlns:cs="http://schemas.microsoft.com/office/drawing/2012/chartStyle" xmlns:a="http://schemas.openxmlformats.org/drawingml/2006/main" id="208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 cap="none" spc="0" normalizeH="0" baseline="0"/>
  </cs:categoryAxis>
  <cs:chartArea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lt1"/>
      </a:solidFill>
      <a:ln w="1587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8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  <cs:spPr>
      <a:pattFill prst="ltDnDiag">
        <a:fgClr>
          <a:schemeClr val="dk1">
            <a:lumMod val="15000"/>
            <a:lumOff val="85000"/>
          </a:schemeClr>
        </a:fgClr>
        <a:bgClr>
          <a:schemeClr val="lt1"/>
        </a:bgClr>
      </a:pattFill>
    </cs:spPr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dk1"/>
    </cs:fontRef>
    <cs:spPr>
      <a:pattFill prst="ltDnDiag">
        <a:fgClr>
          <a:schemeClr val="dk1">
            <a:lumMod val="15000"/>
            <a:lumOff val="85000"/>
          </a:schemeClr>
        </a:fgClr>
        <a:bgClr>
          <a:schemeClr val="lt1"/>
        </a:bgClr>
      </a:pattFill>
    </cs:spPr>
  </cs:plotArea>
  <cs:plotArea3D>
    <cs:lnRef idx="0"/>
    <cs:fillRef idx="0"/>
    <cs:effectRef idx="0"/>
    <cs:fontRef idx="minor">
      <a:schemeClr val="dk1"/>
    </cs:fontRef>
    <cs:spPr>
      <a:solidFill>
        <a:schemeClr val="lt1"/>
      </a:solidFill>
    </cs:spPr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ajor">
      <a:schemeClr val="dk1">
        <a:lumMod val="50000"/>
        <a:lumOff val="50000"/>
      </a:schemeClr>
    </cs:fontRef>
    <cs:defRPr sz="1600" b="1" kern="1200" cap="none" spc="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  <cs:spPr>
      <a:pattFill prst="ltDnDiag">
        <a:fgClr>
          <a:schemeClr val="dk1">
            <a:lumMod val="15000"/>
            <a:lumOff val="85000"/>
          </a:schemeClr>
        </a:fgClr>
        <a:bgClr>
          <a:schemeClr val="lt1"/>
        </a:bgClr>
      </a:pattFill>
    </cs:spPr>
  </cs:wall>
</cs:chartStyle>
</file>

<file path=xl/charts/style48.xml><?xml version="1.0" encoding="utf-8"?>
<cs:chartStyle xmlns:cs="http://schemas.microsoft.com/office/drawing/2012/chartStyle" xmlns:a="http://schemas.openxmlformats.org/drawingml/2006/main" id="232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 cap="none" spc="0" normalizeH="0" baseline="0"/>
  </cs:categoryAxis>
  <cs:chartArea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lt1"/>
      </a:solidFill>
      <a:ln w="1587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8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  <cs:spPr>
      <a:pattFill prst="ltDnDiag">
        <a:fgClr>
          <a:schemeClr val="dk1">
            <a:lumMod val="15000"/>
            <a:lumOff val="85000"/>
          </a:schemeClr>
        </a:fgClr>
        <a:bgClr>
          <a:schemeClr val="lt1"/>
        </a:bgClr>
      </a:pattFill>
    </cs:spPr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15000"/>
            <a:lumOff val="85000"/>
            <a:alpha val="54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15000"/>
            <a:lumOff val="85000"/>
            <a:alpha val="51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dk1"/>
    </cs:fontRef>
    <cs:spPr>
      <a:pattFill prst="ltDnDiag">
        <a:fgClr>
          <a:schemeClr val="dk1">
            <a:lumMod val="15000"/>
            <a:lumOff val="85000"/>
          </a:schemeClr>
        </a:fgClr>
        <a:bgClr>
          <a:schemeClr val="lt1"/>
        </a:bgClr>
      </a:pattFill>
    </cs:spPr>
  </cs:plotArea>
  <cs:plotArea3D>
    <cs:lnRef idx="0"/>
    <cs:fillRef idx="0"/>
    <cs:effectRef idx="0"/>
    <cs:fontRef idx="minor">
      <a:schemeClr val="dk1"/>
    </cs:fontRef>
    <cs:spPr>
      <a:solidFill>
        <a:schemeClr val="lt1"/>
      </a:solidFill>
    </cs:spPr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ajor">
      <a:schemeClr val="dk1">
        <a:lumMod val="50000"/>
        <a:lumOff val="50000"/>
      </a:schemeClr>
    </cs:fontRef>
    <cs:defRPr sz="1600" b="1" kern="1200" cap="none" spc="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  <cs:spPr>
      <a:pattFill prst="ltDnDiag">
        <a:fgClr>
          <a:schemeClr val="dk1">
            <a:lumMod val="15000"/>
            <a:lumOff val="85000"/>
          </a:schemeClr>
        </a:fgClr>
        <a:bgClr>
          <a:schemeClr val="lt1"/>
        </a:bgClr>
      </a:pattFill>
    </cs:spPr>
  </cs:wall>
</cs:chartStyle>
</file>

<file path=xl/charts/style49.xml><?xml version="1.0" encoding="utf-8"?>
<cs:chartStyle xmlns:cs="http://schemas.microsoft.com/office/drawing/2012/chartStyle" xmlns:a="http://schemas.openxmlformats.org/drawingml/2006/main" id="208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 cap="none" spc="0" normalizeH="0" baseline="0"/>
  </cs:categoryAxis>
  <cs:chartArea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lt1"/>
      </a:solidFill>
      <a:ln w="1587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8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  <cs:spPr>
      <a:pattFill prst="ltDnDiag">
        <a:fgClr>
          <a:schemeClr val="dk1">
            <a:lumMod val="15000"/>
            <a:lumOff val="85000"/>
          </a:schemeClr>
        </a:fgClr>
        <a:bgClr>
          <a:schemeClr val="lt1"/>
        </a:bgClr>
      </a:pattFill>
    </cs:spPr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dk1"/>
    </cs:fontRef>
    <cs:spPr>
      <a:pattFill prst="ltDnDiag">
        <a:fgClr>
          <a:schemeClr val="dk1">
            <a:lumMod val="15000"/>
            <a:lumOff val="85000"/>
          </a:schemeClr>
        </a:fgClr>
        <a:bgClr>
          <a:schemeClr val="lt1"/>
        </a:bgClr>
      </a:pattFill>
    </cs:spPr>
  </cs:plotArea>
  <cs:plotArea3D>
    <cs:lnRef idx="0"/>
    <cs:fillRef idx="0"/>
    <cs:effectRef idx="0"/>
    <cs:fontRef idx="minor">
      <a:schemeClr val="dk1"/>
    </cs:fontRef>
    <cs:spPr>
      <a:solidFill>
        <a:schemeClr val="lt1"/>
      </a:solidFill>
    </cs:spPr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ajor">
      <a:schemeClr val="dk1">
        <a:lumMod val="50000"/>
        <a:lumOff val="50000"/>
      </a:schemeClr>
    </cs:fontRef>
    <cs:defRPr sz="1600" b="1" kern="1200" cap="none" spc="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  <cs:spPr>
      <a:pattFill prst="ltDnDiag">
        <a:fgClr>
          <a:schemeClr val="dk1">
            <a:lumMod val="15000"/>
            <a:lumOff val="85000"/>
          </a:schemeClr>
        </a:fgClr>
        <a:bgClr>
          <a:schemeClr val="lt1"/>
        </a:bgClr>
      </a:pattFill>
    </cs:spPr>
  </cs:wall>
</cs:chartStyle>
</file>

<file path=xl/charts/style50.xml><?xml version="1.0" encoding="utf-8"?>
<cs:chartStyle xmlns:cs="http://schemas.microsoft.com/office/drawing/2012/chartStyle" xmlns:a="http://schemas.openxmlformats.org/drawingml/2006/main" id="232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 cap="none" spc="0" normalizeH="0" baseline="0"/>
  </cs:categoryAxis>
  <cs:chartArea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lt1"/>
      </a:solidFill>
      <a:ln w="1587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8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  <cs:spPr>
      <a:pattFill prst="ltDnDiag">
        <a:fgClr>
          <a:schemeClr val="dk1">
            <a:lumMod val="15000"/>
            <a:lumOff val="85000"/>
          </a:schemeClr>
        </a:fgClr>
        <a:bgClr>
          <a:schemeClr val="lt1"/>
        </a:bgClr>
      </a:pattFill>
    </cs:spPr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15000"/>
            <a:lumOff val="85000"/>
            <a:alpha val="54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15000"/>
            <a:lumOff val="85000"/>
            <a:alpha val="51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dk1"/>
    </cs:fontRef>
    <cs:spPr>
      <a:pattFill prst="ltDnDiag">
        <a:fgClr>
          <a:schemeClr val="dk1">
            <a:lumMod val="15000"/>
            <a:lumOff val="85000"/>
          </a:schemeClr>
        </a:fgClr>
        <a:bgClr>
          <a:schemeClr val="lt1"/>
        </a:bgClr>
      </a:pattFill>
    </cs:spPr>
  </cs:plotArea>
  <cs:plotArea3D>
    <cs:lnRef idx="0"/>
    <cs:fillRef idx="0"/>
    <cs:effectRef idx="0"/>
    <cs:fontRef idx="minor">
      <a:schemeClr val="dk1"/>
    </cs:fontRef>
    <cs:spPr>
      <a:solidFill>
        <a:schemeClr val="lt1"/>
      </a:solidFill>
    </cs:spPr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ajor">
      <a:schemeClr val="dk1">
        <a:lumMod val="50000"/>
        <a:lumOff val="50000"/>
      </a:schemeClr>
    </cs:fontRef>
    <cs:defRPr sz="1600" b="1" kern="1200" cap="none" spc="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  <cs:spPr>
      <a:pattFill prst="ltDnDiag">
        <a:fgClr>
          <a:schemeClr val="dk1">
            <a:lumMod val="15000"/>
            <a:lumOff val="85000"/>
          </a:schemeClr>
        </a:fgClr>
        <a:bgClr>
          <a:schemeClr val="lt1"/>
        </a:bgClr>
      </a:pattFill>
    </cs:spPr>
  </cs:wall>
</cs:chartStyle>
</file>

<file path=xl/charts/style51.xml><?xml version="1.0" encoding="utf-8"?>
<cs:chartStyle xmlns:cs="http://schemas.microsoft.com/office/drawing/2012/chartStyle" xmlns:a="http://schemas.openxmlformats.org/drawingml/2006/main" id="208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 cap="none" spc="0" normalizeH="0" baseline="0"/>
  </cs:categoryAxis>
  <cs:chartArea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lt1"/>
      </a:solidFill>
      <a:ln w="1587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8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  <cs:spPr>
      <a:pattFill prst="ltDnDiag">
        <a:fgClr>
          <a:schemeClr val="dk1">
            <a:lumMod val="15000"/>
            <a:lumOff val="85000"/>
          </a:schemeClr>
        </a:fgClr>
        <a:bgClr>
          <a:schemeClr val="lt1"/>
        </a:bgClr>
      </a:pattFill>
    </cs:spPr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dk1"/>
    </cs:fontRef>
    <cs:spPr>
      <a:pattFill prst="ltDnDiag">
        <a:fgClr>
          <a:schemeClr val="dk1">
            <a:lumMod val="15000"/>
            <a:lumOff val="85000"/>
          </a:schemeClr>
        </a:fgClr>
        <a:bgClr>
          <a:schemeClr val="lt1"/>
        </a:bgClr>
      </a:pattFill>
    </cs:spPr>
  </cs:plotArea>
  <cs:plotArea3D>
    <cs:lnRef idx="0"/>
    <cs:fillRef idx="0"/>
    <cs:effectRef idx="0"/>
    <cs:fontRef idx="minor">
      <a:schemeClr val="dk1"/>
    </cs:fontRef>
    <cs:spPr>
      <a:solidFill>
        <a:schemeClr val="lt1"/>
      </a:solidFill>
    </cs:spPr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ajor">
      <a:schemeClr val="dk1">
        <a:lumMod val="50000"/>
        <a:lumOff val="50000"/>
      </a:schemeClr>
    </cs:fontRef>
    <cs:defRPr sz="1600" b="1" kern="1200" cap="none" spc="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  <cs:spPr>
      <a:pattFill prst="ltDnDiag">
        <a:fgClr>
          <a:schemeClr val="dk1">
            <a:lumMod val="15000"/>
            <a:lumOff val="85000"/>
          </a:schemeClr>
        </a:fgClr>
        <a:bgClr>
          <a:schemeClr val="lt1"/>
        </a:bgClr>
      </a:pattFill>
    </cs:spPr>
  </cs:wall>
</cs:chartStyle>
</file>

<file path=xl/charts/style52.xml><?xml version="1.0" encoding="utf-8"?>
<cs:chartStyle xmlns:cs="http://schemas.microsoft.com/office/drawing/2012/chartStyle" xmlns:a="http://schemas.openxmlformats.org/drawingml/2006/main" id="232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 cap="none" spc="0" normalizeH="0" baseline="0"/>
  </cs:categoryAxis>
  <cs:chartArea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lt1"/>
      </a:solidFill>
      <a:ln w="1587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8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  <cs:spPr>
      <a:pattFill prst="ltDnDiag">
        <a:fgClr>
          <a:schemeClr val="dk1">
            <a:lumMod val="15000"/>
            <a:lumOff val="85000"/>
          </a:schemeClr>
        </a:fgClr>
        <a:bgClr>
          <a:schemeClr val="lt1"/>
        </a:bgClr>
      </a:pattFill>
    </cs:spPr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15000"/>
            <a:lumOff val="85000"/>
            <a:alpha val="54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15000"/>
            <a:lumOff val="85000"/>
            <a:alpha val="51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dk1"/>
    </cs:fontRef>
    <cs:spPr>
      <a:pattFill prst="ltDnDiag">
        <a:fgClr>
          <a:schemeClr val="dk1">
            <a:lumMod val="15000"/>
            <a:lumOff val="85000"/>
          </a:schemeClr>
        </a:fgClr>
        <a:bgClr>
          <a:schemeClr val="lt1"/>
        </a:bgClr>
      </a:pattFill>
    </cs:spPr>
  </cs:plotArea>
  <cs:plotArea3D>
    <cs:lnRef idx="0"/>
    <cs:fillRef idx="0"/>
    <cs:effectRef idx="0"/>
    <cs:fontRef idx="minor">
      <a:schemeClr val="dk1"/>
    </cs:fontRef>
    <cs:spPr>
      <a:solidFill>
        <a:schemeClr val="lt1"/>
      </a:solidFill>
    </cs:spPr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ajor">
      <a:schemeClr val="dk1">
        <a:lumMod val="50000"/>
        <a:lumOff val="50000"/>
      </a:schemeClr>
    </cs:fontRef>
    <cs:defRPr sz="1600" b="1" kern="1200" cap="none" spc="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  <cs:spPr>
      <a:pattFill prst="ltDnDiag">
        <a:fgClr>
          <a:schemeClr val="dk1">
            <a:lumMod val="15000"/>
            <a:lumOff val="85000"/>
          </a:schemeClr>
        </a:fgClr>
        <a:bgClr>
          <a:schemeClr val="lt1"/>
        </a:bgClr>
      </a:pattFill>
    </cs:spPr>
  </cs:wall>
</cs:chartStyle>
</file>

<file path=xl/charts/style53.xml><?xml version="1.0" encoding="utf-8"?>
<cs:chartStyle xmlns:cs="http://schemas.microsoft.com/office/drawing/2012/chartStyle" xmlns:a="http://schemas.openxmlformats.org/drawingml/2006/main" id="208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 cap="none" spc="0" normalizeH="0" baseline="0"/>
  </cs:categoryAxis>
  <cs:chartArea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lt1"/>
      </a:solidFill>
      <a:ln w="1587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8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  <cs:spPr>
      <a:pattFill prst="ltDnDiag">
        <a:fgClr>
          <a:schemeClr val="dk1">
            <a:lumMod val="15000"/>
            <a:lumOff val="85000"/>
          </a:schemeClr>
        </a:fgClr>
        <a:bgClr>
          <a:schemeClr val="lt1"/>
        </a:bgClr>
      </a:pattFill>
    </cs:spPr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dk1"/>
    </cs:fontRef>
    <cs:spPr>
      <a:pattFill prst="ltDnDiag">
        <a:fgClr>
          <a:schemeClr val="dk1">
            <a:lumMod val="15000"/>
            <a:lumOff val="85000"/>
          </a:schemeClr>
        </a:fgClr>
        <a:bgClr>
          <a:schemeClr val="lt1"/>
        </a:bgClr>
      </a:pattFill>
    </cs:spPr>
  </cs:plotArea>
  <cs:plotArea3D>
    <cs:lnRef idx="0"/>
    <cs:fillRef idx="0"/>
    <cs:effectRef idx="0"/>
    <cs:fontRef idx="minor">
      <a:schemeClr val="dk1"/>
    </cs:fontRef>
    <cs:spPr>
      <a:solidFill>
        <a:schemeClr val="lt1"/>
      </a:solidFill>
    </cs:spPr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ajor">
      <a:schemeClr val="dk1">
        <a:lumMod val="50000"/>
        <a:lumOff val="50000"/>
      </a:schemeClr>
    </cs:fontRef>
    <cs:defRPr sz="1600" b="1" kern="1200" cap="none" spc="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  <cs:spPr>
      <a:pattFill prst="ltDnDiag">
        <a:fgClr>
          <a:schemeClr val="dk1">
            <a:lumMod val="15000"/>
            <a:lumOff val="85000"/>
          </a:schemeClr>
        </a:fgClr>
        <a:bgClr>
          <a:schemeClr val="lt1"/>
        </a:bgClr>
      </a:pattFill>
    </cs:spPr>
  </cs:wall>
</cs:chartStyle>
</file>

<file path=xl/charts/style54.xml><?xml version="1.0" encoding="utf-8"?>
<cs:chartStyle xmlns:cs="http://schemas.microsoft.com/office/drawing/2012/chartStyle" xmlns:a="http://schemas.openxmlformats.org/drawingml/2006/main" id="208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 cap="none" spc="0" normalizeH="0" baseline="0"/>
  </cs:categoryAxis>
  <cs:chartArea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lt1"/>
      </a:solidFill>
      <a:ln w="1587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8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  <cs:spPr>
      <a:pattFill prst="ltDnDiag">
        <a:fgClr>
          <a:schemeClr val="dk1">
            <a:lumMod val="15000"/>
            <a:lumOff val="85000"/>
          </a:schemeClr>
        </a:fgClr>
        <a:bgClr>
          <a:schemeClr val="lt1"/>
        </a:bgClr>
      </a:pattFill>
    </cs:spPr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dk1"/>
    </cs:fontRef>
    <cs:spPr>
      <a:pattFill prst="ltDnDiag">
        <a:fgClr>
          <a:schemeClr val="dk1">
            <a:lumMod val="15000"/>
            <a:lumOff val="85000"/>
          </a:schemeClr>
        </a:fgClr>
        <a:bgClr>
          <a:schemeClr val="lt1"/>
        </a:bgClr>
      </a:pattFill>
    </cs:spPr>
  </cs:plotArea>
  <cs:plotArea3D>
    <cs:lnRef idx="0"/>
    <cs:fillRef idx="0"/>
    <cs:effectRef idx="0"/>
    <cs:fontRef idx="minor">
      <a:schemeClr val="dk1"/>
    </cs:fontRef>
    <cs:spPr>
      <a:solidFill>
        <a:schemeClr val="lt1"/>
      </a:solidFill>
    </cs:spPr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ajor">
      <a:schemeClr val="dk1">
        <a:lumMod val="50000"/>
        <a:lumOff val="50000"/>
      </a:schemeClr>
    </cs:fontRef>
    <cs:defRPr sz="1600" b="1" kern="1200" cap="none" spc="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  <cs:spPr>
      <a:pattFill prst="ltDnDiag">
        <a:fgClr>
          <a:schemeClr val="dk1">
            <a:lumMod val="15000"/>
            <a:lumOff val="85000"/>
          </a:schemeClr>
        </a:fgClr>
        <a:bgClr>
          <a:schemeClr val="lt1"/>
        </a:bgClr>
      </a:pattFill>
    </cs:spPr>
  </cs:wall>
</cs:chartStyle>
</file>

<file path=xl/charts/style55.xml><?xml version="1.0" encoding="utf-8"?>
<cs:chartStyle xmlns:cs="http://schemas.microsoft.com/office/drawing/2012/chartStyle" xmlns:a="http://schemas.openxmlformats.org/drawingml/2006/main" id="208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 cap="none" spc="0" normalizeH="0" baseline="0"/>
  </cs:categoryAxis>
  <cs:chartArea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lt1"/>
      </a:solidFill>
      <a:ln w="1587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8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  <cs:spPr>
      <a:pattFill prst="ltDnDiag">
        <a:fgClr>
          <a:schemeClr val="dk1">
            <a:lumMod val="15000"/>
            <a:lumOff val="85000"/>
          </a:schemeClr>
        </a:fgClr>
        <a:bgClr>
          <a:schemeClr val="lt1"/>
        </a:bgClr>
      </a:pattFill>
    </cs:spPr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dk1"/>
    </cs:fontRef>
    <cs:spPr>
      <a:pattFill prst="ltDnDiag">
        <a:fgClr>
          <a:schemeClr val="dk1">
            <a:lumMod val="15000"/>
            <a:lumOff val="85000"/>
          </a:schemeClr>
        </a:fgClr>
        <a:bgClr>
          <a:schemeClr val="lt1"/>
        </a:bgClr>
      </a:pattFill>
    </cs:spPr>
  </cs:plotArea>
  <cs:plotArea3D>
    <cs:lnRef idx="0"/>
    <cs:fillRef idx="0"/>
    <cs:effectRef idx="0"/>
    <cs:fontRef idx="minor">
      <a:schemeClr val="dk1"/>
    </cs:fontRef>
    <cs:spPr>
      <a:solidFill>
        <a:schemeClr val="lt1"/>
      </a:solidFill>
    </cs:spPr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ajor">
      <a:schemeClr val="dk1">
        <a:lumMod val="50000"/>
        <a:lumOff val="50000"/>
      </a:schemeClr>
    </cs:fontRef>
    <cs:defRPr sz="1600" b="1" kern="1200" cap="none" spc="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  <cs:spPr>
      <a:pattFill prst="ltDnDiag">
        <a:fgClr>
          <a:schemeClr val="dk1">
            <a:lumMod val="15000"/>
            <a:lumOff val="85000"/>
          </a:schemeClr>
        </a:fgClr>
        <a:bgClr>
          <a:schemeClr val="lt1"/>
        </a:bgClr>
      </a:pattFill>
    </cs:spPr>
  </cs:wall>
</cs:chartStyle>
</file>

<file path=xl/charts/style56.xml><?xml version="1.0" encoding="utf-8"?>
<cs:chartStyle xmlns:cs="http://schemas.microsoft.com/office/drawing/2012/chartStyle" xmlns:a="http://schemas.openxmlformats.org/drawingml/2006/main" id="303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 cap="none" spc="0" normalizeH="0" baseline="0"/>
  </cs:categoryAxis>
  <cs:chartArea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lt1"/>
      </a:solidFill>
      <a:ln w="1587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8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  <cs:spPr>
      <a:pattFill prst="ltDnDiag">
        <a:fgClr>
          <a:schemeClr val="dk1">
            <a:lumMod val="15000"/>
            <a:lumOff val="85000"/>
          </a:schemeClr>
        </a:fgClr>
        <a:bgClr>
          <a:schemeClr val="lt1"/>
        </a:bgClr>
      </a:pattFill>
    </cs:spPr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dk1"/>
    </cs:fontRef>
    <cs:spPr>
      <a:pattFill prst="ltDnDiag">
        <a:fgClr>
          <a:schemeClr val="dk1">
            <a:lumMod val="15000"/>
            <a:lumOff val="85000"/>
          </a:schemeClr>
        </a:fgClr>
        <a:bgClr>
          <a:schemeClr val="lt1"/>
        </a:bgClr>
      </a:pattFill>
    </cs:spPr>
  </cs:plotArea>
  <cs:plotArea3D>
    <cs:lnRef idx="0"/>
    <cs:fillRef idx="0"/>
    <cs:effectRef idx="0"/>
    <cs:fontRef idx="minor">
      <a:schemeClr val="dk1"/>
    </cs:fontRef>
    <cs:spPr>
      <a:solidFill>
        <a:schemeClr val="lt1"/>
      </a:solidFill>
    </cs:spPr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ajor">
      <a:schemeClr val="dk1">
        <a:lumMod val="50000"/>
        <a:lumOff val="50000"/>
      </a:schemeClr>
    </cs:fontRef>
    <cs:defRPr sz="1600" b="1" kern="1200" cap="none" spc="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dk1"/>
    </cs:fontRef>
    <cs:spPr>
      <a:pattFill prst="ltDnDiag">
        <a:fgClr>
          <a:schemeClr val="dk1">
            <a:lumMod val="15000"/>
            <a:lumOff val="85000"/>
          </a:schemeClr>
        </a:fgClr>
        <a:bgClr>
          <a:schemeClr val="lt1"/>
        </a:bgClr>
      </a:pattFill>
    </cs:spPr>
  </cs:wall>
</cs:chartStyle>
</file>

<file path=xl/charts/style57.xml><?xml version="1.0" encoding="utf-8"?>
<cs:chartStyle xmlns:cs="http://schemas.microsoft.com/office/drawing/2012/chartStyle" xmlns:a="http://schemas.openxmlformats.org/drawingml/2006/main" id="208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 cap="none" spc="0" normalizeH="0" baseline="0"/>
  </cs:categoryAxis>
  <cs:chartArea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lt1"/>
      </a:solidFill>
      <a:ln w="1587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8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  <cs:spPr>
      <a:pattFill prst="ltDnDiag">
        <a:fgClr>
          <a:schemeClr val="dk1">
            <a:lumMod val="15000"/>
            <a:lumOff val="85000"/>
          </a:schemeClr>
        </a:fgClr>
        <a:bgClr>
          <a:schemeClr val="lt1"/>
        </a:bgClr>
      </a:pattFill>
    </cs:spPr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dk1"/>
    </cs:fontRef>
    <cs:spPr>
      <a:pattFill prst="ltDnDiag">
        <a:fgClr>
          <a:schemeClr val="dk1">
            <a:lumMod val="15000"/>
            <a:lumOff val="85000"/>
          </a:schemeClr>
        </a:fgClr>
        <a:bgClr>
          <a:schemeClr val="lt1"/>
        </a:bgClr>
      </a:pattFill>
    </cs:spPr>
  </cs:plotArea>
  <cs:plotArea3D>
    <cs:lnRef idx="0"/>
    <cs:fillRef idx="0"/>
    <cs:effectRef idx="0"/>
    <cs:fontRef idx="minor">
      <a:schemeClr val="dk1"/>
    </cs:fontRef>
    <cs:spPr>
      <a:solidFill>
        <a:schemeClr val="lt1"/>
      </a:solidFill>
    </cs:spPr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ajor">
      <a:schemeClr val="dk1">
        <a:lumMod val="50000"/>
        <a:lumOff val="50000"/>
      </a:schemeClr>
    </cs:fontRef>
    <cs:defRPr sz="1600" b="1" kern="1200" cap="none" spc="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  <cs:spPr>
      <a:pattFill prst="ltDnDiag">
        <a:fgClr>
          <a:schemeClr val="dk1">
            <a:lumMod val="15000"/>
            <a:lumOff val="85000"/>
          </a:schemeClr>
        </a:fgClr>
        <a:bgClr>
          <a:schemeClr val="lt1"/>
        </a:bgClr>
      </a:pattFill>
    </cs:spPr>
  </cs:wall>
</cs:chartStyle>
</file>

<file path=xl/charts/style58.xml><?xml version="1.0" encoding="utf-8"?>
<cs:chartStyle xmlns:cs="http://schemas.microsoft.com/office/drawing/2012/chartStyle" xmlns:a="http://schemas.openxmlformats.org/drawingml/2006/main" id="232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 cap="none" spc="0" normalizeH="0" baseline="0"/>
  </cs:categoryAxis>
  <cs:chartArea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lt1"/>
      </a:solidFill>
      <a:ln w="1587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8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  <cs:spPr>
      <a:pattFill prst="ltDnDiag">
        <a:fgClr>
          <a:schemeClr val="dk1">
            <a:lumMod val="15000"/>
            <a:lumOff val="85000"/>
          </a:schemeClr>
        </a:fgClr>
        <a:bgClr>
          <a:schemeClr val="lt1"/>
        </a:bgClr>
      </a:pattFill>
    </cs:spPr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15000"/>
            <a:lumOff val="85000"/>
            <a:alpha val="54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15000"/>
            <a:lumOff val="85000"/>
            <a:alpha val="51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dk1"/>
    </cs:fontRef>
    <cs:spPr>
      <a:pattFill prst="ltDnDiag">
        <a:fgClr>
          <a:schemeClr val="dk1">
            <a:lumMod val="15000"/>
            <a:lumOff val="85000"/>
          </a:schemeClr>
        </a:fgClr>
        <a:bgClr>
          <a:schemeClr val="lt1"/>
        </a:bgClr>
      </a:pattFill>
    </cs:spPr>
  </cs:plotArea>
  <cs:plotArea3D>
    <cs:lnRef idx="0"/>
    <cs:fillRef idx="0"/>
    <cs:effectRef idx="0"/>
    <cs:fontRef idx="minor">
      <a:schemeClr val="dk1"/>
    </cs:fontRef>
    <cs:spPr>
      <a:solidFill>
        <a:schemeClr val="lt1"/>
      </a:solidFill>
    </cs:spPr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ajor">
      <a:schemeClr val="dk1">
        <a:lumMod val="50000"/>
        <a:lumOff val="50000"/>
      </a:schemeClr>
    </cs:fontRef>
    <cs:defRPr sz="1600" b="1" kern="1200" cap="none" spc="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  <cs:spPr>
      <a:pattFill prst="ltDnDiag">
        <a:fgClr>
          <a:schemeClr val="dk1">
            <a:lumMod val="15000"/>
            <a:lumOff val="85000"/>
          </a:schemeClr>
        </a:fgClr>
        <a:bgClr>
          <a:schemeClr val="lt1"/>
        </a:bgClr>
      </a:pattFill>
    </cs:spPr>
  </cs:wall>
</cs:chartStyle>
</file>

<file path=xl/charts/style59.xml><?xml version="1.0" encoding="utf-8"?>
<cs:chartStyle xmlns:cs="http://schemas.microsoft.com/office/drawing/2012/chartStyle" xmlns:a="http://schemas.openxmlformats.org/drawingml/2006/main" id="221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 cap="none" spc="0" normalizeH="0" baseline="0"/>
  </cs:categoryAxis>
  <cs:chartArea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lt1"/>
      </a:solidFill>
      <a:ln w="1587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8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  <cs:spPr>
      <a:pattFill prst="ltDnDiag">
        <a:fgClr>
          <a:schemeClr val="dk1">
            <a:lumMod val="15000"/>
            <a:lumOff val="85000"/>
          </a:schemeClr>
        </a:fgClr>
        <a:bgClr>
          <a:schemeClr val="lt1"/>
        </a:bgClr>
      </a:pattFill>
    </cs:spPr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dk1"/>
    </cs:fontRef>
    <cs:spPr>
      <a:pattFill prst="ltDnDiag">
        <a:fgClr>
          <a:schemeClr val="dk1">
            <a:lumMod val="15000"/>
            <a:lumOff val="85000"/>
          </a:schemeClr>
        </a:fgClr>
        <a:bgClr>
          <a:schemeClr val="lt1"/>
        </a:bgClr>
      </a:pattFill>
    </cs:spPr>
  </cs:plotArea>
  <cs:plotArea3D>
    <cs:lnRef idx="0"/>
    <cs:fillRef idx="0"/>
    <cs:effectRef idx="0"/>
    <cs:fontRef idx="minor">
      <a:schemeClr val="dk1"/>
    </cs:fontRef>
    <cs:spPr>
      <a:solidFill>
        <a:schemeClr val="lt1"/>
      </a:solidFill>
    </cs:spPr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ajor">
      <a:schemeClr val="dk1">
        <a:lumMod val="50000"/>
        <a:lumOff val="50000"/>
      </a:schemeClr>
    </cs:fontRef>
    <cs:defRPr sz="1600" b="1" kern="1200" cap="none" spc="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  <cs:spPr>
      <a:pattFill prst="ltDnDiag">
        <a:fgClr>
          <a:schemeClr val="dk1">
            <a:lumMod val="15000"/>
            <a:lumOff val="85000"/>
          </a:schemeClr>
        </a:fgClr>
        <a:bgClr>
          <a:schemeClr val="lt1"/>
        </a:bgClr>
      </a:pattFill>
    </cs:spPr>
  </cs:wall>
</cs:chartStyle>
</file>

<file path=xl/charts/style60.xml><?xml version="1.0" encoding="utf-8"?>
<cs:chartStyle xmlns:cs="http://schemas.microsoft.com/office/drawing/2012/chartStyle" xmlns:a="http://schemas.openxmlformats.org/drawingml/2006/main" id="303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 cap="none" spc="0" normalizeH="0" baseline="0"/>
  </cs:categoryAxis>
  <cs:chartArea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lt1"/>
      </a:solidFill>
      <a:ln w="1587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8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  <cs:spPr>
      <a:pattFill prst="ltDnDiag">
        <a:fgClr>
          <a:schemeClr val="dk1">
            <a:lumMod val="15000"/>
            <a:lumOff val="85000"/>
          </a:schemeClr>
        </a:fgClr>
        <a:bgClr>
          <a:schemeClr val="lt1"/>
        </a:bgClr>
      </a:pattFill>
    </cs:spPr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dk1"/>
    </cs:fontRef>
    <cs:spPr>
      <a:pattFill prst="ltDnDiag">
        <a:fgClr>
          <a:schemeClr val="dk1">
            <a:lumMod val="15000"/>
            <a:lumOff val="85000"/>
          </a:schemeClr>
        </a:fgClr>
        <a:bgClr>
          <a:schemeClr val="lt1"/>
        </a:bgClr>
      </a:pattFill>
    </cs:spPr>
  </cs:plotArea>
  <cs:plotArea3D>
    <cs:lnRef idx="0"/>
    <cs:fillRef idx="0"/>
    <cs:effectRef idx="0"/>
    <cs:fontRef idx="minor">
      <a:schemeClr val="dk1"/>
    </cs:fontRef>
    <cs:spPr>
      <a:solidFill>
        <a:schemeClr val="lt1"/>
      </a:solidFill>
    </cs:spPr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ajor">
      <a:schemeClr val="dk1">
        <a:lumMod val="50000"/>
        <a:lumOff val="50000"/>
      </a:schemeClr>
    </cs:fontRef>
    <cs:defRPr sz="1600" b="1" kern="1200" cap="none" spc="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dk1"/>
    </cs:fontRef>
    <cs:spPr>
      <a:pattFill prst="ltDnDiag">
        <a:fgClr>
          <a:schemeClr val="dk1">
            <a:lumMod val="15000"/>
            <a:lumOff val="85000"/>
          </a:schemeClr>
        </a:fgClr>
        <a:bgClr>
          <a:schemeClr val="lt1"/>
        </a:bgClr>
      </a:pattFill>
    </cs:spPr>
  </cs:wall>
</cs:chartStyle>
</file>

<file path=xl/charts/style61.xml><?xml version="1.0" encoding="utf-8"?>
<cs:chartStyle xmlns:cs="http://schemas.microsoft.com/office/drawing/2012/chartStyle" xmlns:a="http://schemas.openxmlformats.org/drawingml/2006/main" id="303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 cap="none" spc="0" normalizeH="0" baseline="0"/>
  </cs:categoryAxis>
  <cs:chartArea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lt1"/>
      </a:solidFill>
      <a:ln w="1587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8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  <cs:spPr>
      <a:pattFill prst="ltDnDiag">
        <a:fgClr>
          <a:schemeClr val="dk1">
            <a:lumMod val="15000"/>
            <a:lumOff val="85000"/>
          </a:schemeClr>
        </a:fgClr>
        <a:bgClr>
          <a:schemeClr val="lt1"/>
        </a:bgClr>
      </a:pattFill>
    </cs:spPr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dk1"/>
    </cs:fontRef>
    <cs:spPr>
      <a:pattFill prst="ltDnDiag">
        <a:fgClr>
          <a:schemeClr val="dk1">
            <a:lumMod val="15000"/>
            <a:lumOff val="85000"/>
          </a:schemeClr>
        </a:fgClr>
        <a:bgClr>
          <a:schemeClr val="lt1"/>
        </a:bgClr>
      </a:pattFill>
    </cs:spPr>
  </cs:plotArea>
  <cs:plotArea3D>
    <cs:lnRef idx="0"/>
    <cs:fillRef idx="0"/>
    <cs:effectRef idx="0"/>
    <cs:fontRef idx="minor">
      <a:schemeClr val="dk1"/>
    </cs:fontRef>
    <cs:spPr>
      <a:solidFill>
        <a:schemeClr val="lt1"/>
      </a:solidFill>
    </cs:spPr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ajor">
      <a:schemeClr val="dk1">
        <a:lumMod val="50000"/>
        <a:lumOff val="50000"/>
      </a:schemeClr>
    </cs:fontRef>
    <cs:defRPr sz="1600" b="1" kern="1200" cap="none" spc="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dk1"/>
    </cs:fontRef>
    <cs:spPr>
      <a:pattFill prst="ltDnDiag">
        <a:fgClr>
          <a:schemeClr val="dk1">
            <a:lumMod val="15000"/>
            <a:lumOff val="85000"/>
          </a:schemeClr>
        </a:fgClr>
        <a:bgClr>
          <a:schemeClr val="lt1"/>
        </a:bgClr>
      </a:pattFill>
    </cs:spPr>
  </cs:wall>
</cs:chartStyle>
</file>

<file path=xl/charts/style62.xml><?xml version="1.0" encoding="utf-8"?>
<cs:chartStyle xmlns:cs="http://schemas.microsoft.com/office/drawing/2012/chartStyle" xmlns:a="http://schemas.openxmlformats.org/drawingml/2006/main" id="303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 cap="none" spc="0" normalizeH="0" baseline="0"/>
  </cs:categoryAxis>
  <cs:chartArea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lt1"/>
      </a:solidFill>
      <a:ln w="1587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8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  <cs:spPr>
      <a:pattFill prst="ltDnDiag">
        <a:fgClr>
          <a:schemeClr val="dk1">
            <a:lumMod val="15000"/>
            <a:lumOff val="85000"/>
          </a:schemeClr>
        </a:fgClr>
        <a:bgClr>
          <a:schemeClr val="lt1"/>
        </a:bgClr>
      </a:pattFill>
    </cs:spPr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dk1"/>
    </cs:fontRef>
    <cs:spPr>
      <a:pattFill prst="ltDnDiag">
        <a:fgClr>
          <a:schemeClr val="dk1">
            <a:lumMod val="15000"/>
            <a:lumOff val="85000"/>
          </a:schemeClr>
        </a:fgClr>
        <a:bgClr>
          <a:schemeClr val="lt1"/>
        </a:bgClr>
      </a:pattFill>
    </cs:spPr>
  </cs:plotArea>
  <cs:plotArea3D>
    <cs:lnRef idx="0"/>
    <cs:fillRef idx="0"/>
    <cs:effectRef idx="0"/>
    <cs:fontRef idx="minor">
      <a:schemeClr val="dk1"/>
    </cs:fontRef>
    <cs:spPr>
      <a:solidFill>
        <a:schemeClr val="lt1"/>
      </a:solidFill>
    </cs:spPr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ajor">
      <a:schemeClr val="dk1">
        <a:lumMod val="50000"/>
        <a:lumOff val="50000"/>
      </a:schemeClr>
    </cs:fontRef>
    <cs:defRPr sz="1600" b="1" kern="1200" cap="none" spc="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dk1"/>
    </cs:fontRef>
    <cs:spPr>
      <a:pattFill prst="ltDnDiag">
        <a:fgClr>
          <a:schemeClr val="dk1">
            <a:lumMod val="15000"/>
            <a:lumOff val="85000"/>
          </a:schemeClr>
        </a:fgClr>
        <a:bgClr>
          <a:schemeClr val="lt1"/>
        </a:bgClr>
      </a:pattFill>
    </cs:spPr>
  </cs:wall>
</cs:chartStyle>
</file>

<file path=xl/charts/style63.xml><?xml version="1.0" encoding="utf-8"?>
<cs:chartStyle xmlns:cs="http://schemas.microsoft.com/office/drawing/2012/chartStyle" xmlns:a="http://schemas.openxmlformats.org/drawingml/2006/main" id="221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 cap="none" spc="0" normalizeH="0" baseline="0"/>
  </cs:categoryAxis>
  <cs:chartArea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lt1"/>
      </a:solidFill>
      <a:ln w="1587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8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  <cs:spPr>
      <a:pattFill prst="ltDnDiag">
        <a:fgClr>
          <a:schemeClr val="dk1">
            <a:lumMod val="15000"/>
            <a:lumOff val="85000"/>
          </a:schemeClr>
        </a:fgClr>
        <a:bgClr>
          <a:schemeClr val="lt1"/>
        </a:bgClr>
      </a:pattFill>
    </cs:spPr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dk1"/>
    </cs:fontRef>
    <cs:spPr>
      <a:pattFill prst="ltDnDiag">
        <a:fgClr>
          <a:schemeClr val="dk1">
            <a:lumMod val="15000"/>
            <a:lumOff val="85000"/>
          </a:schemeClr>
        </a:fgClr>
        <a:bgClr>
          <a:schemeClr val="lt1"/>
        </a:bgClr>
      </a:pattFill>
    </cs:spPr>
  </cs:plotArea>
  <cs:plotArea3D>
    <cs:lnRef idx="0"/>
    <cs:fillRef idx="0"/>
    <cs:effectRef idx="0"/>
    <cs:fontRef idx="minor">
      <a:schemeClr val="dk1"/>
    </cs:fontRef>
    <cs:spPr>
      <a:solidFill>
        <a:schemeClr val="lt1"/>
      </a:solidFill>
    </cs:spPr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ajor">
      <a:schemeClr val="dk1">
        <a:lumMod val="50000"/>
        <a:lumOff val="50000"/>
      </a:schemeClr>
    </cs:fontRef>
    <cs:defRPr sz="1600" b="1" kern="1200" cap="none" spc="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  <cs:spPr>
      <a:pattFill prst="ltDnDiag">
        <a:fgClr>
          <a:schemeClr val="dk1">
            <a:lumMod val="15000"/>
            <a:lumOff val="85000"/>
          </a:schemeClr>
        </a:fgClr>
        <a:bgClr>
          <a:schemeClr val="lt1"/>
        </a:bgClr>
      </a:pattFill>
    </cs:spPr>
  </cs:wall>
</cs:chartStyle>
</file>

<file path=xl/charts/style64.xml><?xml version="1.0" encoding="utf-8"?>
<cs:chartStyle xmlns:cs="http://schemas.microsoft.com/office/drawing/2012/chartStyle" xmlns:a="http://schemas.openxmlformats.org/drawingml/2006/main" id="303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 cap="none" spc="0" normalizeH="0" baseline="0"/>
  </cs:categoryAxis>
  <cs:chartArea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lt1"/>
      </a:solidFill>
      <a:ln w="1587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8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  <cs:spPr>
      <a:pattFill prst="ltDnDiag">
        <a:fgClr>
          <a:schemeClr val="dk1">
            <a:lumMod val="15000"/>
            <a:lumOff val="85000"/>
          </a:schemeClr>
        </a:fgClr>
        <a:bgClr>
          <a:schemeClr val="lt1"/>
        </a:bgClr>
      </a:pattFill>
    </cs:spPr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dk1"/>
    </cs:fontRef>
    <cs:spPr>
      <a:pattFill prst="ltDnDiag">
        <a:fgClr>
          <a:schemeClr val="dk1">
            <a:lumMod val="15000"/>
            <a:lumOff val="85000"/>
          </a:schemeClr>
        </a:fgClr>
        <a:bgClr>
          <a:schemeClr val="lt1"/>
        </a:bgClr>
      </a:pattFill>
    </cs:spPr>
  </cs:plotArea>
  <cs:plotArea3D>
    <cs:lnRef idx="0"/>
    <cs:fillRef idx="0"/>
    <cs:effectRef idx="0"/>
    <cs:fontRef idx="minor">
      <a:schemeClr val="dk1"/>
    </cs:fontRef>
    <cs:spPr>
      <a:solidFill>
        <a:schemeClr val="lt1"/>
      </a:solidFill>
    </cs:spPr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ajor">
      <a:schemeClr val="dk1">
        <a:lumMod val="50000"/>
        <a:lumOff val="50000"/>
      </a:schemeClr>
    </cs:fontRef>
    <cs:defRPr sz="1600" b="1" kern="1200" cap="none" spc="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dk1"/>
    </cs:fontRef>
    <cs:spPr>
      <a:pattFill prst="ltDnDiag">
        <a:fgClr>
          <a:schemeClr val="dk1">
            <a:lumMod val="15000"/>
            <a:lumOff val="85000"/>
          </a:schemeClr>
        </a:fgClr>
        <a:bgClr>
          <a:schemeClr val="lt1"/>
        </a:bgClr>
      </a:pattFill>
    </cs:spPr>
  </cs:wall>
</cs:chartStyle>
</file>

<file path=xl/charts/style65.xml><?xml version="1.0" encoding="utf-8"?>
<cs:chartStyle xmlns:cs="http://schemas.microsoft.com/office/drawing/2012/chartStyle" xmlns:a="http://schemas.openxmlformats.org/drawingml/2006/main" id="303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 cap="none" spc="0" normalizeH="0" baseline="0"/>
  </cs:categoryAxis>
  <cs:chartArea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lt1"/>
      </a:solidFill>
      <a:ln w="1587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8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  <cs:spPr>
      <a:pattFill prst="ltDnDiag">
        <a:fgClr>
          <a:schemeClr val="dk1">
            <a:lumMod val="15000"/>
            <a:lumOff val="85000"/>
          </a:schemeClr>
        </a:fgClr>
        <a:bgClr>
          <a:schemeClr val="lt1"/>
        </a:bgClr>
      </a:pattFill>
    </cs:spPr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dk1"/>
    </cs:fontRef>
    <cs:spPr>
      <a:pattFill prst="ltDnDiag">
        <a:fgClr>
          <a:schemeClr val="dk1">
            <a:lumMod val="15000"/>
            <a:lumOff val="85000"/>
          </a:schemeClr>
        </a:fgClr>
        <a:bgClr>
          <a:schemeClr val="lt1"/>
        </a:bgClr>
      </a:pattFill>
    </cs:spPr>
  </cs:plotArea>
  <cs:plotArea3D>
    <cs:lnRef idx="0"/>
    <cs:fillRef idx="0"/>
    <cs:effectRef idx="0"/>
    <cs:fontRef idx="minor">
      <a:schemeClr val="dk1"/>
    </cs:fontRef>
    <cs:spPr>
      <a:solidFill>
        <a:schemeClr val="lt1"/>
      </a:solidFill>
    </cs:spPr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ajor">
      <a:schemeClr val="dk1">
        <a:lumMod val="50000"/>
        <a:lumOff val="50000"/>
      </a:schemeClr>
    </cs:fontRef>
    <cs:defRPr sz="1600" b="1" kern="1200" cap="none" spc="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dk1"/>
    </cs:fontRef>
    <cs:spPr>
      <a:pattFill prst="ltDnDiag">
        <a:fgClr>
          <a:schemeClr val="dk1">
            <a:lumMod val="15000"/>
            <a:lumOff val="85000"/>
          </a:schemeClr>
        </a:fgClr>
        <a:bgClr>
          <a:schemeClr val="lt1"/>
        </a:bgClr>
      </a:pattFill>
    </cs:spPr>
  </cs:wall>
</cs:chartStyle>
</file>

<file path=xl/charts/style66.xml><?xml version="1.0" encoding="utf-8"?>
<cs:chartStyle xmlns:cs="http://schemas.microsoft.com/office/drawing/2012/chartStyle" xmlns:a="http://schemas.openxmlformats.org/drawingml/2006/main" id="303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 cap="none" spc="0" normalizeH="0" baseline="0"/>
  </cs:categoryAxis>
  <cs:chartArea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lt1"/>
      </a:solidFill>
      <a:ln w="1587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8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  <cs:spPr>
      <a:pattFill prst="ltDnDiag">
        <a:fgClr>
          <a:schemeClr val="dk1">
            <a:lumMod val="15000"/>
            <a:lumOff val="85000"/>
          </a:schemeClr>
        </a:fgClr>
        <a:bgClr>
          <a:schemeClr val="lt1"/>
        </a:bgClr>
      </a:pattFill>
    </cs:spPr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dk1"/>
    </cs:fontRef>
    <cs:spPr>
      <a:pattFill prst="ltDnDiag">
        <a:fgClr>
          <a:schemeClr val="dk1">
            <a:lumMod val="15000"/>
            <a:lumOff val="85000"/>
          </a:schemeClr>
        </a:fgClr>
        <a:bgClr>
          <a:schemeClr val="lt1"/>
        </a:bgClr>
      </a:pattFill>
    </cs:spPr>
  </cs:plotArea>
  <cs:plotArea3D>
    <cs:lnRef idx="0"/>
    <cs:fillRef idx="0"/>
    <cs:effectRef idx="0"/>
    <cs:fontRef idx="minor">
      <a:schemeClr val="dk1"/>
    </cs:fontRef>
    <cs:spPr>
      <a:solidFill>
        <a:schemeClr val="lt1"/>
      </a:solidFill>
    </cs:spPr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ajor">
      <a:schemeClr val="dk1">
        <a:lumMod val="50000"/>
        <a:lumOff val="50000"/>
      </a:schemeClr>
    </cs:fontRef>
    <cs:defRPr sz="1600" b="1" kern="1200" cap="none" spc="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dk1"/>
    </cs:fontRef>
    <cs:spPr>
      <a:pattFill prst="ltDnDiag">
        <a:fgClr>
          <a:schemeClr val="dk1">
            <a:lumMod val="15000"/>
            <a:lumOff val="85000"/>
          </a:schemeClr>
        </a:fgClr>
        <a:bgClr>
          <a:schemeClr val="lt1"/>
        </a:bgClr>
      </a:pattFill>
    </cs:spPr>
  </cs:wall>
</cs:chartStyle>
</file>

<file path=xl/charts/style67.xml><?xml version="1.0" encoding="utf-8"?>
<cs:chartStyle xmlns:cs="http://schemas.microsoft.com/office/drawing/2012/chartStyle" xmlns:a="http://schemas.openxmlformats.org/drawingml/2006/main" id="221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 cap="none" spc="0" normalizeH="0" baseline="0"/>
  </cs:categoryAxis>
  <cs:chartArea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lt1"/>
      </a:solidFill>
      <a:ln w="1587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8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  <cs:spPr>
      <a:pattFill prst="ltDnDiag">
        <a:fgClr>
          <a:schemeClr val="dk1">
            <a:lumMod val="15000"/>
            <a:lumOff val="85000"/>
          </a:schemeClr>
        </a:fgClr>
        <a:bgClr>
          <a:schemeClr val="lt1"/>
        </a:bgClr>
      </a:pattFill>
    </cs:spPr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dk1"/>
    </cs:fontRef>
    <cs:spPr>
      <a:pattFill prst="ltDnDiag">
        <a:fgClr>
          <a:schemeClr val="dk1">
            <a:lumMod val="15000"/>
            <a:lumOff val="85000"/>
          </a:schemeClr>
        </a:fgClr>
        <a:bgClr>
          <a:schemeClr val="lt1"/>
        </a:bgClr>
      </a:pattFill>
    </cs:spPr>
  </cs:plotArea>
  <cs:plotArea3D>
    <cs:lnRef idx="0"/>
    <cs:fillRef idx="0"/>
    <cs:effectRef idx="0"/>
    <cs:fontRef idx="minor">
      <a:schemeClr val="dk1"/>
    </cs:fontRef>
    <cs:spPr>
      <a:solidFill>
        <a:schemeClr val="lt1"/>
      </a:solidFill>
    </cs:spPr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ajor">
      <a:schemeClr val="dk1">
        <a:lumMod val="50000"/>
        <a:lumOff val="50000"/>
      </a:schemeClr>
    </cs:fontRef>
    <cs:defRPr sz="1600" b="1" kern="1200" cap="none" spc="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  <cs:spPr>
      <a:pattFill prst="ltDnDiag">
        <a:fgClr>
          <a:schemeClr val="dk1">
            <a:lumMod val="15000"/>
            <a:lumOff val="85000"/>
          </a:schemeClr>
        </a:fgClr>
        <a:bgClr>
          <a:schemeClr val="lt1"/>
        </a:bgClr>
      </a:pattFill>
    </cs:spPr>
  </cs:wall>
</cs:chartStyle>
</file>

<file path=xl/charts/style68.xml><?xml version="1.0" encoding="utf-8"?>
<cs:chartStyle xmlns:cs="http://schemas.microsoft.com/office/drawing/2012/chartStyle" xmlns:a="http://schemas.openxmlformats.org/drawingml/2006/main" id="303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 cap="none" spc="0" normalizeH="0" baseline="0"/>
  </cs:categoryAxis>
  <cs:chartArea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lt1"/>
      </a:solidFill>
      <a:ln w="1587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8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  <cs:spPr>
      <a:pattFill prst="ltDnDiag">
        <a:fgClr>
          <a:schemeClr val="dk1">
            <a:lumMod val="15000"/>
            <a:lumOff val="85000"/>
          </a:schemeClr>
        </a:fgClr>
        <a:bgClr>
          <a:schemeClr val="lt1"/>
        </a:bgClr>
      </a:pattFill>
    </cs:spPr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dk1"/>
    </cs:fontRef>
    <cs:spPr>
      <a:pattFill prst="ltDnDiag">
        <a:fgClr>
          <a:schemeClr val="dk1">
            <a:lumMod val="15000"/>
            <a:lumOff val="85000"/>
          </a:schemeClr>
        </a:fgClr>
        <a:bgClr>
          <a:schemeClr val="lt1"/>
        </a:bgClr>
      </a:pattFill>
    </cs:spPr>
  </cs:plotArea>
  <cs:plotArea3D>
    <cs:lnRef idx="0"/>
    <cs:fillRef idx="0"/>
    <cs:effectRef idx="0"/>
    <cs:fontRef idx="minor">
      <a:schemeClr val="dk1"/>
    </cs:fontRef>
    <cs:spPr>
      <a:solidFill>
        <a:schemeClr val="lt1"/>
      </a:solidFill>
    </cs:spPr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ajor">
      <a:schemeClr val="dk1">
        <a:lumMod val="50000"/>
        <a:lumOff val="50000"/>
      </a:schemeClr>
    </cs:fontRef>
    <cs:defRPr sz="1600" b="1" kern="1200" cap="none" spc="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dk1"/>
    </cs:fontRef>
    <cs:spPr>
      <a:pattFill prst="ltDnDiag">
        <a:fgClr>
          <a:schemeClr val="dk1">
            <a:lumMod val="15000"/>
            <a:lumOff val="85000"/>
          </a:schemeClr>
        </a:fgClr>
        <a:bgClr>
          <a:schemeClr val="lt1"/>
        </a:bgClr>
      </a:pattFill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4.xml"/><Relationship Id="rId2" Type="http://schemas.openxmlformats.org/officeDocument/2006/relationships/chart" Target="../charts/chart3.xml"/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chart" Target="../charts/chart7.xml"/><Relationship Id="rId1" Type="http://schemas.openxmlformats.org/officeDocument/2006/relationships/chart" Target="../charts/chart6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8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9.xml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0.xml"/></Relationships>
</file>

<file path=xl/drawings/_rels/drawing8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2.xml"/><Relationship Id="rId1" Type="http://schemas.openxmlformats.org/officeDocument/2006/relationships/chart" Target="../charts/chart11.xml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3.xml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4.xml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5.xml"/></Relationships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6.xml"/></Relationships>
</file>

<file path=xl/drawings/_rels/drawing1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7.xml"/></Relationships>
</file>

<file path=xl/drawings/_rels/drawing1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8.xml"/></Relationships>
</file>

<file path=xl/drawings/_rels/drawing1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9.xml"/></Relationships>
</file>

<file path=xl/drawings/_rels/drawing1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0.xml"/></Relationships>
</file>

<file path=xl/drawings/_rels/drawing1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1.xml"/></Relationships>
</file>

<file path=xl/drawings/_rels/drawing18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2.xml"/></Relationships>
</file>

<file path=xl/drawings/_rels/drawing19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3.xml"/></Relationships>
</file>

<file path=xl/drawings/_rels/drawing20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4.xml"/></Relationships>
</file>

<file path=xl/drawings/_rels/drawing2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5.xml"/></Relationships>
</file>

<file path=xl/drawings/_rels/drawing2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28.xml"/><Relationship Id="rId2" Type="http://schemas.openxmlformats.org/officeDocument/2006/relationships/chart" Target="../charts/chart27.xml"/><Relationship Id="rId1" Type="http://schemas.openxmlformats.org/officeDocument/2006/relationships/chart" Target="../charts/chart26.xml"/></Relationships>
</file>

<file path=xl/drawings/_rels/drawing23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1.xml"/><Relationship Id="rId2" Type="http://schemas.openxmlformats.org/officeDocument/2006/relationships/chart" Target="../charts/chart30.xml"/><Relationship Id="rId1" Type="http://schemas.openxmlformats.org/officeDocument/2006/relationships/chart" Target="../charts/chart29.xml"/><Relationship Id="rId4" Type="http://schemas.openxmlformats.org/officeDocument/2006/relationships/chart" Target="../charts/chart32.xml"/></Relationships>
</file>

<file path=xl/drawings/_rels/drawing2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3.xml"/></Relationships>
</file>

<file path=xl/drawings/_rels/drawing2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4.xml"/></Relationships>
</file>

<file path=xl/drawings/_rels/drawing2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5.xml"/></Relationships>
</file>

<file path=xl/drawings/_rels/drawing2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6.xml"/></Relationships>
</file>

<file path=xl/drawings/_rels/drawing28.xml.rels><?xml version="1.0" encoding="UTF-8" standalone="yes"?>
<Relationships xmlns="http://schemas.openxmlformats.org/package/2006/relationships"><Relationship Id="rId2" Type="http://schemas.openxmlformats.org/officeDocument/2006/relationships/chart" Target="../charts/chart38.xml"/><Relationship Id="rId1" Type="http://schemas.openxmlformats.org/officeDocument/2006/relationships/chart" Target="../charts/chart37.xml"/></Relationships>
</file>

<file path=xl/drawings/_rels/drawing29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9.xml"/></Relationships>
</file>

<file path=xl/drawings/_rels/drawing30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0.xml"/></Relationships>
</file>

<file path=xl/drawings/_rels/drawing3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1.xml"/></Relationships>
</file>

<file path=xl/drawings/_rels/drawing3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2.xml"/></Relationships>
</file>

<file path=xl/drawings/_rels/drawing3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3.xml"/></Relationships>
</file>

<file path=xl/drawings/_rels/drawing3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4.xml"/></Relationships>
</file>

<file path=xl/drawings/_rels/drawing3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5.xml"/></Relationships>
</file>

<file path=xl/drawings/_rels/drawing3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6.xml"/></Relationships>
</file>

<file path=xl/drawings/_rels/drawing3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7.xml"/></Relationships>
</file>

<file path=xl/drawings/_rels/drawing38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8.xml"/></Relationships>
</file>

<file path=xl/drawings/_rels/drawing39.xml.rels><?xml version="1.0" encoding="UTF-8" standalone="yes"?>
<Relationships xmlns="http://schemas.openxmlformats.org/package/2006/relationships"><Relationship Id="rId2" Type="http://schemas.openxmlformats.org/officeDocument/2006/relationships/chart" Target="../charts/chart50.xml"/><Relationship Id="rId1" Type="http://schemas.openxmlformats.org/officeDocument/2006/relationships/chart" Target="../charts/chart49.xml"/></Relationships>
</file>

<file path=xl/drawings/_rels/drawing40.xml.rels><?xml version="1.0" encoding="UTF-8" standalone="yes"?>
<Relationships xmlns="http://schemas.openxmlformats.org/package/2006/relationships"><Relationship Id="rId2" Type="http://schemas.openxmlformats.org/officeDocument/2006/relationships/chart" Target="../charts/chart52.xml"/><Relationship Id="rId1" Type="http://schemas.openxmlformats.org/officeDocument/2006/relationships/chart" Target="../charts/chart51.xml"/></Relationships>
</file>

<file path=xl/drawings/_rels/drawing4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3.xml"/></Relationships>
</file>

<file path=xl/drawings/_rels/drawing4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56.xml"/><Relationship Id="rId2" Type="http://schemas.openxmlformats.org/officeDocument/2006/relationships/chart" Target="../charts/chart55.xml"/><Relationship Id="rId1" Type="http://schemas.openxmlformats.org/officeDocument/2006/relationships/chart" Target="../charts/chart54.xml"/></Relationships>
</file>

<file path=xl/drawings/_rels/drawing43.xml.rels><?xml version="1.0" encoding="UTF-8" standalone="yes"?>
<Relationships xmlns="http://schemas.openxmlformats.org/package/2006/relationships"><Relationship Id="rId2" Type="http://schemas.openxmlformats.org/officeDocument/2006/relationships/chart" Target="../charts/chart58.xml"/><Relationship Id="rId1" Type="http://schemas.openxmlformats.org/officeDocument/2006/relationships/chart" Target="../charts/chart57.xml"/></Relationships>
</file>

<file path=xl/drawings/_rels/drawing44.xml.rels><?xml version="1.0" encoding="UTF-8" standalone="yes"?>
<Relationships xmlns="http://schemas.openxmlformats.org/package/2006/relationships"><Relationship Id="rId3" Type="http://schemas.openxmlformats.org/officeDocument/2006/relationships/chart" Target="../charts/chart61.xml"/><Relationship Id="rId2" Type="http://schemas.openxmlformats.org/officeDocument/2006/relationships/chart" Target="../charts/chart60.xml"/><Relationship Id="rId1" Type="http://schemas.openxmlformats.org/officeDocument/2006/relationships/chart" Target="../charts/chart59.xml"/><Relationship Id="rId4" Type="http://schemas.openxmlformats.org/officeDocument/2006/relationships/chart" Target="../charts/chart62.xml"/></Relationships>
</file>

<file path=xl/drawings/_rels/drawing45.xml.rels><?xml version="1.0" encoding="UTF-8" standalone="yes"?>
<Relationships xmlns="http://schemas.openxmlformats.org/package/2006/relationships"><Relationship Id="rId3" Type="http://schemas.openxmlformats.org/officeDocument/2006/relationships/chart" Target="../charts/chart65.xml"/><Relationship Id="rId2" Type="http://schemas.openxmlformats.org/officeDocument/2006/relationships/chart" Target="../charts/chart64.xml"/><Relationship Id="rId1" Type="http://schemas.openxmlformats.org/officeDocument/2006/relationships/chart" Target="../charts/chart63.xml"/><Relationship Id="rId4" Type="http://schemas.openxmlformats.org/officeDocument/2006/relationships/chart" Target="../charts/chart66.xml"/></Relationships>
</file>

<file path=xl/drawings/_rels/drawing46.xml.rels><?xml version="1.0" encoding="UTF-8" standalone="yes"?>
<Relationships xmlns="http://schemas.openxmlformats.org/package/2006/relationships"><Relationship Id="rId2" Type="http://schemas.openxmlformats.org/officeDocument/2006/relationships/chart" Target="../charts/chart68.xml"/><Relationship Id="rId1" Type="http://schemas.openxmlformats.org/officeDocument/2006/relationships/chart" Target="../charts/chart67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606072</xdr:colOff>
      <xdr:row>11</xdr:row>
      <xdr:rowOff>76201</xdr:rowOff>
    </xdr:from>
    <xdr:to>
      <xdr:col>7</xdr:col>
      <xdr:colOff>510822</xdr:colOff>
      <xdr:row>25</xdr:row>
      <xdr:rowOff>161926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7ABF871A-CF35-111E-1722-EEB6532D9C1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302491</xdr:colOff>
      <xdr:row>2</xdr:row>
      <xdr:rowOff>60036</xdr:rowOff>
    </xdr:from>
    <xdr:to>
      <xdr:col>18</xdr:col>
      <xdr:colOff>700809</xdr:colOff>
      <xdr:row>13</xdr:row>
      <xdr:rowOff>88899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B33DBA2C-A817-5654-A5D7-B83AEECDEEF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14</xdr:col>
      <xdr:colOff>278822</xdr:colOff>
      <xdr:row>15</xdr:row>
      <xdr:rowOff>91787</xdr:rowOff>
    </xdr:from>
    <xdr:to>
      <xdr:col>19</xdr:col>
      <xdr:colOff>664440</xdr:colOff>
      <xdr:row>31</xdr:row>
      <xdr:rowOff>9237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D9C4D1F1-B784-A2D8-AA19-A4025D72432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4</xdr:col>
      <xdr:colOff>368300</xdr:colOff>
      <xdr:row>20</xdr:row>
      <xdr:rowOff>101600</xdr:rowOff>
    </xdr:from>
    <xdr:to>
      <xdr:col>9</xdr:col>
      <xdr:colOff>749300</xdr:colOff>
      <xdr:row>35</xdr:row>
      <xdr:rowOff>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BEFB3946-9D32-B5AF-D466-623EA5C1D98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12</xdr:col>
      <xdr:colOff>825500</xdr:colOff>
      <xdr:row>0</xdr:row>
      <xdr:rowOff>196850</xdr:rowOff>
    </xdr:from>
    <xdr:to>
      <xdr:col>18</xdr:col>
      <xdr:colOff>431800</xdr:colOff>
      <xdr:row>11</xdr:row>
      <xdr:rowOff>120650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54EE9AA-4783-6D1D-48CF-7C066411CEC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12</xdr:col>
      <xdr:colOff>63500</xdr:colOff>
      <xdr:row>0</xdr:row>
      <xdr:rowOff>146050</xdr:rowOff>
    </xdr:from>
    <xdr:to>
      <xdr:col>18</xdr:col>
      <xdr:colOff>139700</xdr:colOff>
      <xdr:row>17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3D801389-3898-224E-263C-E2442A0CC73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</xdr:col>
      <xdr:colOff>406400</xdr:colOff>
      <xdr:row>18</xdr:row>
      <xdr:rowOff>25400</xdr:rowOff>
    </xdr:from>
    <xdr:to>
      <xdr:col>6</xdr:col>
      <xdr:colOff>679450</xdr:colOff>
      <xdr:row>33</xdr:row>
      <xdr:rowOff>38100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66D5702-4403-388A-2502-36409EA02E2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779317</xdr:colOff>
      <xdr:row>1</xdr:row>
      <xdr:rowOff>57728</xdr:rowOff>
    </xdr:from>
    <xdr:to>
      <xdr:col>18</xdr:col>
      <xdr:colOff>187612</xdr:colOff>
      <xdr:row>21</xdr:row>
      <xdr:rowOff>28863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DB7235E2-F67F-A148-8DCC-3D9A5E7EDF1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15</xdr:col>
      <xdr:colOff>327024</xdr:colOff>
      <xdr:row>2</xdr:row>
      <xdr:rowOff>139700</xdr:rowOff>
    </xdr:from>
    <xdr:to>
      <xdr:col>20</xdr:col>
      <xdr:colOff>660399</xdr:colOff>
      <xdr:row>18</xdr:row>
      <xdr:rowOff>12700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D9EA6CA-307A-1D4C-B99B-367B4F73528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696191</xdr:colOff>
      <xdr:row>3</xdr:row>
      <xdr:rowOff>33481</xdr:rowOff>
    </xdr:from>
    <xdr:to>
      <xdr:col>17</xdr:col>
      <xdr:colOff>729095</xdr:colOff>
      <xdr:row>20</xdr:row>
      <xdr:rowOff>91786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B3BAB41-B75C-555A-FEE3-CCEFA488F55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152977</xdr:colOff>
      <xdr:row>3</xdr:row>
      <xdr:rowOff>28286</xdr:rowOff>
    </xdr:from>
    <xdr:to>
      <xdr:col>19</xdr:col>
      <xdr:colOff>539750</xdr:colOff>
      <xdr:row>18</xdr:row>
      <xdr:rowOff>28863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175CA284-8141-66D7-6202-709636606A6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10</xdr:col>
      <xdr:colOff>57727</xdr:colOff>
      <xdr:row>25</xdr:row>
      <xdr:rowOff>71582</xdr:rowOff>
    </xdr:from>
    <xdr:to>
      <xdr:col>16</xdr:col>
      <xdr:colOff>173181</xdr:colOff>
      <xdr:row>44</xdr:row>
      <xdr:rowOff>187614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9DDFAC70-4880-996C-AB2A-D82340F0D51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53975</xdr:colOff>
      <xdr:row>16</xdr:row>
      <xdr:rowOff>25400</xdr:rowOff>
    </xdr:from>
    <xdr:to>
      <xdr:col>9</xdr:col>
      <xdr:colOff>777875</xdr:colOff>
      <xdr:row>31</xdr:row>
      <xdr:rowOff>60325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9118289-C60C-AC87-14CA-CBCB79D2551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603250</xdr:colOff>
      <xdr:row>13</xdr:row>
      <xdr:rowOff>152400</xdr:rowOff>
    </xdr:from>
    <xdr:to>
      <xdr:col>10</xdr:col>
      <xdr:colOff>920750</xdr:colOff>
      <xdr:row>27</xdr:row>
      <xdr:rowOff>50800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BEC3E955-EC21-EE18-46E3-6A34E3F46F7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749300</xdr:colOff>
      <xdr:row>21</xdr:row>
      <xdr:rowOff>104775</xdr:rowOff>
    </xdr:from>
    <xdr:to>
      <xdr:col>11</xdr:col>
      <xdr:colOff>546100</xdr:colOff>
      <xdr:row>38</xdr:row>
      <xdr:rowOff>25400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D7FDBBF-D067-4BA4-C14D-CF3638991CB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996950</xdr:colOff>
      <xdr:row>28</xdr:row>
      <xdr:rowOff>0</xdr:rowOff>
    </xdr:from>
    <xdr:to>
      <xdr:col>8</xdr:col>
      <xdr:colOff>317500</xdr:colOff>
      <xdr:row>42</xdr:row>
      <xdr:rowOff>177800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A78B671A-282C-4AFD-62AE-515F11BB923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19050</xdr:colOff>
      <xdr:row>12</xdr:row>
      <xdr:rowOff>38100</xdr:rowOff>
    </xdr:from>
    <xdr:to>
      <xdr:col>10</xdr:col>
      <xdr:colOff>889000</xdr:colOff>
      <xdr:row>28</xdr:row>
      <xdr:rowOff>120650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2893D17A-71D9-E496-FDEF-EED16D82076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4.xml><?xml version="1.0" encoding="utf-8"?>
<xdr:wsDr xmlns:xdr="http://schemas.openxmlformats.org/drawingml/2006/spreadsheetDrawing" xmlns:a="http://schemas.openxmlformats.org/drawingml/2006/main">
  <xdr:twoCellAnchor>
    <xdr:from>
      <xdr:col>12</xdr:col>
      <xdr:colOff>711200</xdr:colOff>
      <xdr:row>4</xdr:row>
      <xdr:rowOff>200024</xdr:rowOff>
    </xdr:from>
    <xdr:to>
      <xdr:col>18</xdr:col>
      <xdr:colOff>673099</xdr:colOff>
      <xdr:row>21</xdr:row>
      <xdr:rowOff>177799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3085F10E-C67A-451F-889D-0DBD3F3927D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5.xml><?xml version="1.0" encoding="utf-8"?>
<xdr:wsDr xmlns:xdr="http://schemas.openxmlformats.org/drawingml/2006/spreadsheetDrawing" xmlns:a="http://schemas.openxmlformats.org/drawingml/2006/main">
  <xdr:twoCellAnchor>
    <xdr:from>
      <xdr:col>12</xdr:col>
      <xdr:colOff>266700</xdr:colOff>
      <xdr:row>2</xdr:row>
      <xdr:rowOff>0</xdr:rowOff>
    </xdr:from>
    <xdr:to>
      <xdr:col>18</xdr:col>
      <xdr:colOff>342900</xdr:colOff>
      <xdr:row>18</xdr:row>
      <xdr:rowOff>88900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105A0B5-CEA3-37BD-9967-69A3C34B0E4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6.xml><?xml version="1.0" encoding="utf-8"?>
<xdr:wsDr xmlns:xdr="http://schemas.openxmlformats.org/drawingml/2006/spreadsheetDrawing" xmlns:a="http://schemas.openxmlformats.org/drawingml/2006/main">
  <xdr:twoCellAnchor>
    <xdr:from>
      <xdr:col>15</xdr:col>
      <xdr:colOff>117475</xdr:colOff>
      <xdr:row>1</xdr:row>
      <xdr:rowOff>307975</xdr:rowOff>
    </xdr:from>
    <xdr:to>
      <xdr:col>20</xdr:col>
      <xdr:colOff>803275</xdr:colOff>
      <xdr:row>13</xdr:row>
      <xdr:rowOff>161925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358E1A1-F6FE-882B-E22E-C6D22328335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7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50800</xdr:colOff>
      <xdr:row>10</xdr:row>
      <xdr:rowOff>177800</xdr:rowOff>
    </xdr:from>
    <xdr:to>
      <xdr:col>7</xdr:col>
      <xdr:colOff>317500</xdr:colOff>
      <xdr:row>27</xdr:row>
      <xdr:rowOff>88900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A8E76BFC-D3E8-28AF-BB38-B1640D222CB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8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50800</xdr:colOff>
      <xdr:row>7</xdr:row>
      <xdr:rowOff>95250</xdr:rowOff>
    </xdr:from>
    <xdr:to>
      <xdr:col>9</xdr:col>
      <xdr:colOff>508000</xdr:colOff>
      <xdr:row>23</xdr:row>
      <xdr:rowOff>165100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CF4AF85-84EF-635C-BA79-2C8ADE055D1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9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1257300</xdr:colOff>
      <xdr:row>10</xdr:row>
      <xdr:rowOff>82550</xdr:rowOff>
    </xdr:from>
    <xdr:to>
      <xdr:col>11</xdr:col>
      <xdr:colOff>263525</xdr:colOff>
      <xdr:row>25</xdr:row>
      <xdr:rowOff>53975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4E7C414-F2E3-1F60-2C12-3D78D5B091B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0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698500</xdr:colOff>
      <xdr:row>12</xdr:row>
      <xdr:rowOff>88900</xdr:rowOff>
    </xdr:from>
    <xdr:to>
      <xdr:col>10</xdr:col>
      <xdr:colOff>288925</xdr:colOff>
      <xdr:row>28</xdr:row>
      <xdr:rowOff>136525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D7B918E-DB12-F423-C041-1EEF49175AA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1.xml><?xml version="1.0" encoding="utf-8"?>
<xdr:wsDr xmlns:xdr="http://schemas.openxmlformats.org/drawingml/2006/spreadsheetDrawing" xmlns:a="http://schemas.openxmlformats.org/drawingml/2006/main">
  <xdr:twoCellAnchor>
    <xdr:from>
      <xdr:col>12</xdr:col>
      <xdr:colOff>685800</xdr:colOff>
      <xdr:row>2</xdr:row>
      <xdr:rowOff>107950</xdr:rowOff>
    </xdr:from>
    <xdr:to>
      <xdr:col>19</xdr:col>
      <xdr:colOff>0</xdr:colOff>
      <xdr:row>18</xdr:row>
      <xdr:rowOff>63500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6601794E-BEDF-CE29-4252-61627704020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2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749300</xdr:colOff>
      <xdr:row>3</xdr:row>
      <xdr:rowOff>165100</xdr:rowOff>
    </xdr:from>
    <xdr:to>
      <xdr:col>19</xdr:col>
      <xdr:colOff>635000</xdr:colOff>
      <xdr:row>19</xdr:row>
      <xdr:rowOff>190500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60CEFCDF-E194-8347-942F-5056D2DFF55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14</xdr:col>
      <xdr:colOff>190500</xdr:colOff>
      <xdr:row>27</xdr:row>
      <xdr:rowOff>133350</xdr:rowOff>
    </xdr:from>
    <xdr:to>
      <xdr:col>20</xdr:col>
      <xdr:colOff>12700</xdr:colOff>
      <xdr:row>46</xdr:row>
      <xdr:rowOff>50800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17B164FE-0077-7D4A-A478-DFC9F0F925F4}"/>
            </a:ext>
            <a:ext uri="{147F2762-F138-4A5C-976F-8EAC2B608ADB}">
              <a16:predDERef xmlns:a16="http://schemas.microsoft.com/office/drawing/2014/main" pred="{60CEFCDF-E194-8347-942F-5056D2DFF55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5</xdr:col>
      <xdr:colOff>444500</xdr:colOff>
      <xdr:row>29</xdr:row>
      <xdr:rowOff>38100</xdr:rowOff>
    </xdr:from>
    <xdr:to>
      <xdr:col>11</xdr:col>
      <xdr:colOff>50800</xdr:colOff>
      <xdr:row>48</xdr:row>
      <xdr:rowOff>76200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DF010999-328B-7BE2-080A-BC144992DDF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23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254000</xdr:colOff>
      <xdr:row>3</xdr:row>
      <xdr:rowOff>31750</xdr:rowOff>
    </xdr:from>
    <xdr:to>
      <xdr:col>19</xdr:col>
      <xdr:colOff>762000</xdr:colOff>
      <xdr:row>20</xdr:row>
      <xdr:rowOff>25400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861148D-52D2-FEA0-F9E0-C27ECB81930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14</xdr:col>
      <xdr:colOff>190500</xdr:colOff>
      <xdr:row>22</xdr:row>
      <xdr:rowOff>146050</xdr:rowOff>
    </xdr:from>
    <xdr:to>
      <xdr:col>20</xdr:col>
      <xdr:colOff>127000</xdr:colOff>
      <xdr:row>42</xdr:row>
      <xdr:rowOff>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0D8D87A3-5419-A652-FEDE-C1B6AB3111A4}"/>
            </a:ext>
            <a:ext uri="{147F2762-F138-4A5C-976F-8EAC2B608ADB}">
              <a16:predDERef xmlns:a16="http://schemas.microsoft.com/office/drawing/2014/main" pred="{E861148D-52D2-FEA0-F9E0-C27ECB81930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</xdr:col>
      <xdr:colOff>88900</xdr:colOff>
      <xdr:row>30</xdr:row>
      <xdr:rowOff>165100</xdr:rowOff>
    </xdr:from>
    <xdr:to>
      <xdr:col>6</xdr:col>
      <xdr:colOff>127000</xdr:colOff>
      <xdr:row>46</xdr:row>
      <xdr:rowOff>63500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59F39D7A-83F7-124A-B21C-52233599A953}"/>
            </a:ext>
            <a:ext uri="{147F2762-F138-4A5C-976F-8EAC2B608ADB}">
              <a16:predDERef xmlns:a16="http://schemas.microsoft.com/office/drawing/2014/main" pred="{0D8D87A3-5419-A652-FEDE-C1B6AB3111A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7</xdr:col>
      <xdr:colOff>749300</xdr:colOff>
      <xdr:row>34</xdr:row>
      <xdr:rowOff>38100</xdr:rowOff>
    </xdr:from>
    <xdr:to>
      <xdr:col>13</xdr:col>
      <xdr:colOff>177800</xdr:colOff>
      <xdr:row>50</xdr:row>
      <xdr:rowOff>107950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36985F8A-F2C1-5E10-E7B3-D3EA451231E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24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317500</xdr:colOff>
      <xdr:row>13</xdr:row>
      <xdr:rowOff>82550</xdr:rowOff>
    </xdr:from>
    <xdr:to>
      <xdr:col>11</xdr:col>
      <xdr:colOff>25400</xdr:colOff>
      <xdr:row>26</xdr:row>
      <xdr:rowOff>12700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9CDE3C6C-6545-AE32-B511-FB98C6A602A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5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228600</xdr:colOff>
      <xdr:row>4</xdr:row>
      <xdr:rowOff>19050</xdr:rowOff>
    </xdr:from>
    <xdr:to>
      <xdr:col>18</xdr:col>
      <xdr:colOff>685800</xdr:colOff>
      <xdr:row>18</xdr:row>
      <xdr:rowOff>127000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6B9F1B2-F9B0-3D6E-AB2E-A95669340B4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6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412750</xdr:colOff>
      <xdr:row>1</xdr:row>
      <xdr:rowOff>146050</xdr:rowOff>
    </xdr:from>
    <xdr:to>
      <xdr:col>19</xdr:col>
      <xdr:colOff>450850</xdr:colOff>
      <xdr:row>15</xdr:row>
      <xdr:rowOff>177800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BCEB7744-CF4D-8540-9CEA-01D2E1C91CC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7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800100</xdr:colOff>
      <xdr:row>9</xdr:row>
      <xdr:rowOff>95250</xdr:rowOff>
    </xdr:from>
    <xdr:to>
      <xdr:col>13</xdr:col>
      <xdr:colOff>406400</xdr:colOff>
      <xdr:row>24</xdr:row>
      <xdr:rowOff>177800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20765619-7C9B-CD01-1866-D60C3C268D7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8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609600</xdr:colOff>
      <xdr:row>10</xdr:row>
      <xdr:rowOff>184150</xdr:rowOff>
    </xdr:from>
    <xdr:to>
      <xdr:col>17</xdr:col>
      <xdr:colOff>215900</xdr:colOff>
      <xdr:row>23</xdr:row>
      <xdr:rowOff>63500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BA938FB8-9858-4179-A1AA-AC74A3A5AB2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298450</xdr:colOff>
      <xdr:row>12</xdr:row>
      <xdr:rowOff>184150</xdr:rowOff>
    </xdr:from>
    <xdr:to>
      <xdr:col>10</xdr:col>
      <xdr:colOff>38100</xdr:colOff>
      <xdr:row>26</xdr:row>
      <xdr:rowOff>82550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83BA4BE-AD59-F87C-92D4-D7B0BEE0CBFA}"/>
            </a:ext>
            <a:ext uri="{147F2762-F138-4A5C-976F-8EAC2B608ADB}">
              <a16:predDERef xmlns:a16="http://schemas.microsoft.com/office/drawing/2014/main" pred="{BA938FB8-9858-4179-A1AA-AC74A3A5AB2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9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500302</xdr:colOff>
      <xdr:row>10</xdr:row>
      <xdr:rowOff>128283</xdr:rowOff>
    </xdr:from>
    <xdr:to>
      <xdr:col>11</xdr:col>
      <xdr:colOff>218081</xdr:colOff>
      <xdr:row>27</xdr:row>
      <xdr:rowOff>115456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BF5202A-47A8-4115-7493-0B940723534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0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44450</xdr:colOff>
      <xdr:row>2</xdr:row>
      <xdr:rowOff>25400</xdr:rowOff>
    </xdr:from>
    <xdr:to>
      <xdr:col>18</xdr:col>
      <xdr:colOff>501650</xdr:colOff>
      <xdr:row>16</xdr:row>
      <xdr:rowOff>76200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3A5C89D-7C8D-5FF8-EE36-5FEE072D007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1.xml><?xml version="1.0" encoding="utf-8"?>
<xdr:wsDr xmlns:xdr="http://schemas.openxmlformats.org/drawingml/2006/spreadsheetDrawing" xmlns:a="http://schemas.openxmlformats.org/drawingml/2006/main">
  <xdr:twoCellAnchor>
    <xdr:from>
      <xdr:col>12</xdr:col>
      <xdr:colOff>247650</xdr:colOff>
      <xdr:row>6</xdr:row>
      <xdr:rowOff>184150</xdr:rowOff>
    </xdr:from>
    <xdr:to>
      <xdr:col>17</xdr:col>
      <xdr:colOff>704850</xdr:colOff>
      <xdr:row>22</xdr:row>
      <xdr:rowOff>50800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E1BB1BB-6753-470F-E2AB-B6939D5AFFA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2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228600</xdr:colOff>
      <xdr:row>12</xdr:row>
      <xdr:rowOff>19050</xdr:rowOff>
    </xdr:from>
    <xdr:to>
      <xdr:col>7</xdr:col>
      <xdr:colOff>723900</xdr:colOff>
      <xdr:row>26</xdr:row>
      <xdr:rowOff>190500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E331CEA2-0344-8D32-0FB4-F4EABAAA8BE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3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12700</xdr:colOff>
      <xdr:row>5</xdr:row>
      <xdr:rowOff>114300</xdr:rowOff>
    </xdr:from>
    <xdr:to>
      <xdr:col>18</xdr:col>
      <xdr:colOff>292100</xdr:colOff>
      <xdr:row>20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7028F1C1-2D4D-26AD-9099-2BD10D431D8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4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330200</xdr:colOff>
      <xdr:row>29</xdr:row>
      <xdr:rowOff>171450</xdr:rowOff>
    </xdr:from>
    <xdr:to>
      <xdr:col>9</xdr:col>
      <xdr:colOff>762000</xdr:colOff>
      <xdr:row>45</xdr:row>
      <xdr:rowOff>69850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F5E09BF-AAAB-1B3B-DC47-07060EDA315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5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558800</xdr:colOff>
      <xdr:row>8</xdr:row>
      <xdr:rowOff>146050</xdr:rowOff>
    </xdr:from>
    <xdr:to>
      <xdr:col>10</xdr:col>
      <xdr:colOff>266700</xdr:colOff>
      <xdr:row>24</xdr:row>
      <xdr:rowOff>88900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6FCF065-9785-7E1A-B5E1-B5CB4663753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6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646891</xdr:colOff>
      <xdr:row>2</xdr:row>
      <xdr:rowOff>46443</xdr:rowOff>
    </xdr:from>
    <xdr:to>
      <xdr:col>19</xdr:col>
      <xdr:colOff>253441</xdr:colOff>
      <xdr:row>18</xdr:row>
      <xdr:rowOff>1993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621F0C53-8BB9-1A18-D0B2-4344F1B49B5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7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673100</xdr:colOff>
      <xdr:row>2</xdr:row>
      <xdr:rowOff>69850</xdr:rowOff>
    </xdr:from>
    <xdr:to>
      <xdr:col>20</xdr:col>
      <xdr:colOff>457200</xdr:colOff>
      <xdr:row>17</xdr:row>
      <xdr:rowOff>50800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5AC2A26-24DE-5361-EE5F-38D9C73CBC5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8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203200</xdr:colOff>
      <xdr:row>5</xdr:row>
      <xdr:rowOff>139700</xdr:rowOff>
    </xdr:from>
    <xdr:to>
      <xdr:col>17</xdr:col>
      <xdr:colOff>139700</xdr:colOff>
      <xdr:row>26</xdr:row>
      <xdr:rowOff>114300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35BDE9B5-1A5D-D09B-41DA-DEECD1FE36E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9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1640305</xdr:colOff>
      <xdr:row>24</xdr:row>
      <xdr:rowOff>9358</xdr:rowOff>
    </xdr:from>
    <xdr:to>
      <xdr:col>10</xdr:col>
      <xdr:colOff>346911</xdr:colOff>
      <xdr:row>44</xdr:row>
      <xdr:rowOff>22058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6F4F9BCC-361E-AA41-B452-4754D15A76E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11</xdr:col>
      <xdr:colOff>685800</xdr:colOff>
      <xdr:row>22</xdr:row>
      <xdr:rowOff>146050</xdr:rowOff>
    </xdr:from>
    <xdr:to>
      <xdr:col>19</xdr:col>
      <xdr:colOff>355600</xdr:colOff>
      <xdr:row>46</xdr:row>
      <xdr:rowOff>25400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13EEA97F-6805-8030-9F32-41078C6CD01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40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557659</xdr:colOff>
      <xdr:row>3</xdr:row>
      <xdr:rowOff>128954</xdr:rowOff>
    </xdr:from>
    <xdr:to>
      <xdr:col>26</xdr:col>
      <xdr:colOff>651281</xdr:colOff>
      <xdr:row>20</xdr:row>
      <xdr:rowOff>1954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B06E01E2-A71B-BB40-BD5E-7B132EE7104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14</xdr:col>
      <xdr:colOff>81411</xdr:colOff>
      <xdr:row>23</xdr:row>
      <xdr:rowOff>48845</xdr:rowOff>
    </xdr:from>
    <xdr:to>
      <xdr:col>26</xdr:col>
      <xdr:colOff>260513</xdr:colOff>
      <xdr:row>53</xdr:row>
      <xdr:rowOff>162819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735307E0-6B99-5E4E-9A62-C3F84C01C4C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4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812800</xdr:colOff>
      <xdr:row>22</xdr:row>
      <xdr:rowOff>6350</xdr:rowOff>
    </xdr:from>
    <xdr:to>
      <xdr:col>9</xdr:col>
      <xdr:colOff>431800</xdr:colOff>
      <xdr:row>37</xdr:row>
      <xdr:rowOff>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4F0F54D4-9A71-C051-F39F-FE8A47B6441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2.xml><?xml version="1.0" encoding="utf-8"?>
<xdr:wsDr xmlns:xdr="http://schemas.openxmlformats.org/drawingml/2006/spreadsheetDrawing" xmlns:a="http://schemas.openxmlformats.org/drawingml/2006/main">
  <xdr:twoCellAnchor>
    <xdr:from>
      <xdr:col>21</xdr:col>
      <xdr:colOff>25400</xdr:colOff>
      <xdr:row>0</xdr:row>
      <xdr:rowOff>184150</xdr:rowOff>
    </xdr:from>
    <xdr:to>
      <xdr:col>26</xdr:col>
      <xdr:colOff>552450</xdr:colOff>
      <xdr:row>14</xdr:row>
      <xdr:rowOff>127000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52BFFDBE-A84C-A93D-8EF6-0D490D8661A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21</xdr:col>
      <xdr:colOff>25400</xdr:colOff>
      <xdr:row>30</xdr:row>
      <xdr:rowOff>107950</xdr:rowOff>
    </xdr:from>
    <xdr:to>
      <xdr:col>26</xdr:col>
      <xdr:colOff>774700</xdr:colOff>
      <xdr:row>45</xdr:row>
      <xdr:rowOff>152400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F736C0FD-CEA5-CC94-A3D3-DA3E4ED4520C}"/>
            </a:ext>
            <a:ext uri="{147F2762-F138-4A5C-976F-8EAC2B608ADB}">
              <a16:predDERef xmlns:a16="http://schemas.microsoft.com/office/drawing/2014/main" pred="{52BFFDBE-A84C-A93D-8EF6-0D490D8661A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21</xdr:col>
      <xdr:colOff>25400</xdr:colOff>
      <xdr:row>15</xdr:row>
      <xdr:rowOff>190500</xdr:rowOff>
    </xdr:from>
    <xdr:to>
      <xdr:col>26</xdr:col>
      <xdr:colOff>774700</xdr:colOff>
      <xdr:row>29</xdr:row>
      <xdr:rowOff>50800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D9EB527F-E947-B172-1561-3EC0EB4FBFFF}"/>
            </a:ext>
            <a:ext uri="{147F2762-F138-4A5C-976F-8EAC2B608ADB}">
              <a16:predDERef xmlns:a16="http://schemas.microsoft.com/office/drawing/2014/main" pred="{F736C0FD-CEA5-CC94-A3D3-DA3E4ED4520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43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177800</xdr:colOff>
      <xdr:row>17</xdr:row>
      <xdr:rowOff>88900</xdr:rowOff>
    </xdr:from>
    <xdr:to>
      <xdr:col>14</xdr:col>
      <xdr:colOff>444500</xdr:colOff>
      <xdr:row>35</xdr:row>
      <xdr:rowOff>50800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765EA5B9-4C55-3C66-7580-B7F2107B955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</xdr:col>
      <xdr:colOff>63500</xdr:colOff>
      <xdr:row>17</xdr:row>
      <xdr:rowOff>63500</xdr:rowOff>
    </xdr:from>
    <xdr:to>
      <xdr:col>8</xdr:col>
      <xdr:colOff>330200</xdr:colOff>
      <xdr:row>35</xdr:row>
      <xdr:rowOff>63500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260FBC1A-F4CF-6EDF-2296-F39A77B9765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44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88900</xdr:colOff>
      <xdr:row>20</xdr:row>
      <xdr:rowOff>190500</xdr:rowOff>
    </xdr:from>
    <xdr:to>
      <xdr:col>14</xdr:col>
      <xdr:colOff>127000</xdr:colOff>
      <xdr:row>32</xdr:row>
      <xdr:rowOff>50800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3ABFBF80-BEC5-07C0-E97C-BC7061F4A32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812800</xdr:colOff>
      <xdr:row>32</xdr:row>
      <xdr:rowOff>520700</xdr:rowOff>
    </xdr:from>
    <xdr:to>
      <xdr:col>14</xdr:col>
      <xdr:colOff>127000</xdr:colOff>
      <xdr:row>43</xdr:row>
      <xdr:rowOff>215900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383D6ABE-4062-F119-7909-82B31629697E}"/>
            </a:ext>
            <a:ext uri="{147F2762-F138-4A5C-976F-8EAC2B608ADB}">
              <a16:predDERef xmlns:a16="http://schemas.microsoft.com/office/drawing/2014/main" pred="{3ABFBF80-BEC5-07C0-E97C-BC7061F4A32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7</xdr:col>
      <xdr:colOff>304800</xdr:colOff>
      <xdr:row>52</xdr:row>
      <xdr:rowOff>25400</xdr:rowOff>
    </xdr:from>
    <xdr:to>
      <xdr:col>13</xdr:col>
      <xdr:colOff>647700</xdr:colOff>
      <xdr:row>71</xdr:row>
      <xdr:rowOff>38100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D20890F-5087-7FB1-CA9B-3A9468AAE7B8}"/>
            </a:ext>
            <a:ext uri="{147F2762-F138-4A5C-976F-8EAC2B608ADB}">
              <a16:predDERef xmlns:a16="http://schemas.microsoft.com/office/drawing/2014/main" pred="{383D6ABE-4062-F119-7909-82B31629697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</xdr:col>
      <xdr:colOff>152400</xdr:colOff>
      <xdr:row>56</xdr:row>
      <xdr:rowOff>127000</xdr:rowOff>
    </xdr:from>
    <xdr:to>
      <xdr:col>4</xdr:col>
      <xdr:colOff>800100</xdr:colOff>
      <xdr:row>74</xdr:row>
      <xdr:rowOff>50800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41BBFFCE-15AE-5434-B75F-C93FD9801A0F}"/>
            </a:ext>
            <a:ext uri="{147F2762-F138-4A5C-976F-8EAC2B608ADB}">
              <a16:predDERef xmlns:a16="http://schemas.microsoft.com/office/drawing/2014/main" pred="{9D20890F-5087-7FB1-CA9B-3A9468AAE7B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45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88900</xdr:colOff>
      <xdr:row>20</xdr:row>
      <xdr:rowOff>190500</xdr:rowOff>
    </xdr:from>
    <xdr:to>
      <xdr:col>14</xdr:col>
      <xdr:colOff>127000</xdr:colOff>
      <xdr:row>32</xdr:row>
      <xdr:rowOff>50800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BD8BB382-210B-1949-9990-5729AF4858E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812800</xdr:colOff>
      <xdr:row>32</xdr:row>
      <xdr:rowOff>520700</xdr:rowOff>
    </xdr:from>
    <xdr:to>
      <xdr:col>14</xdr:col>
      <xdr:colOff>127000</xdr:colOff>
      <xdr:row>43</xdr:row>
      <xdr:rowOff>215900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E1ED0E6-80B3-6342-B960-D1EC1FBCFA84}"/>
            </a:ext>
            <a:ext uri="{147F2762-F138-4A5C-976F-8EAC2B608ADB}">
              <a16:predDERef xmlns:a16="http://schemas.microsoft.com/office/drawing/2014/main" pred="{3ABFBF80-BEC5-07C0-E97C-BC7061F4A32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7</xdr:col>
      <xdr:colOff>304800</xdr:colOff>
      <xdr:row>52</xdr:row>
      <xdr:rowOff>25400</xdr:rowOff>
    </xdr:from>
    <xdr:to>
      <xdr:col>13</xdr:col>
      <xdr:colOff>647700</xdr:colOff>
      <xdr:row>71</xdr:row>
      <xdr:rowOff>38100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D533A69B-9E7B-B84D-89A8-75662D223B49}"/>
            </a:ext>
            <a:ext uri="{147F2762-F138-4A5C-976F-8EAC2B608ADB}">
              <a16:predDERef xmlns:a16="http://schemas.microsoft.com/office/drawing/2014/main" pred="{383D6ABE-4062-F119-7909-82B31629697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</xdr:col>
      <xdr:colOff>152400</xdr:colOff>
      <xdr:row>56</xdr:row>
      <xdr:rowOff>127000</xdr:rowOff>
    </xdr:from>
    <xdr:to>
      <xdr:col>4</xdr:col>
      <xdr:colOff>800100</xdr:colOff>
      <xdr:row>74</xdr:row>
      <xdr:rowOff>50800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04E5A60B-209F-5D43-86D3-2962CACD801A}"/>
            </a:ext>
            <a:ext uri="{147F2762-F138-4A5C-976F-8EAC2B608ADB}">
              <a16:predDERef xmlns:a16="http://schemas.microsoft.com/office/drawing/2014/main" pred="{9D20890F-5087-7FB1-CA9B-3A9468AAE7B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46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666750</xdr:colOff>
      <xdr:row>20</xdr:row>
      <xdr:rowOff>95250</xdr:rowOff>
    </xdr:from>
    <xdr:to>
      <xdr:col>9</xdr:col>
      <xdr:colOff>1955800</xdr:colOff>
      <xdr:row>30</xdr:row>
      <xdr:rowOff>63500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43448BF-EAE9-B53B-7045-B73B3917E9D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889000</xdr:colOff>
      <xdr:row>36</xdr:row>
      <xdr:rowOff>196850</xdr:rowOff>
    </xdr:from>
    <xdr:to>
      <xdr:col>10</xdr:col>
      <xdr:colOff>1066800</xdr:colOff>
      <xdr:row>47</xdr:row>
      <xdr:rowOff>139700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B4BFA3DF-BCDF-AB23-58AC-E52939D1DE7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I:\finkp-123\share\share\DOCUME~1\basit.m\LOCALS~1\Temp\Documents%20and%20Settings\ather.s\Local%20Settings\Temporary%20Internet%20Files\OLK175\OA%20Add%20Jan-Mar%202002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Z:\Documents%20and%20Settings\JOSHUA%20PEPRAH\Local%20Settings\Temporary%20Internet%20Files\Content.Outlook\OPQRPSS4\ICC\Thailand\LMM37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3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F&amp;F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Home"/>
      <sheetName val="ModelSettings"/>
      <sheetName val="Capital Equipment items"/>
      <sheetName val="Current account items"/>
      <sheetName val="Depreciation Periods"/>
      <sheetName val="Operating costs"/>
      <sheetName val="Annualisation"/>
      <sheetName val="Annual dep + ROCE unit costs"/>
      <sheetName val="Annual opex unit costs"/>
      <sheetName val="Annual dep + Roce total"/>
      <sheetName val="Annual opex total"/>
      <sheetName val="CostsYear-5"/>
      <sheetName val="CostsYear-4"/>
      <sheetName val="CostsYear-3"/>
      <sheetName val="CostsYear-2"/>
      <sheetName val="CostsYear-1"/>
      <sheetName val="CostsYear1"/>
      <sheetName val="CostsYear2"/>
      <sheetName val="CostsYear3"/>
      <sheetName val="CostsYear4"/>
      <sheetName val="CostsYear5"/>
      <sheetName val="CostsYear6"/>
      <sheetName val="CostsYear7"/>
      <sheetName val="CostsYear8"/>
      <sheetName val="CostsYear9"/>
      <sheetName val="CostsYear10"/>
      <sheetName val="TotalCostByYear_old"/>
      <sheetName val="TotalCostByYear"/>
      <sheetName val="DriverValues"/>
      <sheetName val="DriverMatrix"/>
      <sheetName val="CPcompYrMinus5"/>
      <sheetName val="CPcompYrMinus4"/>
      <sheetName val="CPcompYrMinus3"/>
      <sheetName val="CPcompYrMinus2"/>
      <sheetName val="CPcompYrMinus1"/>
      <sheetName val="CPcompYr1"/>
      <sheetName val="CPcompYr2"/>
      <sheetName val="CPcompYr3"/>
      <sheetName val="CPcompYr4"/>
      <sheetName val="CPcompYr5"/>
      <sheetName val="CPcompYr6"/>
      <sheetName val="CPcompYr7"/>
      <sheetName val="CPcompYr8"/>
      <sheetName val="CPcompYr9"/>
      <sheetName val="CPcompYr10"/>
      <sheetName val="CostPools"/>
      <sheetName val="MOURouting"/>
      <sheetName val="AllocFactors"/>
      <sheetName val="UnitCosts"/>
      <sheetName val="Services"/>
      <sheetName val="FillRanges"/>
      <sheetName val="OldService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evices &amp; Terminals -MNOs"/>
    </sheetNames>
    <sheetDataSet>
      <sheetData sheetId="0"/>
    </sheetDataSet>
  </externalBook>
</externalLink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076CBDA-F2B1-5D4D-AF49-D9F42B2EE2EF}" name="Table1" displayName="Table1" ref="A1:XFD1048576" totalsRowShown="0" headerRowDxfId="16385" dataDxfId="16384">
  <autoFilter ref="A1:XFD1048576" xr:uid="{E076CBDA-F2B1-5D4D-AF49-D9F42B2EE2EF}"/>
  <tableColumns count="16384">
    <tableColumn id="1" xr3:uid="{2222CB20-481A-8A45-BB10-0EFBE4D042A0}" name="Column1" dataDxfId="16383"/>
    <tableColumn id="2" xr3:uid="{A9CB9562-2DC9-904C-B7FE-793817320D0F}" name="Column2" dataDxfId="16382"/>
    <tableColumn id="3" xr3:uid="{6C51E362-55E5-A443-B9C2-38ECF418E083}" name="Column3" dataDxfId="16381"/>
    <tableColumn id="4" xr3:uid="{9AFEB2EF-EECB-2F4D-92BF-AF96A56A9CD0}" name="Column4" dataDxfId="16380"/>
    <tableColumn id="5" xr3:uid="{8A58AA2D-25E5-3040-ADF2-08BE1E3901AF}" name="Column5" dataDxfId="16379"/>
    <tableColumn id="6" xr3:uid="{2CBF77EF-2FA6-BD4E-8022-F9677AB97322}" name="Column6" dataDxfId="16378"/>
    <tableColumn id="7" xr3:uid="{BCB097A3-F6E1-BC46-8AEC-4689EBCD54C5}" name="Column7" dataDxfId="16377"/>
    <tableColumn id="8" xr3:uid="{CEAE7D22-DA79-6F41-9263-8BD0E3B5C043}" name="Column8" dataDxfId="16376"/>
    <tableColumn id="9" xr3:uid="{70B80C44-C386-AA46-A749-C9E0EB7E855B}" name="Column9" dataDxfId="16375"/>
    <tableColumn id="10" xr3:uid="{4CC9B750-98F9-BA4C-ABE9-A08109C1457A}" name="Column10" dataDxfId="16374"/>
    <tableColumn id="11" xr3:uid="{AF46DE12-0AA5-204F-B085-24828D8A4B06}" name="Column11" dataDxfId="16373"/>
    <tableColumn id="12" xr3:uid="{BD737069-0B26-4142-8346-1FF78E1E9703}" name="Column12" dataDxfId="16372"/>
    <tableColumn id="13" xr3:uid="{8CC9F159-7236-4041-8B95-248C9988F3AD}" name="Column13" dataDxfId="16371"/>
    <tableColumn id="14" xr3:uid="{57D06BF3-D94F-E544-9AA7-09714003D30E}" name="Column14" dataDxfId="16370"/>
    <tableColumn id="15" xr3:uid="{2B3DFFEC-7EAC-DC41-A776-369CA7058F47}" name="Column15" dataDxfId="16369"/>
    <tableColumn id="16" xr3:uid="{17F21F37-CF25-0248-9BA3-FB0BC9E1F19D}" name="Column16" dataDxfId="16368"/>
    <tableColumn id="17" xr3:uid="{43717D96-A9F2-224B-81D1-F493B5365266}" name="Column17" dataDxfId="16367"/>
    <tableColumn id="18" xr3:uid="{58B22710-77EB-AF4F-86B2-6641954F832A}" name="Column18" dataDxfId="16366"/>
    <tableColumn id="19" xr3:uid="{8D6CE782-00B5-0049-B35B-D617E43A8A6C}" name="Column19" dataDxfId="16365"/>
    <tableColumn id="20" xr3:uid="{96BAF076-8DC1-F84F-86E9-96785D05EEFE}" name="Column20" dataDxfId="16364"/>
    <tableColumn id="21" xr3:uid="{1C9E888B-440C-E04E-8BC3-A84A9650CF86}" name="Column21" dataDxfId="16363"/>
    <tableColumn id="22" xr3:uid="{ACC94AC3-797D-854C-A89B-C92078E0D11B}" name="Column22" dataDxfId="16362"/>
    <tableColumn id="23" xr3:uid="{17067889-6CE6-7747-B563-BA5611B8CD58}" name="Column23" dataDxfId="16361"/>
    <tableColumn id="24" xr3:uid="{B66A1CE8-F4D0-7746-8402-327640756102}" name="Column24" dataDxfId="16360"/>
    <tableColumn id="25" xr3:uid="{D6C63A1F-E6CC-BC47-BA6E-C241C50009B0}" name="Column25" dataDxfId="16359"/>
    <tableColumn id="26" xr3:uid="{0C5D3590-222E-104C-9378-E761B1DC6B2D}" name="Column26" dataDxfId="16358"/>
    <tableColumn id="27" xr3:uid="{230937BF-71AC-0648-BF54-15F168B93798}" name="Column27" dataDxfId="16357"/>
    <tableColumn id="28" xr3:uid="{DB64206F-A9E2-A145-A6C9-0E51243C43E7}" name="Column28" dataDxfId="16356"/>
    <tableColumn id="29" xr3:uid="{8291878E-A75C-2743-882C-62F3EDC802BC}" name="Column29" dataDxfId="16355"/>
    <tableColumn id="30" xr3:uid="{7622A20A-89ED-214F-BE28-2FC183A07902}" name="Column30" dataDxfId="16354"/>
    <tableColumn id="31" xr3:uid="{08C8A772-AB89-3E4D-BA2D-0EC1A4EF969A}" name="Column31" dataDxfId="16353"/>
    <tableColumn id="32" xr3:uid="{CF552F8C-BCD3-0645-BDBA-DF59548E5E35}" name="Column32" dataDxfId="16352"/>
    <tableColumn id="33" xr3:uid="{A3F5A393-23E9-174E-AFFD-976998ED97B4}" name="Column33" dataDxfId="16351"/>
    <tableColumn id="34" xr3:uid="{B9BDEF6C-4D4A-3C46-9994-8B1EC0116D49}" name="Column34" dataDxfId="16350"/>
    <tableColumn id="35" xr3:uid="{D4E7A188-F000-4E42-8AE1-3D700A1B3FA7}" name="Column35" dataDxfId="16349"/>
    <tableColumn id="36" xr3:uid="{E593BA03-2B8B-8349-8B7E-D0DB51ECAB52}" name="Column36" dataDxfId="16348"/>
    <tableColumn id="37" xr3:uid="{208D6705-098B-9346-964E-6448EFF58326}" name="Column37" dataDxfId="16347"/>
    <tableColumn id="38" xr3:uid="{102C9A74-AC1C-D948-B812-CDA7977159B4}" name="Column38" dataDxfId="16346"/>
    <tableColumn id="39" xr3:uid="{1026E886-73E8-B143-913B-F4EA70B9DE21}" name="Column39" dataDxfId="16345"/>
    <tableColumn id="40" xr3:uid="{D78A34CC-87DB-9645-8922-5DF7EC872FBE}" name="Column40" dataDxfId="16344"/>
    <tableColumn id="41" xr3:uid="{807090D8-C184-3346-A3C9-483A54309FF0}" name="Column41" dataDxfId="16343"/>
    <tableColumn id="42" xr3:uid="{8E9B3A01-BBFF-1348-B244-AE2D0F11609D}" name="Column42" dataDxfId="16342"/>
    <tableColumn id="43" xr3:uid="{B4D38830-9B4A-2142-85AA-8FE784B0C29E}" name="Column43" dataDxfId="16341"/>
    <tableColumn id="44" xr3:uid="{47076D16-8BC5-084C-A982-7BA65723A49F}" name="Column44" dataDxfId="16340"/>
    <tableColumn id="45" xr3:uid="{53E41362-1E93-2940-9B2A-092FC0875266}" name="Column45" dataDxfId="16339"/>
    <tableColumn id="46" xr3:uid="{D2E14F6D-B91E-D143-8A64-9E8496E2A478}" name="Column46" dataDxfId="16338"/>
    <tableColumn id="47" xr3:uid="{6EB81366-2C5D-4540-90BB-07F401E1F9B5}" name="Column47" dataDxfId="16337"/>
    <tableColumn id="48" xr3:uid="{E38F33E6-E852-1E4E-9F6C-2CBD8D0AA8E1}" name="Column48" dataDxfId="16336"/>
    <tableColumn id="49" xr3:uid="{9F6225BA-3B34-CC45-93ED-5858BBC7AF8B}" name="Column49" dataDxfId="16335"/>
    <tableColumn id="50" xr3:uid="{0F7B0798-0622-1A4F-B8CB-56B7C5F9DBEA}" name="Column50" dataDxfId="16334"/>
    <tableColumn id="51" xr3:uid="{E01DC204-59ED-B44D-B0BA-8AC67D73CC57}" name="Column51" dataDxfId="16333"/>
    <tableColumn id="52" xr3:uid="{675AF87B-43FC-9548-A42C-3A188519925F}" name="Column52" dataDxfId="16332"/>
    <tableColumn id="53" xr3:uid="{392BA5FF-A55A-AC45-BE78-7873E92E6D1F}" name="Column53" dataDxfId="16331"/>
    <tableColumn id="54" xr3:uid="{C3B05C22-E78D-CC4D-B3EC-003290592FD2}" name="Column54" dataDxfId="16330"/>
    <tableColumn id="55" xr3:uid="{AFB83D37-5008-3540-9383-445E6EA11F6E}" name="Column55" dataDxfId="16329"/>
    <tableColumn id="56" xr3:uid="{82FBCFFA-F02E-1F44-9A1C-E8E9CFD24436}" name="Column56" dataDxfId="16328"/>
    <tableColumn id="57" xr3:uid="{D890EE28-6A87-3B43-AC40-044D213BDBAC}" name="Column57" dataDxfId="16327"/>
    <tableColumn id="58" xr3:uid="{87B9B3AF-06F2-F74D-BDF4-6936DE4B0068}" name="Column58" dataDxfId="16326"/>
    <tableColumn id="59" xr3:uid="{37B319F0-36A6-1642-B311-4C4045042846}" name="Column59" dataDxfId="16325"/>
    <tableColumn id="60" xr3:uid="{04EDF3BD-4952-3440-A544-934DE38B338E}" name="Column60" dataDxfId="16324"/>
    <tableColumn id="61" xr3:uid="{E06EA940-90C0-2A4A-A5D7-B6D7DC25A016}" name="Column61" dataDxfId="16323"/>
    <tableColumn id="62" xr3:uid="{3268C42B-1A1C-C841-8430-4CEAE113F4BF}" name="Column62" dataDxfId="16322"/>
    <tableColumn id="63" xr3:uid="{4524826E-77B0-A04A-B440-A263ECF8FFDC}" name="Column63" dataDxfId="16321"/>
    <tableColumn id="64" xr3:uid="{A9C03134-D413-AA41-BC4C-D300726EDB0A}" name="Column64" dataDxfId="16320"/>
    <tableColumn id="65" xr3:uid="{D4EA4A88-4C28-0E43-AE15-F3DD749B4177}" name="Column65" dataDxfId="16319"/>
    <tableColumn id="66" xr3:uid="{0F274786-785F-5344-BC7F-2E98973C2658}" name="Column66" dataDxfId="16318"/>
    <tableColumn id="67" xr3:uid="{8BBEC64F-1776-7047-A278-553B2871DAD7}" name="Column67" dataDxfId="16317"/>
    <tableColumn id="68" xr3:uid="{BDF475D2-683B-1B40-AB43-4AB4B8B06DA0}" name="Column68" dataDxfId="16316"/>
    <tableColumn id="69" xr3:uid="{A8E3AB45-9557-B742-9129-7029B5A85E67}" name="Column69" dataDxfId="16315"/>
    <tableColumn id="70" xr3:uid="{4548DFE8-E597-D140-BD9C-8B852FD7859C}" name="Column70" dataDxfId="16314"/>
    <tableColumn id="71" xr3:uid="{29A31562-2B0F-904C-ADD2-EBE10F5B0621}" name="Column71" dataDxfId="16313"/>
    <tableColumn id="72" xr3:uid="{30970333-B47A-A64B-9215-8A995B41CEBC}" name="Column72" dataDxfId="16312"/>
    <tableColumn id="73" xr3:uid="{57C99C1E-7819-A94B-91EA-C7338ECF317E}" name="Column73" dataDxfId="16311"/>
    <tableColumn id="74" xr3:uid="{431EA876-F050-6E49-B676-08916BC7F6AD}" name="Column74" dataDxfId="16310"/>
    <tableColumn id="75" xr3:uid="{51DDEEE7-EC89-E54F-B6EF-03247F384958}" name="Column75" dataDxfId="16309"/>
    <tableColumn id="76" xr3:uid="{1F11CA29-9305-5B48-8BF0-8DC633DA56E1}" name="Column76" dataDxfId="16308"/>
    <tableColumn id="77" xr3:uid="{15745409-4B89-6C48-B552-9E4E881A5CA8}" name="Column77" dataDxfId="16307"/>
    <tableColumn id="78" xr3:uid="{16F7DAAC-F221-3646-A41A-A913B0C98BED}" name="Column78" dataDxfId="16306"/>
    <tableColumn id="79" xr3:uid="{E58C4C8E-339D-A644-87F9-A5C1D6623BA7}" name="Column79" dataDxfId="16305"/>
    <tableColumn id="80" xr3:uid="{5671DE6D-8282-6242-94B1-D72DA3D1FE5A}" name="Column80" dataDxfId="16304"/>
    <tableColumn id="81" xr3:uid="{AE934946-BA39-9B4C-8F7F-224BB5EF0F8D}" name="Column81" dataDxfId="16303"/>
    <tableColumn id="82" xr3:uid="{B482890F-F9F8-294D-9E6C-F57A5B0C1D64}" name="Column82" dataDxfId="16302"/>
    <tableColumn id="83" xr3:uid="{28506979-4AA7-F946-AB7E-5D8D784ADBA8}" name="Column83" dataDxfId="16301"/>
    <tableColumn id="84" xr3:uid="{CF24EBF3-6A4B-754D-B2CB-53F9B53FE60A}" name="Column84" dataDxfId="16300"/>
    <tableColumn id="85" xr3:uid="{5E82EF64-6230-B24D-A0C0-2D0CF5609508}" name="Column85" dataDxfId="16299"/>
    <tableColumn id="86" xr3:uid="{4D27C1AC-94F5-3443-AF87-E017DC25C83E}" name="Column86" dataDxfId="16298"/>
    <tableColumn id="87" xr3:uid="{78598FE7-1B01-FE47-ADA4-F321B6D9CA52}" name="Column87" dataDxfId="16297"/>
    <tableColumn id="88" xr3:uid="{17FD4534-C521-0E4C-8582-7BE1BF96E6F4}" name="Column88" dataDxfId="16296"/>
    <tableColumn id="89" xr3:uid="{D0C1CBA6-1447-5F49-9948-646AB0DE4FD7}" name="Column89" dataDxfId="16295"/>
    <tableColumn id="90" xr3:uid="{ECE63B27-4DE2-5F4B-BC54-68B763676571}" name="Column90" dataDxfId="16294"/>
    <tableColumn id="91" xr3:uid="{269FBB81-5699-9F44-BB0D-67C2A05F6072}" name="Column91" dataDxfId="16293"/>
    <tableColumn id="92" xr3:uid="{9C762E94-4CD0-6949-BB52-FFBF4158FBA3}" name="Column92" dataDxfId="16292"/>
    <tableColumn id="93" xr3:uid="{59192EEE-3BC3-6F4D-A017-53E8123B454E}" name="Column93" dataDxfId="16291"/>
    <tableColumn id="94" xr3:uid="{085F8932-93E3-874A-A4F0-54D16BE73DFD}" name="Column94" dataDxfId="16290"/>
    <tableColumn id="95" xr3:uid="{A3F7AE7C-F10E-8B42-B52E-E387D39260D2}" name="Column95" dataDxfId="16289"/>
    <tableColumn id="96" xr3:uid="{880631C9-75F7-024B-8968-98147C15AC77}" name="Column96" dataDxfId="16288"/>
    <tableColumn id="97" xr3:uid="{35335145-60A4-7842-999D-03E83E159CF9}" name="Column97" dataDxfId="16287"/>
    <tableColumn id="98" xr3:uid="{2293F571-F34E-1242-9C49-915B80A174AD}" name="Column98" dataDxfId="16286"/>
    <tableColumn id="99" xr3:uid="{8D46F199-2AA8-464B-A4FE-4737131353C1}" name="Column99" dataDxfId="16285"/>
    <tableColumn id="100" xr3:uid="{288314CD-F291-3E4C-9772-5A5500F897C7}" name="Column100" dataDxfId="16284"/>
    <tableColumn id="101" xr3:uid="{74F9E32D-AF02-C04C-BA08-1727645CF0A5}" name="Column101" dataDxfId="16283"/>
    <tableColumn id="102" xr3:uid="{049E200E-B658-5D44-AA52-95876239FE63}" name="Column102" dataDxfId="16282"/>
    <tableColumn id="103" xr3:uid="{C41718F4-4D22-754A-AA74-F44F1F29F3D9}" name="Column103" dataDxfId="16281"/>
    <tableColumn id="104" xr3:uid="{D6FEDF72-C6A2-D04F-AEA4-8BA952FB61DE}" name="Column104" dataDxfId="16280"/>
    <tableColumn id="105" xr3:uid="{F8A36621-E4FB-B043-A562-94D30A51813C}" name="Column105" dataDxfId="16279"/>
    <tableColumn id="106" xr3:uid="{F4AAD75F-B8B4-9C4D-9BDB-5F4DB5F69AFC}" name="Column106" dataDxfId="16278"/>
    <tableColumn id="107" xr3:uid="{F7F8AA92-A924-FE44-B40D-05BF8C27B868}" name="Column107" dataDxfId="16277"/>
    <tableColumn id="108" xr3:uid="{EDC8A3B9-3D70-2143-AE56-F07D3B124A2D}" name="Column108" dataDxfId="16276"/>
    <tableColumn id="109" xr3:uid="{A09FBB6F-39EA-C048-8B32-A1FE2B76CAB8}" name="Column109" dataDxfId="16275"/>
    <tableColumn id="110" xr3:uid="{38C62935-FB9C-754E-9BF5-0B8BFB8469F5}" name="Column110" dataDxfId="16274"/>
    <tableColumn id="111" xr3:uid="{80568AE2-022F-244B-B883-FD23410093AE}" name="Column111" dataDxfId="16273"/>
    <tableColumn id="112" xr3:uid="{766DF0D2-431E-BE4C-B460-15C0313D0DEE}" name="Column112" dataDxfId="16272"/>
    <tableColumn id="113" xr3:uid="{5CD967DD-1601-6844-8778-7C146BE80FCF}" name="Column113" dataDxfId="16271"/>
    <tableColumn id="114" xr3:uid="{F24BBCFC-6778-744C-A15F-6249A64A498F}" name="Column114" dataDxfId="16270"/>
    <tableColumn id="115" xr3:uid="{89397BF3-B41D-9445-9CA1-D50CD0DF8C01}" name="Column115" dataDxfId="16269"/>
    <tableColumn id="116" xr3:uid="{99DB353F-397D-5347-9650-B92A8ABF773D}" name="Column116" dataDxfId="16268"/>
    <tableColumn id="117" xr3:uid="{E8F45A6A-91B9-EB49-81CE-AC18EC16D58E}" name="Column117" dataDxfId="16267"/>
    <tableColumn id="118" xr3:uid="{6B8651E6-DB47-7D49-A2C1-B2346785E47D}" name="Column118" dataDxfId="16266"/>
    <tableColumn id="119" xr3:uid="{55B0EEDB-E5D6-FD4E-854F-459207371CF8}" name="Column119" dataDxfId="16265"/>
    <tableColumn id="120" xr3:uid="{CDAEB2AF-5A28-3D41-B82B-2B76B12283CA}" name="Column120" dataDxfId="16264"/>
    <tableColumn id="121" xr3:uid="{5EF3A324-B746-FE45-9872-A14FAD0B548F}" name="Column121" dataDxfId="16263"/>
    <tableColumn id="122" xr3:uid="{F51620BD-8BE2-A443-9624-8180958988F8}" name="Column122" dataDxfId="16262"/>
    <tableColumn id="123" xr3:uid="{A51C19B2-36F2-6D45-891A-DEF2300010D3}" name="Column123" dataDxfId="16261"/>
    <tableColumn id="124" xr3:uid="{52818B9C-311E-FC40-B9C0-C2E771EFCF83}" name="Column124" dataDxfId="16260"/>
    <tableColumn id="125" xr3:uid="{F261366D-1056-6945-B0DB-709F6D8C7977}" name="Column125" dataDxfId="16259"/>
    <tableColumn id="126" xr3:uid="{48548836-D1A4-9543-B3F6-B48FFD9FD771}" name="Column126" dataDxfId="16258"/>
    <tableColumn id="127" xr3:uid="{79A2D16D-4136-B34F-86AD-BD31F754A20F}" name="Column127" dataDxfId="16257"/>
    <tableColumn id="128" xr3:uid="{74770EC3-593C-EA47-9738-8618D6656BFC}" name="Column128" dataDxfId="16256"/>
    <tableColumn id="129" xr3:uid="{86679E3B-981F-3444-A31D-6E4CF08570E3}" name="Column129" dataDxfId="16255"/>
    <tableColumn id="130" xr3:uid="{EACAB6A7-8E0D-CD4F-B9FC-07325E250960}" name="Column130" dataDxfId="16254"/>
    <tableColumn id="131" xr3:uid="{F7136EA8-6908-E74D-856F-6825BE17C6CA}" name="Column131" dataDxfId="16253"/>
    <tableColumn id="132" xr3:uid="{25A4899D-34AB-BD4A-BDB6-F38ED910A272}" name="Column132" dataDxfId="16252"/>
    <tableColumn id="133" xr3:uid="{EB8F8769-5046-0F4B-B2CD-D0BCBAF77B7E}" name="Column133" dataDxfId="16251"/>
    <tableColumn id="134" xr3:uid="{7C07455E-9840-5F4D-B31A-A1FBAEEFCEA4}" name="Column134" dataDxfId="16250"/>
    <tableColumn id="135" xr3:uid="{CC9DBCDC-AF23-3044-8B75-D3436A070A3D}" name="Column135" dataDxfId="16249"/>
    <tableColumn id="136" xr3:uid="{19BC838B-5DFD-D94A-8140-18023B0EB0A7}" name="Column136" dataDxfId="16248"/>
    <tableColumn id="137" xr3:uid="{A79FB812-3978-A546-9800-F6AB0EB4AC59}" name="Column137" dataDxfId="16247"/>
    <tableColumn id="138" xr3:uid="{D13F5AEF-4FE5-ED4A-9B9E-03E7EE1DA4B3}" name="Column138" dataDxfId="16246"/>
    <tableColumn id="139" xr3:uid="{4EE84D35-E71E-5A4D-8D80-FD5DF38DB5AB}" name="Column139" dataDxfId="16245"/>
    <tableColumn id="140" xr3:uid="{9451ED5F-E731-CD4F-8604-337E56CEA54D}" name="Column140" dataDxfId="16244"/>
    <tableColumn id="141" xr3:uid="{4F8E5B95-0CA5-5B4B-B08C-6D6F3E7E7C8D}" name="Column141" dataDxfId="16243"/>
    <tableColumn id="142" xr3:uid="{3C8CA618-6067-E946-8A74-DD2C5602E7E6}" name="Column142" dataDxfId="16242"/>
    <tableColumn id="143" xr3:uid="{9EE9AF30-5784-0B41-A68A-6A152323C182}" name="Column143" dataDxfId="16241"/>
    <tableColumn id="144" xr3:uid="{D0895E5A-8EF9-4349-A378-F860AD9AB655}" name="Column144" dataDxfId="16240"/>
    <tableColumn id="145" xr3:uid="{097EB918-F82D-314D-911B-BC49CE7C27F8}" name="Column145" dataDxfId="16239"/>
    <tableColumn id="146" xr3:uid="{9B108162-2FF2-B440-BE5B-CCF7BEF8F0C8}" name="Column146" dataDxfId="16238"/>
    <tableColumn id="147" xr3:uid="{6F97FA17-7253-3A4C-BB84-16AD7B94ADD4}" name="Column147" dataDxfId="16237"/>
    <tableColumn id="148" xr3:uid="{2EB732B6-6FB7-0D41-B5DE-B97EC86500E5}" name="Column148" dataDxfId="16236"/>
    <tableColumn id="149" xr3:uid="{1EE9AA9B-B019-3D4F-ACF4-FEB48B42A530}" name="Column149" dataDxfId="16235"/>
    <tableColumn id="150" xr3:uid="{EA59AC40-F669-EC4A-B2F8-C6F701761E3F}" name="Column150" dataDxfId="16234"/>
    <tableColumn id="151" xr3:uid="{D3C609B0-34E8-C540-B1CC-D0FBFD6C2F8F}" name="Column151" dataDxfId="16233"/>
    <tableColumn id="152" xr3:uid="{40E3B05B-216B-504A-89BB-30925A2059D6}" name="Column152" dataDxfId="16232"/>
    <tableColumn id="153" xr3:uid="{F4665728-0DA8-5340-A069-A4BBC55B7A58}" name="Column153" dataDxfId="16231"/>
    <tableColumn id="154" xr3:uid="{C5E81C5D-2531-0E45-95EB-AE2A4F6FAD0E}" name="Column154" dataDxfId="16230"/>
    <tableColumn id="155" xr3:uid="{6BA44BB5-627D-BB44-800C-74563B297757}" name="Column155" dataDxfId="16229"/>
    <tableColumn id="156" xr3:uid="{3C37DE9F-BC99-E841-95AD-701D926B41FA}" name="Column156" dataDxfId="16228"/>
    <tableColumn id="157" xr3:uid="{A292C0BA-DA38-CC4F-A433-63D439B4A317}" name="Column157" dataDxfId="16227"/>
    <tableColumn id="158" xr3:uid="{8FD9F453-62FC-204A-A2F2-38DEC825C27F}" name="Column158" dataDxfId="16226"/>
    <tableColumn id="159" xr3:uid="{58376D01-3063-F94F-BB7D-06F2313BDE98}" name="Column159" dataDxfId="16225"/>
    <tableColumn id="160" xr3:uid="{7CC94B74-2BB5-2A49-8166-86B49C481F06}" name="Column160" dataDxfId="16224"/>
    <tableColumn id="161" xr3:uid="{0399FC8F-9566-C842-9C5F-A44E1EEEB4EB}" name="Column161" dataDxfId="16223"/>
    <tableColumn id="162" xr3:uid="{3BE40573-0919-6C49-BFE5-F24A444F344A}" name="Column162" dataDxfId="16222"/>
    <tableColumn id="163" xr3:uid="{0DB2FDCC-B8DB-1A42-B76A-968327985501}" name="Column163" dataDxfId="16221"/>
    <tableColumn id="164" xr3:uid="{D5D80F1D-CB8F-A24B-9281-B7FFBDBA4607}" name="Column164" dataDxfId="16220"/>
    <tableColumn id="165" xr3:uid="{B7482F5C-1B2D-6344-AF7A-C7F0A6363D9F}" name="Column165" dataDxfId="16219"/>
    <tableColumn id="166" xr3:uid="{073801A5-06BD-8544-BA90-274E39B851CF}" name="Column166" dataDxfId="16218"/>
    <tableColumn id="167" xr3:uid="{AE1DC71E-93A6-D34C-A646-BA4B050402D1}" name="Column167" dataDxfId="16217"/>
    <tableColumn id="168" xr3:uid="{7549BDDE-3EE9-5040-ACCA-68003BC365AE}" name="Column168" dataDxfId="16216"/>
    <tableColumn id="169" xr3:uid="{85920A5A-F542-244F-AD78-747D4CDDC8F9}" name="Column169" dataDxfId="16215"/>
    <tableColumn id="170" xr3:uid="{BE4E5DC1-382E-9443-9989-00E66CFF7DEF}" name="Column170" dataDxfId="16214"/>
    <tableColumn id="171" xr3:uid="{2C904361-042E-5B4D-862E-1AB4E01992FC}" name="Column171" dataDxfId="16213"/>
    <tableColumn id="172" xr3:uid="{6BC883C6-70A1-CD4A-9A1A-0E57AB9F89D9}" name="Column172" dataDxfId="16212"/>
    <tableColumn id="173" xr3:uid="{A539F87F-71C1-864E-98F4-AF4F35859BE0}" name="Column173" dataDxfId="16211"/>
    <tableColumn id="174" xr3:uid="{28716B64-6249-0D44-A8EA-A242F28961E1}" name="Column174" dataDxfId="16210"/>
    <tableColumn id="175" xr3:uid="{0631D195-CCB6-6843-BCD4-9226E18ABEDB}" name="Column175" dataDxfId="16209"/>
    <tableColumn id="176" xr3:uid="{7F5E8398-AA4A-4A4C-84B4-0BA082D98265}" name="Column176" dataDxfId="16208"/>
    <tableColumn id="177" xr3:uid="{CDC6E6C7-1973-6542-BA99-6A2BD8376389}" name="Column177" dataDxfId="16207"/>
    <tableColumn id="178" xr3:uid="{1856E8FF-0B94-6547-B3D7-30BB355AFEF8}" name="Column178" dataDxfId="16206"/>
    <tableColumn id="179" xr3:uid="{8D4C5328-296F-6E4D-BC57-F44DFFBB7BE0}" name="Column179" dataDxfId="16205"/>
    <tableColumn id="180" xr3:uid="{FA8CAC31-EAF7-A648-A36B-EA6359D9CF66}" name="Column180" dataDxfId="16204"/>
    <tableColumn id="181" xr3:uid="{64D6AF23-1235-C849-A74D-B2F978CE2429}" name="Column181" dataDxfId="16203"/>
    <tableColumn id="182" xr3:uid="{E8F90B34-E8F9-DB48-8B63-9CD71C4C0B98}" name="Column182" dataDxfId="16202"/>
    <tableColumn id="183" xr3:uid="{A4A75279-14C5-E54A-A5B9-04E4005848AE}" name="Column183" dataDxfId="16201"/>
    <tableColumn id="184" xr3:uid="{216795E2-6454-F444-B864-CBBA8F5508F6}" name="Column184" dataDxfId="16200"/>
    <tableColumn id="185" xr3:uid="{E7A8777F-5D96-CC47-8A8C-B5B1061D4A09}" name="Column185" dataDxfId="16199"/>
    <tableColumn id="186" xr3:uid="{BE446B0F-EFCF-D845-AB3B-8E83022051BC}" name="Column186" dataDxfId="16198"/>
    <tableColumn id="187" xr3:uid="{F80E3724-5D2B-D04A-B4D6-5C3DD2F147E6}" name="Column187" dataDxfId="16197"/>
    <tableColumn id="188" xr3:uid="{86F6387D-93EF-D940-9670-A9E91C9611F8}" name="Column188" dataDxfId="16196"/>
    <tableColumn id="189" xr3:uid="{4CC726D9-B010-D146-BF4C-729564F37DDB}" name="Column189" dataDxfId="16195"/>
    <tableColumn id="190" xr3:uid="{901D01D7-31B3-6240-A827-2D84D2AA308D}" name="Column190" dataDxfId="16194"/>
    <tableColumn id="191" xr3:uid="{28AC4DFA-F36E-B944-988B-086C15B69539}" name="Column191" dataDxfId="16193"/>
    <tableColumn id="192" xr3:uid="{C4A8942A-E27E-D94F-BF8B-B84E92816CA0}" name="Column192" dataDxfId="16192"/>
    <tableColumn id="193" xr3:uid="{5E247067-A615-7440-B7A2-CACE339ECE75}" name="Column193" dataDxfId="16191"/>
    <tableColumn id="194" xr3:uid="{C8B6A69C-1722-EB4D-B0B0-6F23EA8049BC}" name="Column194" dataDxfId="16190"/>
    <tableColumn id="195" xr3:uid="{F6CF9E29-8DAF-C542-A7EA-1338422768C7}" name="Column195" dataDxfId="16189"/>
    <tableColumn id="196" xr3:uid="{B01AC6A6-1014-3C48-B19E-CC45E0C33480}" name="Column196" dataDxfId="16188"/>
    <tableColumn id="197" xr3:uid="{126751E4-6593-3942-A9B8-A47E0ECBD02B}" name="Column197" dataDxfId="16187"/>
    <tableColumn id="198" xr3:uid="{4C261AC4-EF91-8E4B-AB4A-770A80503A8D}" name="Column198" dataDxfId="16186"/>
    <tableColumn id="199" xr3:uid="{903E6614-DE16-904F-BFBC-7E87A23FFA7F}" name="Column199" dataDxfId="16185"/>
    <tableColumn id="200" xr3:uid="{F4E7CE94-FB1B-B44B-9CA4-C94ED226BC02}" name="Column200" dataDxfId="16184"/>
    <tableColumn id="201" xr3:uid="{802CBACE-5B1E-9C4B-A01E-02563AAADE44}" name="Column201" dataDxfId="16183"/>
    <tableColumn id="202" xr3:uid="{7623728B-C0FA-554F-A5A0-01313271805F}" name="Column202" dataDxfId="16182"/>
    <tableColumn id="203" xr3:uid="{243FA539-D751-B24C-A21E-1A1C97B7F944}" name="Column203" dataDxfId="16181"/>
    <tableColumn id="204" xr3:uid="{7F52B303-2D91-DB48-A3AB-9E7D21FE40EF}" name="Column204" dataDxfId="16180"/>
    <tableColumn id="205" xr3:uid="{5A7A40EA-1D56-CE4F-8CC2-0015BFAD1B15}" name="Column205" dataDxfId="16179"/>
    <tableColumn id="206" xr3:uid="{780A1894-3F1A-9441-ABE6-B39A2EC86B9A}" name="Column206" dataDxfId="16178"/>
    <tableColumn id="207" xr3:uid="{13DD25D5-EF42-244B-9C46-7291BD5EC3BC}" name="Column207" dataDxfId="16177"/>
    <tableColumn id="208" xr3:uid="{008FEADC-BD71-0649-BB64-BC2FD5DFA6AA}" name="Column208" dataDxfId="16176"/>
    <tableColumn id="209" xr3:uid="{1DE572BD-204F-3247-9BF7-F5B183DA8DB4}" name="Column209" dataDxfId="16175"/>
    <tableColumn id="210" xr3:uid="{C305D482-FB5C-0B43-9305-36C55B93059C}" name="Column210" dataDxfId="16174"/>
    <tableColumn id="211" xr3:uid="{250EDFAF-8BC9-844A-B988-1847C18430AE}" name="Column211" dataDxfId="16173"/>
    <tableColumn id="212" xr3:uid="{4185040C-B8FC-D64B-99FF-734228F76176}" name="Column212" dataDxfId="16172"/>
    <tableColumn id="213" xr3:uid="{FE84761C-4AA3-2841-A8CA-E2898E6DD0C2}" name="Column213" dataDxfId="16171"/>
    <tableColumn id="214" xr3:uid="{3B327581-F43D-7C40-A0DD-E2CA5140198D}" name="Column214" dataDxfId="16170"/>
    <tableColumn id="215" xr3:uid="{6CFEE912-5EAA-3148-81DC-D0293A6F3579}" name="Column215" dataDxfId="16169"/>
    <tableColumn id="216" xr3:uid="{9579A99D-3224-4B4C-997F-F03924A82852}" name="Column216" dataDxfId="16168"/>
    <tableColumn id="217" xr3:uid="{8E8360A5-8719-F642-B598-DD792FE41C07}" name="Column217" dataDxfId="16167"/>
    <tableColumn id="218" xr3:uid="{50B7011F-1568-0642-BC0A-45AD73567FBC}" name="Column218" dataDxfId="16166"/>
    <tableColumn id="219" xr3:uid="{A69035D7-0EAC-2148-825E-95C14B9A920E}" name="Column219" dataDxfId="16165"/>
    <tableColumn id="220" xr3:uid="{56EB7FD8-8FDB-6E4E-9990-97B4D8080226}" name="Column220" dataDxfId="16164"/>
    <tableColumn id="221" xr3:uid="{9ADA5AC0-8489-7144-8C42-49936261EF80}" name="Column221" dataDxfId="16163"/>
    <tableColumn id="222" xr3:uid="{05D48AC3-86E0-FE4C-B338-265E2E9F91D5}" name="Column222" dataDxfId="16162"/>
    <tableColumn id="223" xr3:uid="{63A40D14-86C3-8946-8831-80B4CFBC36EA}" name="Column223" dataDxfId="16161"/>
    <tableColumn id="224" xr3:uid="{5316BCB6-487C-1F4A-AA1C-3AE7AD3762EA}" name="Column224" dataDxfId="16160"/>
    <tableColumn id="225" xr3:uid="{1DB44401-67D1-5240-9968-90D26A38E152}" name="Column225" dataDxfId="16159"/>
    <tableColumn id="226" xr3:uid="{1B1ACE5C-08A1-FD46-8E4F-B04F4EF897EE}" name="Column226" dataDxfId="16158"/>
    <tableColumn id="227" xr3:uid="{CB702B79-CD0D-4940-9C9D-300EF0A4DA5F}" name="Column227" dataDxfId="16157"/>
    <tableColumn id="228" xr3:uid="{B8BF12F5-CD69-5B4C-9A33-C71CDD292C3E}" name="Column228" dataDxfId="16156"/>
    <tableColumn id="229" xr3:uid="{FD86D8D4-7F45-8749-9815-FEC7F4C8AB75}" name="Column229" dataDxfId="16155"/>
    <tableColumn id="230" xr3:uid="{DD926989-9A7D-AB45-B2B9-868D7683FE56}" name="Column230" dataDxfId="16154"/>
    <tableColumn id="231" xr3:uid="{AB33A565-FCD1-BA4E-B006-7804C67AEA6E}" name="Column231" dataDxfId="16153"/>
    <tableColumn id="232" xr3:uid="{72643918-F5DE-3443-BFCC-AD674ABEE1EA}" name="Column232" dataDxfId="16152"/>
    <tableColumn id="233" xr3:uid="{49F3357B-D0B9-F14B-A547-91CE0450619E}" name="Column233" dataDxfId="16151"/>
    <tableColumn id="234" xr3:uid="{9E8F1A16-3320-284A-B815-BD46AA32C1A3}" name="Column234" dataDxfId="16150"/>
    <tableColumn id="235" xr3:uid="{8C2ABF5E-2952-FC47-8B9A-FFEAD572F86D}" name="Column235" dataDxfId="16149"/>
    <tableColumn id="236" xr3:uid="{A61ADD29-81A6-8C40-BF9D-9D85F241EF3B}" name="Column236" dataDxfId="16148"/>
    <tableColumn id="237" xr3:uid="{898BA47B-DFB1-CD4B-82D3-3721CBA9C9B2}" name="Column237" dataDxfId="16147"/>
    <tableColumn id="238" xr3:uid="{20858975-0C1F-4646-B18A-2D69AB5487AE}" name="Column238" dataDxfId="16146"/>
    <tableColumn id="239" xr3:uid="{1EDA2758-1B07-C946-8C79-C498A27C1721}" name="Column239" dataDxfId="16145"/>
    <tableColumn id="240" xr3:uid="{75B029FD-9CA4-6A4D-9194-3943757F29F9}" name="Column240" dataDxfId="16144"/>
    <tableColumn id="241" xr3:uid="{CA6FB4EC-A9D2-FD41-96BE-AEBF6AD537F6}" name="Column241" dataDxfId="16143"/>
    <tableColumn id="242" xr3:uid="{0A62B4FC-EE8E-4843-9407-9C00A860CCFD}" name="Column242" dataDxfId="16142"/>
    <tableColumn id="243" xr3:uid="{259A92C1-636C-5F40-A7CA-7781DA34CE1D}" name="Column243" dataDxfId="16141"/>
    <tableColumn id="244" xr3:uid="{1A65CC70-724E-F34E-BB3D-7A435C2E3FF6}" name="Column244" dataDxfId="16140"/>
    <tableColumn id="245" xr3:uid="{F22A887E-7D8F-E346-BF5A-7BA51DB044FD}" name="Column245" dataDxfId="16139"/>
    <tableColumn id="246" xr3:uid="{5BC4C5CF-3D7F-FC40-ABC3-5B62C53F1FCB}" name="Column246" dataDxfId="16138"/>
    <tableColumn id="247" xr3:uid="{87CC7110-8B17-384E-8E11-95CF96760C86}" name="Column247" dataDxfId="16137"/>
    <tableColumn id="248" xr3:uid="{A9C561EB-4D8C-CF4C-8EAD-C2879EE6ADEE}" name="Column248" dataDxfId="16136"/>
    <tableColumn id="249" xr3:uid="{08A2BFAF-0E8B-5F47-B450-7246A6BFA785}" name="Column249" dataDxfId="16135"/>
    <tableColumn id="250" xr3:uid="{CB6B8D6E-A7DA-2942-B320-931D20D33942}" name="Column250" dataDxfId="16134"/>
    <tableColumn id="251" xr3:uid="{6BD26A89-1D32-924E-A92A-F4DE35CDF0AE}" name="Column251" dataDxfId="16133"/>
    <tableColumn id="252" xr3:uid="{6392FB62-686D-9C4F-B0CE-9761E603ED57}" name="Column252" dataDxfId="16132"/>
    <tableColumn id="253" xr3:uid="{E8BAA5B4-334A-6B4D-A16F-54C9F414C4CF}" name="Column253" dataDxfId="16131"/>
    <tableColumn id="254" xr3:uid="{B56406C8-A810-444D-B78D-27C414BF914F}" name="Column254" dataDxfId="16130"/>
    <tableColumn id="255" xr3:uid="{10A9E724-B1F3-2645-B994-BE4292BDFE78}" name="Column255" dataDxfId="16129"/>
    <tableColumn id="256" xr3:uid="{330F4A58-9555-DC40-BCEC-DE9C1355CDCC}" name="Column256" dataDxfId="16128"/>
    <tableColumn id="257" xr3:uid="{25084BF3-7E0A-1E44-B9DB-CBAEE5D5C999}" name="Column257" dataDxfId="16127"/>
    <tableColumn id="258" xr3:uid="{C975B85B-6107-4B47-95D7-D573DA63D4CD}" name="Column258" dataDxfId="16126"/>
    <tableColumn id="259" xr3:uid="{420E0220-B9F2-454A-99C6-BFC7942F2C0A}" name="Column259" dataDxfId="16125"/>
    <tableColumn id="260" xr3:uid="{F03E8733-FB5A-AD42-8D82-3640A0D85F55}" name="Column260" dataDxfId="16124"/>
    <tableColumn id="261" xr3:uid="{C6FA6E00-0282-5A45-B2E8-638D852D803A}" name="Column261" dataDxfId="16123"/>
    <tableColumn id="262" xr3:uid="{16D005ED-A544-9F47-926B-F262608E7728}" name="Column262" dataDxfId="16122"/>
    <tableColumn id="263" xr3:uid="{03B47430-35C6-5340-9527-BE5EAEBA8B71}" name="Column263" dataDxfId="16121"/>
    <tableColumn id="264" xr3:uid="{37C643A5-D553-3340-97ED-22F0BCC6C904}" name="Column264" dataDxfId="16120"/>
    <tableColumn id="265" xr3:uid="{6D365FC4-D39F-9549-A536-C5ED6567CEF4}" name="Column265" dataDxfId="16119"/>
    <tableColumn id="266" xr3:uid="{0F1A4AB0-A2BB-E648-8C8F-1C1C1F4F9371}" name="Column266" dataDxfId="16118"/>
    <tableColumn id="267" xr3:uid="{CE867D9F-134B-844E-A56F-6F8AEAD16988}" name="Column267" dataDxfId="16117"/>
    <tableColumn id="268" xr3:uid="{F8902495-A5A4-804D-9E6E-D4C53571D501}" name="Column268" dataDxfId="16116"/>
    <tableColumn id="269" xr3:uid="{580E0D05-D2F3-724D-98C3-B3CE2614F401}" name="Column269" dataDxfId="16115"/>
    <tableColumn id="270" xr3:uid="{1F1DB10D-5283-4B46-9597-689D7715D44B}" name="Column270" dataDxfId="16114"/>
    <tableColumn id="271" xr3:uid="{7BC9B7E0-3ED3-C648-B3CC-0DA0D1E15AAC}" name="Column271" dataDxfId="16113"/>
    <tableColumn id="272" xr3:uid="{3C5C6D96-ED12-E94D-BB61-83CB2CDF7831}" name="Column272" dataDxfId="16112"/>
    <tableColumn id="273" xr3:uid="{77A38963-1991-A849-8D15-7110AB18CC94}" name="Column273" dataDxfId="16111"/>
    <tableColumn id="274" xr3:uid="{31BCDE66-0D15-A842-963F-F552FC150115}" name="Column274" dataDxfId="16110"/>
    <tableColumn id="275" xr3:uid="{4A6CC80D-6B65-4747-93F2-CB0BFCADAFC0}" name="Column275" dataDxfId="16109"/>
    <tableColumn id="276" xr3:uid="{136685FA-A56F-6E49-B907-C32AD23ECB90}" name="Column276" dataDxfId="16108"/>
    <tableColumn id="277" xr3:uid="{F7D26107-0DBB-8140-9907-AE5F2AB6588C}" name="Column277" dataDxfId="16107"/>
    <tableColumn id="278" xr3:uid="{8EEA2F4D-4805-FD4B-82C5-5402FB6936F6}" name="Column278" dataDxfId="16106"/>
    <tableColumn id="279" xr3:uid="{8A5E44DB-EE6C-F44F-AF07-57AC0EC70B65}" name="Column279" dataDxfId="16105"/>
    <tableColumn id="280" xr3:uid="{6CCE76BA-F293-BA4B-9752-C8821ABAFBD1}" name="Column280" dataDxfId="16104"/>
    <tableColumn id="281" xr3:uid="{2705B721-7217-8D40-BC5A-814F62453A32}" name="Column281" dataDxfId="16103"/>
    <tableColumn id="282" xr3:uid="{A69A6E54-8D42-264A-92AA-EA6BC73415F3}" name="Column282" dataDxfId="16102"/>
    <tableColumn id="283" xr3:uid="{26F3C47A-0368-6F48-ACA5-33A3C4C61BB7}" name="Column283" dataDxfId="16101"/>
    <tableColumn id="284" xr3:uid="{5E56FE98-06BF-3646-A126-4E6F936C5CD2}" name="Column284" dataDxfId="16100"/>
    <tableColumn id="285" xr3:uid="{EB074121-3CA6-F747-BDE3-C2D84AAB1792}" name="Column285" dataDxfId="16099"/>
    <tableColumn id="286" xr3:uid="{0647D236-537A-B042-B970-9EBC50C59CCF}" name="Column286" dataDxfId="16098"/>
    <tableColumn id="287" xr3:uid="{F84BDC2C-AE44-0E40-AC44-3355823971F2}" name="Column287" dataDxfId="16097"/>
    <tableColumn id="288" xr3:uid="{FC22F743-2155-0149-A8D0-9CFE6CA58160}" name="Column288" dataDxfId="16096"/>
    <tableColumn id="289" xr3:uid="{8038D189-4E43-6C49-9150-854F40C82012}" name="Column289" dataDxfId="16095"/>
    <tableColumn id="290" xr3:uid="{2113B580-08DF-7D4D-A8AE-C8BCD39D54B0}" name="Column290" dataDxfId="16094"/>
    <tableColumn id="291" xr3:uid="{42EF301C-DA3D-7F4F-AAC3-1AF0CA449290}" name="Column291" dataDxfId="16093"/>
    <tableColumn id="292" xr3:uid="{F83E2499-4E14-7049-BE6E-53F73C926E5E}" name="Column292" dataDxfId="16092"/>
    <tableColumn id="293" xr3:uid="{71777473-23CE-A645-B7B4-8B582B52DBDD}" name="Column293" dataDxfId="16091"/>
    <tableColumn id="294" xr3:uid="{5B90042B-D199-954C-AA03-C0D33AAA38DC}" name="Column294" dataDxfId="16090"/>
    <tableColumn id="295" xr3:uid="{E572315C-24AF-1044-98DD-F34F438E2D9C}" name="Column295" dataDxfId="16089"/>
    <tableColumn id="296" xr3:uid="{04317F16-602F-6B48-A70F-E212C4B67B14}" name="Column296" dataDxfId="16088"/>
    <tableColumn id="297" xr3:uid="{1D95E055-4CB4-D44D-84A2-61BF73E4E235}" name="Column297" dataDxfId="16087"/>
    <tableColumn id="298" xr3:uid="{BF8E5A64-EDCE-614A-9179-F8AAA7C27C8C}" name="Column298" dataDxfId="16086"/>
    <tableColumn id="299" xr3:uid="{B839CC03-6471-E74D-893A-D607A417E5E1}" name="Column299" dataDxfId="16085"/>
    <tableColumn id="300" xr3:uid="{FB7B90A3-9B6C-FF47-9066-66F7B66A95A7}" name="Column300" dataDxfId="16084"/>
    <tableColumn id="301" xr3:uid="{4254F188-FE4A-6B4E-A281-11A4B2893447}" name="Column301" dataDxfId="16083"/>
    <tableColumn id="302" xr3:uid="{2DAFCCFB-62CC-F54E-BFCD-7F6EA6440AB3}" name="Column302" dataDxfId="16082"/>
    <tableColumn id="303" xr3:uid="{8F68DE78-3CD9-8F43-B495-7AC8F7052FAF}" name="Column303" dataDxfId="16081"/>
    <tableColumn id="304" xr3:uid="{831A4D3F-A8C7-B548-A26D-C65BF27C1D88}" name="Column304" dataDxfId="16080"/>
    <tableColumn id="305" xr3:uid="{452404BE-3288-9645-9C79-B8EC7EDE9A31}" name="Column305" dataDxfId="16079"/>
    <tableColumn id="306" xr3:uid="{3D8BAB50-4C4E-F447-A47D-7338E801A6BB}" name="Column306" dataDxfId="16078"/>
    <tableColumn id="307" xr3:uid="{59D0AE2A-99DC-9348-9AC6-004CB8279942}" name="Column307" dataDxfId="16077"/>
    <tableColumn id="308" xr3:uid="{0919F46B-384A-D644-A630-C936BD768119}" name="Column308" dataDxfId="16076"/>
    <tableColumn id="309" xr3:uid="{749D88F4-E8EC-1043-95A2-1D2242A44573}" name="Column309" dataDxfId="16075"/>
    <tableColumn id="310" xr3:uid="{82F0D541-2652-C04E-BE00-0CCD35A99765}" name="Column310" dataDxfId="16074"/>
    <tableColumn id="311" xr3:uid="{73CA6C89-4E8A-154B-89A4-5DF79B29C080}" name="Column311" dataDxfId="16073"/>
    <tableColumn id="312" xr3:uid="{D7EA508C-4D59-0149-92FC-40F20134D158}" name="Column312" dataDxfId="16072"/>
    <tableColumn id="313" xr3:uid="{59A4F41F-9FB2-A44A-8253-D0469807DAA9}" name="Column313" dataDxfId="16071"/>
    <tableColumn id="314" xr3:uid="{635699B6-1D3F-0E44-B3B2-21697EE2F5CD}" name="Column314" dataDxfId="16070"/>
    <tableColumn id="315" xr3:uid="{314A292D-2209-6D4A-9ADC-E63BA46280D7}" name="Column315" dataDxfId="16069"/>
    <tableColumn id="316" xr3:uid="{9BBAF50A-4189-4046-9128-C39BD8C110B8}" name="Column316" dataDxfId="16068"/>
    <tableColumn id="317" xr3:uid="{21D1E760-E61D-2D4F-92F2-2F4B8BABEA38}" name="Column317" dataDxfId="16067"/>
    <tableColumn id="318" xr3:uid="{0250D32E-8D2A-6E47-847D-0A203FB68ACF}" name="Column318" dataDxfId="16066"/>
    <tableColumn id="319" xr3:uid="{2B01B989-6552-C04C-95C6-BE395A13EDDD}" name="Column319" dataDxfId="16065"/>
    <tableColumn id="320" xr3:uid="{71B6EB94-6D69-B944-B8A1-BA10EBE6B17E}" name="Column320" dataDxfId="16064"/>
    <tableColumn id="321" xr3:uid="{282A979A-495F-F544-8D3F-FDFCA09CD4B0}" name="Column321" dataDxfId="16063"/>
    <tableColumn id="322" xr3:uid="{C739B9F8-8562-7D41-89B7-B0476CE5B5B0}" name="Column322" dataDxfId="16062"/>
    <tableColumn id="323" xr3:uid="{DFB9BFC4-C658-D143-A240-0A4BD1D5FEAC}" name="Column323" dataDxfId="16061"/>
    <tableColumn id="324" xr3:uid="{1000346F-24D0-FB41-9405-7C581F522722}" name="Column324" dataDxfId="16060"/>
    <tableColumn id="325" xr3:uid="{77982072-EBAF-BF42-A7AD-46C5F0829836}" name="Column325" dataDxfId="16059"/>
    <tableColumn id="326" xr3:uid="{FF1B4DBE-130C-9649-BC82-DD885CEF4246}" name="Column326" dataDxfId="16058"/>
    <tableColumn id="327" xr3:uid="{5AC9EEE6-D5F7-C640-8DE7-0DF17532E88A}" name="Column327" dataDxfId="16057"/>
    <tableColumn id="328" xr3:uid="{9F87193E-3375-0542-ABB7-77809AB049E5}" name="Column328" dataDxfId="16056"/>
    <tableColumn id="329" xr3:uid="{F746D4E4-6892-524D-BDB0-3EF0C207E882}" name="Column329" dataDxfId="16055"/>
    <tableColumn id="330" xr3:uid="{84B64F5D-B9A5-E944-9200-AFDFD8C7D751}" name="Column330" dataDxfId="16054"/>
    <tableColumn id="331" xr3:uid="{95931CF9-FF3F-144B-827D-A238666C4ABB}" name="Column331" dataDxfId="16053"/>
    <tableColumn id="332" xr3:uid="{E6CF8D6F-6FD0-0543-8DCF-A73B4F88ED7D}" name="Column332" dataDxfId="16052"/>
    <tableColumn id="333" xr3:uid="{EA4DA6B9-313D-7345-9A32-04BF2C6864C5}" name="Column333" dataDxfId="16051"/>
    <tableColumn id="334" xr3:uid="{E9898EB6-1469-0548-9548-7A98F4C1C122}" name="Column334" dataDxfId="16050"/>
    <tableColumn id="335" xr3:uid="{B8CC5261-792C-0247-B435-69A864D90B6E}" name="Column335" dataDxfId="16049"/>
    <tableColumn id="336" xr3:uid="{A604736C-01D0-4F4D-9392-9731436A9C63}" name="Column336" dataDxfId="16048"/>
    <tableColumn id="337" xr3:uid="{B08BF3E5-1813-B24D-B98E-3029EF8BE58A}" name="Column337" dataDxfId="16047"/>
    <tableColumn id="338" xr3:uid="{C0117179-B164-8A41-AFC3-A85C0D678C64}" name="Column338" dataDxfId="16046"/>
    <tableColumn id="339" xr3:uid="{A5FBD1F3-21C4-7148-BB1F-2043C532252B}" name="Column339" dataDxfId="16045"/>
    <tableColumn id="340" xr3:uid="{0AAA6AC9-9056-6247-BFC7-F7DB91AB8158}" name="Column340" dataDxfId="16044"/>
    <tableColumn id="341" xr3:uid="{DD10917C-2E94-A146-AC35-7815B1A80C5A}" name="Column341" dataDxfId="16043"/>
    <tableColumn id="342" xr3:uid="{92C1B7A4-062D-4441-B293-320E9BC561B8}" name="Column342" dataDxfId="16042"/>
    <tableColumn id="343" xr3:uid="{C36E4B87-777F-4C49-A95D-AEA81CC8F789}" name="Column343" dataDxfId="16041"/>
    <tableColumn id="344" xr3:uid="{890F3586-92CE-5B49-88AA-6299F0DDA26E}" name="Column344" dataDxfId="16040"/>
    <tableColumn id="345" xr3:uid="{221A4519-A792-B540-B095-BA7FB35E6EA0}" name="Column345" dataDxfId="16039"/>
    <tableColumn id="346" xr3:uid="{368166D0-7874-9B40-91EA-7A2CCE07C4E8}" name="Column346" dataDxfId="16038"/>
    <tableColumn id="347" xr3:uid="{1C3F424B-AB71-1A4C-AA81-BF05F7739508}" name="Column347" dataDxfId="16037"/>
    <tableColumn id="348" xr3:uid="{0E0AFF57-C451-AF4B-BA87-87BE1C5563D6}" name="Column348" dataDxfId="16036"/>
    <tableColumn id="349" xr3:uid="{EBC495E0-0C47-6F41-9AA0-FC11E46501D2}" name="Column349" dataDxfId="16035"/>
    <tableColumn id="350" xr3:uid="{F2F89929-A3E3-884B-AF90-3166FBA02565}" name="Column350" dataDxfId="16034"/>
    <tableColumn id="351" xr3:uid="{CE0989B2-86F8-574D-8ABD-D6A710A45AD0}" name="Column351" dataDxfId="16033"/>
    <tableColumn id="352" xr3:uid="{CD5677C9-A7C7-2442-8BE9-7E2BFF957930}" name="Column352" dataDxfId="16032"/>
    <tableColumn id="353" xr3:uid="{2453BE61-F376-4A40-A5BD-DE0D146D1FE5}" name="Column353" dataDxfId="16031"/>
    <tableColumn id="354" xr3:uid="{7B4764F3-0FD1-E640-8A62-4EFED0A97FA9}" name="Column354" dataDxfId="16030"/>
    <tableColumn id="355" xr3:uid="{E793C578-78EA-EA40-9675-919EF145EB20}" name="Column355" dataDxfId="16029"/>
    <tableColumn id="356" xr3:uid="{B5A6EADB-CF9F-FA47-8803-C14229B7A0BB}" name="Column356" dataDxfId="16028"/>
    <tableColumn id="357" xr3:uid="{1E394CBA-42AD-2640-A3F9-F381BA8BF711}" name="Column357" dataDxfId="16027"/>
    <tableColumn id="358" xr3:uid="{B550E37D-9182-0A40-A286-DD36CD1538C3}" name="Column358" dataDxfId="16026"/>
    <tableColumn id="359" xr3:uid="{E461FF75-1CBD-B944-90ED-6823C2688C1B}" name="Column359" dataDxfId="16025"/>
    <tableColumn id="360" xr3:uid="{49625145-E7FF-B742-A931-067EE944FB09}" name="Column360" dataDxfId="16024"/>
    <tableColumn id="361" xr3:uid="{4F0F2608-C95A-9542-BB74-0FC12277BC36}" name="Column361" dataDxfId="16023"/>
    <tableColumn id="362" xr3:uid="{D734D352-2B52-9B4C-B77B-56B0D75B226B}" name="Column362" dataDxfId="16022"/>
    <tableColumn id="363" xr3:uid="{8292458B-E7E2-BF44-A749-72D0A4167CB3}" name="Column363" dataDxfId="16021"/>
    <tableColumn id="364" xr3:uid="{817C2A8E-364B-5945-9D95-38F80BF9E0D7}" name="Column364" dataDxfId="16020"/>
    <tableColumn id="365" xr3:uid="{FD1431E3-88A1-364D-A21E-58AA5790BB17}" name="Column365" dataDxfId="16019"/>
    <tableColumn id="366" xr3:uid="{3CD3C75F-A5D1-374F-8FE8-1F8E4D732690}" name="Column366" dataDxfId="16018"/>
    <tableColumn id="367" xr3:uid="{839B42F6-7030-A540-85BF-57B12C8D82B5}" name="Column367" dataDxfId="16017"/>
    <tableColumn id="368" xr3:uid="{270E9C9A-58E1-AD44-AAEA-5BDC92BCB3F3}" name="Column368" dataDxfId="16016"/>
    <tableColumn id="369" xr3:uid="{9FA261AD-3D38-A04B-8BDC-6EEA3951EA72}" name="Column369" dataDxfId="16015"/>
    <tableColumn id="370" xr3:uid="{1E4ED616-1F61-B541-9AF3-098F023E89B6}" name="Column370" dataDxfId="16014"/>
    <tableColumn id="371" xr3:uid="{B608FAD5-AE04-1140-9034-C9D95990D199}" name="Column371" dataDxfId="16013"/>
    <tableColumn id="372" xr3:uid="{8EFEF60C-56ED-A24D-8D16-250477A50BA3}" name="Column372" dataDxfId="16012"/>
    <tableColumn id="373" xr3:uid="{64FAF401-1497-1C40-A67F-D41C601C1EF7}" name="Column373" dataDxfId="16011"/>
    <tableColumn id="374" xr3:uid="{8CE14309-22EF-D441-84C9-DE4EE0B7098B}" name="Column374" dataDxfId="16010"/>
    <tableColumn id="375" xr3:uid="{C6B7B102-BC83-B947-A7DC-D8CCB4FC88AA}" name="Column375" dataDxfId="16009"/>
    <tableColumn id="376" xr3:uid="{436E0F17-8AE0-F143-A8CE-9BD035AD7665}" name="Column376" dataDxfId="16008"/>
    <tableColumn id="377" xr3:uid="{16D24A74-0340-914F-9938-454AEA572DF0}" name="Column377" dataDxfId="16007"/>
    <tableColumn id="378" xr3:uid="{4770FBD8-781E-784F-86E7-666E1AC8EE8E}" name="Column378" dataDxfId="16006"/>
    <tableColumn id="379" xr3:uid="{07EE3D93-5342-4A44-A5BE-6D8AD04BEB03}" name="Column379" dataDxfId="16005"/>
    <tableColumn id="380" xr3:uid="{52F2F978-5086-FE41-8217-D07646E0F16A}" name="Column380" dataDxfId="16004"/>
    <tableColumn id="381" xr3:uid="{78AF9BBC-4C5D-AE4E-8BEC-7B9AA2B8970A}" name="Column381" dataDxfId="16003"/>
    <tableColumn id="382" xr3:uid="{64BEF1AD-42CF-EB4F-95EB-FEA67BFB0C99}" name="Column382" dataDxfId="16002"/>
    <tableColumn id="383" xr3:uid="{ECE596F8-34BD-B84C-A879-D5AC6AD7790E}" name="Column383" dataDxfId="16001"/>
    <tableColumn id="384" xr3:uid="{DB43EB3F-68B0-984A-A1C8-5778E4F019AB}" name="Column384" dataDxfId="16000"/>
    <tableColumn id="385" xr3:uid="{F762116D-C1C2-8240-954A-9627C10D5CF7}" name="Column385" dataDxfId="15999"/>
    <tableColumn id="386" xr3:uid="{0871DE4C-A671-D040-9B7E-468128087F45}" name="Column386" dataDxfId="15998"/>
    <tableColumn id="387" xr3:uid="{9DF7C2D2-6D3D-AE40-982E-2F920363230A}" name="Column387" dataDxfId="15997"/>
    <tableColumn id="388" xr3:uid="{413EB796-F886-1E4F-B18A-AAABE4A6389C}" name="Column388" dataDxfId="15996"/>
    <tableColumn id="389" xr3:uid="{0E8C51FC-6477-394B-9FED-126EF299083A}" name="Column389" dataDxfId="15995"/>
    <tableColumn id="390" xr3:uid="{0FADA799-6B62-484C-834F-7D57C41FC888}" name="Column390" dataDxfId="15994"/>
    <tableColumn id="391" xr3:uid="{C259D3FD-726A-BB43-82A9-9D6858FADC9E}" name="Column391" dataDxfId="15993"/>
    <tableColumn id="392" xr3:uid="{3979CCCC-9FC2-604F-BD2D-FF6A3C80E7C2}" name="Column392" dataDxfId="15992"/>
    <tableColumn id="393" xr3:uid="{5867C013-5E96-6B4F-8B71-7A05CC79F4E6}" name="Column393" dataDxfId="15991"/>
    <tableColumn id="394" xr3:uid="{233AE2B6-FE66-BD49-B341-79836C08F091}" name="Column394" dataDxfId="15990"/>
    <tableColumn id="395" xr3:uid="{A2A08180-3B69-5B40-868A-F14A66B65E0E}" name="Column395" dataDxfId="15989"/>
    <tableColumn id="396" xr3:uid="{BD14C8C5-104E-FF4D-BCDE-9588BFE8EF54}" name="Column396" dataDxfId="15988"/>
    <tableColumn id="397" xr3:uid="{3CCDBEA6-0295-8844-BA87-67DD7C40B8B7}" name="Column397" dataDxfId="15987"/>
    <tableColumn id="398" xr3:uid="{3EC7E866-CE46-3B4A-B248-0D32B7B3F846}" name="Column398" dataDxfId="15986"/>
    <tableColumn id="399" xr3:uid="{9860FE49-8C26-A04F-8C0A-387327D3F692}" name="Column399" dataDxfId="15985"/>
    <tableColumn id="400" xr3:uid="{7BAAEFF2-471D-5F44-9084-9FE0892154EA}" name="Column400" dataDxfId="15984"/>
    <tableColumn id="401" xr3:uid="{88F6114B-A838-3941-BF56-3F5F51717657}" name="Column401" dataDxfId="15983"/>
    <tableColumn id="402" xr3:uid="{33AD8B0B-CFE3-DE4D-978A-FF37507479AC}" name="Column402" dataDxfId="15982"/>
    <tableColumn id="403" xr3:uid="{40B3E848-31E3-8D4A-AFE5-B7185EFBB882}" name="Column403" dataDxfId="15981"/>
    <tableColumn id="404" xr3:uid="{4F54159C-2CB6-094C-AA09-A66DFB6584F0}" name="Column404" dataDxfId="15980"/>
    <tableColumn id="405" xr3:uid="{7A7FF4BF-08FF-124B-8536-C27EF02C6A07}" name="Column405" dataDxfId="15979"/>
    <tableColumn id="406" xr3:uid="{7DB0F4A9-5DFE-3C4D-A67D-FBAFC73672D4}" name="Column406" dataDxfId="15978"/>
    <tableColumn id="407" xr3:uid="{4973B2E9-2F2C-9746-AEC5-2E5598C57E96}" name="Column407" dataDxfId="15977"/>
    <tableColumn id="408" xr3:uid="{349EC244-EF64-D244-9FC0-39C996A6958C}" name="Column408" dataDxfId="15976"/>
    <tableColumn id="409" xr3:uid="{34819551-17D3-2C43-BE53-142CB9CE0424}" name="Column409" dataDxfId="15975"/>
    <tableColumn id="410" xr3:uid="{8547F3D3-224B-7940-BCB3-DFF6E4D64819}" name="Column410" dataDxfId="15974"/>
    <tableColumn id="411" xr3:uid="{1D1360FF-F002-E142-84EF-4F86D342EAF7}" name="Column411" dataDxfId="15973"/>
    <tableColumn id="412" xr3:uid="{1B1E76BB-FF3B-724C-8346-649B8CBBB707}" name="Column412" dataDxfId="15972"/>
    <tableColumn id="413" xr3:uid="{7E6B95A2-B837-F54F-9787-3A9964452896}" name="Column413" dataDxfId="15971"/>
    <tableColumn id="414" xr3:uid="{839FC146-BE36-984E-A3F3-308E0E6B7B07}" name="Column414" dataDxfId="15970"/>
    <tableColumn id="415" xr3:uid="{CD6BFFA5-9501-D049-818C-5647E0CAC58B}" name="Column415" dataDxfId="15969"/>
    <tableColumn id="416" xr3:uid="{153C4465-1FFE-3D4C-BC49-C8C9C6C506CE}" name="Column416" dataDxfId="15968"/>
    <tableColumn id="417" xr3:uid="{EF060C1F-F58D-7748-AEE5-D1C794DFF0B4}" name="Column417" dataDxfId="15967"/>
    <tableColumn id="418" xr3:uid="{E3A8B3A1-4532-214A-8EBB-B5A7581253CE}" name="Column418" dataDxfId="15966"/>
    <tableColumn id="419" xr3:uid="{BD7B6D0A-C18F-2D42-A18F-7A534B046ACB}" name="Column419" dataDxfId="15965"/>
    <tableColumn id="420" xr3:uid="{7BC1C82A-A1EB-C340-8E8A-859CD6D14E86}" name="Column420" dataDxfId="15964"/>
    <tableColumn id="421" xr3:uid="{367644EB-276A-FF49-A693-F5640758DE30}" name="Column421" dataDxfId="15963"/>
    <tableColumn id="422" xr3:uid="{EC7B756B-4E84-5949-B01B-3CDC50FFC5FE}" name="Column422" dataDxfId="15962"/>
    <tableColumn id="423" xr3:uid="{7C037977-4E5D-E940-9E45-4BF39C8BC5F4}" name="Column423" dataDxfId="15961"/>
    <tableColumn id="424" xr3:uid="{735D75EF-55A0-0743-B39D-E8B2F040FD4D}" name="Column424" dataDxfId="15960"/>
    <tableColumn id="425" xr3:uid="{4FDB390B-32E0-9F44-A579-3B10175A8907}" name="Column425" dataDxfId="15959"/>
    <tableColumn id="426" xr3:uid="{F79CAE6D-A3F0-2241-AE3C-6289FEABFD96}" name="Column426" dataDxfId="15958"/>
    <tableColumn id="427" xr3:uid="{1D849EC8-A7EE-1544-AC54-45C3FDC2D136}" name="Column427" dataDxfId="15957"/>
    <tableColumn id="428" xr3:uid="{10BD303B-06AF-C444-89BA-6B23A8FD6E8D}" name="Column428" dataDxfId="15956"/>
    <tableColumn id="429" xr3:uid="{02237CD9-B5AC-FE42-B4AA-5D4C3DE749E9}" name="Column429" dataDxfId="15955"/>
    <tableColumn id="430" xr3:uid="{AD79F12F-B743-A840-9F14-D7D707413B02}" name="Column430" dataDxfId="15954"/>
    <tableColumn id="431" xr3:uid="{2E3FB2BC-9A89-3044-A6E4-7A0CFE60F341}" name="Column431" dataDxfId="15953"/>
    <tableColumn id="432" xr3:uid="{0E2D8BDF-8462-C74B-AE56-2F6760B9335E}" name="Column432" dataDxfId="15952"/>
    <tableColumn id="433" xr3:uid="{3BD7EFF8-3920-434F-BC8F-5ECAA5E42EE8}" name="Column433" dataDxfId="15951"/>
    <tableColumn id="434" xr3:uid="{BE2296B8-5FE9-5046-857E-AC712F83A486}" name="Column434" dataDxfId="15950"/>
    <tableColumn id="435" xr3:uid="{B0B69915-D581-9B48-AFA6-FA8120CF556C}" name="Column435" dataDxfId="15949"/>
    <tableColumn id="436" xr3:uid="{9B7632C7-7D76-724D-9B06-BAD72314850F}" name="Column436" dataDxfId="15948"/>
    <tableColumn id="437" xr3:uid="{5A49050A-92A3-B548-8AB5-9FF1DE9CDEBC}" name="Column437" dataDxfId="15947"/>
    <tableColumn id="438" xr3:uid="{85BDC0DA-257C-DB4A-ADDB-5A012BA771D5}" name="Column438" dataDxfId="15946"/>
    <tableColumn id="439" xr3:uid="{66E98F09-9573-0345-A50B-12C1C7EA6038}" name="Column439" dataDxfId="15945"/>
    <tableColumn id="440" xr3:uid="{847515B6-2BED-5A4F-98E1-1A1518C7794A}" name="Column440" dataDxfId="15944"/>
    <tableColumn id="441" xr3:uid="{77ED3563-1440-9146-83A0-8E0337170A16}" name="Column441" dataDxfId="15943"/>
    <tableColumn id="442" xr3:uid="{9B81CF44-00D4-F643-8B69-BF83D019985C}" name="Column442" dataDxfId="15942"/>
    <tableColumn id="443" xr3:uid="{89EA8388-99CF-194B-80F9-8C6887A08B0E}" name="Column443" dataDxfId="15941"/>
    <tableColumn id="444" xr3:uid="{82AD3590-B49C-DD42-AF3F-C525E7FDD0E4}" name="Column444" dataDxfId="15940"/>
    <tableColumn id="445" xr3:uid="{6C63892E-F21D-3043-9A57-C2EF7CE547AF}" name="Column445" dataDxfId="15939"/>
    <tableColumn id="446" xr3:uid="{65432DBE-4509-A34B-B4A9-3A701BCDD53D}" name="Column446" dataDxfId="15938"/>
    <tableColumn id="447" xr3:uid="{3DE190E6-9CD0-3248-9378-6CFAB2DCE5A8}" name="Column447" dataDxfId="15937"/>
    <tableColumn id="448" xr3:uid="{47D8EF8F-7628-D04A-B08D-5FA78403544F}" name="Column448" dataDxfId="15936"/>
    <tableColumn id="449" xr3:uid="{E1A079AE-0B7D-F64B-A069-54E033C33924}" name="Column449" dataDxfId="15935"/>
    <tableColumn id="450" xr3:uid="{4A6A0D6D-2029-0844-9621-C3B78DBC6249}" name="Column450" dataDxfId="15934"/>
    <tableColumn id="451" xr3:uid="{6FFBC978-1B13-2145-9E6A-CDC2D4309EE8}" name="Column451" dataDxfId="15933"/>
    <tableColumn id="452" xr3:uid="{4FEAF659-9AC7-F848-A02B-2C4CE27F76CA}" name="Column452" dataDxfId="15932"/>
    <tableColumn id="453" xr3:uid="{82C8A38B-B23F-E243-9614-886B15205160}" name="Column453" dataDxfId="15931"/>
    <tableColumn id="454" xr3:uid="{FE2113DD-0A75-F34C-8235-CB9B9F0A24C6}" name="Column454" dataDxfId="15930"/>
    <tableColumn id="455" xr3:uid="{D11A5323-FF29-6A43-AABB-ACE2A7FD2851}" name="Column455" dataDxfId="15929"/>
    <tableColumn id="456" xr3:uid="{AD1446F2-A4BC-5E45-91EA-3D88CDE9A706}" name="Column456" dataDxfId="15928"/>
    <tableColumn id="457" xr3:uid="{551A26DD-EFBD-CB4C-8B1E-B68864AB356C}" name="Column457" dataDxfId="15927"/>
    <tableColumn id="458" xr3:uid="{38C400CB-2365-2F4D-9822-A8EB966A4824}" name="Column458" dataDxfId="15926"/>
    <tableColumn id="459" xr3:uid="{42EF3D29-2B9E-FD40-8080-72909A46D700}" name="Column459" dataDxfId="15925"/>
    <tableColumn id="460" xr3:uid="{213390E8-6D3A-9042-A150-B923045F0B2F}" name="Column460" dataDxfId="15924"/>
    <tableColumn id="461" xr3:uid="{DE3A7A9B-BA2F-AB4F-9025-0BC839A2FD4A}" name="Column461" dataDxfId="15923"/>
    <tableColumn id="462" xr3:uid="{398D85BF-4283-7B49-A76A-D7CC2514376F}" name="Column462" dataDxfId="15922"/>
    <tableColumn id="463" xr3:uid="{5E623BB4-9E32-DA4B-A383-6B11C5A5697E}" name="Column463" dataDxfId="15921"/>
    <tableColumn id="464" xr3:uid="{466570BE-ECDC-614C-B34C-BF4F08BCFBDC}" name="Column464" dataDxfId="15920"/>
    <tableColumn id="465" xr3:uid="{8D750A77-FD7C-D543-B17F-4F9D1EDC8DD3}" name="Column465" dataDxfId="15919"/>
    <tableColumn id="466" xr3:uid="{26A4F362-7EFC-AF4E-B4F8-2ECBA8B6ABE3}" name="Column466" dataDxfId="15918"/>
    <tableColumn id="467" xr3:uid="{7B547D5A-2343-484C-9C7F-6A0F8247084B}" name="Column467" dataDxfId="15917"/>
    <tableColumn id="468" xr3:uid="{4BACEEEA-7C03-4048-95F5-AEBF0375FD55}" name="Column468" dataDxfId="15916"/>
    <tableColumn id="469" xr3:uid="{58026A31-C618-084C-B918-38E83FFC8BF8}" name="Column469" dataDxfId="15915"/>
    <tableColumn id="470" xr3:uid="{89AFA6A9-B5A7-CB4A-80AE-E4E0884BA5E7}" name="Column470" dataDxfId="15914"/>
    <tableColumn id="471" xr3:uid="{B398E3B8-9088-4F4F-B81B-B0D4EC775912}" name="Column471" dataDxfId="15913"/>
    <tableColumn id="472" xr3:uid="{435E8B43-7AB5-C04D-B011-5616595F3DFA}" name="Column472" dataDxfId="15912"/>
    <tableColumn id="473" xr3:uid="{DCBE96BA-3BF7-A943-85B4-3E73030A3EA7}" name="Column473" dataDxfId="15911"/>
    <tableColumn id="474" xr3:uid="{5B0455C6-7EA5-B040-8BAA-9F97674BF8E7}" name="Column474" dataDxfId="15910"/>
    <tableColumn id="475" xr3:uid="{40B1A327-2E6E-5B44-84E0-63D4E186870A}" name="Column475" dataDxfId="15909"/>
    <tableColumn id="476" xr3:uid="{F1CC1358-9B65-3645-B0A8-145C8EACF296}" name="Column476" dataDxfId="15908"/>
    <tableColumn id="477" xr3:uid="{9D30522B-5F75-9B48-8199-722AEC1B9E22}" name="Column477" dataDxfId="15907"/>
    <tableColumn id="478" xr3:uid="{5928EC55-4157-5A4E-B3F5-20E303E986C9}" name="Column478" dataDxfId="15906"/>
    <tableColumn id="479" xr3:uid="{AC81AC2A-728A-3243-B8E7-1AF5BA96BB59}" name="Column479" dataDxfId="15905"/>
    <tableColumn id="480" xr3:uid="{318BCEBD-1294-0A46-83EB-C1F5D59A5459}" name="Column480" dataDxfId="15904"/>
    <tableColumn id="481" xr3:uid="{9E026BAC-6DBD-F44E-B852-4EFC64FCF6EC}" name="Column481" dataDxfId="15903"/>
    <tableColumn id="482" xr3:uid="{EC2F2852-CFDB-A945-B497-A251D31BF91D}" name="Column482" dataDxfId="15902"/>
    <tableColumn id="483" xr3:uid="{10A8EC7A-A5AB-C641-9FE6-A2D093FAE357}" name="Column483" dataDxfId="15901"/>
    <tableColumn id="484" xr3:uid="{1DF0DD49-2015-CF45-AEDC-614299FFCFCA}" name="Column484" dataDxfId="15900"/>
    <tableColumn id="485" xr3:uid="{DA4C8790-FC0A-9045-A484-D1976933D3BB}" name="Column485" dataDxfId="15899"/>
    <tableColumn id="486" xr3:uid="{1E940D69-4C09-1747-987B-7BDC2303DD1A}" name="Column486" dataDxfId="15898"/>
    <tableColumn id="487" xr3:uid="{3EF4AE79-4471-2145-9CA7-D3C9ACA30201}" name="Column487" dataDxfId="15897"/>
    <tableColumn id="488" xr3:uid="{166772F0-FF65-5B40-A35D-884866D204B6}" name="Column488" dataDxfId="15896"/>
    <tableColumn id="489" xr3:uid="{0EA2D200-7C5F-BB4A-807C-45983CEDD6AD}" name="Column489" dataDxfId="15895"/>
    <tableColumn id="490" xr3:uid="{5114F06A-B319-E145-A392-0EE42B5441CE}" name="Column490" dataDxfId="15894"/>
    <tableColumn id="491" xr3:uid="{94575AAC-BBB6-BB4E-84EB-48CF8735DA6C}" name="Column491" dataDxfId="15893"/>
    <tableColumn id="492" xr3:uid="{AA8560F4-023B-D04D-A657-5C77C9A2A8C5}" name="Column492" dataDxfId="15892"/>
    <tableColumn id="493" xr3:uid="{619E1A48-A00D-AF40-A911-8197DFE51DB7}" name="Column493" dataDxfId="15891"/>
    <tableColumn id="494" xr3:uid="{E36B26A8-CA1E-5946-BBA9-A5859B56184C}" name="Column494" dataDxfId="15890"/>
    <tableColumn id="495" xr3:uid="{FD4E0F20-5A4D-4247-8522-6F60C6EE1D05}" name="Column495" dataDxfId="15889"/>
    <tableColumn id="496" xr3:uid="{2724B3A6-2AFF-5147-A79F-9A1EEEF141BC}" name="Column496" dataDxfId="15888"/>
    <tableColumn id="497" xr3:uid="{02F96A67-92C9-3D48-9114-DA3F1280E5EF}" name="Column497" dataDxfId="15887"/>
    <tableColumn id="498" xr3:uid="{685C2E9F-4BC4-E940-9673-355517FCC24B}" name="Column498" dataDxfId="15886"/>
    <tableColumn id="499" xr3:uid="{736A37C6-D9A2-B442-8185-D1A35A362EFF}" name="Column499" dataDxfId="15885"/>
    <tableColumn id="500" xr3:uid="{C0C553DC-AB7E-1643-B5B7-F018C1BBEDCD}" name="Column500" dataDxfId="15884"/>
    <tableColumn id="501" xr3:uid="{5FEDF1EE-07F1-D543-ABA0-4F694DD01B16}" name="Column501" dataDxfId="15883"/>
    <tableColumn id="502" xr3:uid="{0275FBA5-2F2E-694A-9247-0AEFDC41E220}" name="Column502" dataDxfId="15882"/>
    <tableColumn id="503" xr3:uid="{7C078924-7458-BA40-982D-A46EBABC8573}" name="Column503" dataDxfId="15881"/>
    <tableColumn id="504" xr3:uid="{EE2222E8-48A9-BC49-BC95-265F1EF306E1}" name="Column504" dataDxfId="15880"/>
    <tableColumn id="505" xr3:uid="{735B99DD-2E3B-334A-802F-47D0C768482C}" name="Column505" dataDxfId="15879"/>
    <tableColumn id="506" xr3:uid="{CE11B5AE-7662-C046-92B9-2F8341EB3E07}" name="Column506" dataDxfId="15878"/>
    <tableColumn id="507" xr3:uid="{9A27AAF7-C91A-C147-B48E-212A1A689B63}" name="Column507" dataDxfId="15877"/>
    <tableColumn id="508" xr3:uid="{21F07D59-43DB-7D42-B3D6-C62649ACD080}" name="Column508" dataDxfId="15876"/>
    <tableColumn id="509" xr3:uid="{50E233AB-3EA6-C747-82EF-9D2DC86CCB03}" name="Column509" dataDxfId="15875"/>
    <tableColumn id="510" xr3:uid="{E825B919-C6C3-2147-A4BE-6F619894A452}" name="Column510" dataDxfId="15874"/>
    <tableColumn id="511" xr3:uid="{85D428CB-5BA6-A142-968E-E63CB64A97E7}" name="Column511" dataDxfId="15873"/>
    <tableColumn id="512" xr3:uid="{56B5E9E7-EC2B-B941-92D8-41C48EF008F2}" name="Column512" dataDxfId="15872"/>
    <tableColumn id="513" xr3:uid="{38141135-CFC3-C74E-8F73-659ADB52795C}" name="Column513" dataDxfId="15871"/>
    <tableColumn id="514" xr3:uid="{9C276424-DB1F-A94E-9657-C9A9BAF8682E}" name="Column514" dataDxfId="15870"/>
    <tableColumn id="515" xr3:uid="{F1AE556C-9194-C24E-8381-96448DA26809}" name="Column515" dataDxfId="15869"/>
    <tableColumn id="516" xr3:uid="{A0D72FD7-14C9-9648-B70A-987DDCDD5EC2}" name="Column516" dataDxfId="15868"/>
    <tableColumn id="517" xr3:uid="{933B1021-78AF-4B4F-8C7E-171C1227B9C7}" name="Column517" dataDxfId="15867"/>
    <tableColumn id="518" xr3:uid="{A3ABBA0C-2039-5146-B0F2-92B6D3C07F0A}" name="Column518" dataDxfId="15866"/>
    <tableColumn id="519" xr3:uid="{DE6649BB-42AE-F34B-B28E-6AA32B42B185}" name="Column519" dataDxfId="15865"/>
    <tableColumn id="520" xr3:uid="{71C1286E-1797-E043-AA0F-B3BD46F9F738}" name="Column520" dataDxfId="15864"/>
    <tableColumn id="521" xr3:uid="{AB092A36-CDD0-894B-B62B-A582F874EA4E}" name="Column521" dataDxfId="15863"/>
    <tableColumn id="522" xr3:uid="{F5202443-E5E7-0548-9C11-A0E3B9B3A198}" name="Column522" dataDxfId="15862"/>
    <tableColumn id="523" xr3:uid="{76398A9F-624B-754A-B910-E92ABA929034}" name="Column523" dataDxfId="15861"/>
    <tableColumn id="524" xr3:uid="{76FFE9FA-A953-F447-A6F2-1A3526262BEB}" name="Column524" dataDxfId="15860"/>
    <tableColumn id="525" xr3:uid="{3E30C2C5-F613-484B-BD8E-94DF2F2721D2}" name="Column525" dataDxfId="15859"/>
    <tableColumn id="526" xr3:uid="{6727364E-8693-004D-8817-5F36B6832B93}" name="Column526" dataDxfId="15858"/>
    <tableColumn id="527" xr3:uid="{7435DA25-AB0B-394D-9387-F288675A8B32}" name="Column527" dataDxfId="15857"/>
    <tableColumn id="528" xr3:uid="{80461220-55A1-FF44-80C0-31B39105D8F0}" name="Column528" dataDxfId="15856"/>
    <tableColumn id="529" xr3:uid="{270FF943-16BD-4F43-BC91-F51A706B44C4}" name="Column529" dataDxfId="15855"/>
    <tableColumn id="530" xr3:uid="{92A29338-5363-B048-8C16-1601A9A55312}" name="Column530" dataDxfId="15854"/>
    <tableColumn id="531" xr3:uid="{835AC418-7559-EB46-8A5F-E4CC309710D1}" name="Column531" dataDxfId="15853"/>
    <tableColumn id="532" xr3:uid="{030B56AD-9F24-C744-BC8E-44D11199F1F0}" name="Column532" dataDxfId="15852"/>
    <tableColumn id="533" xr3:uid="{7ADB5A78-5EB1-AF43-A68B-C53DC40DF9F7}" name="Column533" dataDxfId="15851"/>
    <tableColumn id="534" xr3:uid="{654ADD7E-4732-5C43-915F-ABFF62387FBC}" name="Column534" dataDxfId="15850"/>
    <tableColumn id="535" xr3:uid="{0F98E89C-5D3A-5D41-B791-07C643F90391}" name="Column535" dataDxfId="15849"/>
    <tableColumn id="536" xr3:uid="{1F0FFDE2-E45E-7D45-A31C-00E0F9D9AC35}" name="Column536" dataDxfId="15848"/>
    <tableColumn id="537" xr3:uid="{B263DEEE-ED21-3648-A6D0-D2E8E6887B83}" name="Column537" dataDxfId="15847"/>
    <tableColumn id="538" xr3:uid="{D5B2932D-18DD-914C-B6DC-B7CFC260B445}" name="Column538" dataDxfId="15846"/>
    <tableColumn id="539" xr3:uid="{FB7B56B1-936C-A045-89D8-308C93BECC75}" name="Column539" dataDxfId="15845"/>
    <tableColumn id="540" xr3:uid="{944B8161-2F9E-4246-8040-0DEE08B5EEDB}" name="Column540" dataDxfId="15844"/>
    <tableColumn id="541" xr3:uid="{B0AAC8B2-04EB-7B42-9424-3E65614A928C}" name="Column541" dataDxfId="15843"/>
    <tableColumn id="542" xr3:uid="{7527CF45-954F-6042-BC84-9A9313CE3FA9}" name="Column542" dataDxfId="15842"/>
    <tableColumn id="543" xr3:uid="{4CF9F8DC-B57D-4643-90A2-5C55C958951F}" name="Column543" dataDxfId="15841"/>
    <tableColumn id="544" xr3:uid="{41F28D5A-71F0-BF4B-9AB9-77152937FB79}" name="Column544" dataDxfId="15840"/>
    <tableColumn id="545" xr3:uid="{59C83D82-5298-8748-B003-8FD545A68B99}" name="Column545" dataDxfId="15839"/>
    <tableColumn id="546" xr3:uid="{DB6D0A05-A849-1941-83A6-E0616CCB3EFB}" name="Column546" dataDxfId="15838"/>
    <tableColumn id="547" xr3:uid="{C2181B4A-8E98-CA4A-8E68-DEDB86C0ED83}" name="Column547" dataDxfId="15837"/>
    <tableColumn id="548" xr3:uid="{DBCB3C32-5E96-9F48-94B0-AE80239CC9BB}" name="Column548" dataDxfId="15836"/>
    <tableColumn id="549" xr3:uid="{19A91A14-4722-F04B-8342-EA2AC99A1DA0}" name="Column549" dataDxfId="15835"/>
    <tableColumn id="550" xr3:uid="{72E6D93E-7A26-9A42-A114-2314119F6398}" name="Column550" dataDxfId="15834"/>
    <tableColumn id="551" xr3:uid="{DC01C841-7F96-8B4B-A854-4EB47E1D9A60}" name="Column551" dataDxfId="15833"/>
    <tableColumn id="552" xr3:uid="{EC2F2947-0E41-144F-B567-76267B8BAF54}" name="Column552" dataDxfId="15832"/>
    <tableColumn id="553" xr3:uid="{43B62777-39D8-6043-A286-7AF31DB3B337}" name="Column553" dataDxfId="15831"/>
    <tableColumn id="554" xr3:uid="{A512936B-28EE-D743-817A-281FCC4D782E}" name="Column554" dataDxfId="15830"/>
    <tableColumn id="555" xr3:uid="{20014A9F-20B0-5148-BE98-8E1E9B16AF58}" name="Column555" dataDxfId="15829"/>
    <tableColumn id="556" xr3:uid="{517AFDA4-A376-1641-BD67-535082DBFD70}" name="Column556" dataDxfId="15828"/>
    <tableColumn id="557" xr3:uid="{34E79F38-653F-5145-89DB-27277F867438}" name="Column557" dataDxfId="15827"/>
    <tableColumn id="558" xr3:uid="{F51352D5-4854-9548-A4A6-D4A847448C56}" name="Column558" dataDxfId="15826"/>
    <tableColumn id="559" xr3:uid="{00D4797F-B542-9C45-9BAB-48C2F4568762}" name="Column559" dataDxfId="15825"/>
    <tableColumn id="560" xr3:uid="{917D9317-FB50-014E-A747-5026EB59EFCF}" name="Column560" dataDxfId="15824"/>
    <tableColumn id="561" xr3:uid="{8B1C9BF6-3D95-7D48-AAF0-1CC08AE5B373}" name="Column561" dataDxfId="15823"/>
    <tableColumn id="562" xr3:uid="{062A6071-277D-714A-AF30-2C55254535F5}" name="Column562" dataDxfId="15822"/>
    <tableColumn id="563" xr3:uid="{601AF887-8D05-CE43-888B-3B19A24D2853}" name="Column563" dataDxfId="15821"/>
    <tableColumn id="564" xr3:uid="{705ABF70-0061-E744-990A-37583D94A058}" name="Column564" dataDxfId="15820"/>
    <tableColumn id="565" xr3:uid="{21944D92-FFF6-D945-A13D-1E8712266AE8}" name="Column565" dataDxfId="15819"/>
    <tableColumn id="566" xr3:uid="{48FD8EF8-8A91-5645-B986-ECD99F70643F}" name="Column566" dataDxfId="15818"/>
    <tableColumn id="567" xr3:uid="{368A9A2A-A3DC-8346-BC87-2146D9252764}" name="Column567" dataDxfId="15817"/>
    <tableColumn id="568" xr3:uid="{97BCDA45-B57B-7948-8434-BE318777F276}" name="Column568" dataDxfId="15816"/>
    <tableColumn id="569" xr3:uid="{35CE7D6B-2E41-004F-9EC2-CCDA5DC820CA}" name="Column569" dataDxfId="15815"/>
    <tableColumn id="570" xr3:uid="{3FF2032E-2161-E849-9204-38B2CA7548B8}" name="Column570" dataDxfId="15814"/>
    <tableColumn id="571" xr3:uid="{8C3FA91B-10B3-204B-A093-92ADC418B090}" name="Column571" dataDxfId="15813"/>
    <tableColumn id="572" xr3:uid="{A3C592DE-639B-D347-AA84-11D527797B2F}" name="Column572" dataDxfId="15812"/>
    <tableColumn id="573" xr3:uid="{9240D8C2-E302-E445-8C23-355202850C50}" name="Column573" dataDxfId="15811"/>
    <tableColumn id="574" xr3:uid="{DC6946D4-C676-D04C-B35F-9F2F1F561635}" name="Column574" dataDxfId="15810"/>
    <tableColumn id="575" xr3:uid="{885CD88D-89AF-2F48-88FD-4413EE483268}" name="Column575" dataDxfId="15809"/>
    <tableColumn id="576" xr3:uid="{2141024F-2D83-704D-8408-360309DBD44F}" name="Column576" dataDxfId="15808"/>
    <tableColumn id="577" xr3:uid="{E4740180-10A7-EE40-A608-0AE8C0503FC0}" name="Column577" dataDxfId="15807"/>
    <tableColumn id="578" xr3:uid="{E6CD98BB-2494-084B-AEAE-0F5EDE9561E5}" name="Column578" dataDxfId="15806"/>
    <tableColumn id="579" xr3:uid="{C1B97596-7902-FB4A-B46B-6F2EC7A396DE}" name="Column579" dataDxfId="15805"/>
    <tableColumn id="580" xr3:uid="{B071181C-9ED9-1F46-9A98-704403225537}" name="Column580" dataDxfId="15804"/>
    <tableColumn id="581" xr3:uid="{DCC3C653-7F42-7145-AABA-5C91950DC2B4}" name="Column581" dataDxfId="15803"/>
    <tableColumn id="582" xr3:uid="{807A76F4-2C28-EB4E-869E-4E5504457340}" name="Column582" dataDxfId="15802"/>
    <tableColumn id="583" xr3:uid="{C30BED39-DA94-0C43-A761-63C131DA5554}" name="Column583" dataDxfId="15801"/>
    <tableColumn id="584" xr3:uid="{20275618-FACB-D040-AC48-009C3380A3A4}" name="Column584" dataDxfId="15800"/>
    <tableColumn id="585" xr3:uid="{3E9F6AD5-5B19-1E44-BE48-2276E4710169}" name="Column585" dataDxfId="15799"/>
    <tableColumn id="586" xr3:uid="{C8DDAA5D-23CD-B742-9563-DE2E2671B1BC}" name="Column586" dataDxfId="15798"/>
    <tableColumn id="587" xr3:uid="{9F901C17-C187-F345-8CA9-F8F9B335F692}" name="Column587" dataDxfId="15797"/>
    <tableColumn id="588" xr3:uid="{748F3B84-6CF2-3A43-81F4-9694AD1F9D50}" name="Column588" dataDxfId="15796"/>
    <tableColumn id="589" xr3:uid="{8FA68D75-FD1C-7C45-97CE-A2261DD431B7}" name="Column589" dataDxfId="15795"/>
    <tableColumn id="590" xr3:uid="{578A1536-6CAB-BE4F-9AD0-2F43871A4D4F}" name="Column590" dataDxfId="15794"/>
    <tableColumn id="591" xr3:uid="{673CD58C-8C51-6042-A8E1-35FD0031022E}" name="Column591" dataDxfId="15793"/>
    <tableColumn id="592" xr3:uid="{4DD46876-F540-7A48-B469-7C61D99F2B68}" name="Column592" dataDxfId="15792"/>
    <tableColumn id="593" xr3:uid="{5AE43C54-5E29-E843-B082-F8FC70BB315D}" name="Column593" dataDxfId="15791"/>
    <tableColumn id="594" xr3:uid="{6FBA1AC5-9866-D14D-88AB-B645BF863175}" name="Column594" dataDxfId="15790"/>
    <tableColumn id="595" xr3:uid="{09BCF210-1EBA-E94A-9417-DAE38F9C4399}" name="Column595" dataDxfId="15789"/>
    <tableColumn id="596" xr3:uid="{EABF06C0-B0AC-BF41-877E-52BA6FC29798}" name="Column596" dataDxfId="15788"/>
    <tableColumn id="597" xr3:uid="{4ACDFBCD-9253-6041-AE41-56B7604DC72B}" name="Column597" dataDxfId="15787"/>
    <tableColumn id="598" xr3:uid="{45A6DC9C-7259-9149-B3E7-5F86A75FAB03}" name="Column598" dataDxfId="15786"/>
    <tableColumn id="599" xr3:uid="{EE409299-8899-EE4F-93F4-3DBF3C1DAD50}" name="Column599" dataDxfId="15785"/>
    <tableColumn id="600" xr3:uid="{FB85F680-04BF-4445-A4F7-C9879E015C35}" name="Column600" dataDxfId="15784"/>
    <tableColumn id="601" xr3:uid="{5240D67B-C0D6-3A4C-B86C-2A2B8902C110}" name="Column601" dataDxfId="15783"/>
    <tableColumn id="602" xr3:uid="{E7998986-37B2-884B-ABBD-F450445406EB}" name="Column602" dataDxfId="15782"/>
    <tableColumn id="603" xr3:uid="{082AAAF4-5037-9D4F-BB97-A8C6AFDAFC68}" name="Column603" dataDxfId="15781"/>
    <tableColumn id="604" xr3:uid="{4246192A-566D-8D44-B857-D214A9A04995}" name="Column604" dataDxfId="15780"/>
    <tableColumn id="605" xr3:uid="{54206777-1C0F-134E-B89A-7E87A799BB5D}" name="Column605" dataDxfId="15779"/>
    <tableColumn id="606" xr3:uid="{BBCD6D47-09F8-3549-8FB7-14AE3E8B73F0}" name="Column606" dataDxfId="15778"/>
    <tableColumn id="607" xr3:uid="{757E3029-4C8B-5346-B375-48A2E75EA2BB}" name="Column607" dataDxfId="15777"/>
    <tableColumn id="608" xr3:uid="{19E2A0FB-1640-1748-938D-1BC79A0F1953}" name="Column608" dataDxfId="15776"/>
    <tableColumn id="609" xr3:uid="{8AC0AB44-9844-A14D-A387-91C5C3806E7D}" name="Column609" dataDxfId="15775"/>
    <tableColumn id="610" xr3:uid="{F3EBA549-34D7-C44B-8FBD-D24F9249B657}" name="Column610" dataDxfId="15774"/>
    <tableColumn id="611" xr3:uid="{CD8E9DD7-9E58-EA4F-9334-D257F250B3EE}" name="Column611" dataDxfId="15773"/>
    <tableColumn id="612" xr3:uid="{3E771883-FFC2-AB40-99A0-4E0A78A4CAA1}" name="Column612" dataDxfId="15772"/>
    <tableColumn id="613" xr3:uid="{F23E3B1C-4073-E74D-BC20-64D37B13AC8B}" name="Column613" dataDxfId="15771"/>
    <tableColumn id="614" xr3:uid="{996D8E1A-12BC-4B43-B681-BBF1CF634790}" name="Column614" dataDxfId="15770"/>
    <tableColumn id="615" xr3:uid="{9A3CC668-8D35-EB4F-90EC-20DC987BA8C8}" name="Column615" dataDxfId="15769"/>
    <tableColumn id="616" xr3:uid="{99B6A3A6-D2B9-0241-BDFD-D15A3F38DFA3}" name="Column616" dataDxfId="15768"/>
    <tableColumn id="617" xr3:uid="{C086A837-F8AD-D445-B615-8D0E48989E5C}" name="Column617" dataDxfId="15767"/>
    <tableColumn id="618" xr3:uid="{32F38265-88F8-5847-A143-484E0BAD86CF}" name="Column618" dataDxfId="15766"/>
    <tableColumn id="619" xr3:uid="{7514AED0-83CE-D043-A76E-4D74CE66DB41}" name="Column619" dataDxfId="15765"/>
    <tableColumn id="620" xr3:uid="{64D73F97-D06A-1E4D-AC64-C43840A27B22}" name="Column620" dataDxfId="15764"/>
    <tableColumn id="621" xr3:uid="{96556954-BBFA-7B46-9194-3A668BBDAD98}" name="Column621" dataDxfId="15763"/>
    <tableColumn id="622" xr3:uid="{3282C0FC-381F-FD47-959D-8310BDC91D8C}" name="Column622" dataDxfId="15762"/>
    <tableColumn id="623" xr3:uid="{A2C87818-CA06-4F47-8967-F1F5931691E1}" name="Column623" dataDxfId="15761"/>
    <tableColumn id="624" xr3:uid="{40BE95C3-D86E-3B45-99B0-37E6C574B348}" name="Column624" dataDxfId="15760"/>
    <tableColumn id="625" xr3:uid="{E895974A-F9A7-6745-9F13-555B2820E7F5}" name="Column625" dataDxfId="15759"/>
    <tableColumn id="626" xr3:uid="{7723531B-2949-C040-86BE-08C35F9407B3}" name="Column626" dataDxfId="15758"/>
    <tableColumn id="627" xr3:uid="{19CD6726-7F14-D145-8FE6-AA8AE583CE6D}" name="Column627" dataDxfId="15757"/>
    <tableColumn id="628" xr3:uid="{54FBF714-9C19-074B-BF93-E7B27417352E}" name="Column628" dataDxfId="15756"/>
    <tableColumn id="629" xr3:uid="{2E42F73F-062D-7640-AE52-BF354CB9903C}" name="Column629" dataDxfId="15755"/>
    <tableColumn id="630" xr3:uid="{6437493A-E8AF-BC42-975E-23504208DB3A}" name="Column630" dataDxfId="15754"/>
    <tableColumn id="631" xr3:uid="{DC9B4E29-8E7B-E146-86D4-C2589F3469E9}" name="Column631" dataDxfId="15753"/>
    <tableColumn id="632" xr3:uid="{AD1AC308-0454-1F48-9099-DAC8D537A82B}" name="Column632" dataDxfId="15752"/>
    <tableColumn id="633" xr3:uid="{34E6AB1C-80B1-0146-8061-1B47D300933E}" name="Column633" dataDxfId="15751"/>
    <tableColumn id="634" xr3:uid="{7AB6C93B-EC7E-FF43-8405-C13CEC7ED1DE}" name="Column634" dataDxfId="15750"/>
    <tableColumn id="635" xr3:uid="{29884C5B-F492-3749-89A1-B6617023D612}" name="Column635" dataDxfId="15749"/>
    <tableColumn id="636" xr3:uid="{89A8D4D8-F8B2-5047-8016-74A533E2FDF8}" name="Column636" dataDxfId="15748"/>
    <tableColumn id="637" xr3:uid="{1413B1E5-3D26-D149-B345-00BD4D1442C1}" name="Column637" dataDxfId="15747"/>
    <tableColumn id="638" xr3:uid="{B0747A53-7A77-784F-A9A5-3F3EE706BE1A}" name="Column638" dataDxfId="15746"/>
    <tableColumn id="639" xr3:uid="{1E4B4B80-50AD-7245-A3FB-A5A86DCF3A04}" name="Column639" dataDxfId="15745"/>
    <tableColumn id="640" xr3:uid="{AEA53313-478C-B64A-B45C-EED36706E8BD}" name="Column640" dataDxfId="15744"/>
    <tableColumn id="641" xr3:uid="{7921EE61-08FA-B143-928B-0AF160279E44}" name="Column641" dataDxfId="15743"/>
    <tableColumn id="642" xr3:uid="{E89A02BF-68C1-4E4C-87A8-C3EF8A5C97B0}" name="Column642" dataDxfId="15742"/>
    <tableColumn id="643" xr3:uid="{8EC453D3-D4D1-F945-823D-A9A2E43B7CFE}" name="Column643" dataDxfId="15741"/>
    <tableColumn id="644" xr3:uid="{369B19BF-FF28-0940-9B0C-8E2D9B59C499}" name="Column644" dataDxfId="15740"/>
    <tableColumn id="645" xr3:uid="{560FDF11-C978-634A-BA6D-AFFAD42FB22B}" name="Column645" dataDxfId="15739"/>
    <tableColumn id="646" xr3:uid="{7F553165-B8E2-9843-B8D0-1A553BFA1EB3}" name="Column646" dataDxfId="15738"/>
    <tableColumn id="647" xr3:uid="{B3214E05-B042-994D-B9C9-AFCE68782CDB}" name="Column647" dataDxfId="15737"/>
    <tableColumn id="648" xr3:uid="{071CDEFC-4A9E-184F-8BFF-F5C653A19D70}" name="Column648" dataDxfId="15736"/>
    <tableColumn id="649" xr3:uid="{592EE97D-37CC-D44E-864E-E4E7C86AA81D}" name="Column649" dataDxfId="15735"/>
    <tableColumn id="650" xr3:uid="{EF320D4E-6296-E64C-81B1-DD46F39542C8}" name="Column650" dataDxfId="15734"/>
    <tableColumn id="651" xr3:uid="{DF36B0D7-0A43-CC42-A9A8-7E01DAA44049}" name="Column651" dataDxfId="15733"/>
    <tableColumn id="652" xr3:uid="{28BD663A-A62D-CB49-8B8A-E4392897FA74}" name="Column652" dataDxfId="15732"/>
    <tableColumn id="653" xr3:uid="{FCFDC035-9E6F-BB49-B9E8-D32E6EC2E762}" name="Column653" dataDxfId="15731"/>
    <tableColumn id="654" xr3:uid="{9410A2DF-C118-C342-B422-32E4177691DF}" name="Column654" dataDxfId="15730"/>
    <tableColumn id="655" xr3:uid="{2C7E56A4-B8A4-9E4E-9467-7293DE28AFC5}" name="Column655" dataDxfId="15729"/>
    <tableColumn id="656" xr3:uid="{03CAB5A9-9046-EC4F-9434-C15EE53E6A34}" name="Column656" dataDxfId="15728"/>
    <tableColumn id="657" xr3:uid="{99AEA6E4-246F-664C-A7B4-7A60E1EA0628}" name="Column657" dataDxfId="15727"/>
    <tableColumn id="658" xr3:uid="{774BED39-D571-0246-8375-C45EED6ED66A}" name="Column658" dataDxfId="15726"/>
    <tableColumn id="659" xr3:uid="{415CE195-0DD9-654F-ACA0-D4DF7C25EE17}" name="Column659" dataDxfId="15725"/>
    <tableColumn id="660" xr3:uid="{F7F91090-11FB-6242-8302-E1D69A55AAA1}" name="Column660" dataDxfId="15724"/>
    <tableColumn id="661" xr3:uid="{5B6381F9-8FBC-F949-8F31-F5CB97C3BAB7}" name="Column661" dataDxfId="15723"/>
    <tableColumn id="662" xr3:uid="{86C628A6-823C-FC41-9CBD-CF760E47E981}" name="Column662" dataDxfId="15722"/>
    <tableColumn id="663" xr3:uid="{CE539B4D-D5E2-F948-9AC7-43DE1C6A93B8}" name="Column663" dataDxfId="15721"/>
    <tableColumn id="664" xr3:uid="{DDA909D1-8580-3D4D-AA5E-9631F79CE488}" name="Column664" dataDxfId="15720"/>
    <tableColumn id="665" xr3:uid="{0F94CEEA-4A18-794B-B502-6DCA8BBA5009}" name="Column665" dataDxfId="15719"/>
    <tableColumn id="666" xr3:uid="{1FF5D17F-6122-984A-8B46-F911600103A8}" name="Column666" dataDxfId="15718"/>
    <tableColumn id="667" xr3:uid="{AAD9499D-405F-C549-98D4-43B71EB8D4B7}" name="Column667" dataDxfId="15717"/>
    <tableColumn id="668" xr3:uid="{C5D027EA-5819-6249-A54D-C1DD977E34A1}" name="Column668" dataDxfId="15716"/>
    <tableColumn id="669" xr3:uid="{EBFC0122-2C0D-BC4F-B802-8AAEF567DD6F}" name="Column669" dataDxfId="15715"/>
    <tableColumn id="670" xr3:uid="{EE77670A-0CE8-A944-8AA7-F94B01ACE8C7}" name="Column670" dataDxfId="15714"/>
    <tableColumn id="671" xr3:uid="{C991171D-12CB-3F4A-8798-A9A48DBDD5BB}" name="Column671" dataDxfId="15713"/>
    <tableColumn id="672" xr3:uid="{BEEEFD3D-DC7D-474E-9981-D4CDB6B45B81}" name="Column672" dataDxfId="15712"/>
    <tableColumn id="673" xr3:uid="{315AB16C-248D-7449-8DEE-64D376CB529F}" name="Column673" dataDxfId="15711"/>
    <tableColumn id="674" xr3:uid="{EC7CC86B-93B7-CD4E-89E3-8C6CB07E02EF}" name="Column674" dataDxfId="15710"/>
    <tableColumn id="675" xr3:uid="{5C684C53-6C28-674C-90DE-67F091E33D81}" name="Column675" dataDxfId="15709"/>
    <tableColumn id="676" xr3:uid="{6A3751D8-572E-0445-A2FD-2D6E96D00E65}" name="Column676" dataDxfId="15708"/>
    <tableColumn id="677" xr3:uid="{B95BBED4-AE76-4845-9D73-67D619884312}" name="Column677" dataDxfId="15707"/>
    <tableColumn id="678" xr3:uid="{AAB73F4C-EA4E-DB47-8B21-5F886C18A7B9}" name="Column678" dataDxfId="15706"/>
    <tableColumn id="679" xr3:uid="{544C50CC-B1D9-F947-B32F-A0ADF3FBED34}" name="Column679" dataDxfId="15705"/>
    <tableColumn id="680" xr3:uid="{1B3791A0-4F36-F34A-8034-936104321CFA}" name="Column680" dataDxfId="15704"/>
    <tableColumn id="681" xr3:uid="{D1D7FDF5-E61D-5A44-9204-9C64531682D5}" name="Column681" dataDxfId="15703"/>
    <tableColumn id="682" xr3:uid="{3D999E66-14F3-C74F-94D2-08FC73573CDA}" name="Column682" dataDxfId="15702"/>
    <tableColumn id="683" xr3:uid="{B6B29544-1CC3-3B48-A7B9-D4C8506F7539}" name="Column683" dataDxfId="15701"/>
    <tableColumn id="684" xr3:uid="{6CB03610-5332-5647-B624-A65C9B1512CE}" name="Column684" dataDxfId="15700"/>
    <tableColumn id="685" xr3:uid="{7FFE579A-593D-ED4A-BA42-348E8023B2E6}" name="Column685" dataDxfId="15699"/>
    <tableColumn id="686" xr3:uid="{4A4ED71F-7E2B-074B-8965-6DA059134818}" name="Column686" dataDxfId="15698"/>
    <tableColumn id="687" xr3:uid="{45B65F4B-77C5-1E4E-AEF2-DDB75819257C}" name="Column687" dataDxfId="15697"/>
    <tableColumn id="688" xr3:uid="{C14B79CD-83D9-DA44-928B-D876645E3300}" name="Column688" dataDxfId="15696"/>
    <tableColumn id="689" xr3:uid="{2D57A319-6BCA-8245-8304-E2437D624D0E}" name="Column689" dataDxfId="15695"/>
    <tableColumn id="690" xr3:uid="{510BA4C1-63E8-974B-B978-966CD6E767B7}" name="Column690" dataDxfId="15694"/>
    <tableColumn id="691" xr3:uid="{CA13EC6A-39C3-0345-AC28-0451E6843B50}" name="Column691" dataDxfId="15693"/>
    <tableColumn id="692" xr3:uid="{C8C4256B-E7D7-FD43-8590-F6F78E920CB1}" name="Column692" dataDxfId="15692"/>
    <tableColumn id="693" xr3:uid="{29AD64AE-BA07-0D47-967D-A3DCEC225F38}" name="Column693" dataDxfId="15691"/>
    <tableColumn id="694" xr3:uid="{D49BD968-9BEC-6E47-96ED-CF663A1A7C78}" name="Column694" dataDxfId="15690"/>
    <tableColumn id="695" xr3:uid="{F2F3A6C0-74F2-5E41-9FF8-138C5C9E95BE}" name="Column695" dataDxfId="15689"/>
    <tableColumn id="696" xr3:uid="{C9FCA452-2F3C-F94C-9519-5FDF95B72B24}" name="Column696" dataDxfId="15688"/>
    <tableColumn id="697" xr3:uid="{39283405-231F-3C4A-B5C7-5FE3F3D8F185}" name="Column697" dataDxfId="15687"/>
    <tableColumn id="698" xr3:uid="{5508C675-52A3-584C-A20E-E8998DEFB3C4}" name="Column698" dataDxfId="15686"/>
    <tableColumn id="699" xr3:uid="{E302A11C-63BA-2D49-8483-BF59C7C328B1}" name="Column699" dataDxfId="15685"/>
    <tableColumn id="700" xr3:uid="{BB3BBA29-5EF2-A547-82EF-D6FC0C8EB989}" name="Column700" dataDxfId="15684"/>
    <tableColumn id="701" xr3:uid="{C1C3C47A-1AD5-7142-8F84-3A0D65B89173}" name="Column701" dataDxfId="15683"/>
    <tableColumn id="702" xr3:uid="{A6B03CE5-2139-2845-B752-EC2E81126BB6}" name="Column702" dataDxfId="15682"/>
    <tableColumn id="703" xr3:uid="{79FC094D-D90A-A54E-9381-82F558367946}" name="Column703" dataDxfId="15681"/>
    <tableColumn id="704" xr3:uid="{B2364B50-4B55-9746-B250-E8B15BB48E00}" name="Column704" dataDxfId="15680"/>
    <tableColumn id="705" xr3:uid="{0691972C-FB70-5242-BA99-A7FC6FFB73FB}" name="Column705" dataDxfId="15679"/>
    <tableColumn id="706" xr3:uid="{C1C4BBB3-BF42-B446-BCA4-E6429A4514B7}" name="Column706" dataDxfId="15678"/>
    <tableColumn id="707" xr3:uid="{CE43D44B-1544-4E45-86E0-B2920C720C4C}" name="Column707" dataDxfId="15677"/>
    <tableColumn id="708" xr3:uid="{184522CA-3E7E-7148-A80D-3D41E4497853}" name="Column708" dataDxfId="15676"/>
    <tableColumn id="709" xr3:uid="{4CA56BBE-1F36-594B-BE31-336E2039AD9A}" name="Column709" dataDxfId="15675"/>
    <tableColumn id="710" xr3:uid="{BB2DD7E0-8765-2C43-8AE2-C21659F8DE32}" name="Column710" dataDxfId="15674"/>
    <tableColumn id="711" xr3:uid="{15232CEE-7CD4-4344-94F6-05CE3A5B05F0}" name="Column711" dataDxfId="15673"/>
    <tableColumn id="712" xr3:uid="{4F48ADF5-E5A3-4841-A929-14CB463AEBD4}" name="Column712" dataDxfId="15672"/>
    <tableColumn id="713" xr3:uid="{38EC4E73-D224-454D-9C4A-535272000CDF}" name="Column713" dataDxfId="15671"/>
    <tableColumn id="714" xr3:uid="{DD5606B1-0201-3641-BDCD-F6E861F99170}" name="Column714" dataDxfId="15670"/>
    <tableColumn id="715" xr3:uid="{1407FDDC-40A6-B545-BE2B-F6389FBD99F6}" name="Column715" dataDxfId="15669"/>
    <tableColumn id="716" xr3:uid="{313E522D-A515-C143-8A00-7019E9CBCABA}" name="Column716" dataDxfId="15668"/>
    <tableColumn id="717" xr3:uid="{3E4FFB07-2F59-584B-A45D-4C4312EA5E4A}" name="Column717" dataDxfId="15667"/>
    <tableColumn id="718" xr3:uid="{D1204D84-9AB3-C74A-ACAB-3C83FF4CB976}" name="Column718" dataDxfId="15666"/>
    <tableColumn id="719" xr3:uid="{3835E665-E4C3-A54C-A8B0-67BF28CD0417}" name="Column719" dataDxfId="15665"/>
    <tableColumn id="720" xr3:uid="{7ABB1163-6B22-814D-B339-3F1973B17737}" name="Column720" dataDxfId="15664"/>
    <tableColumn id="721" xr3:uid="{CD122545-43C8-EA45-B829-8D48730C59FF}" name="Column721" dataDxfId="15663"/>
    <tableColumn id="722" xr3:uid="{B676A3BA-0805-7E46-9384-5F982503AC0B}" name="Column722" dataDxfId="15662"/>
    <tableColumn id="723" xr3:uid="{656F6146-237A-8642-8F9E-A3B9EF5764DD}" name="Column723" dataDxfId="15661"/>
    <tableColumn id="724" xr3:uid="{87CA3D99-3543-E648-9365-385E78D5B753}" name="Column724" dataDxfId="15660"/>
    <tableColumn id="725" xr3:uid="{FF96FDB1-BFE4-7F44-935C-FBDFA0919F4D}" name="Column725" dataDxfId="15659"/>
    <tableColumn id="726" xr3:uid="{D7F7A5DC-6B74-7C45-93EC-113853337B4A}" name="Column726" dataDxfId="15658"/>
    <tableColumn id="727" xr3:uid="{26DF60C4-C3C6-E940-AAD3-EAAA63956A06}" name="Column727" dataDxfId="15657"/>
    <tableColumn id="728" xr3:uid="{501CFB14-9B25-2E4E-BF48-C46EFDF12716}" name="Column728" dataDxfId="15656"/>
    <tableColumn id="729" xr3:uid="{3565BCBA-94C0-6E47-9766-0FE0D7C60F2F}" name="Column729" dataDxfId="15655"/>
    <tableColumn id="730" xr3:uid="{442DA762-9C01-3B4E-A0D2-D3141D58EC55}" name="Column730" dataDxfId="15654"/>
    <tableColumn id="731" xr3:uid="{07D44C49-2BC2-ED45-AF41-10C041261120}" name="Column731" dataDxfId="15653"/>
    <tableColumn id="732" xr3:uid="{68FABEA2-DDEE-A147-8C80-5BC1C24BBBC2}" name="Column732" dataDxfId="15652"/>
    <tableColumn id="733" xr3:uid="{E98E6EEB-A5A3-3749-8208-B265DF73A087}" name="Column733" dataDxfId="15651"/>
    <tableColumn id="734" xr3:uid="{7ACA99B3-C528-EA4A-9661-CF1B056B4FF3}" name="Column734" dataDxfId="15650"/>
    <tableColumn id="735" xr3:uid="{136C2575-5C10-604B-BC25-49A028B687C1}" name="Column735" dataDxfId="15649"/>
    <tableColumn id="736" xr3:uid="{B791C57E-BF68-9B4A-B9B5-F8DF07925A70}" name="Column736" dataDxfId="15648"/>
    <tableColumn id="737" xr3:uid="{810C3944-2D03-654E-9AFB-70FAD922399A}" name="Column737" dataDxfId="15647"/>
    <tableColumn id="738" xr3:uid="{E039B456-7C4E-0D4C-B9C2-A118A20AB6D2}" name="Column738" dataDxfId="15646"/>
    <tableColumn id="739" xr3:uid="{B576421C-8574-A641-B473-D0FA689FB317}" name="Column739" dataDxfId="15645"/>
    <tableColumn id="740" xr3:uid="{24B067C8-8A15-2D4A-B387-1E32C1FDCB7E}" name="Column740" dataDxfId="15644"/>
    <tableColumn id="741" xr3:uid="{10E943E5-6F9B-5A45-ADD4-4152633D06D0}" name="Column741" dataDxfId="15643"/>
    <tableColumn id="742" xr3:uid="{CEFB513D-A0FB-AD48-A8A3-C49BFA2FD1EA}" name="Column742" dataDxfId="15642"/>
    <tableColumn id="743" xr3:uid="{4A41B200-21B5-3843-BF1E-B030B8A8380A}" name="Column743" dataDxfId="15641"/>
    <tableColumn id="744" xr3:uid="{2B6150AC-CCC2-A445-B0E0-E37C135D7A1F}" name="Column744" dataDxfId="15640"/>
    <tableColumn id="745" xr3:uid="{0B01DB7B-3861-454C-9596-0161E4006A45}" name="Column745" dataDxfId="15639"/>
    <tableColumn id="746" xr3:uid="{9B2E22D5-BFEC-1444-86D8-CDB69EA28C50}" name="Column746" dataDxfId="15638"/>
    <tableColumn id="747" xr3:uid="{E2874474-FBFB-DC44-9873-8BAF8BF7FEFE}" name="Column747" dataDxfId="15637"/>
    <tableColumn id="748" xr3:uid="{3D43BD55-3006-194F-8B13-D96BD19181A8}" name="Column748" dataDxfId="15636"/>
    <tableColumn id="749" xr3:uid="{7E0D4ADE-85AA-EE46-94C3-A0FF8D0C450E}" name="Column749" dataDxfId="15635"/>
    <tableColumn id="750" xr3:uid="{B6BF20E6-6F15-5541-BB7A-9CAC14246EB0}" name="Column750" dataDxfId="15634"/>
    <tableColumn id="751" xr3:uid="{6501084F-2A14-CA43-8C65-67BC50196DE9}" name="Column751" dataDxfId="15633"/>
    <tableColumn id="752" xr3:uid="{F60956E1-14B9-D049-B7C5-F3FB43321A09}" name="Column752" dataDxfId="15632"/>
    <tableColumn id="753" xr3:uid="{13549A96-175C-4940-8848-E5C7AA392C86}" name="Column753" dataDxfId="15631"/>
    <tableColumn id="754" xr3:uid="{47B2ECB8-D067-954D-A240-A065461EF2EC}" name="Column754" dataDxfId="15630"/>
    <tableColumn id="755" xr3:uid="{B5FC527A-4516-0744-A5A3-E1DD30F253AE}" name="Column755" dataDxfId="15629"/>
    <tableColumn id="756" xr3:uid="{2589456D-453B-A144-990E-997347B3F267}" name="Column756" dataDxfId="15628"/>
    <tableColumn id="757" xr3:uid="{84BC95D7-EB44-854F-9E90-BCE00D8D21C1}" name="Column757" dataDxfId="15627"/>
    <tableColumn id="758" xr3:uid="{B7BE0C1F-0FC8-7040-9D8A-5F46F3F19A55}" name="Column758" dataDxfId="15626"/>
    <tableColumn id="759" xr3:uid="{4970BDF4-9DC8-F145-A1C3-EC62A9877261}" name="Column759" dataDxfId="15625"/>
    <tableColumn id="760" xr3:uid="{5E197047-21D2-7841-9E8F-BD9D6588743B}" name="Column760" dataDxfId="15624"/>
    <tableColumn id="761" xr3:uid="{A8065C5A-5CAE-8045-8F8C-D4E745E18B6E}" name="Column761" dataDxfId="15623"/>
    <tableColumn id="762" xr3:uid="{75A2A2A8-479D-3D4A-806A-6BDC57C57838}" name="Column762" dataDxfId="15622"/>
    <tableColumn id="763" xr3:uid="{FB600629-9428-5F40-B92D-ADCB3BD62A32}" name="Column763" dataDxfId="15621"/>
    <tableColumn id="764" xr3:uid="{753211D0-0D72-7244-8D72-67FBF0EEE3C1}" name="Column764" dataDxfId="15620"/>
    <tableColumn id="765" xr3:uid="{8418DED6-EEC8-1146-BC83-2F91FB668B2E}" name="Column765" dataDxfId="15619"/>
    <tableColumn id="766" xr3:uid="{22C9EC0F-15BE-2A4E-9B00-ED8B222D646A}" name="Column766" dataDxfId="15618"/>
    <tableColumn id="767" xr3:uid="{C21A41C5-7627-0F4B-975D-D990E334D128}" name="Column767" dataDxfId="15617"/>
    <tableColumn id="768" xr3:uid="{0F075BC3-8537-2644-A54B-F1164AF7A062}" name="Column768" dataDxfId="15616"/>
    <tableColumn id="769" xr3:uid="{29FD223E-EBE1-D146-820D-89ED4443CA8C}" name="Column769" dataDxfId="15615"/>
    <tableColumn id="770" xr3:uid="{3BACCDBA-9E61-F84A-A604-ACAC6A857592}" name="Column770" dataDxfId="15614"/>
    <tableColumn id="771" xr3:uid="{DACCE2CE-AFB2-DB43-A303-A2A78E471DD6}" name="Column771" dataDxfId="15613"/>
    <tableColumn id="772" xr3:uid="{690762B4-DC12-C54E-B27E-30E150B149E2}" name="Column772" dataDxfId="15612"/>
    <tableColumn id="773" xr3:uid="{65AE7D72-1992-D643-BBA4-D8442E1A03A6}" name="Column773" dataDxfId="15611"/>
    <tableColumn id="774" xr3:uid="{B448ECD3-6574-5E42-8AF3-D5DF3E151531}" name="Column774" dataDxfId="15610"/>
    <tableColumn id="775" xr3:uid="{06C03012-9D43-4144-9013-05BDBB932EFC}" name="Column775" dataDxfId="15609"/>
    <tableColumn id="776" xr3:uid="{EBC9D8E1-3A3B-D640-8EC0-D41832710041}" name="Column776" dataDxfId="15608"/>
    <tableColumn id="777" xr3:uid="{5B4A677C-3340-0048-B174-828C0A6D099B}" name="Column777" dataDxfId="15607"/>
    <tableColumn id="778" xr3:uid="{1D92F4AE-88D5-F140-9C42-7B61590ADE69}" name="Column778" dataDxfId="15606"/>
    <tableColumn id="779" xr3:uid="{7410C97D-4229-724A-88C7-9A04667BE154}" name="Column779" dataDxfId="15605"/>
    <tableColumn id="780" xr3:uid="{48894D41-2BAA-AE41-BD31-D23CB1839A5E}" name="Column780" dataDxfId="15604"/>
    <tableColumn id="781" xr3:uid="{1FA1E60E-B802-D14B-8FE0-6073BC3BB2D1}" name="Column781" dataDxfId="15603"/>
    <tableColumn id="782" xr3:uid="{C9A44AB4-029A-8C49-8140-84A1B6994610}" name="Column782" dataDxfId="15602"/>
    <tableColumn id="783" xr3:uid="{470A8F75-3DDC-EA45-9414-33A741CF349A}" name="Column783" dataDxfId="15601"/>
    <tableColumn id="784" xr3:uid="{840BB085-3E90-CD46-8C61-A3F9A9862F9A}" name="Column784" dataDxfId="15600"/>
    <tableColumn id="785" xr3:uid="{E42E7E4D-875F-B043-B950-6BFC472C8C7E}" name="Column785" dataDxfId="15599"/>
    <tableColumn id="786" xr3:uid="{17CF66CB-E6AD-CB4C-8C21-88B3DF13D530}" name="Column786" dataDxfId="15598"/>
    <tableColumn id="787" xr3:uid="{15477186-204C-DD4A-98FC-2A7BC27666AE}" name="Column787" dataDxfId="15597"/>
    <tableColumn id="788" xr3:uid="{06103D77-573E-C04F-9F8E-E7AF76265391}" name="Column788" dataDxfId="15596"/>
    <tableColumn id="789" xr3:uid="{31B7CAD6-8583-1D42-9E37-A5F55501FA4C}" name="Column789" dataDxfId="15595"/>
    <tableColumn id="790" xr3:uid="{06BA2E69-7AC3-F240-B963-B9FDCEEC0322}" name="Column790" dataDxfId="15594"/>
    <tableColumn id="791" xr3:uid="{86299DCF-74B8-3941-B9D7-19DBFA5F90FC}" name="Column791" dataDxfId="15593"/>
    <tableColumn id="792" xr3:uid="{48B430CC-C191-1640-A53C-EDF183CDD22A}" name="Column792" dataDxfId="15592"/>
    <tableColumn id="793" xr3:uid="{2C4FCE27-4BD1-CE41-BE03-964416C0B207}" name="Column793" dataDxfId="15591"/>
    <tableColumn id="794" xr3:uid="{48E6DCC6-C0A6-D346-A355-46E5AE2BCEA6}" name="Column794" dataDxfId="15590"/>
    <tableColumn id="795" xr3:uid="{57E6B071-2F14-DA48-B163-1B4F5904D0FA}" name="Column795" dataDxfId="15589"/>
    <tableColumn id="796" xr3:uid="{1733A34D-8A12-4C4E-BBA4-960645288257}" name="Column796" dataDxfId="15588"/>
    <tableColumn id="797" xr3:uid="{BAECC6F9-26CA-BF44-8986-9A01D78A1FBB}" name="Column797" dataDxfId="15587"/>
    <tableColumn id="798" xr3:uid="{5CBCD383-AFDC-584D-A7B8-F44B20BB2324}" name="Column798" dataDxfId="15586"/>
    <tableColumn id="799" xr3:uid="{DF57783B-4C86-0E48-BF6B-25B57188DF59}" name="Column799" dataDxfId="15585"/>
    <tableColumn id="800" xr3:uid="{70F7C3FB-BCF6-2641-859C-AC424E61EFB3}" name="Column800" dataDxfId="15584"/>
    <tableColumn id="801" xr3:uid="{F4610BDC-0005-8B4E-B4DE-F54D6AF2F4F9}" name="Column801" dataDxfId="15583"/>
    <tableColumn id="802" xr3:uid="{8559F263-9E1E-A44D-9A07-3C55063A7F15}" name="Column802" dataDxfId="15582"/>
    <tableColumn id="803" xr3:uid="{90BD8101-1F7D-B74F-B625-3432C073BCD6}" name="Column803" dataDxfId="15581"/>
    <tableColumn id="804" xr3:uid="{0E5AC878-866B-A748-B8DD-9ADAB5F16087}" name="Column804" dataDxfId="15580"/>
    <tableColumn id="805" xr3:uid="{6B84D80F-0DEF-0B4F-9291-470C6B380779}" name="Column805" dataDxfId="15579"/>
    <tableColumn id="806" xr3:uid="{2CCC8B53-2211-A445-9272-2D60FC471CCD}" name="Column806" dataDxfId="15578"/>
    <tableColumn id="807" xr3:uid="{75F6F933-0592-174C-8088-EC3CC707B99E}" name="Column807" dataDxfId="15577"/>
    <tableColumn id="808" xr3:uid="{C2961C82-2F87-D34B-A2F1-6AD917CE01AF}" name="Column808" dataDxfId="15576"/>
    <tableColumn id="809" xr3:uid="{90FE1EF3-BB81-174C-A819-0303A171A32A}" name="Column809" dataDxfId="15575"/>
    <tableColumn id="810" xr3:uid="{D0659319-7265-B04B-893A-86A993331EE3}" name="Column810" dataDxfId="15574"/>
    <tableColumn id="811" xr3:uid="{C8330A39-86B1-ED44-A80C-E47301787A05}" name="Column811" dataDxfId="15573"/>
    <tableColumn id="812" xr3:uid="{7B771C21-E47B-2D42-82B8-8B3CD18670DE}" name="Column812" dataDxfId="15572"/>
    <tableColumn id="813" xr3:uid="{63AB0B6B-2D4B-D042-BFC9-6E68E6232605}" name="Column813" dataDxfId="15571"/>
    <tableColumn id="814" xr3:uid="{03F43B5A-B4E3-324E-9254-66F8B661A0A5}" name="Column814" dataDxfId="15570"/>
    <tableColumn id="815" xr3:uid="{228CA4CB-CA23-FF4A-A64D-89199F9419A3}" name="Column815" dataDxfId="15569"/>
    <tableColumn id="816" xr3:uid="{D4CF9653-7E4B-C441-B422-A7A49C7D6E72}" name="Column816" dataDxfId="15568"/>
    <tableColumn id="817" xr3:uid="{383AD8C6-0F1B-8249-A856-65D21118ADE8}" name="Column817" dataDxfId="15567"/>
    <tableColumn id="818" xr3:uid="{CFEA10A8-9D43-C244-9690-EDC26D8F3C03}" name="Column818" dataDxfId="15566"/>
    <tableColumn id="819" xr3:uid="{334A9C39-6BA6-C24A-A010-E9494A6E0F3C}" name="Column819" dataDxfId="15565"/>
    <tableColumn id="820" xr3:uid="{52753F0E-B766-0D4D-A949-0B0AF6EE7628}" name="Column820" dataDxfId="15564"/>
    <tableColumn id="821" xr3:uid="{6687F9D8-84A1-5041-B735-BAF01DC7804C}" name="Column821" dataDxfId="15563"/>
    <tableColumn id="822" xr3:uid="{6AE00FCD-BA86-A34C-9A68-231A019BA9B4}" name="Column822" dataDxfId="15562"/>
    <tableColumn id="823" xr3:uid="{16038FBA-84A6-864A-AD90-49A8281E7EC7}" name="Column823" dataDxfId="15561"/>
    <tableColumn id="824" xr3:uid="{29CE8739-EC44-454B-B816-37F951E22515}" name="Column824" dataDxfId="15560"/>
    <tableColumn id="825" xr3:uid="{2C160A86-4495-164C-83EF-EAA4494A1CD1}" name="Column825" dataDxfId="15559"/>
    <tableColumn id="826" xr3:uid="{4F73E195-570A-FD4A-91E1-2CF0C74D207C}" name="Column826" dataDxfId="15558"/>
    <tableColumn id="827" xr3:uid="{3D891890-3D51-7A4D-8671-8D01DC67E1E6}" name="Column827" dataDxfId="15557"/>
    <tableColumn id="828" xr3:uid="{A6BC5BA1-499C-974F-A2D7-A3778B638190}" name="Column828" dataDxfId="15556"/>
    <tableColumn id="829" xr3:uid="{EC22A842-C2D3-AF4C-9B1D-2B42D0764CE3}" name="Column829" dataDxfId="15555"/>
    <tableColumn id="830" xr3:uid="{84686897-FF7F-F146-8440-5695A301ACD4}" name="Column830" dataDxfId="15554"/>
    <tableColumn id="831" xr3:uid="{BFCCD41B-C809-3548-AF8B-8ABBAD070828}" name="Column831" dataDxfId="15553"/>
    <tableColumn id="832" xr3:uid="{45AEF42E-5C02-1744-B878-A056B9373A9C}" name="Column832" dataDxfId="15552"/>
    <tableColumn id="833" xr3:uid="{48B3A1F3-C3B4-BD43-82AF-002ACC28ABD4}" name="Column833" dataDxfId="15551"/>
    <tableColumn id="834" xr3:uid="{A02033F5-6F44-D744-BA89-44BEB13AD41B}" name="Column834" dataDxfId="15550"/>
    <tableColumn id="835" xr3:uid="{95CF65E2-8BEC-BA40-A283-ECD96A28DA7D}" name="Column835" dataDxfId="15549"/>
    <tableColumn id="836" xr3:uid="{99DE6FE0-9E93-0442-935A-1D6DFF8F65A7}" name="Column836" dataDxfId="15548"/>
    <tableColumn id="837" xr3:uid="{6565B2E1-1E4F-504A-BCE6-C2D44E4EEB9C}" name="Column837" dataDxfId="15547"/>
    <tableColumn id="838" xr3:uid="{8EDEFE6D-F0AD-644D-B3A5-95ECE815F6F0}" name="Column838" dataDxfId="15546"/>
    <tableColumn id="839" xr3:uid="{FA41AC5B-2D30-2742-9EDB-7939D0FF3488}" name="Column839" dataDxfId="15545"/>
    <tableColumn id="840" xr3:uid="{E27DCF7F-4671-3D4D-B709-4CFBC65B1134}" name="Column840" dataDxfId="15544"/>
    <tableColumn id="841" xr3:uid="{6FC212B4-213D-C543-9387-E1E28646B341}" name="Column841" dataDxfId="15543"/>
    <tableColumn id="842" xr3:uid="{87E3166C-65A3-4741-9DFE-85A6773AA4A1}" name="Column842" dataDxfId="15542"/>
    <tableColumn id="843" xr3:uid="{1015CEE1-F573-714F-A329-A6097F0A0CAE}" name="Column843" dataDxfId="15541"/>
    <tableColumn id="844" xr3:uid="{AF64C552-6F17-8C47-8049-29BE955F00B0}" name="Column844" dataDxfId="15540"/>
    <tableColumn id="845" xr3:uid="{53CDD61C-4809-0E48-9FF5-2A54F855DE01}" name="Column845" dataDxfId="15539"/>
    <tableColumn id="846" xr3:uid="{E6C40A1F-C088-AE4A-9F6A-1177B905721F}" name="Column846" dataDxfId="15538"/>
    <tableColumn id="847" xr3:uid="{0CEF02F8-09E2-8B4A-9450-33A9D518D49E}" name="Column847" dataDxfId="15537"/>
    <tableColumn id="848" xr3:uid="{654F727E-3490-4840-A373-32DEB0D51140}" name="Column848" dataDxfId="15536"/>
    <tableColumn id="849" xr3:uid="{EC5DBA09-BAAA-6343-9716-09D4A7374ED3}" name="Column849" dataDxfId="15535"/>
    <tableColumn id="850" xr3:uid="{20EDA85C-D604-C249-A49F-8D77A71A4988}" name="Column850" dataDxfId="15534"/>
    <tableColumn id="851" xr3:uid="{3E9F3E7B-C467-514D-981B-F65AA4974B4E}" name="Column851" dataDxfId="15533"/>
    <tableColumn id="852" xr3:uid="{8FCCC44A-662E-1D44-AAC2-D2064A26F780}" name="Column852" dataDxfId="15532"/>
    <tableColumn id="853" xr3:uid="{7BFEC11B-E0BD-F642-A0ED-9F07335AA74A}" name="Column853" dataDxfId="15531"/>
    <tableColumn id="854" xr3:uid="{D2CF5F06-3447-2A4F-85CA-70E3D4D66D66}" name="Column854" dataDxfId="15530"/>
    <tableColumn id="855" xr3:uid="{B5716E41-F7F5-CA4A-9662-163D5EEC0731}" name="Column855" dataDxfId="15529"/>
    <tableColumn id="856" xr3:uid="{5307CE6E-FC43-564A-882D-998AFC782C60}" name="Column856" dataDxfId="15528"/>
    <tableColumn id="857" xr3:uid="{A333B7F6-C422-FF42-8032-CEEF668D78C6}" name="Column857" dataDxfId="15527"/>
    <tableColumn id="858" xr3:uid="{83CBE20C-BB0C-7549-9B49-D80F2FAB2071}" name="Column858" dataDxfId="15526"/>
    <tableColumn id="859" xr3:uid="{DDBDC6D2-21EF-FC43-9C2E-EFDA2EBAA3A1}" name="Column859" dataDxfId="15525"/>
    <tableColumn id="860" xr3:uid="{4F39C686-621B-1648-BA96-281704B7FC8C}" name="Column860" dataDxfId="15524"/>
    <tableColumn id="861" xr3:uid="{AEFEAD7C-E57E-0944-8322-8FA143F82185}" name="Column861" dataDxfId="15523"/>
    <tableColumn id="862" xr3:uid="{BDB26F33-EFA7-3F4F-9DF1-9B7E04E6723B}" name="Column862" dataDxfId="15522"/>
    <tableColumn id="863" xr3:uid="{65FAE020-462D-1843-A682-203D759D5173}" name="Column863" dataDxfId="15521"/>
    <tableColumn id="864" xr3:uid="{E6F88EA0-BBE7-6947-B8F0-BBFEAB990AAF}" name="Column864" dataDxfId="15520"/>
    <tableColumn id="865" xr3:uid="{E3D57AFD-A113-6848-ADD4-D20B4850545D}" name="Column865" dataDxfId="15519"/>
    <tableColumn id="866" xr3:uid="{B9850612-E9EA-9B4F-8CE8-0AC747620CE5}" name="Column866" dataDxfId="15518"/>
    <tableColumn id="867" xr3:uid="{63F310EA-5A3A-AF49-8E9F-577557F2A353}" name="Column867" dataDxfId="15517"/>
    <tableColumn id="868" xr3:uid="{B37DF74F-2FB1-414E-A35C-871A63376BDB}" name="Column868" dataDxfId="15516"/>
    <tableColumn id="869" xr3:uid="{4F79CDAA-EDAA-CB4F-A909-5E574253497A}" name="Column869" dataDxfId="15515"/>
    <tableColumn id="870" xr3:uid="{75E4D44B-A281-6740-B519-CE8F53EA92C1}" name="Column870" dataDxfId="15514"/>
    <tableColumn id="871" xr3:uid="{A7114176-D414-F442-8B11-C0EEAFC1B01A}" name="Column871" dataDxfId="15513"/>
    <tableColumn id="872" xr3:uid="{E5531FDB-CA3D-AF41-BA94-DC02173F571C}" name="Column872" dataDxfId="15512"/>
    <tableColumn id="873" xr3:uid="{C4919A50-788A-D647-813B-3614C742F19A}" name="Column873" dataDxfId="15511"/>
    <tableColumn id="874" xr3:uid="{48B2F51F-D0DC-1D49-9C3A-81934E7F405A}" name="Column874" dataDxfId="15510"/>
    <tableColumn id="875" xr3:uid="{D4EAA312-2A1E-4F47-B4AC-7C7A4A4D613A}" name="Column875" dataDxfId="15509"/>
    <tableColumn id="876" xr3:uid="{D98742AB-233E-3C45-A622-C2BA8E54077B}" name="Column876" dataDxfId="15508"/>
    <tableColumn id="877" xr3:uid="{F6F03CA3-3CB3-5A47-8F9F-059CDFE1DAB5}" name="Column877" dataDxfId="15507"/>
    <tableColumn id="878" xr3:uid="{9554A9E5-5B4E-B645-9029-48E2D89164BE}" name="Column878" dataDxfId="15506"/>
    <tableColumn id="879" xr3:uid="{76A3AA36-62C4-6542-9711-8DEDD600B3FA}" name="Column879" dataDxfId="15505"/>
    <tableColumn id="880" xr3:uid="{F15C9078-0FB6-AF40-897A-7122A9C28972}" name="Column880" dataDxfId="15504"/>
    <tableColumn id="881" xr3:uid="{14FB3467-E94D-6149-ACAF-CA2E68148857}" name="Column881" dataDxfId="15503"/>
    <tableColumn id="882" xr3:uid="{DC785B53-C840-C340-86BD-3CE164699704}" name="Column882" dataDxfId="15502"/>
    <tableColumn id="883" xr3:uid="{11512B4B-5CB6-1240-9DD8-D3D4EFB3FD5F}" name="Column883" dataDxfId="15501"/>
    <tableColumn id="884" xr3:uid="{D1D04FDE-4F42-B34D-9118-02DAA8E0D00E}" name="Column884" dataDxfId="15500"/>
    <tableColumn id="885" xr3:uid="{0888B973-1361-C14A-B850-B1F672B60D35}" name="Column885" dataDxfId="15499"/>
    <tableColumn id="886" xr3:uid="{1E31D2A1-DADD-2145-86B2-0BA6E6F909E5}" name="Column886" dataDxfId="15498"/>
    <tableColumn id="887" xr3:uid="{B7422CFC-6364-0348-8000-B62887682D5A}" name="Column887" dataDxfId="15497"/>
    <tableColumn id="888" xr3:uid="{8023AF61-7980-7741-80AD-A05DD59EAF3E}" name="Column888" dataDxfId="15496"/>
    <tableColumn id="889" xr3:uid="{6E786A18-5518-0646-8FB3-A2141852A974}" name="Column889" dataDxfId="15495"/>
    <tableColumn id="890" xr3:uid="{C99548E9-3BF1-A14B-B910-948B605390BA}" name="Column890" dataDxfId="15494"/>
    <tableColumn id="891" xr3:uid="{AAF86D27-D301-D54D-B960-159C3AFDC682}" name="Column891" dataDxfId="15493"/>
    <tableColumn id="892" xr3:uid="{BF19AA66-740C-4D46-AADA-BCB96D0CDB24}" name="Column892" dataDxfId="15492"/>
    <tableColumn id="893" xr3:uid="{0EAB95F3-9846-C04E-9750-AE124CC7789F}" name="Column893" dataDxfId="15491"/>
    <tableColumn id="894" xr3:uid="{6F433E6C-AF37-4344-B170-D5530A484F12}" name="Column894" dataDxfId="15490"/>
    <tableColumn id="895" xr3:uid="{DB5EF94C-EA01-1E41-8C8C-BA8BF7798F96}" name="Column895" dataDxfId="15489"/>
    <tableColumn id="896" xr3:uid="{78D559D8-23BF-264E-B48A-C68EA11D6B4B}" name="Column896" dataDxfId="15488"/>
    <tableColumn id="897" xr3:uid="{54DBC56D-E3F0-884D-8501-60848E55E0FA}" name="Column897" dataDxfId="15487"/>
    <tableColumn id="898" xr3:uid="{0F0B6E81-C702-1848-9448-3B17713A9E9B}" name="Column898" dataDxfId="15486"/>
    <tableColumn id="899" xr3:uid="{526A7EF8-C2A6-2F41-86B2-DABA159D9FB4}" name="Column899" dataDxfId="15485"/>
    <tableColumn id="900" xr3:uid="{B952AF46-AA05-E94A-8524-3D53A0C6E6A6}" name="Column900" dataDxfId="15484"/>
    <tableColumn id="901" xr3:uid="{389005EB-5C88-0849-AEBA-2BFCC7DD130F}" name="Column901" dataDxfId="15483"/>
    <tableColumn id="902" xr3:uid="{36B065D5-0BF1-0740-88A0-704687A38FE1}" name="Column902" dataDxfId="15482"/>
    <tableColumn id="903" xr3:uid="{7855A8B8-656A-FF48-8588-89DDB9F80CE3}" name="Column903" dataDxfId="15481"/>
    <tableColumn id="904" xr3:uid="{824AABB3-7245-D549-86B5-45D074F61582}" name="Column904" dataDxfId="15480"/>
    <tableColumn id="905" xr3:uid="{B9AC0061-A769-ED44-AB9C-6EA2965D99A9}" name="Column905" dataDxfId="15479"/>
    <tableColumn id="906" xr3:uid="{7FCF8E01-650D-5D41-879B-EC6C9B3FF2BE}" name="Column906" dataDxfId="15478"/>
    <tableColumn id="907" xr3:uid="{63EC35AD-B5DA-DC4B-AE73-878339981886}" name="Column907" dataDxfId="15477"/>
    <tableColumn id="908" xr3:uid="{B49FFDDB-4C39-0043-AA52-4FD206497E86}" name="Column908" dataDxfId="15476"/>
    <tableColumn id="909" xr3:uid="{3BA1FE27-E222-E34B-A096-300BB10CB032}" name="Column909" dataDxfId="15475"/>
    <tableColumn id="910" xr3:uid="{8B52086F-6F85-8B4F-9B3C-F1F177365AD5}" name="Column910" dataDxfId="15474"/>
    <tableColumn id="911" xr3:uid="{75E4D28E-BC20-A54E-8356-C58C1BC004CF}" name="Column911" dataDxfId="15473"/>
    <tableColumn id="912" xr3:uid="{F51B1006-9CD0-F94A-B345-3432D942BA21}" name="Column912" dataDxfId="15472"/>
    <tableColumn id="913" xr3:uid="{F9C1E7D6-902D-8D49-BC07-DB1C049867FD}" name="Column913" dataDxfId="15471"/>
    <tableColumn id="914" xr3:uid="{AFCAEDAB-E0E4-E54C-B230-200CA52ACE96}" name="Column914" dataDxfId="15470"/>
    <tableColumn id="915" xr3:uid="{0842E2BA-683D-BD46-A3B7-88974E4289BF}" name="Column915" dataDxfId="15469"/>
    <tableColumn id="916" xr3:uid="{9EE8E6F6-D5F5-A945-A907-21E00096D132}" name="Column916" dataDxfId="15468"/>
    <tableColumn id="917" xr3:uid="{F7990DA4-F0D0-3E4F-BB4F-F34A57A5F2B4}" name="Column917" dataDxfId="15467"/>
    <tableColumn id="918" xr3:uid="{0A89204D-5053-8D43-A97C-3278DB14C308}" name="Column918" dataDxfId="15466"/>
    <tableColumn id="919" xr3:uid="{0D1BDB82-DC9E-FB4F-B979-09E97BF235D2}" name="Column919" dataDxfId="15465"/>
    <tableColumn id="920" xr3:uid="{140C6DCB-17C8-6A4D-9493-7C15D1EE2E56}" name="Column920" dataDxfId="15464"/>
    <tableColumn id="921" xr3:uid="{32895AE6-285A-B847-BCB5-30B42749C9CB}" name="Column921" dataDxfId="15463"/>
    <tableColumn id="922" xr3:uid="{AFA95E30-5B97-8A4A-922F-BCCAFD1C94D8}" name="Column922" dataDxfId="15462"/>
    <tableColumn id="923" xr3:uid="{6F7AAE41-C403-9246-96EF-70A91372DE35}" name="Column923" dataDxfId="15461"/>
    <tableColumn id="924" xr3:uid="{F4F8BE48-4B68-2646-B21E-3FC6A50ACA3C}" name="Column924" dataDxfId="15460"/>
    <tableColumn id="925" xr3:uid="{0B603325-BC13-7B4D-9A9D-118304B04CE0}" name="Column925" dataDxfId="15459"/>
    <tableColumn id="926" xr3:uid="{AD885EA9-C019-EE40-9BED-123BFCA338D7}" name="Column926" dataDxfId="15458"/>
    <tableColumn id="927" xr3:uid="{8C8BD863-4581-004D-8FD0-C53F16361A7C}" name="Column927" dataDxfId="15457"/>
    <tableColumn id="928" xr3:uid="{DAA1E411-779C-864F-9712-D2119F22FFCE}" name="Column928" dataDxfId="15456"/>
    <tableColumn id="929" xr3:uid="{ECB3B44C-8BF8-9A48-A91F-ACFBCF127EB7}" name="Column929" dataDxfId="15455"/>
    <tableColumn id="930" xr3:uid="{7EA0AFEE-82F3-684A-A0EB-40D509256B2C}" name="Column930" dataDxfId="15454"/>
    <tableColumn id="931" xr3:uid="{30EA570D-B621-5848-9A3B-6F4CABAA16E8}" name="Column931" dataDxfId="15453"/>
    <tableColumn id="932" xr3:uid="{DEB99B2D-9E33-DA42-A60E-C6C53B738F0F}" name="Column932" dataDxfId="15452"/>
    <tableColumn id="933" xr3:uid="{00BA21E0-8836-5B45-8000-FBDADFA5AC1D}" name="Column933" dataDxfId="15451"/>
    <tableColumn id="934" xr3:uid="{D08B274F-0528-0442-BB40-3721DEB474C7}" name="Column934" dataDxfId="15450"/>
    <tableColumn id="935" xr3:uid="{68B2BA4A-5F98-6A4B-9F78-FB20221BB96F}" name="Column935" dataDxfId="15449"/>
    <tableColumn id="936" xr3:uid="{BE2A451D-46B2-5341-97CE-E7FEFC340892}" name="Column936" dataDxfId="15448"/>
    <tableColumn id="937" xr3:uid="{E6779024-A232-2A4D-BB7C-F79FE661C163}" name="Column937" dataDxfId="15447"/>
    <tableColumn id="938" xr3:uid="{899D3ACD-D670-4B40-BCF3-E85A94713835}" name="Column938" dataDxfId="15446"/>
    <tableColumn id="939" xr3:uid="{DFE7F1DB-E267-014D-9051-37268F2CC831}" name="Column939" dataDxfId="15445"/>
    <tableColumn id="940" xr3:uid="{AB0B8EF2-0383-B14E-ADB4-900944280EC0}" name="Column940" dataDxfId="15444"/>
    <tableColumn id="941" xr3:uid="{76F4B1E7-B95E-F548-88F6-23635B6DBA39}" name="Column941" dataDxfId="15443"/>
    <tableColumn id="942" xr3:uid="{9AAC9657-341A-E44E-AA71-4E1A3427CFEE}" name="Column942" dataDxfId="15442"/>
    <tableColumn id="943" xr3:uid="{E4996404-E84B-CF4C-9304-BA8119393A92}" name="Column943" dataDxfId="15441"/>
    <tableColumn id="944" xr3:uid="{51568404-53AE-5849-9E9B-2503221A01FF}" name="Column944" dataDxfId="15440"/>
    <tableColumn id="945" xr3:uid="{3F1B053C-74BE-DF42-86B4-FC607E052AFA}" name="Column945" dataDxfId="15439"/>
    <tableColumn id="946" xr3:uid="{3F71C54B-28B9-324C-9FF9-F2BEE615E7E9}" name="Column946" dataDxfId="15438"/>
    <tableColumn id="947" xr3:uid="{6FD0B930-6B68-F744-ADFF-1CDC1EC184B2}" name="Column947" dataDxfId="15437"/>
    <tableColumn id="948" xr3:uid="{DB9904A4-FEBF-CB44-A52D-D6731DFDA834}" name="Column948" dataDxfId="15436"/>
    <tableColumn id="949" xr3:uid="{22AE44C7-8A2B-4841-825D-913A75C7A60A}" name="Column949" dataDxfId="15435"/>
    <tableColumn id="950" xr3:uid="{6C55BB64-2BFE-964A-A776-D30DBF273D77}" name="Column950" dataDxfId="15434"/>
    <tableColumn id="951" xr3:uid="{8A67E083-B857-6E4A-B3F6-970034ED0A38}" name="Column951" dataDxfId="15433"/>
    <tableColumn id="952" xr3:uid="{840705E7-0868-BB4D-A6D7-E075FFA11556}" name="Column952" dataDxfId="15432"/>
    <tableColumn id="953" xr3:uid="{9692B371-89BC-5D4A-9548-F427F7A461A7}" name="Column953" dataDxfId="15431"/>
    <tableColumn id="954" xr3:uid="{3CF252F0-683F-8E4F-8E1B-A67C20ECCD23}" name="Column954" dataDxfId="15430"/>
    <tableColumn id="955" xr3:uid="{70523657-5299-224F-8ED1-323B74F17E08}" name="Column955" dataDxfId="15429"/>
    <tableColumn id="956" xr3:uid="{E7EF07D8-74EF-4349-B7A8-B32FDACE8321}" name="Column956" dataDxfId="15428"/>
    <tableColumn id="957" xr3:uid="{319CE353-5111-E948-AAD1-14C74733E908}" name="Column957" dataDxfId="15427"/>
    <tableColumn id="958" xr3:uid="{F2100197-2E12-D54E-9F18-7BD7C1CFA686}" name="Column958" dataDxfId="15426"/>
    <tableColumn id="959" xr3:uid="{90684E31-6183-E742-85B9-89B5C38C6407}" name="Column959" dataDxfId="15425"/>
    <tableColumn id="960" xr3:uid="{6A60B767-FC48-5F46-ABD7-79F8C0F1CC18}" name="Column960" dataDxfId="15424"/>
    <tableColumn id="961" xr3:uid="{C12BF33F-99DE-7E47-A52C-324CF311D86B}" name="Column961" dataDxfId="15423"/>
    <tableColumn id="962" xr3:uid="{A6F83731-80FA-D743-9625-E44964DA5BE1}" name="Column962" dataDxfId="15422"/>
    <tableColumn id="963" xr3:uid="{56C2AB32-FECE-0C46-9B5E-B6131C71182F}" name="Column963" dataDxfId="15421"/>
    <tableColumn id="964" xr3:uid="{92242E73-1757-AE4A-BBE9-478DBC76D3EB}" name="Column964" dataDxfId="15420"/>
    <tableColumn id="965" xr3:uid="{26EBAD3A-0155-2349-812C-1D569E0CA65C}" name="Column965" dataDxfId="15419"/>
    <tableColumn id="966" xr3:uid="{D9D751B1-67B1-9C4D-88E4-B0FE7E0A986C}" name="Column966" dataDxfId="15418"/>
    <tableColumn id="967" xr3:uid="{91970666-F3CA-BC47-B2D3-77DC0FF1B3EA}" name="Column967" dataDxfId="15417"/>
    <tableColumn id="968" xr3:uid="{A0630FCC-4950-E14E-91EC-2696732498FF}" name="Column968" dataDxfId="15416"/>
    <tableColumn id="969" xr3:uid="{6BD4B8D7-16E8-BE4B-9A18-D6D827E61D4F}" name="Column969" dataDxfId="15415"/>
    <tableColumn id="970" xr3:uid="{412962D7-640A-EE40-A63D-F66720A212A9}" name="Column970" dataDxfId="15414"/>
    <tableColumn id="971" xr3:uid="{BC0266FC-AB5A-1D49-AC66-4AB9E96C6AFF}" name="Column971" dataDxfId="15413"/>
    <tableColumn id="972" xr3:uid="{64C5D748-5A8D-5E42-B5E7-CC69AD919A1F}" name="Column972" dataDxfId="15412"/>
    <tableColumn id="973" xr3:uid="{AC8F0000-2A77-634B-8DF1-B2F985D59A6C}" name="Column973" dataDxfId="15411"/>
    <tableColumn id="974" xr3:uid="{00F91807-652D-DD4A-91C9-A74F1D1681D6}" name="Column974" dataDxfId="15410"/>
    <tableColumn id="975" xr3:uid="{CEF6CFB2-E44E-0F4C-BD4B-38C0E8BB95B8}" name="Column975" dataDxfId="15409"/>
    <tableColumn id="976" xr3:uid="{81ADD97E-D19A-774E-8EFA-23954F34E97B}" name="Column976" dataDxfId="15408"/>
    <tableColumn id="977" xr3:uid="{893E991B-5509-0A41-B02C-57D53FEA22F5}" name="Column977" dataDxfId="15407"/>
    <tableColumn id="978" xr3:uid="{A713F9E0-B3C7-9345-B4AE-04F2F6493B59}" name="Column978" dataDxfId="15406"/>
    <tableColumn id="979" xr3:uid="{771609C7-6742-3546-9F8F-2DA0D2F98E57}" name="Column979" dataDxfId="15405"/>
    <tableColumn id="980" xr3:uid="{35CB1641-E5B7-BD4B-89A1-E3251B1CE7CB}" name="Column980" dataDxfId="15404"/>
    <tableColumn id="981" xr3:uid="{1D232C05-A96F-424B-A093-F9ACBEE00D33}" name="Column981" dataDxfId="15403"/>
    <tableColumn id="982" xr3:uid="{CF3DFA45-00C0-C741-8361-B7DCF4D3743C}" name="Column982" dataDxfId="15402"/>
    <tableColumn id="983" xr3:uid="{664824E2-F925-D749-BCEA-A12237BFFD6B}" name="Column983" dataDxfId="15401"/>
    <tableColumn id="984" xr3:uid="{2E5ACB37-CC1C-6344-ABEC-BBE8AA0796EE}" name="Column984" dataDxfId="15400"/>
    <tableColumn id="985" xr3:uid="{029CAB97-A114-F04A-A906-D6EFFC3F9B53}" name="Column985" dataDxfId="15399"/>
    <tableColumn id="986" xr3:uid="{97E6C29C-E7ED-A24D-AF39-C84D74F435C1}" name="Column986" dataDxfId="15398"/>
    <tableColumn id="987" xr3:uid="{AAA9E954-1812-4F4D-B32F-38D23A45F226}" name="Column987" dataDxfId="15397"/>
    <tableColumn id="988" xr3:uid="{62E1A129-1170-7446-B144-B33D99E2AD83}" name="Column988" dataDxfId="15396"/>
    <tableColumn id="989" xr3:uid="{00534676-2D8E-E248-B32E-B4BE88D21326}" name="Column989" dataDxfId="15395"/>
    <tableColumn id="990" xr3:uid="{A7323C74-BA66-8D4D-8F1C-6A65BBAA3E6B}" name="Column990" dataDxfId="15394"/>
    <tableColumn id="991" xr3:uid="{D00DB012-35EE-E44D-AF9C-09DEF77E7D07}" name="Column991" dataDxfId="15393"/>
    <tableColumn id="992" xr3:uid="{93F06A49-0A42-044F-9AC6-19C7200BB070}" name="Column992" dataDxfId="15392"/>
    <tableColumn id="993" xr3:uid="{11FD22AB-8561-B840-8F62-41A5A09B030E}" name="Column993" dataDxfId="15391"/>
    <tableColumn id="994" xr3:uid="{885C867C-1CDF-E148-A474-03B2E15A1B81}" name="Column994" dataDxfId="15390"/>
    <tableColumn id="995" xr3:uid="{400FFAE0-253D-BB49-AF67-3A04ACB320C0}" name="Column995" dataDxfId="15389"/>
    <tableColumn id="996" xr3:uid="{375C2E6B-9195-A64F-921C-2E95C8D37CC5}" name="Column996" dataDxfId="15388"/>
    <tableColumn id="997" xr3:uid="{2D1BC350-72E8-0A40-9B42-D061B7D84AE4}" name="Column997" dataDxfId="15387"/>
    <tableColumn id="998" xr3:uid="{3F30FEEC-C9D0-F042-9060-F41F6DAC5DB3}" name="Column998" dataDxfId="15386"/>
    <tableColumn id="999" xr3:uid="{702BE905-15E6-5E49-8AA5-048D75B9AF87}" name="Column999" dataDxfId="15385"/>
    <tableColumn id="1000" xr3:uid="{FFA6645E-CCA2-A44F-9FD4-03A85272B570}" name="Column1000" dataDxfId="15384"/>
    <tableColumn id="1001" xr3:uid="{8B537E30-76DD-7541-962F-4F7903C0D565}" name="Column1001" dataDxfId="15383"/>
    <tableColumn id="1002" xr3:uid="{87CD98DF-CC99-7F47-865F-C862D93CAEC6}" name="Column1002" dataDxfId="15382"/>
    <tableColumn id="1003" xr3:uid="{E479306A-FE9F-6045-8E7E-1ED39914310F}" name="Column1003" dataDxfId="15381"/>
    <tableColumn id="1004" xr3:uid="{44309F12-17F2-0946-9E17-1B80DB3A8186}" name="Column1004" dataDxfId="15380"/>
    <tableColumn id="1005" xr3:uid="{9E83D7E9-F2D5-3648-8A2D-856E3EAD2A83}" name="Column1005" dataDxfId="15379"/>
    <tableColumn id="1006" xr3:uid="{89B73AE1-D043-BC4F-B8DF-27BF26F9EBD3}" name="Column1006" dataDxfId="15378"/>
    <tableColumn id="1007" xr3:uid="{D6E7CCA0-9154-C245-9F7D-267CEBF2D1A2}" name="Column1007" dataDxfId="15377"/>
    <tableColumn id="1008" xr3:uid="{596BFAA8-08CD-084C-863F-E871DE749451}" name="Column1008" dataDxfId="15376"/>
    <tableColumn id="1009" xr3:uid="{41AF91D9-27FC-6047-9B1C-58B864FD19F3}" name="Column1009" dataDxfId="15375"/>
    <tableColumn id="1010" xr3:uid="{8594C94D-64C8-7449-B260-A6B524EF47A3}" name="Column1010" dataDxfId="15374"/>
    <tableColumn id="1011" xr3:uid="{DD6FBB36-22A5-DF4D-BD9A-B77133A76521}" name="Column1011" dataDxfId="15373"/>
    <tableColumn id="1012" xr3:uid="{27CBDE7B-51CC-8843-81F4-FC39F833600D}" name="Column1012" dataDxfId="15372"/>
    <tableColumn id="1013" xr3:uid="{42D0AA5A-2776-5E49-A2DE-6430979FC06C}" name="Column1013" dataDxfId="15371"/>
    <tableColumn id="1014" xr3:uid="{B6F3A09C-4DC4-C443-8686-35E63894ACAA}" name="Column1014" dataDxfId="15370"/>
    <tableColumn id="1015" xr3:uid="{F3402BBD-34B3-B745-80D3-EF3F284ECD34}" name="Column1015" dataDxfId="15369"/>
    <tableColumn id="1016" xr3:uid="{A29724CD-D09B-6E4E-8C47-F25EB97D05B1}" name="Column1016" dataDxfId="15368"/>
    <tableColumn id="1017" xr3:uid="{506EAFD5-859B-9E4B-AD89-A9D52D1FCCC3}" name="Column1017" dataDxfId="15367"/>
    <tableColumn id="1018" xr3:uid="{748CFBB1-2821-5042-AAA3-E8E3A4B37DA9}" name="Column1018" dataDxfId="15366"/>
    <tableColumn id="1019" xr3:uid="{404A544B-D3F4-F84A-A43D-4897D4D60A59}" name="Column1019" dataDxfId="15365"/>
    <tableColumn id="1020" xr3:uid="{9F7F9F92-F426-7A47-B364-8F023F92EDD3}" name="Column1020" dataDxfId="15364"/>
    <tableColumn id="1021" xr3:uid="{8FA4D17A-6918-EF41-ACF0-AB15761B96B6}" name="Column1021" dataDxfId="15363"/>
    <tableColumn id="1022" xr3:uid="{1C252912-6DA8-AF45-8A43-B114848DD0BE}" name="Column1022" dataDxfId="15362"/>
    <tableColumn id="1023" xr3:uid="{2866D11F-B85A-3C49-A3EF-33B026361F4F}" name="Column1023" dataDxfId="15361"/>
    <tableColumn id="1024" xr3:uid="{965CAD40-DD9D-054C-9DC0-E299A6D8D7BC}" name="Column1024" dataDxfId="15360"/>
    <tableColumn id="1025" xr3:uid="{6C0075B8-C63D-A044-889F-5C8DCAE89DC4}" name="Column1025" dataDxfId="15359"/>
    <tableColumn id="1026" xr3:uid="{484514E6-C4B2-8A44-A160-CB35EBC1E712}" name="Column1026" dataDxfId="15358"/>
    <tableColumn id="1027" xr3:uid="{1E864486-BE99-AE41-9A68-82D1F41FBFAB}" name="Column1027" dataDxfId="15357"/>
    <tableColumn id="1028" xr3:uid="{EE7CA32E-D22C-DC4B-988E-74119C447AB5}" name="Column1028" dataDxfId="15356"/>
    <tableColumn id="1029" xr3:uid="{BF99609B-903D-D346-958E-8F002E8737AE}" name="Column1029" dataDxfId="15355"/>
    <tableColumn id="1030" xr3:uid="{54A937E3-8ADD-C94A-8E9B-65E1144584E3}" name="Column1030" dataDxfId="15354"/>
    <tableColumn id="1031" xr3:uid="{F5189BB0-6E8F-1148-8A4E-8B6445FEAB2C}" name="Column1031" dataDxfId="15353"/>
    <tableColumn id="1032" xr3:uid="{9BCBA062-E229-7042-886F-2BD7F660915F}" name="Column1032" dataDxfId="15352"/>
    <tableColumn id="1033" xr3:uid="{9812F0D1-4788-C344-904F-46DBE224FC37}" name="Column1033" dataDxfId="15351"/>
    <tableColumn id="1034" xr3:uid="{00B4A0FF-8E02-D143-89AB-27D24584EAD6}" name="Column1034" dataDxfId="15350"/>
    <tableColumn id="1035" xr3:uid="{53BE57C2-7127-A54A-82B7-4D3B7E8E3FCE}" name="Column1035" dataDxfId="15349"/>
    <tableColumn id="1036" xr3:uid="{70E18A4F-0566-9E46-9FF6-0BC56F2C519B}" name="Column1036" dataDxfId="15348"/>
    <tableColumn id="1037" xr3:uid="{280F48EC-8B0A-894F-B6EC-3A44610536A0}" name="Column1037" dataDxfId="15347"/>
    <tableColumn id="1038" xr3:uid="{01205BA1-A566-8D45-A0C9-6F148F764B48}" name="Column1038" dataDxfId="15346"/>
    <tableColumn id="1039" xr3:uid="{705D7FDD-E96C-FB4E-932A-E144BE9DE88E}" name="Column1039" dataDxfId="15345"/>
    <tableColumn id="1040" xr3:uid="{4592B840-A855-F448-920F-4BBEB005FFB8}" name="Column1040" dataDxfId="15344"/>
    <tableColumn id="1041" xr3:uid="{6029B861-D1C1-694C-A7E0-58B4C6F70686}" name="Column1041" dataDxfId="15343"/>
    <tableColumn id="1042" xr3:uid="{17FE00B9-9DF2-2441-801A-959D63044F1F}" name="Column1042" dataDxfId="15342"/>
    <tableColumn id="1043" xr3:uid="{39E1CADB-2E19-8348-BD2F-A12BFC842F62}" name="Column1043" dataDxfId="15341"/>
    <tableColumn id="1044" xr3:uid="{3B4BA414-9ADE-0841-96C1-DD1EA94997FA}" name="Column1044" dataDxfId="15340"/>
    <tableColumn id="1045" xr3:uid="{AF1C001E-AD8E-D942-B684-FB63DBFE52B2}" name="Column1045" dataDxfId="15339"/>
    <tableColumn id="1046" xr3:uid="{F2561872-5FB2-CA48-AD49-2B682989BEAC}" name="Column1046" dataDxfId="15338"/>
    <tableColumn id="1047" xr3:uid="{DE67AFD6-C4C0-284D-8DC3-5426F7D330D9}" name="Column1047" dataDxfId="15337"/>
    <tableColumn id="1048" xr3:uid="{73A10CAB-E115-2E44-8E1D-06008C6043F9}" name="Column1048" dataDxfId="15336"/>
    <tableColumn id="1049" xr3:uid="{614E8C15-4BE6-6F4D-AE14-908ECC8C4600}" name="Column1049" dataDxfId="15335"/>
    <tableColumn id="1050" xr3:uid="{74BEDD58-BFA6-6543-9FA9-02F815EBFE9B}" name="Column1050" dataDxfId="15334"/>
    <tableColumn id="1051" xr3:uid="{400A2281-6468-A448-931D-1AA323B9563A}" name="Column1051" dataDxfId="15333"/>
    <tableColumn id="1052" xr3:uid="{B8DD8162-EEE8-D94C-B587-6B7D23214F80}" name="Column1052" dataDxfId="15332"/>
    <tableColumn id="1053" xr3:uid="{B6E0C269-0FF0-1A45-B4CE-B42B61A85659}" name="Column1053" dataDxfId="15331"/>
    <tableColumn id="1054" xr3:uid="{704455EA-3F99-FC42-8590-92993B5E0DAC}" name="Column1054" dataDxfId="15330"/>
    <tableColumn id="1055" xr3:uid="{1748D764-D9BE-204A-8F6A-DE36D1BA492B}" name="Column1055" dataDxfId="15329"/>
    <tableColumn id="1056" xr3:uid="{E13F1BCF-A2F0-E043-9C7A-979A29EE9982}" name="Column1056" dataDxfId="15328"/>
    <tableColumn id="1057" xr3:uid="{B336CF2D-A1A0-F443-81EB-5FE43C93D8F5}" name="Column1057" dataDxfId="15327"/>
    <tableColumn id="1058" xr3:uid="{33CE879B-CB5B-9D43-B279-CBDE66142059}" name="Column1058" dataDxfId="15326"/>
    <tableColumn id="1059" xr3:uid="{C56C217C-F290-1D4D-9E32-37E6EAB93515}" name="Column1059" dataDxfId="15325"/>
    <tableColumn id="1060" xr3:uid="{DB74EDAF-FDB6-8D47-AB4D-6BC5CC9924B2}" name="Column1060" dataDxfId="15324"/>
    <tableColumn id="1061" xr3:uid="{91559954-7F79-8046-94C9-8EA8BF4FE98B}" name="Column1061" dataDxfId="15323"/>
    <tableColumn id="1062" xr3:uid="{764D92E1-DD2B-C648-9055-FAFC69B13017}" name="Column1062" dataDxfId="15322"/>
    <tableColumn id="1063" xr3:uid="{B2ADAB41-08ED-E344-A7C2-5D7C7DC0FC45}" name="Column1063" dataDxfId="15321"/>
    <tableColumn id="1064" xr3:uid="{D52967BA-7ADC-E543-B8F2-923E53DCB774}" name="Column1064" dataDxfId="15320"/>
    <tableColumn id="1065" xr3:uid="{3DFCFAF6-8B05-E349-8040-772A011A5504}" name="Column1065" dataDxfId="15319"/>
    <tableColumn id="1066" xr3:uid="{A5B5A6D2-B499-DA4E-9722-5551F7BD0628}" name="Column1066" dataDxfId="15318"/>
    <tableColumn id="1067" xr3:uid="{5330A106-04CC-F640-9257-C4D449917618}" name="Column1067" dataDxfId="15317"/>
    <tableColumn id="1068" xr3:uid="{EE8D6A68-2031-1F45-B659-68AF746A3F84}" name="Column1068" dataDxfId="15316"/>
    <tableColumn id="1069" xr3:uid="{1EF2B0B6-E6E0-754D-B488-F5DB38E472A5}" name="Column1069" dataDxfId="15315"/>
    <tableColumn id="1070" xr3:uid="{42CC3F42-EFC8-6947-9E87-4EBCEA94B6B0}" name="Column1070" dataDxfId="15314"/>
    <tableColumn id="1071" xr3:uid="{0544B724-8E64-4142-A486-B0526C87BD2C}" name="Column1071" dataDxfId="15313"/>
    <tableColumn id="1072" xr3:uid="{E5F4ECC9-B081-C642-A2F9-61277CEC4081}" name="Column1072" dataDxfId="15312"/>
    <tableColumn id="1073" xr3:uid="{9850DD43-BD89-DB46-95BB-96FC73E52589}" name="Column1073" dataDxfId="15311"/>
    <tableColumn id="1074" xr3:uid="{58D6FC0B-E530-854E-8E40-98CB00085543}" name="Column1074" dataDxfId="15310"/>
    <tableColumn id="1075" xr3:uid="{CD6AAD99-C771-E84D-AF58-A35611D9B326}" name="Column1075" dataDxfId="15309"/>
    <tableColumn id="1076" xr3:uid="{51CFA93A-6162-DB44-A3D5-18E777CD415F}" name="Column1076" dataDxfId="15308"/>
    <tableColumn id="1077" xr3:uid="{14EE9BF5-6E1F-6F41-8B58-317A78BD0E77}" name="Column1077" dataDxfId="15307"/>
    <tableColumn id="1078" xr3:uid="{A5E709E3-8C78-0548-B86A-48A1B954134B}" name="Column1078" dataDxfId="15306"/>
    <tableColumn id="1079" xr3:uid="{EC8E5E44-4A42-1641-927B-E0FFDAFE55FB}" name="Column1079" dataDxfId="15305"/>
    <tableColumn id="1080" xr3:uid="{060DAB5A-80C6-3F4F-B214-92E31C91EBE8}" name="Column1080" dataDxfId="15304"/>
    <tableColumn id="1081" xr3:uid="{C694681D-845E-464F-9831-BCFDFBAA3D55}" name="Column1081" dataDxfId="15303"/>
    <tableColumn id="1082" xr3:uid="{279D0A24-02D9-644F-8274-C11A28E709D8}" name="Column1082" dataDxfId="15302"/>
    <tableColumn id="1083" xr3:uid="{39DE09C4-1644-7C47-A470-A9E48A208C96}" name="Column1083" dataDxfId="15301"/>
    <tableColumn id="1084" xr3:uid="{5750EFEA-02D9-0A44-B674-EE277064F671}" name="Column1084" dataDxfId="15300"/>
    <tableColumn id="1085" xr3:uid="{B05CC7B9-288D-D74B-AC86-DEFD5593095A}" name="Column1085" dataDxfId="15299"/>
    <tableColumn id="1086" xr3:uid="{8E37FFC4-837E-2D4F-AC1A-8683D123EBB3}" name="Column1086" dataDxfId="15298"/>
    <tableColumn id="1087" xr3:uid="{0CB9334A-A15A-004F-8ECA-662C1E39275E}" name="Column1087" dataDxfId="15297"/>
    <tableColumn id="1088" xr3:uid="{5E231022-A6FC-B341-A0EA-36D66D16FD22}" name="Column1088" dataDxfId="15296"/>
    <tableColumn id="1089" xr3:uid="{1C8A7C57-F205-8640-B65C-376D8B0FE652}" name="Column1089" dataDxfId="15295"/>
    <tableColumn id="1090" xr3:uid="{94E47156-7C12-8E42-9F6F-39FDA08FB0CA}" name="Column1090" dataDxfId="15294"/>
    <tableColumn id="1091" xr3:uid="{DCFB1291-4CC9-984E-B3F4-08A6E7DD0CA2}" name="Column1091" dataDxfId="15293"/>
    <tableColumn id="1092" xr3:uid="{9CFC9661-5104-A447-8FBE-AD97DFB36560}" name="Column1092" dataDxfId="15292"/>
    <tableColumn id="1093" xr3:uid="{2C5E4D71-79AC-F949-99C9-44CEBD8497CE}" name="Column1093" dataDxfId="15291"/>
    <tableColumn id="1094" xr3:uid="{C883F6DF-2111-AE46-B13B-108CFDC217BE}" name="Column1094" dataDxfId="15290"/>
    <tableColumn id="1095" xr3:uid="{BFF2D4D8-7FFA-4645-8CC3-19FF527E358E}" name="Column1095" dataDxfId="15289"/>
    <tableColumn id="1096" xr3:uid="{4107F5F3-E59D-FB4F-9635-E1DB1429FEA3}" name="Column1096" dataDxfId="15288"/>
    <tableColumn id="1097" xr3:uid="{04E0E342-6BBF-454A-8FA3-42E401B9E1B1}" name="Column1097" dataDxfId="15287"/>
    <tableColumn id="1098" xr3:uid="{627174FB-DC2A-004B-943D-43AA1D5FBA8C}" name="Column1098" dataDxfId="15286"/>
    <tableColumn id="1099" xr3:uid="{EA941376-844C-4B49-81A8-D10FF5CFAB5C}" name="Column1099" dataDxfId="15285"/>
    <tableColumn id="1100" xr3:uid="{5123B8E8-74E0-134D-9A0A-06054DAD7021}" name="Column1100" dataDxfId="15284"/>
    <tableColumn id="1101" xr3:uid="{FD909D22-C970-3C47-8EF1-2CCBA5C9912D}" name="Column1101" dataDxfId="15283"/>
    <tableColumn id="1102" xr3:uid="{480CA9FE-AC14-1F40-85E1-C1B884E4EE1E}" name="Column1102" dataDxfId="15282"/>
    <tableColumn id="1103" xr3:uid="{E2F9839A-0154-E249-BF4F-9BEFA35239B2}" name="Column1103" dataDxfId="15281"/>
    <tableColumn id="1104" xr3:uid="{9383D004-B3FB-4148-A88A-A52650BFF0EA}" name="Column1104" dataDxfId="15280"/>
    <tableColumn id="1105" xr3:uid="{BC1B9E95-E085-7B47-8ECF-70ECED5692D1}" name="Column1105" dataDxfId="15279"/>
    <tableColumn id="1106" xr3:uid="{E604EC11-1DCB-9047-848E-4981B01FA9DE}" name="Column1106" dataDxfId="15278"/>
    <tableColumn id="1107" xr3:uid="{E45F94EA-9EC3-3D44-A8B1-4A513691D4CF}" name="Column1107" dataDxfId="15277"/>
    <tableColumn id="1108" xr3:uid="{C7A92FE6-6EA6-AA45-ACD8-C0A23834C02F}" name="Column1108" dataDxfId="15276"/>
    <tableColumn id="1109" xr3:uid="{FFC67B72-47B5-A448-A831-CE2A9C71C23F}" name="Column1109" dataDxfId="15275"/>
    <tableColumn id="1110" xr3:uid="{F05E65BE-1649-774C-8A60-6572D56A3F20}" name="Column1110" dataDxfId="15274"/>
    <tableColumn id="1111" xr3:uid="{DDBBFE73-23CB-F94F-A7EF-374A03038E16}" name="Column1111" dataDxfId="15273"/>
    <tableColumn id="1112" xr3:uid="{5CB85518-B0CB-AC45-8A8D-05DAA4247024}" name="Column1112" dataDxfId="15272"/>
    <tableColumn id="1113" xr3:uid="{4873E50B-BFE8-6945-BE69-9A31F50FEA97}" name="Column1113" dataDxfId="15271"/>
    <tableColumn id="1114" xr3:uid="{D497DEDD-2AF5-DE4B-822A-49FEF9F5DEA3}" name="Column1114" dataDxfId="15270"/>
    <tableColumn id="1115" xr3:uid="{013F9F42-B685-5644-9D1D-1B9032967E6B}" name="Column1115" dataDxfId="15269"/>
    <tableColumn id="1116" xr3:uid="{A2038CB7-D1F4-A54F-BAB9-624A6E6AC0CE}" name="Column1116" dataDxfId="15268"/>
    <tableColumn id="1117" xr3:uid="{CFB83479-06CB-AC4C-B627-88E625CED9F1}" name="Column1117" dataDxfId="15267"/>
    <tableColumn id="1118" xr3:uid="{C02A6F7B-A367-BF4A-8C20-A2DF2616EB63}" name="Column1118" dataDxfId="15266"/>
    <tableColumn id="1119" xr3:uid="{EACFD545-BCF6-454E-83BF-603ABC202BC3}" name="Column1119" dataDxfId="15265"/>
    <tableColumn id="1120" xr3:uid="{6DC9DC3A-C7CA-7B4B-A6B2-6471F9A3D3C9}" name="Column1120" dataDxfId="15264"/>
    <tableColumn id="1121" xr3:uid="{D14F6CF7-7040-4A4F-B61D-1C7443ACB2E7}" name="Column1121" dataDxfId="15263"/>
    <tableColumn id="1122" xr3:uid="{042F6D70-4256-2B42-8BE0-CB7A22E22ED2}" name="Column1122" dataDxfId="15262"/>
    <tableColumn id="1123" xr3:uid="{D5322A07-0DC1-9C4B-AF8C-2F5E3AE35E55}" name="Column1123" dataDxfId="15261"/>
    <tableColumn id="1124" xr3:uid="{44E2D1F1-316C-A543-B50D-A4D2C90DA3E7}" name="Column1124" dataDxfId="15260"/>
    <tableColumn id="1125" xr3:uid="{F56715F1-1FB0-4B4D-AC4A-81661AB813F7}" name="Column1125" dataDxfId="15259"/>
    <tableColumn id="1126" xr3:uid="{7D156BAB-2974-824E-BC5A-7F98A2B2BD97}" name="Column1126" dataDxfId="15258"/>
    <tableColumn id="1127" xr3:uid="{D27C0245-321C-FB45-83AD-9F8B1586A91E}" name="Column1127" dataDxfId="15257"/>
    <tableColumn id="1128" xr3:uid="{97D76A25-3525-1749-B34F-10829F91707E}" name="Column1128" dataDxfId="15256"/>
    <tableColumn id="1129" xr3:uid="{F7D74C71-8279-DB42-85C8-44623225F36B}" name="Column1129" dataDxfId="15255"/>
    <tableColumn id="1130" xr3:uid="{F33A196E-1BC3-654D-90CB-88791740A554}" name="Column1130" dataDxfId="15254"/>
    <tableColumn id="1131" xr3:uid="{5DC13E0A-EF45-D04F-88A4-492F95315329}" name="Column1131" dataDxfId="15253"/>
    <tableColumn id="1132" xr3:uid="{C4BCC7AE-4967-A14B-A996-B868E83785FF}" name="Column1132" dataDxfId="15252"/>
    <tableColumn id="1133" xr3:uid="{D94EACE3-C244-F74D-9A76-EC899A2F56C7}" name="Column1133" dataDxfId="15251"/>
    <tableColumn id="1134" xr3:uid="{E7315AB6-707F-2A48-A305-1B913C6032A3}" name="Column1134" dataDxfId="15250"/>
    <tableColumn id="1135" xr3:uid="{9258F295-7FA4-7C41-999C-D9A8636636DC}" name="Column1135" dataDxfId="15249"/>
    <tableColumn id="1136" xr3:uid="{9F2FD8A0-B0A5-8149-A852-6BA33DE1E056}" name="Column1136" dataDxfId="15248"/>
    <tableColumn id="1137" xr3:uid="{EEDE3C7C-2BED-F04E-9285-CBF508842E47}" name="Column1137" dataDxfId="15247"/>
    <tableColumn id="1138" xr3:uid="{305E2FFB-04EF-A44D-8B22-3EF2CDB4D821}" name="Column1138" dataDxfId="15246"/>
    <tableColumn id="1139" xr3:uid="{B03ACBF7-52AE-5E47-A8B3-7108CD62088C}" name="Column1139" dataDxfId="15245"/>
    <tableColumn id="1140" xr3:uid="{ED97A252-B2BD-2D44-A684-9E33C95B6B83}" name="Column1140" dataDxfId="15244"/>
    <tableColumn id="1141" xr3:uid="{008B204B-F09D-634B-B69F-3FBFD3631C53}" name="Column1141" dataDxfId="15243"/>
    <tableColumn id="1142" xr3:uid="{633EA7DF-CDD5-4647-A632-E7CA47E18575}" name="Column1142" dataDxfId="15242"/>
    <tableColumn id="1143" xr3:uid="{EC0A9082-C66D-4541-B5A0-0CC11DCE4DDF}" name="Column1143" dataDxfId="15241"/>
    <tableColumn id="1144" xr3:uid="{F9213AD7-5262-C249-AFB8-C6EEC88E2553}" name="Column1144" dataDxfId="15240"/>
    <tableColumn id="1145" xr3:uid="{DABD9ABC-8B47-2449-A43E-30BA6FCB831B}" name="Column1145" dataDxfId="15239"/>
    <tableColumn id="1146" xr3:uid="{16AEB807-BED8-F747-A7F4-B5E52B59A881}" name="Column1146" dataDxfId="15238"/>
    <tableColumn id="1147" xr3:uid="{F7B07454-0B71-3F44-939F-FDC81E57356B}" name="Column1147" dataDxfId="15237"/>
    <tableColumn id="1148" xr3:uid="{8F321689-A240-6D46-8F97-7816C95F8795}" name="Column1148" dataDxfId="15236"/>
    <tableColumn id="1149" xr3:uid="{6D2EE06E-899F-3E4E-A48D-17383D9EE463}" name="Column1149" dataDxfId="15235"/>
    <tableColumn id="1150" xr3:uid="{BB50BAE2-088F-DF47-8D89-7A34D4AA2F6C}" name="Column1150" dataDxfId="15234"/>
    <tableColumn id="1151" xr3:uid="{9824AB49-5CC0-AC4D-9E85-A28FB8A13B41}" name="Column1151" dataDxfId="15233"/>
    <tableColumn id="1152" xr3:uid="{1D56A29E-C694-714C-8935-2008EDA13033}" name="Column1152" dataDxfId="15232"/>
    <tableColumn id="1153" xr3:uid="{D9B58C41-E8AA-5B42-840D-F5F67F89C3A0}" name="Column1153" dataDxfId="15231"/>
    <tableColumn id="1154" xr3:uid="{EE97A997-0518-7B44-9CF3-ADEDB06CAD42}" name="Column1154" dataDxfId="15230"/>
    <tableColumn id="1155" xr3:uid="{26026A1B-74FF-824D-A368-6557B521EE06}" name="Column1155" dataDxfId="15229"/>
    <tableColumn id="1156" xr3:uid="{BAD1BFC5-307E-6741-A8AC-6C220F7A3D2F}" name="Column1156" dataDxfId="15228"/>
    <tableColumn id="1157" xr3:uid="{E64CB91D-89CC-2049-9F3B-8283E35B1B3D}" name="Column1157" dataDxfId="15227"/>
    <tableColumn id="1158" xr3:uid="{FDEA4895-2DC9-384A-BD87-7586F043FF7B}" name="Column1158" dataDxfId="15226"/>
    <tableColumn id="1159" xr3:uid="{C39C585A-D355-A442-9091-CE0D201A10E2}" name="Column1159" dataDxfId="15225"/>
    <tableColumn id="1160" xr3:uid="{ADCF282D-5D87-5448-83C8-FB44424C9D43}" name="Column1160" dataDxfId="15224"/>
    <tableColumn id="1161" xr3:uid="{FA096FFB-A597-DD45-B91C-954E8DF662D7}" name="Column1161" dataDxfId="15223"/>
    <tableColumn id="1162" xr3:uid="{D3BF4633-C9B1-4E4B-AF2C-50789A93D681}" name="Column1162" dataDxfId="15222"/>
    <tableColumn id="1163" xr3:uid="{9F0A0691-7935-604E-9400-D4A90A106177}" name="Column1163" dataDxfId="15221"/>
    <tableColumn id="1164" xr3:uid="{63A2D685-7121-9D45-902B-D7CFE28F2556}" name="Column1164" dataDxfId="15220"/>
    <tableColumn id="1165" xr3:uid="{90C36D9E-E958-AA49-83E1-CDCB5FEE4EE3}" name="Column1165" dataDxfId="15219"/>
    <tableColumn id="1166" xr3:uid="{91DBD4B3-29A8-1B4A-B6E5-0C22E556148E}" name="Column1166" dataDxfId="15218"/>
    <tableColumn id="1167" xr3:uid="{0616C394-D669-A94B-BD12-CC99542D297A}" name="Column1167" dataDxfId="15217"/>
    <tableColumn id="1168" xr3:uid="{F2E8E38C-6530-9441-9056-6655854D161B}" name="Column1168" dataDxfId="15216"/>
    <tableColumn id="1169" xr3:uid="{4A19FED6-7783-3A43-B67F-C9FBD383DEF5}" name="Column1169" dataDxfId="15215"/>
    <tableColumn id="1170" xr3:uid="{1F53BE05-2779-4E4A-98C8-CDC908A52FA3}" name="Column1170" dataDxfId="15214"/>
    <tableColumn id="1171" xr3:uid="{44B7D921-CAE3-1A46-A132-00E6F2E8CEB9}" name="Column1171" dataDxfId="15213"/>
    <tableColumn id="1172" xr3:uid="{AB8A5ECB-E16C-6C48-9490-B8FB29B0809C}" name="Column1172" dataDxfId="15212"/>
    <tableColumn id="1173" xr3:uid="{D1B57900-9A09-A248-823A-03333254B0B6}" name="Column1173" dataDxfId="15211"/>
    <tableColumn id="1174" xr3:uid="{535AC441-3F98-1F42-B848-5FB246E23DFD}" name="Column1174" dataDxfId="15210"/>
    <tableColumn id="1175" xr3:uid="{08C014D5-044F-0846-81EA-AC7FFB43AFA7}" name="Column1175" dataDxfId="15209"/>
    <tableColumn id="1176" xr3:uid="{6AEB251E-281F-F24A-A2A3-090748797A42}" name="Column1176" dataDxfId="15208"/>
    <tableColumn id="1177" xr3:uid="{085A5718-0250-EE49-B6E6-1CD1ED075849}" name="Column1177" dataDxfId="15207"/>
    <tableColumn id="1178" xr3:uid="{49E3D888-2DAB-8144-912C-5708828FFC18}" name="Column1178" dataDxfId="15206"/>
    <tableColumn id="1179" xr3:uid="{5E3D0BE2-2FD4-DB4B-8C4A-32EF00765E62}" name="Column1179" dataDxfId="15205"/>
    <tableColumn id="1180" xr3:uid="{DFEA1C0F-3D0F-6D47-9366-8B7EC32F649F}" name="Column1180" dataDxfId="15204"/>
    <tableColumn id="1181" xr3:uid="{A0074DAF-586F-F544-B4F5-0F8A7C6B9184}" name="Column1181" dataDxfId="15203"/>
    <tableColumn id="1182" xr3:uid="{3138B524-C155-3D44-8B6D-1C636593DCB4}" name="Column1182" dataDxfId="15202"/>
    <tableColumn id="1183" xr3:uid="{D9F35EB4-4F9E-494E-BCFF-55E8300609FD}" name="Column1183" dataDxfId="15201"/>
    <tableColumn id="1184" xr3:uid="{6F17D7CE-246D-A34B-BE17-FAE0A655E6DC}" name="Column1184" dataDxfId="15200"/>
    <tableColumn id="1185" xr3:uid="{8BA0BE6D-1AD5-9A4C-8A76-72A40183AB0A}" name="Column1185" dataDxfId="15199"/>
    <tableColumn id="1186" xr3:uid="{2A43F85F-19E4-4A48-B71C-2BBE32AE08B7}" name="Column1186" dataDxfId="15198"/>
    <tableColumn id="1187" xr3:uid="{2E3F4205-BA47-D040-B521-730218D25EC6}" name="Column1187" dataDxfId="15197"/>
    <tableColumn id="1188" xr3:uid="{E30E5E73-A130-B244-99FA-AB8513AF5E8C}" name="Column1188" dataDxfId="15196"/>
    <tableColumn id="1189" xr3:uid="{E4E9508D-B42F-ED40-8B85-4BE91BAEB00E}" name="Column1189" dataDxfId="15195"/>
    <tableColumn id="1190" xr3:uid="{1D1C7A7D-CE85-874E-B63C-EBEA058AA154}" name="Column1190" dataDxfId="15194"/>
    <tableColumn id="1191" xr3:uid="{B7FA3939-078B-2644-A2E1-6AD7E15688AC}" name="Column1191" dataDxfId="15193"/>
    <tableColumn id="1192" xr3:uid="{0D97739F-CE27-094F-A23C-999FBF7A926F}" name="Column1192" dataDxfId="15192"/>
    <tableColumn id="1193" xr3:uid="{F69609D8-B9B5-BB4A-ABC1-F7DD92C0153C}" name="Column1193" dataDxfId="15191"/>
    <tableColumn id="1194" xr3:uid="{2C616356-C9C3-FA43-8B26-B075D8373E0A}" name="Column1194" dataDxfId="15190"/>
    <tableColumn id="1195" xr3:uid="{F955CCE9-BF3C-A14E-BA94-B3B46FC8ECC1}" name="Column1195" dataDxfId="15189"/>
    <tableColumn id="1196" xr3:uid="{176767FD-E68B-6A44-85B2-ED251A523640}" name="Column1196" dataDxfId="15188"/>
    <tableColumn id="1197" xr3:uid="{6134E179-3BB6-3D40-B81E-1413882D4548}" name="Column1197" dataDxfId="15187"/>
    <tableColumn id="1198" xr3:uid="{96FC7D2F-0ED6-E345-B026-8B968656FB9D}" name="Column1198" dataDxfId="15186"/>
    <tableColumn id="1199" xr3:uid="{4E3CB6EA-2BAC-C343-A0BD-AF983116AAF1}" name="Column1199" dataDxfId="15185"/>
    <tableColumn id="1200" xr3:uid="{A3B58C33-6440-AF49-BB7A-1789914D1BC6}" name="Column1200" dataDxfId="15184"/>
    <tableColumn id="1201" xr3:uid="{E6BF47A4-ED9E-D140-87CA-05606A5A0632}" name="Column1201" dataDxfId="15183"/>
    <tableColumn id="1202" xr3:uid="{4C0783EB-9226-2447-A4D1-881E80168E0A}" name="Column1202" dataDxfId="15182"/>
    <tableColumn id="1203" xr3:uid="{183C79FB-EEF9-2C40-958C-8D386FCB416B}" name="Column1203" dataDxfId="15181"/>
    <tableColumn id="1204" xr3:uid="{6373A874-5B4F-4243-8A67-40FD74184B06}" name="Column1204" dataDxfId="15180"/>
    <tableColumn id="1205" xr3:uid="{BE87C975-C30F-C848-8A5A-D31C222F24EB}" name="Column1205" dataDxfId="15179"/>
    <tableColumn id="1206" xr3:uid="{C9585F0C-46F1-3C47-8F95-56F1C765F9D5}" name="Column1206" dataDxfId="15178"/>
    <tableColumn id="1207" xr3:uid="{AABF0D41-6682-4B48-B512-281284222D40}" name="Column1207" dataDxfId="15177"/>
    <tableColumn id="1208" xr3:uid="{DC085014-0EFE-694A-8F59-63E812085986}" name="Column1208" dataDxfId="15176"/>
    <tableColumn id="1209" xr3:uid="{20A0335B-7FA2-A14D-8509-774330EED30F}" name="Column1209" dataDxfId="15175"/>
    <tableColumn id="1210" xr3:uid="{5A59C881-8265-2149-961E-BBAFEFDB7510}" name="Column1210" dataDxfId="15174"/>
    <tableColumn id="1211" xr3:uid="{8D2F48A1-E8B7-1C43-871F-1B50B9C0D2D2}" name="Column1211" dataDxfId="15173"/>
    <tableColumn id="1212" xr3:uid="{245A5A4A-DE53-7D40-92CD-60C6F063DD08}" name="Column1212" dataDxfId="15172"/>
    <tableColumn id="1213" xr3:uid="{F882C3BA-45ED-014C-9551-9FC8DEB4588F}" name="Column1213" dataDxfId="15171"/>
    <tableColumn id="1214" xr3:uid="{7D3D8B54-70C8-F241-AF64-1C8BFF573267}" name="Column1214" dataDxfId="15170"/>
    <tableColumn id="1215" xr3:uid="{6D897BF8-AED6-6C49-8B81-B02E7399B959}" name="Column1215" dataDxfId="15169"/>
    <tableColumn id="1216" xr3:uid="{FD970739-7390-664B-BDC5-B3109B34C2D5}" name="Column1216" dataDxfId="15168"/>
    <tableColumn id="1217" xr3:uid="{150E348D-30E6-9844-A980-098FACD122FD}" name="Column1217" dataDxfId="15167"/>
    <tableColumn id="1218" xr3:uid="{0BC0A437-8EA7-0649-BD71-7AC118829E32}" name="Column1218" dataDxfId="15166"/>
    <tableColumn id="1219" xr3:uid="{BEF4774A-402C-864E-9B41-2570197CE068}" name="Column1219" dataDxfId="15165"/>
    <tableColumn id="1220" xr3:uid="{0069E189-B8FC-3942-BF2A-5C4FF364DEE6}" name="Column1220" dataDxfId="15164"/>
    <tableColumn id="1221" xr3:uid="{E53F407A-2D93-2546-A41A-187783DB6129}" name="Column1221" dataDxfId="15163"/>
    <tableColumn id="1222" xr3:uid="{4B064BDA-E066-7142-AF80-9B7B57AD9490}" name="Column1222" dataDxfId="15162"/>
    <tableColumn id="1223" xr3:uid="{79763339-EB65-524F-841E-D09E4182229E}" name="Column1223" dataDxfId="15161"/>
    <tableColumn id="1224" xr3:uid="{C11A79F8-FFDF-F94D-91A2-97783F70854E}" name="Column1224" dataDxfId="15160"/>
    <tableColumn id="1225" xr3:uid="{C854CFB6-7B80-EC47-8DB5-C41C447A2C85}" name="Column1225" dataDxfId="15159"/>
    <tableColumn id="1226" xr3:uid="{8B7AE99E-54E4-944F-A000-9EECE0B13190}" name="Column1226" dataDxfId="15158"/>
    <tableColumn id="1227" xr3:uid="{AE05573D-5676-504F-A0C5-99D05B2BF15B}" name="Column1227" dataDxfId="15157"/>
    <tableColumn id="1228" xr3:uid="{25782348-0260-414F-B868-81A8454AB5B8}" name="Column1228" dataDxfId="15156"/>
    <tableColumn id="1229" xr3:uid="{2FC05607-77CB-FF4F-BB98-6DCB68C05128}" name="Column1229" dataDxfId="15155"/>
    <tableColumn id="1230" xr3:uid="{2EA7AB8E-B6D1-1F49-B60E-80E37D86DB9E}" name="Column1230" dataDxfId="15154"/>
    <tableColumn id="1231" xr3:uid="{0ED61B31-5140-4242-84CD-114606772060}" name="Column1231" dataDxfId="15153"/>
    <tableColumn id="1232" xr3:uid="{9DDDD354-1769-5746-8247-D67E9A688E2A}" name="Column1232" dataDxfId="15152"/>
    <tableColumn id="1233" xr3:uid="{29F12B78-0AD0-5F44-8E62-EE3CA04D2CF1}" name="Column1233" dataDxfId="15151"/>
    <tableColumn id="1234" xr3:uid="{D9E9301B-32B4-D54C-8F0E-7C351AAA1E29}" name="Column1234" dataDxfId="15150"/>
    <tableColumn id="1235" xr3:uid="{DB19CE2C-07A8-4C45-876B-3DB357296450}" name="Column1235" dataDxfId="15149"/>
    <tableColumn id="1236" xr3:uid="{4CC9B18C-A025-4649-930B-DAD2D50BBBA4}" name="Column1236" dataDxfId="15148"/>
    <tableColumn id="1237" xr3:uid="{7A9EFC24-1D53-494F-AE22-3D2D9553D458}" name="Column1237" dataDxfId="15147"/>
    <tableColumn id="1238" xr3:uid="{D8B47A13-B2CF-A345-91E7-CD8453716975}" name="Column1238" dataDxfId="15146"/>
    <tableColumn id="1239" xr3:uid="{EA541AB1-D1F9-3442-9154-96CEFD9ED50E}" name="Column1239" dataDxfId="15145"/>
    <tableColumn id="1240" xr3:uid="{72A6BCB9-8934-674A-BF13-8DF54A548264}" name="Column1240" dataDxfId="15144"/>
    <tableColumn id="1241" xr3:uid="{C594824A-75DF-AE43-9937-DF55C0D6C659}" name="Column1241" dataDxfId="15143"/>
    <tableColumn id="1242" xr3:uid="{ECB8287B-5813-8642-B36E-9C1BACEDC455}" name="Column1242" dataDxfId="15142"/>
    <tableColumn id="1243" xr3:uid="{3B5BD171-BE95-BC40-92B4-8370ED2FCE9A}" name="Column1243" dataDxfId="15141"/>
    <tableColumn id="1244" xr3:uid="{D51B9969-53CA-7947-BBEC-9A1F23AA2D35}" name="Column1244" dataDxfId="15140"/>
    <tableColumn id="1245" xr3:uid="{A7AAA001-90AA-5F42-A126-793AD88BB703}" name="Column1245" dataDxfId="15139"/>
    <tableColumn id="1246" xr3:uid="{7C159A2F-2C51-E54B-9639-C1EDE037F37E}" name="Column1246" dataDxfId="15138"/>
    <tableColumn id="1247" xr3:uid="{C2754933-D71D-824E-9E92-BE3870AB0C8F}" name="Column1247" dataDxfId="15137"/>
    <tableColumn id="1248" xr3:uid="{805FF1B0-289F-F94E-802F-4E3363DB6F20}" name="Column1248" dataDxfId="15136"/>
    <tableColumn id="1249" xr3:uid="{613503B3-63F0-D442-8451-5A28C5022E66}" name="Column1249" dataDxfId="15135"/>
    <tableColumn id="1250" xr3:uid="{56D1D58F-066B-2C49-82C5-FCED5ED47E88}" name="Column1250" dataDxfId="15134"/>
    <tableColumn id="1251" xr3:uid="{1C9D323A-E886-E641-B5A8-B3BD2D49D108}" name="Column1251" dataDxfId="15133"/>
    <tableColumn id="1252" xr3:uid="{2D1A53E8-21CA-BE4A-B5E8-B1388FF7C3DE}" name="Column1252" dataDxfId="15132"/>
    <tableColumn id="1253" xr3:uid="{5B1326D0-B7E1-9C44-9B5D-1F4F87022E78}" name="Column1253" dataDxfId="15131"/>
    <tableColumn id="1254" xr3:uid="{C7B4AF16-8FCE-C346-A4E4-6629D51B282F}" name="Column1254" dataDxfId="15130"/>
    <tableColumn id="1255" xr3:uid="{C7291F68-70BB-1A4C-9B1C-611F0C81410E}" name="Column1255" dataDxfId="15129"/>
    <tableColumn id="1256" xr3:uid="{62263F25-CB9C-604D-8001-8E55614DE304}" name="Column1256" dataDxfId="15128"/>
    <tableColumn id="1257" xr3:uid="{1B52222B-9107-7141-AE31-331D577212A2}" name="Column1257" dataDxfId="15127"/>
    <tableColumn id="1258" xr3:uid="{5AC74CA4-04A0-594B-A939-F882B6BB184D}" name="Column1258" dataDxfId="15126"/>
    <tableColumn id="1259" xr3:uid="{85C644B8-6426-314D-BC00-FE5667AF47A0}" name="Column1259" dataDxfId="15125"/>
    <tableColumn id="1260" xr3:uid="{4FFD6E5A-6B25-DD4A-BC37-0ACC0D5188D6}" name="Column1260" dataDxfId="15124"/>
    <tableColumn id="1261" xr3:uid="{3CF3136B-9A36-B44A-BE82-55382448D413}" name="Column1261" dataDxfId="15123"/>
    <tableColumn id="1262" xr3:uid="{11A21603-9EA7-CF49-9B2D-5F636856CBAF}" name="Column1262" dataDxfId="15122"/>
    <tableColumn id="1263" xr3:uid="{AE52F203-4457-B94D-9749-B00F9EC697D9}" name="Column1263" dataDxfId="15121"/>
    <tableColumn id="1264" xr3:uid="{4C856A2D-FA1C-D340-AFF5-C8365CC84AC2}" name="Column1264" dataDxfId="15120"/>
    <tableColumn id="1265" xr3:uid="{891359E7-8C75-6345-AED9-52CCBF7C924F}" name="Column1265" dataDxfId="15119"/>
    <tableColumn id="1266" xr3:uid="{E5E2330E-D973-CF42-9763-5510224E4BA2}" name="Column1266" dataDxfId="15118"/>
    <tableColumn id="1267" xr3:uid="{F46BEF11-5A08-364B-B2E3-F6AC34606C46}" name="Column1267" dataDxfId="15117"/>
    <tableColumn id="1268" xr3:uid="{B1132022-0D7C-6842-98D9-C23C4BAE3B97}" name="Column1268" dataDxfId="15116"/>
    <tableColumn id="1269" xr3:uid="{36189F2F-9DAB-BD4E-8197-234F22B05249}" name="Column1269" dataDxfId="15115"/>
    <tableColumn id="1270" xr3:uid="{4948C781-C948-E745-9E86-29AFACB86734}" name="Column1270" dataDxfId="15114"/>
    <tableColumn id="1271" xr3:uid="{18FA5565-94A5-3447-AA48-025ACCD2BF26}" name="Column1271" dataDxfId="15113"/>
    <tableColumn id="1272" xr3:uid="{7C0DD6C9-3E50-D44D-A129-46F1D94BE5A9}" name="Column1272" dataDxfId="15112"/>
    <tableColumn id="1273" xr3:uid="{A234D5BF-7436-4A46-A47A-BA2D28A8E9CE}" name="Column1273" dataDxfId="15111"/>
    <tableColumn id="1274" xr3:uid="{BFD216AC-84B0-0B40-B57D-EB6AE0B2B110}" name="Column1274" dataDxfId="15110"/>
    <tableColumn id="1275" xr3:uid="{2D39F4A6-6605-6149-A5E5-181D7B61D56E}" name="Column1275" dataDxfId="15109"/>
    <tableColumn id="1276" xr3:uid="{537F01E0-7531-F94C-B9EB-8591C315CE6B}" name="Column1276" dataDxfId="15108"/>
    <tableColumn id="1277" xr3:uid="{8C2B9E87-EF3E-AF4B-A741-56FD780B5252}" name="Column1277" dataDxfId="15107"/>
    <tableColumn id="1278" xr3:uid="{8897C1B6-8E93-8447-8603-011BA3C1ED2F}" name="Column1278" dataDxfId="15106"/>
    <tableColumn id="1279" xr3:uid="{1B504909-312B-F943-B5E2-4388B5053129}" name="Column1279" dataDxfId="15105"/>
    <tableColumn id="1280" xr3:uid="{84B0A344-EF16-F549-B02E-D1706BFE9A8A}" name="Column1280" dataDxfId="15104"/>
    <tableColumn id="1281" xr3:uid="{010CE346-C8E4-C14F-91A5-647126F0D21F}" name="Column1281" dataDxfId="15103"/>
    <tableColumn id="1282" xr3:uid="{73932DF9-9022-4F47-B994-A20E58DF583E}" name="Column1282" dataDxfId="15102"/>
    <tableColumn id="1283" xr3:uid="{1BAEA9C7-6E8F-F14C-9284-D4A6606F95D6}" name="Column1283" dataDxfId="15101"/>
    <tableColumn id="1284" xr3:uid="{1A36C773-5AFC-0340-A22D-A77ED3AD9D7D}" name="Column1284" dataDxfId="15100"/>
    <tableColumn id="1285" xr3:uid="{7F634B18-8528-5B46-B7CE-C5F325CB5998}" name="Column1285" dataDxfId="15099"/>
    <tableColumn id="1286" xr3:uid="{36E2204C-ECB3-B648-BB54-6C4A06AFA517}" name="Column1286" dataDxfId="15098"/>
    <tableColumn id="1287" xr3:uid="{4D6986B8-AEB9-1246-ABEF-9690CD539B5A}" name="Column1287" dataDxfId="15097"/>
    <tableColumn id="1288" xr3:uid="{F0D41178-934B-1A45-812E-2ED7A7063C3D}" name="Column1288" dataDxfId="15096"/>
    <tableColumn id="1289" xr3:uid="{A6FDF68E-71DD-354D-B21B-A788E6D1CAB2}" name="Column1289" dataDxfId="15095"/>
    <tableColumn id="1290" xr3:uid="{E8B89A7F-4A8A-7A48-8AF2-2EBDCD818736}" name="Column1290" dataDxfId="15094"/>
    <tableColumn id="1291" xr3:uid="{AA8AAD14-1909-874A-828E-9A419CB56923}" name="Column1291" dataDxfId="15093"/>
    <tableColumn id="1292" xr3:uid="{D338FB29-8A96-2647-A22F-C1C7AFE2B2CC}" name="Column1292" dataDxfId="15092"/>
    <tableColumn id="1293" xr3:uid="{AC6D3F32-5087-7046-8DE7-CA0927F59158}" name="Column1293" dataDxfId="15091"/>
    <tableColumn id="1294" xr3:uid="{35662F79-AB50-C548-B603-EADED203C86E}" name="Column1294" dataDxfId="15090"/>
    <tableColumn id="1295" xr3:uid="{39407954-FBF4-234A-8C4A-567B890BA939}" name="Column1295" dataDxfId="15089"/>
    <tableColumn id="1296" xr3:uid="{304B0D19-A992-8046-A7F4-16133B0D26EE}" name="Column1296" dataDxfId="15088"/>
    <tableColumn id="1297" xr3:uid="{71B9B508-8C21-C440-8B44-9D490A0D8480}" name="Column1297" dataDxfId="15087"/>
    <tableColumn id="1298" xr3:uid="{AEC84E1C-CE0C-314F-B276-8219B1ED5C28}" name="Column1298" dataDxfId="15086"/>
    <tableColumn id="1299" xr3:uid="{5311F634-F978-8444-A9CA-91BB2B6984F4}" name="Column1299" dataDxfId="15085"/>
    <tableColumn id="1300" xr3:uid="{0D73E7D2-F017-524C-9C6F-D047216F6718}" name="Column1300" dataDxfId="15084"/>
    <tableColumn id="1301" xr3:uid="{4080A62C-5D0F-EB49-A830-951FF59C1664}" name="Column1301" dataDxfId="15083"/>
    <tableColumn id="1302" xr3:uid="{4308FDC1-4FA3-0F49-99B0-711FBF1C7A8F}" name="Column1302" dataDxfId="15082"/>
    <tableColumn id="1303" xr3:uid="{3B9164CC-2011-144E-8A16-476A977EF131}" name="Column1303" dataDxfId="15081"/>
    <tableColumn id="1304" xr3:uid="{A2EC6FC7-074A-E444-BDDB-A33F90FAC419}" name="Column1304" dataDxfId="15080"/>
    <tableColumn id="1305" xr3:uid="{5C085F06-FA8D-8E41-81FE-1FB2A47DEDEA}" name="Column1305" dataDxfId="15079"/>
    <tableColumn id="1306" xr3:uid="{DE8CE8BB-EE79-AC46-B143-ACB3A336AE3C}" name="Column1306" dataDxfId="15078"/>
    <tableColumn id="1307" xr3:uid="{A7C139CD-AC22-D943-9409-4DFED2E1DB42}" name="Column1307" dataDxfId="15077"/>
    <tableColumn id="1308" xr3:uid="{6BFBFF51-1E28-204D-BAF2-909F5A9B7109}" name="Column1308" dataDxfId="15076"/>
    <tableColumn id="1309" xr3:uid="{EE3729E2-ED2D-A34D-AA67-E7E59E8DD98E}" name="Column1309" dataDxfId="15075"/>
    <tableColumn id="1310" xr3:uid="{EEC2C13A-2024-344A-9DB7-86674B1489AC}" name="Column1310" dataDxfId="15074"/>
    <tableColumn id="1311" xr3:uid="{40DE2251-9A40-7041-ABB0-48D0C842EE6A}" name="Column1311" dataDxfId="15073"/>
    <tableColumn id="1312" xr3:uid="{150957F3-4C14-094C-8980-6BEA25A0A1C7}" name="Column1312" dataDxfId="15072"/>
    <tableColumn id="1313" xr3:uid="{4E1126A4-57BE-364A-8583-31F250ABEF71}" name="Column1313" dataDxfId="15071"/>
    <tableColumn id="1314" xr3:uid="{BD02316C-D4AA-1442-8A0D-EC1CAF3FFA70}" name="Column1314" dataDxfId="15070"/>
    <tableColumn id="1315" xr3:uid="{28FC3F8E-474F-FF47-976E-904516BD84BB}" name="Column1315" dataDxfId="15069"/>
    <tableColumn id="1316" xr3:uid="{74E391F4-46E9-F747-92C1-E6A0EED4585C}" name="Column1316" dataDxfId="15068"/>
    <tableColumn id="1317" xr3:uid="{31C3F21E-768F-F14E-B917-896B6DCCA8D7}" name="Column1317" dataDxfId="15067"/>
    <tableColumn id="1318" xr3:uid="{33584B97-EACD-FC47-8795-EBB627CFEAAA}" name="Column1318" dataDxfId="15066"/>
    <tableColumn id="1319" xr3:uid="{1A611FC2-F036-EE42-96D4-69CC7E50C55F}" name="Column1319" dataDxfId="15065"/>
    <tableColumn id="1320" xr3:uid="{3054A0E2-9A1B-884C-9CDC-112B3709A534}" name="Column1320" dataDxfId="15064"/>
    <tableColumn id="1321" xr3:uid="{428BF7CC-4028-EE49-A8B3-B732AC4F1651}" name="Column1321" dataDxfId="15063"/>
    <tableColumn id="1322" xr3:uid="{AB253799-CA7A-AC48-ADE3-3B9DDB320191}" name="Column1322" dataDxfId="15062"/>
    <tableColumn id="1323" xr3:uid="{9F61A6C4-3800-C142-A5D1-145486811ACD}" name="Column1323" dataDxfId="15061"/>
    <tableColumn id="1324" xr3:uid="{87B72FC6-4C5D-0D45-B1EA-D2A138A1E34D}" name="Column1324" dataDxfId="15060"/>
    <tableColumn id="1325" xr3:uid="{2E637178-B9E5-C343-8C5F-DE2052C25D4C}" name="Column1325" dataDxfId="15059"/>
    <tableColumn id="1326" xr3:uid="{B6AEF2DD-F5F1-D341-A550-B64B3ECAB88D}" name="Column1326" dataDxfId="15058"/>
    <tableColumn id="1327" xr3:uid="{55AFB454-29DB-8B48-A437-1A05A0541E9C}" name="Column1327" dataDxfId="15057"/>
    <tableColumn id="1328" xr3:uid="{8156864B-5EC7-894D-A3B1-648F8FAA1436}" name="Column1328" dataDxfId="15056"/>
    <tableColumn id="1329" xr3:uid="{7B5D2033-9D37-DB49-94D7-16EC1ADA79FC}" name="Column1329" dataDxfId="15055"/>
    <tableColumn id="1330" xr3:uid="{D78EF088-0DD8-5247-82EA-B2582F0FD5F0}" name="Column1330" dataDxfId="15054"/>
    <tableColumn id="1331" xr3:uid="{73BC50CD-5F02-6145-97D1-BD61961B085C}" name="Column1331" dataDxfId="15053"/>
    <tableColumn id="1332" xr3:uid="{7A3BF767-4E6E-8E49-AD11-776674305002}" name="Column1332" dataDxfId="15052"/>
    <tableColumn id="1333" xr3:uid="{33CF9E35-BE3A-6F47-B38C-D33147BED8E2}" name="Column1333" dataDxfId="15051"/>
    <tableColumn id="1334" xr3:uid="{1914C388-E35F-CA41-B8BE-20E6CD65058E}" name="Column1334" dataDxfId="15050"/>
    <tableColumn id="1335" xr3:uid="{11C88958-E155-BB4E-8CE2-DFFD2E98B746}" name="Column1335" dataDxfId="15049"/>
    <tableColumn id="1336" xr3:uid="{0CB0C6B5-E6C6-CF40-81B3-7AD3DED0D9E3}" name="Column1336" dataDxfId="15048"/>
    <tableColumn id="1337" xr3:uid="{56C361FE-DBD0-4441-99C1-4185D7F9081B}" name="Column1337" dataDxfId="15047"/>
    <tableColumn id="1338" xr3:uid="{608C4837-B796-4649-B9ED-84FED28F601F}" name="Column1338" dataDxfId="15046"/>
    <tableColumn id="1339" xr3:uid="{82C7C84D-1A39-EA49-A971-AFD7B854B52A}" name="Column1339" dataDxfId="15045"/>
    <tableColumn id="1340" xr3:uid="{17C24CFD-D975-A949-AEA2-7B72DF6F67D1}" name="Column1340" dataDxfId="15044"/>
    <tableColumn id="1341" xr3:uid="{92FBD1D2-B408-6C4B-8F53-0308A778D254}" name="Column1341" dataDxfId="15043"/>
    <tableColumn id="1342" xr3:uid="{2AE2BFE1-3A5E-8540-AA62-03CDA35EB9A9}" name="Column1342" dataDxfId="15042"/>
    <tableColumn id="1343" xr3:uid="{53238095-D845-3444-A569-B4FDF6095DFF}" name="Column1343" dataDxfId="15041"/>
    <tableColumn id="1344" xr3:uid="{B6411EA5-FE90-4B46-8114-3DE63C6001DB}" name="Column1344" dataDxfId="15040"/>
    <tableColumn id="1345" xr3:uid="{F1532B9B-DF67-0947-8D1F-B2AAD1A0C72F}" name="Column1345" dataDxfId="15039"/>
    <tableColumn id="1346" xr3:uid="{5C2C75C3-7EF3-4949-A6C7-DF4E4C832DEE}" name="Column1346" dataDxfId="15038"/>
    <tableColumn id="1347" xr3:uid="{5DEFA3B4-16E8-6E42-9BBD-C0B6FD3A97DC}" name="Column1347" dataDxfId="15037"/>
    <tableColumn id="1348" xr3:uid="{CF97152E-4517-0349-BFCF-CE533105A523}" name="Column1348" dataDxfId="15036"/>
    <tableColumn id="1349" xr3:uid="{1C9DB3D0-839D-FA46-81AA-319E26F12089}" name="Column1349" dataDxfId="15035"/>
    <tableColumn id="1350" xr3:uid="{A58FF828-046D-A24F-A80B-75C1DCFFB0C6}" name="Column1350" dataDxfId="15034"/>
    <tableColumn id="1351" xr3:uid="{AECD0D52-B511-2B40-8713-1A71B545E6FB}" name="Column1351" dataDxfId="15033"/>
    <tableColumn id="1352" xr3:uid="{BA9343A3-70F7-3A46-A16D-B7BBC6FB631E}" name="Column1352" dataDxfId="15032"/>
    <tableColumn id="1353" xr3:uid="{9853092D-CD40-9348-8E5A-FAD67FFA3198}" name="Column1353" dataDxfId="15031"/>
    <tableColumn id="1354" xr3:uid="{EC618F82-BB69-3D4C-B068-AF9089EA112D}" name="Column1354" dataDxfId="15030"/>
    <tableColumn id="1355" xr3:uid="{671C57FA-5FC1-CD43-8E51-001E4843D874}" name="Column1355" dataDxfId="15029"/>
    <tableColumn id="1356" xr3:uid="{70DBCD31-1318-2A4D-827D-CEE19794E2FC}" name="Column1356" dataDxfId="15028"/>
    <tableColumn id="1357" xr3:uid="{3894DC77-556F-E042-BD71-47C06BEBDA77}" name="Column1357" dataDxfId="15027"/>
    <tableColumn id="1358" xr3:uid="{E5CB2113-2B69-A640-BAD6-1B0C4AC8CE5E}" name="Column1358" dataDxfId="15026"/>
    <tableColumn id="1359" xr3:uid="{4136D31A-3B5F-CC4E-A25E-2014A39DD0AA}" name="Column1359" dataDxfId="15025"/>
    <tableColumn id="1360" xr3:uid="{F7E06138-7D17-F146-89F8-E692118BF464}" name="Column1360" dataDxfId="15024"/>
    <tableColumn id="1361" xr3:uid="{C988597F-6DE3-4843-9100-5F6C45B595E0}" name="Column1361" dataDxfId="15023"/>
    <tableColumn id="1362" xr3:uid="{3A94A084-9D9B-DE4C-8452-671336F956DB}" name="Column1362" dataDxfId="15022"/>
    <tableColumn id="1363" xr3:uid="{776B272F-E056-4542-B134-875D55E8DAEF}" name="Column1363" dataDxfId="15021"/>
    <tableColumn id="1364" xr3:uid="{652287A6-D2A5-E44D-8363-71102A56469F}" name="Column1364" dataDxfId="15020"/>
    <tableColumn id="1365" xr3:uid="{7DBAF3DB-83BC-7045-A7C3-1E36ACDDABF6}" name="Column1365" dataDxfId="15019"/>
    <tableColumn id="1366" xr3:uid="{A3A40037-3ACA-4947-9AF8-FBC8BD251A5A}" name="Column1366" dataDxfId="15018"/>
    <tableColumn id="1367" xr3:uid="{AC33F6AD-281C-8840-8204-2B673274AE98}" name="Column1367" dataDxfId="15017"/>
    <tableColumn id="1368" xr3:uid="{10280497-2891-7A4F-98F5-8B5C22CC4C71}" name="Column1368" dataDxfId="15016"/>
    <tableColumn id="1369" xr3:uid="{79EEF1C0-80F4-F149-AEF6-FD956163C5D0}" name="Column1369" dataDxfId="15015"/>
    <tableColumn id="1370" xr3:uid="{B3C63226-32B6-1840-B4D7-AD243F2C5AEC}" name="Column1370" dataDxfId="15014"/>
    <tableColumn id="1371" xr3:uid="{BBA3ED9C-FA50-3E4D-8AA4-DBFBED3944BE}" name="Column1371" dataDxfId="15013"/>
    <tableColumn id="1372" xr3:uid="{6FECB059-A4AC-014E-ABC4-82278DDEC29D}" name="Column1372" dataDxfId="15012"/>
    <tableColumn id="1373" xr3:uid="{4C0AD109-527B-7A47-AF80-4BB4151C9D42}" name="Column1373" dataDxfId="15011"/>
    <tableColumn id="1374" xr3:uid="{749D7396-F5A4-704E-B3F4-2EB30A2C11BB}" name="Column1374" dataDxfId="15010"/>
    <tableColumn id="1375" xr3:uid="{E78ECB4B-AF75-B440-865D-9368DD0C0616}" name="Column1375" dataDxfId="15009"/>
    <tableColumn id="1376" xr3:uid="{EBB1B05D-355B-0E42-81CB-768215BEA29F}" name="Column1376" dataDxfId="15008"/>
    <tableColumn id="1377" xr3:uid="{3A071F47-55C0-F147-A798-2CB51A5B5863}" name="Column1377" dataDxfId="15007"/>
    <tableColumn id="1378" xr3:uid="{1CF993A3-5C3B-E140-9725-B3AA2F42B194}" name="Column1378" dataDxfId="15006"/>
    <tableColumn id="1379" xr3:uid="{7093A12C-E1BC-BA47-97D2-20A0B84B9728}" name="Column1379" dataDxfId="15005"/>
    <tableColumn id="1380" xr3:uid="{EA72655D-2FE7-7946-8D8E-18132CA9F0CA}" name="Column1380" dataDxfId="15004"/>
    <tableColumn id="1381" xr3:uid="{B8605529-3E84-A143-92EC-86752D002D0F}" name="Column1381" dataDxfId="15003"/>
    <tableColumn id="1382" xr3:uid="{D7253055-21AC-2A43-9249-04832E433F0F}" name="Column1382" dataDxfId="15002"/>
    <tableColumn id="1383" xr3:uid="{13E58FF3-FD11-1545-80F4-C587C56A8535}" name="Column1383" dataDxfId="15001"/>
    <tableColumn id="1384" xr3:uid="{61CC6DE1-B09E-654C-B247-76700EB5B4B3}" name="Column1384" dataDxfId="15000"/>
    <tableColumn id="1385" xr3:uid="{872683A9-F45E-8840-B71F-B1A994059CA5}" name="Column1385" dataDxfId="14999"/>
    <tableColumn id="1386" xr3:uid="{F9ABBDAA-E011-CD49-9596-3732F252EDB0}" name="Column1386" dataDxfId="14998"/>
    <tableColumn id="1387" xr3:uid="{054D458C-27C7-334F-9C89-78A62B4A117D}" name="Column1387" dataDxfId="14997"/>
    <tableColumn id="1388" xr3:uid="{D7AD4D20-D994-0C40-8481-C03063A08927}" name="Column1388" dataDxfId="14996"/>
    <tableColumn id="1389" xr3:uid="{70F14749-8EFE-5841-8BF4-9C8875F3D723}" name="Column1389" dataDxfId="14995"/>
    <tableColumn id="1390" xr3:uid="{F290ADC9-135E-0146-BFA9-539E842A6FA7}" name="Column1390" dataDxfId="14994"/>
    <tableColumn id="1391" xr3:uid="{48783E1C-D1E0-F94C-842D-2E477B6C633C}" name="Column1391" dataDxfId="14993"/>
    <tableColumn id="1392" xr3:uid="{8470B933-5B29-084A-A929-BB18630DA00C}" name="Column1392" dataDxfId="14992"/>
    <tableColumn id="1393" xr3:uid="{10DA1794-BF3A-C146-83FA-A368DA825921}" name="Column1393" dataDxfId="14991"/>
    <tableColumn id="1394" xr3:uid="{D1A8D493-1688-164E-A0CA-72F1AA7E8E87}" name="Column1394" dataDxfId="14990"/>
    <tableColumn id="1395" xr3:uid="{DE0EE7A7-5795-5446-B6F7-FFC19B6C14A9}" name="Column1395" dataDxfId="14989"/>
    <tableColumn id="1396" xr3:uid="{85CCAA45-FC30-CB46-8C16-EC04E84FC32C}" name="Column1396" dataDxfId="14988"/>
    <tableColumn id="1397" xr3:uid="{3489517E-82BA-6B47-9249-4460F005003A}" name="Column1397" dataDxfId="14987"/>
    <tableColumn id="1398" xr3:uid="{7B15D41D-5315-A047-BE1C-52B9C2A2090A}" name="Column1398" dataDxfId="14986"/>
    <tableColumn id="1399" xr3:uid="{3521F957-3F87-EA4F-AD74-6BC92B56EC5A}" name="Column1399" dataDxfId="14985"/>
    <tableColumn id="1400" xr3:uid="{626FC98F-1D76-EF4D-B261-F433C8429BB7}" name="Column1400" dataDxfId="14984"/>
    <tableColumn id="1401" xr3:uid="{2E24973B-8740-C142-95C1-F3D768BD3EFD}" name="Column1401" dataDxfId="14983"/>
    <tableColumn id="1402" xr3:uid="{5812BFFA-24AB-9549-A81F-2402672B7691}" name="Column1402" dataDxfId="14982"/>
    <tableColumn id="1403" xr3:uid="{606233F9-38DD-0A4A-A891-AB049C93C156}" name="Column1403" dataDxfId="14981"/>
    <tableColumn id="1404" xr3:uid="{E378FB8B-7038-654B-A0FF-1D14F660F5F8}" name="Column1404" dataDxfId="14980"/>
    <tableColumn id="1405" xr3:uid="{9D631BB1-CB9E-B04B-98AE-07EECF00CF4C}" name="Column1405" dataDxfId="14979"/>
    <tableColumn id="1406" xr3:uid="{07180529-A622-5745-8879-6292312FF118}" name="Column1406" dataDxfId="14978"/>
    <tableColumn id="1407" xr3:uid="{E96285A5-0384-FC44-B331-27DC1685A648}" name="Column1407" dataDxfId="14977"/>
    <tableColumn id="1408" xr3:uid="{9AF3C3B9-7B19-1F46-AC1E-79986397930D}" name="Column1408" dataDxfId="14976"/>
    <tableColumn id="1409" xr3:uid="{62E53E16-A85A-754E-990E-39B5ACBD8D76}" name="Column1409" dataDxfId="14975"/>
    <tableColumn id="1410" xr3:uid="{AEED06A4-395D-134F-BB36-6F941AE42305}" name="Column1410" dataDxfId="14974"/>
    <tableColumn id="1411" xr3:uid="{426DE2C4-7B8D-F343-9C8B-F7DC134579B5}" name="Column1411" dataDxfId="14973"/>
    <tableColumn id="1412" xr3:uid="{34007322-EFA8-E54F-AA04-54F49A9290B5}" name="Column1412" dataDxfId="14972"/>
    <tableColumn id="1413" xr3:uid="{D40C115F-A8A4-954B-8075-54623305FABB}" name="Column1413" dataDxfId="14971"/>
    <tableColumn id="1414" xr3:uid="{23FFD372-6A1A-0C43-B9AE-D70F7A6558C7}" name="Column1414" dataDxfId="14970"/>
    <tableColumn id="1415" xr3:uid="{066D0083-60D3-8547-9FA6-6DBF811BC57B}" name="Column1415" dataDxfId="14969"/>
    <tableColumn id="1416" xr3:uid="{FEEC0249-B59A-B345-9ED8-F1F232803CE9}" name="Column1416" dataDxfId="14968"/>
    <tableColumn id="1417" xr3:uid="{A116ADDC-5C19-A049-AD13-4630D8C71E54}" name="Column1417" dataDxfId="14967"/>
    <tableColumn id="1418" xr3:uid="{7BA7900F-2755-1841-A129-D214BCFFB136}" name="Column1418" dataDxfId="14966"/>
    <tableColumn id="1419" xr3:uid="{3F53321C-36AA-A549-8655-8E2AE281B0F0}" name="Column1419" dataDxfId="14965"/>
    <tableColumn id="1420" xr3:uid="{2C8B6798-3C7A-C64D-8018-DCDAC6CED323}" name="Column1420" dataDxfId="14964"/>
    <tableColumn id="1421" xr3:uid="{1CDA88D1-8214-7B45-BAAF-D6CC7EF0EB25}" name="Column1421" dataDxfId="14963"/>
    <tableColumn id="1422" xr3:uid="{89D78896-E1C8-6C4C-A517-5936CD35FF9A}" name="Column1422" dataDxfId="14962"/>
    <tableColumn id="1423" xr3:uid="{F0E96AFE-DB3D-C349-9123-F07394D9BDDA}" name="Column1423" dataDxfId="14961"/>
    <tableColumn id="1424" xr3:uid="{1DDF0660-BFF9-094E-A807-1C798EC0661F}" name="Column1424" dataDxfId="14960"/>
    <tableColumn id="1425" xr3:uid="{7B91D34E-4C0D-6C4C-A250-6C9B1A30962F}" name="Column1425" dataDxfId="14959"/>
    <tableColumn id="1426" xr3:uid="{2622194A-139B-C34D-A4A7-99F4535BFE52}" name="Column1426" dataDxfId="14958"/>
    <tableColumn id="1427" xr3:uid="{519B4722-5C14-1048-AE61-D0D06D1E0226}" name="Column1427" dataDxfId="14957"/>
    <tableColumn id="1428" xr3:uid="{6DC8CD36-CE02-AA44-AF63-0AEEA1BB839F}" name="Column1428" dataDxfId="14956"/>
    <tableColumn id="1429" xr3:uid="{B9621159-46A3-4147-82D8-C70899F984CA}" name="Column1429" dataDxfId="14955"/>
    <tableColumn id="1430" xr3:uid="{542AD3A4-C71C-F844-8C61-1111CF3F6ADF}" name="Column1430" dataDxfId="14954"/>
    <tableColumn id="1431" xr3:uid="{6EF598A4-015D-1149-AC8E-F85308E46EA3}" name="Column1431" dataDxfId="14953"/>
    <tableColumn id="1432" xr3:uid="{C44C3A9D-6548-8C40-8DF3-47EB23DD3B2C}" name="Column1432" dataDxfId="14952"/>
    <tableColumn id="1433" xr3:uid="{0CBB0507-FD8D-A14C-830D-839249661412}" name="Column1433" dataDxfId="14951"/>
    <tableColumn id="1434" xr3:uid="{F864B6B9-0CCF-4F41-85F1-4701F20F5F2A}" name="Column1434" dataDxfId="14950"/>
    <tableColumn id="1435" xr3:uid="{9DC93CA7-8B90-C346-B81B-92EC8C066EE9}" name="Column1435" dataDxfId="14949"/>
    <tableColumn id="1436" xr3:uid="{A325E144-F6BF-B043-9229-203E4B9808DC}" name="Column1436" dataDxfId="14948"/>
    <tableColumn id="1437" xr3:uid="{D6A391D4-B924-BE40-A9B5-957F9367994B}" name="Column1437" dataDxfId="14947"/>
    <tableColumn id="1438" xr3:uid="{C70BCB5D-9B08-894B-B519-26847A0E744B}" name="Column1438" dataDxfId="14946"/>
    <tableColumn id="1439" xr3:uid="{0C646D12-96A1-874C-B719-4B27D4A58021}" name="Column1439" dataDxfId="14945"/>
    <tableColumn id="1440" xr3:uid="{F5C308D0-B131-224D-902F-65355BF46243}" name="Column1440" dataDxfId="14944"/>
    <tableColumn id="1441" xr3:uid="{190C5EC3-9F08-F94F-8CDC-D6373875AAB4}" name="Column1441" dataDxfId="14943"/>
    <tableColumn id="1442" xr3:uid="{B68A00B6-01F8-A146-9FA3-D477929DC0C2}" name="Column1442" dataDxfId="14942"/>
    <tableColumn id="1443" xr3:uid="{18B137DC-8E0B-1B48-A472-1483953BF862}" name="Column1443" dataDxfId="14941"/>
    <tableColumn id="1444" xr3:uid="{0A9AF2D1-3E60-BC47-969F-9AF2A901E923}" name="Column1444" dataDxfId="14940"/>
    <tableColumn id="1445" xr3:uid="{EAEAE516-955F-AA42-B6B1-47653097B044}" name="Column1445" dataDxfId="14939"/>
    <tableColumn id="1446" xr3:uid="{459799F6-72A8-C941-B89E-A5A6741BE147}" name="Column1446" dataDxfId="14938"/>
    <tableColumn id="1447" xr3:uid="{FDF1C54B-378C-4045-9A75-3F1BE14D9CAD}" name="Column1447" dataDxfId="14937"/>
    <tableColumn id="1448" xr3:uid="{93060052-32CA-0E40-9AF6-0029479D4069}" name="Column1448" dataDxfId="14936"/>
    <tableColumn id="1449" xr3:uid="{A9936F8D-8439-7F41-BE8A-1AB4788D4C93}" name="Column1449" dataDxfId="14935"/>
    <tableColumn id="1450" xr3:uid="{398CE143-FFEE-014F-A363-5F46CAEF3F3F}" name="Column1450" dataDxfId="14934"/>
    <tableColumn id="1451" xr3:uid="{6A8E1DB8-6FF2-4749-8B7A-44A7781E017B}" name="Column1451" dataDxfId="14933"/>
    <tableColumn id="1452" xr3:uid="{819D299A-2542-8241-AA37-5404F845A2F7}" name="Column1452" dataDxfId="14932"/>
    <tableColumn id="1453" xr3:uid="{FD601276-0B75-424D-964C-AA211DC0D580}" name="Column1453" dataDxfId="14931"/>
    <tableColumn id="1454" xr3:uid="{6DAC899B-F385-9047-80F2-164231F88505}" name="Column1454" dataDxfId="14930"/>
    <tableColumn id="1455" xr3:uid="{EBAE434C-AAF4-0E4E-8E8D-10782855F9A3}" name="Column1455" dataDxfId="14929"/>
    <tableColumn id="1456" xr3:uid="{7D7A74C3-0CBF-C043-9E89-ACD11E496BF5}" name="Column1456" dataDxfId="14928"/>
    <tableColumn id="1457" xr3:uid="{4CD2E020-0A66-2948-8C2E-098514F89D4E}" name="Column1457" dataDxfId="14927"/>
    <tableColumn id="1458" xr3:uid="{B92B293A-7ADD-2048-9D6F-D0A49D647E43}" name="Column1458" dataDxfId="14926"/>
    <tableColumn id="1459" xr3:uid="{8D1FD083-2689-B74C-8B6F-E62633E03DBF}" name="Column1459" dataDxfId="14925"/>
    <tableColumn id="1460" xr3:uid="{DB17CD90-6529-7248-9D49-E8014D8AB83C}" name="Column1460" dataDxfId="14924"/>
    <tableColumn id="1461" xr3:uid="{705653DA-71A0-894E-8C28-F2CB2ACB66C3}" name="Column1461" dataDxfId="14923"/>
    <tableColumn id="1462" xr3:uid="{BB27E5C3-F535-6248-A14A-A55ABF553AB8}" name="Column1462" dataDxfId="14922"/>
    <tableColumn id="1463" xr3:uid="{84E26168-1763-AF46-98E8-AF7F99FF2A31}" name="Column1463" dataDxfId="14921"/>
    <tableColumn id="1464" xr3:uid="{2AFE58FC-000F-A044-85A4-A0E044B0E40C}" name="Column1464" dataDxfId="14920"/>
    <tableColumn id="1465" xr3:uid="{00B5C8FF-CA58-664D-BA6F-A318AA08840E}" name="Column1465" dataDxfId="14919"/>
    <tableColumn id="1466" xr3:uid="{5E42F36D-72E5-7B48-81D1-847A8035FCA9}" name="Column1466" dataDxfId="14918"/>
    <tableColumn id="1467" xr3:uid="{5FD95545-12B8-464B-85C9-0761059DC215}" name="Column1467" dataDxfId="14917"/>
    <tableColumn id="1468" xr3:uid="{65211057-33A1-A247-9A4F-0CFB8371FEB2}" name="Column1468" dataDxfId="14916"/>
    <tableColumn id="1469" xr3:uid="{685D519E-4EC2-A542-B1B6-90B09A5F480C}" name="Column1469" dataDxfId="14915"/>
    <tableColumn id="1470" xr3:uid="{1EFAF993-C340-0740-8512-41816E7765B2}" name="Column1470" dataDxfId="14914"/>
    <tableColumn id="1471" xr3:uid="{F652F1EF-7CB0-6142-A0A4-F90B678314F0}" name="Column1471" dataDxfId="14913"/>
    <tableColumn id="1472" xr3:uid="{64D82C4B-05DD-224D-A92C-896EC8F54BA7}" name="Column1472" dataDxfId="14912"/>
    <tableColumn id="1473" xr3:uid="{EF652B65-CC98-0D48-A351-53EE7DD1671C}" name="Column1473" dataDxfId="14911"/>
    <tableColumn id="1474" xr3:uid="{F7F7F6A0-DDD7-C542-8C35-EAA3F19F4431}" name="Column1474" dataDxfId="14910"/>
    <tableColumn id="1475" xr3:uid="{489D19DC-CAA4-104B-98BC-7760E0A796E7}" name="Column1475" dataDxfId="14909"/>
    <tableColumn id="1476" xr3:uid="{7B613BF7-683F-3E4E-8C7A-2558F2BF2C52}" name="Column1476" dataDxfId="14908"/>
    <tableColumn id="1477" xr3:uid="{526825FE-9ABF-634B-92B2-A7BFD46A040F}" name="Column1477" dataDxfId="14907"/>
    <tableColumn id="1478" xr3:uid="{8291E3CC-DB71-6141-8E75-330D7F846FCB}" name="Column1478" dataDxfId="14906"/>
    <tableColumn id="1479" xr3:uid="{8002EAD5-0A5F-734D-AF56-F7BE4FDE7EC0}" name="Column1479" dataDxfId="14905"/>
    <tableColumn id="1480" xr3:uid="{567450B0-12D6-1D45-A717-A59E5D59ADC0}" name="Column1480" dataDxfId="14904"/>
    <tableColumn id="1481" xr3:uid="{411D5236-F8C6-DA46-9600-4E0804B0F7FE}" name="Column1481" dataDxfId="14903"/>
    <tableColumn id="1482" xr3:uid="{E0AE8F89-F3F8-E240-A6F2-35CE42766EE9}" name="Column1482" dataDxfId="14902"/>
    <tableColumn id="1483" xr3:uid="{C5A0B598-907B-2443-B17E-F397E0562F52}" name="Column1483" dataDxfId="14901"/>
    <tableColumn id="1484" xr3:uid="{BD697480-6A76-0F47-BF05-C5C8F091C02D}" name="Column1484" dataDxfId="14900"/>
    <tableColumn id="1485" xr3:uid="{9415EA7B-5C8A-7343-80BA-054293C9E8DC}" name="Column1485" dataDxfId="14899"/>
    <tableColumn id="1486" xr3:uid="{4082A968-7EE4-B24A-A4B6-F791ED680FF3}" name="Column1486" dataDxfId="14898"/>
    <tableColumn id="1487" xr3:uid="{F9228E0B-CE75-5841-8432-D90A7BFF0BD6}" name="Column1487" dataDxfId="14897"/>
    <tableColumn id="1488" xr3:uid="{ECAA6C99-AF6D-014C-8B52-C2CFA7E9BE9A}" name="Column1488" dataDxfId="14896"/>
    <tableColumn id="1489" xr3:uid="{0D358CD8-FD6C-B544-BE59-09254EB86DF9}" name="Column1489" dataDxfId="14895"/>
    <tableColumn id="1490" xr3:uid="{798C95AB-6C1F-BD4F-B9EC-008E9502549D}" name="Column1490" dataDxfId="14894"/>
    <tableColumn id="1491" xr3:uid="{025C2946-FAA2-1D44-A0AF-3E376A8AA1F5}" name="Column1491" dataDxfId="14893"/>
    <tableColumn id="1492" xr3:uid="{93ED421F-9CDB-A94A-80EC-0D53174FE893}" name="Column1492" dataDxfId="14892"/>
    <tableColumn id="1493" xr3:uid="{48887C88-70A6-9346-BCDC-F9481C559E85}" name="Column1493" dataDxfId="14891"/>
    <tableColumn id="1494" xr3:uid="{A046A98E-451B-2F4A-B385-6E52DB61DFDA}" name="Column1494" dataDxfId="14890"/>
    <tableColumn id="1495" xr3:uid="{71E38851-1B0C-6248-A67E-8C2B1F095F34}" name="Column1495" dataDxfId="14889"/>
    <tableColumn id="1496" xr3:uid="{DBC1D7AF-2288-CB44-8BDE-5166CD79C9A5}" name="Column1496" dataDxfId="14888"/>
    <tableColumn id="1497" xr3:uid="{1D079A07-8E35-A541-96DA-648CAE7EDD76}" name="Column1497" dataDxfId="14887"/>
    <tableColumn id="1498" xr3:uid="{51938463-B200-9B48-AE23-C9671275B29D}" name="Column1498" dataDxfId="14886"/>
    <tableColumn id="1499" xr3:uid="{5002E18D-7BA0-9A49-B50E-25A2914D8B7F}" name="Column1499" dataDxfId="14885"/>
    <tableColumn id="1500" xr3:uid="{E7622EB3-EDB7-E944-955F-CD5F493FDF30}" name="Column1500" dataDxfId="14884"/>
    <tableColumn id="1501" xr3:uid="{A929F87A-2486-0442-975A-F733F4888A93}" name="Column1501" dataDxfId="14883"/>
    <tableColumn id="1502" xr3:uid="{B435A9E9-01D6-5B48-BB89-73BBAEDDC8E6}" name="Column1502" dataDxfId="14882"/>
    <tableColumn id="1503" xr3:uid="{EF984E1C-6432-4043-8AE3-E36CD4F9BDFE}" name="Column1503" dataDxfId="14881"/>
    <tableColumn id="1504" xr3:uid="{C61CFACD-7430-2E4C-BBAA-ED580F654163}" name="Column1504" dataDxfId="14880"/>
    <tableColumn id="1505" xr3:uid="{1084F477-0A7F-8246-AA16-FFA062D97B4D}" name="Column1505" dataDxfId="14879"/>
    <tableColumn id="1506" xr3:uid="{8C10849A-1BF1-264D-BD15-B14DADAC9EB4}" name="Column1506" dataDxfId="14878"/>
    <tableColumn id="1507" xr3:uid="{298041A9-2B71-3C43-9B65-2707FD7507B5}" name="Column1507" dataDxfId="14877"/>
    <tableColumn id="1508" xr3:uid="{16B54A0E-3914-8E42-9A89-3217E916D6E5}" name="Column1508" dataDxfId="14876"/>
    <tableColumn id="1509" xr3:uid="{28AB51FE-2DBA-0244-B89F-1AC53CD36E10}" name="Column1509" dataDxfId="14875"/>
    <tableColumn id="1510" xr3:uid="{44712CFF-4AC3-014E-9AF6-3EE72D984DCB}" name="Column1510" dataDxfId="14874"/>
    <tableColumn id="1511" xr3:uid="{0489A4FB-AB81-FF4F-8EF7-5467BF006739}" name="Column1511" dataDxfId="14873"/>
    <tableColumn id="1512" xr3:uid="{60EA5631-5C1C-DC49-BA85-44C1FE13DEAC}" name="Column1512" dataDxfId="14872"/>
    <tableColumn id="1513" xr3:uid="{66E0BE2C-CF6A-2F42-9848-B47A1B4FDD78}" name="Column1513" dataDxfId="14871"/>
    <tableColumn id="1514" xr3:uid="{65FE352A-30FF-2642-89DF-FB822DC65A29}" name="Column1514" dataDxfId="14870"/>
    <tableColumn id="1515" xr3:uid="{116FAC8C-924F-4045-A6E4-13173F016EB6}" name="Column1515" dataDxfId="14869"/>
    <tableColumn id="1516" xr3:uid="{3A545E1D-B7E7-CA41-AB0C-43DC397B78F0}" name="Column1516" dataDxfId="14868"/>
    <tableColumn id="1517" xr3:uid="{9385269D-530E-E24E-9BAD-FFACB0A6C2A4}" name="Column1517" dataDxfId="14867"/>
    <tableColumn id="1518" xr3:uid="{3A51D3F0-1048-FD47-8120-17BADE357B96}" name="Column1518" dataDxfId="14866"/>
    <tableColumn id="1519" xr3:uid="{0E32D34A-C541-2F46-9AAA-1C4C8CF7E9D6}" name="Column1519" dataDxfId="14865"/>
    <tableColumn id="1520" xr3:uid="{A018B44B-DC8F-1249-9F1C-D4DA24AD8265}" name="Column1520" dataDxfId="14864"/>
    <tableColumn id="1521" xr3:uid="{6A0C9D5F-CF7F-424E-AC15-1E67A8C7FB51}" name="Column1521" dataDxfId="14863"/>
    <tableColumn id="1522" xr3:uid="{41227E73-AE26-4B43-A2C1-F59B05990AD3}" name="Column1522" dataDxfId="14862"/>
    <tableColumn id="1523" xr3:uid="{DCC0451A-F2F3-4A40-A323-790A0D9E8CFD}" name="Column1523" dataDxfId="14861"/>
    <tableColumn id="1524" xr3:uid="{337B55FE-0CF4-3747-9F51-949CF1CEB27B}" name="Column1524" dataDxfId="14860"/>
    <tableColumn id="1525" xr3:uid="{34ED19E5-D0C6-FC4D-BAE3-58F235E6B8BA}" name="Column1525" dataDxfId="14859"/>
    <tableColumn id="1526" xr3:uid="{47160950-8B08-024F-A983-423EE355F8B4}" name="Column1526" dataDxfId="14858"/>
    <tableColumn id="1527" xr3:uid="{E3103A0C-0A9B-F44D-94D1-82BD3B120CC4}" name="Column1527" dataDxfId="14857"/>
    <tableColumn id="1528" xr3:uid="{E5262A54-5C10-CB41-B4AD-E9351B072574}" name="Column1528" dataDxfId="14856"/>
    <tableColumn id="1529" xr3:uid="{8D1DA84E-77FF-4241-9BAD-014F7157D2AD}" name="Column1529" dataDxfId="14855"/>
    <tableColumn id="1530" xr3:uid="{A9C7B279-AFB8-5F4C-97F8-67CB0F7E60E3}" name="Column1530" dataDxfId="14854"/>
    <tableColumn id="1531" xr3:uid="{91FAF381-06E6-5F4D-830F-7A367694AD83}" name="Column1531" dataDxfId="14853"/>
    <tableColumn id="1532" xr3:uid="{E6CA8B68-59E3-9147-AEAC-C7C0B7D6DB28}" name="Column1532" dataDxfId="14852"/>
    <tableColumn id="1533" xr3:uid="{BB49D414-E48D-BD42-B930-2BC3E08BE2B6}" name="Column1533" dataDxfId="14851"/>
    <tableColumn id="1534" xr3:uid="{D7C35A0C-8FC7-5045-A68B-945E7EBF6382}" name="Column1534" dataDxfId="14850"/>
    <tableColumn id="1535" xr3:uid="{2ADC090B-29F9-7C4E-9E97-E7D59F4419E1}" name="Column1535" dataDxfId="14849"/>
    <tableColumn id="1536" xr3:uid="{41643E23-0C9C-394B-B488-5A969F69DB42}" name="Column1536" dataDxfId="14848"/>
    <tableColumn id="1537" xr3:uid="{F5B93B84-7BA0-9F41-BE30-A886F26F6471}" name="Column1537" dataDxfId="14847"/>
    <tableColumn id="1538" xr3:uid="{FA265A8A-8BCD-3249-889F-79FA60C8294F}" name="Column1538" dataDxfId="14846"/>
    <tableColumn id="1539" xr3:uid="{E948B34C-6415-284C-A179-9FB01507DA32}" name="Column1539" dataDxfId="14845"/>
    <tableColumn id="1540" xr3:uid="{DF778E8B-54CD-9542-84A5-D295459C45FF}" name="Column1540" dataDxfId="14844"/>
    <tableColumn id="1541" xr3:uid="{36C90C89-5475-CA48-96CC-D05AD1365EF5}" name="Column1541" dataDxfId="14843"/>
    <tableColumn id="1542" xr3:uid="{6ACDAA42-C569-6B4C-AF75-25A7BAA5DB38}" name="Column1542" dataDxfId="14842"/>
    <tableColumn id="1543" xr3:uid="{971B424C-FDA5-E84B-AB30-07A3F2B46E0B}" name="Column1543" dataDxfId="14841"/>
    <tableColumn id="1544" xr3:uid="{AB72DAE1-FCD0-B541-A0D5-0990D4FCF83F}" name="Column1544" dataDxfId="14840"/>
    <tableColumn id="1545" xr3:uid="{5680776C-9577-EE4A-B831-CF8A43155B35}" name="Column1545" dataDxfId="14839"/>
    <tableColumn id="1546" xr3:uid="{EA9CBFD1-AC28-864E-A37D-A4841E915756}" name="Column1546" dataDxfId="14838"/>
    <tableColumn id="1547" xr3:uid="{F9C34F14-B379-ED4A-8581-BC9209BFB88C}" name="Column1547" dataDxfId="14837"/>
    <tableColumn id="1548" xr3:uid="{BCB1AB1A-74F7-284D-A3A7-1999BB518C51}" name="Column1548" dataDxfId="14836"/>
    <tableColumn id="1549" xr3:uid="{6852F6DB-18A1-BF47-8274-E40154E57FBF}" name="Column1549" dataDxfId="14835"/>
    <tableColumn id="1550" xr3:uid="{E3D6417A-DFFD-2C4E-B69B-6BAC337C4D17}" name="Column1550" dataDxfId="14834"/>
    <tableColumn id="1551" xr3:uid="{527E4CDD-1CAE-5D4F-8C63-28BB179FBE74}" name="Column1551" dataDxfId="14833"/>
    <tableColumn id="1552" xr3:uid="{9BB903BF-79D4-C34C-8AA2-CA3C418EDBC8}" name="Column1552" dataDxfId="14832"/>
    <tableColumn id="1553" xr3:uid="{A4FA9E66-5616-7A45-AD9F-CEE1DDB7C2E5}" name="Column1553" dataDxfId="14831"/>
    <tableColumn id="1554" xr3:uid="{EEC03E10-7C6E-5C46-9663-C4A3A1B80712}" name="Column1554" dataDxfId="14830"/>
    <tableColumn id="1555" xr3:uid="{E4EB2C37-0D68-0448-A292-3614B38BC12C}" name="Column1555" dataDxfId="14829"/>
    <tableColumn id="1556" xr3:uid="{F02A93F0-8B07-9C4F-94FB-1FF8FE240F80}" name="Column1556" dataDxfId="14828"/>
    <tableColumn id="1557" xr3:uid="{8B1158B4-5408-3642-B815-AECB67BC62B9}" name="Column1557" dataDxfId="14827"/>
    <tableColumn id="1558" xr3:uid="{5F12BD68-AA85-1C44-9031-BC22F7303C16}" name="Column1558" dataDxfId="14826"/>
    <tableColumn id="1559" xr3:uid="{B93FD86B-3872-B642-9C48-2DA9612D0571}" name="Column1559" dataDxfId="14825"/>
    <tableColumn id="1560" xr3:uid="{8799878E-11F4-1043-9ED9-B86A978D06C8}" name="Column1560" dataDxfId="14824"/>
    <tableColumn id="1561" xr3:uid="{C49328ED-CA20-3A47-A1F3-C9C68FCAF98A}" name="Column1561" dataDxfId="14823"/>
    <tableColumn id="1562" xr3:uid="{6EF2B65E-8E25-9E4A-83C1-AE3B3C9B4B39}" name="Column1562" dataDxfId="14822"/>
    <tableColumn id="1563" xr3:uid="{84CDCF75-1DD8-B044-BD13-9D9EF91E890D}" name="Column1563" dataDxfId="14821"/>
    <tableColumn id="1564" xr3:uid="{763AD941-F4E8-B743-AB8A-84B94BFD7421}" name="Column1564" dataDxfId="14820"/>
    <tableColumn id="1565" xr3:uid="{E1EA2F3C-9B60-9F40-9D92-75F9A2841689}" name="Column1565" dataDxfId="14819"/>
    <tableColumn id="1566" xr3:uid="{9542E498-B514-9D42-8E3D-7F5D57F04F78}" name="Column1566" dataDxfId="14818"/>
    <tableColumn id="1567" xr3:uid="{D65A55B1-A690-B24D-8C94-06400EDEAB40}" name="Column1567" dataDxfId="14817"/>
    <tableColumn id="1568" xr3:uid="{3E0BB50A-CBF2-CE41-A78A-1179F5A633E3}" name="Column1568" dataDxfId="14816"/>
    <tableColumn id="1569" xr3:uid="{A075686C-E84B-DD46-8F15-B314850CB93D}" name="Column1569" dataDxfId="14815"/>
    <tableColumn id="1570" xr3:uid="{B2F5082C-3C9A-524C-92DC-98038697AFFF}" name="Column1570" dataDxfId="14814"/>
    <tableColumn id="1571" xr3:uid="{BE353348-7130-B940-B04F-3DBAF7D8E402}" name="Column1571" dataDxfId="14813"/>
    <tableColumn id="1572" xr3:uid="{26A73576-995F-2749-81FF-79BB689E4967}" name="Column1572" dataDxfId="14812"/>
    <tableColumn id="1573" xr3:uid="{2B305D7B-77C8-D345-B17A-06880784E1AC}" name="Column1573" dataDxfId="14811"/>
    <tableColumn id="1574" xr3:uid="{6902AA28-D310-7548-BD3F-C94E8883CE75}" name="Column1574" dataDxfId="14810"/>
    <tableColumn id="1575" xr3:uid="{B1CAA10F-5A90-5642-86E8-E58806F45072}" name="Column1575" dataDxfId="14809"/>
    <tableColumn id="1576" xr3:uid="{5CEFE97D-F0B2-B647-9226-4F1ACEC4B7FF}" name="Column1576" dataDxfId="14808"/>
    <tableColumn id="1577" xr3:uid="{B10603A8-EEE1-D64A-B139-85D1E5942C51}" name="Column1577" dataDxfId="14807"/>
    <tableColumn id="1578" xr3:uid="{47FF603E-66D5-7540-B6A8-2E8842B74579}" name="Column1578" dataDxfId="14806"/>
    <tableColumn id="1579" xr3:uid="{7F69DF5A-95B2-8647-9366-EF5E2F8F6BB5}" name="Column1579" dataDxfId="14805"/>
    <tableColumn id="1580" xr3:uid="{496A25B5-E5A4-D649-BEE2-9F9EE43B4822}" name="Column1580" dataDxfId="14804"/>
    <tableColumn id="1581" xr3:uid="{1F552D6C-FDE6-2148-B723-9F2F6C84B700}" name="Column1581" dataDxfId="14803"/>
    <tableColumn id="1582" xr3:uid="{EFA05D30-3402-D144-B0DC-C6D4FB20AE68}" name="Column1582" dataDxfId="14802"/>
    <tableColumn id="1583" xr3:uid="{38281185-F014-9546-B091-EA7FD259E91A}" name="Column1583" dataDxfId="14801"/>
    <tableColumn id="1584" xr3:uid="{285F164E-44D6-2540-8250-7A96899CF7B6}" name="Column1584" dataDxfId="14800"/>
    <tableColumn id="1585" xr3:uid="{51A24690-5D1A-104D-85B6-27A980126335}" name="Column1585" dataDxfId="14799"/>
    <tableColumn id="1586" xr3:uid="{158C8F77-098A-394A-9F27-AE137C6870DF}" name="Column1586" dataDxfId="14798"/>
    <tableColumn id="1587" xr3:uid="{043A78E9-A581-E346-BC9E-FC2C2A02D8D9}" name="Column1587" dataDxfId="14797"/>
    <tableColumn id="1588" xr3:uid="{AB8280A9-5C47-4F47-BB2B-3084C1B764B3}" name="Column1588" dataDxfId="14796"/>
    <tableColumn id="1589" xr3:uid="{FEF420F5-9D0B-134B-B8DA-177CA3EDC4A8}" name="Column1589" dataDxfId="14795"/>
    <tableColumn id="1590" xr3:uid="{B6F7BCFD-3241-DC4A-8092-18B7EF09D57E}" name="Column1590" dataDxfId="14794"/>
    <tableColumn id="1591" xr3:uid="{9E463CB3-9A5F-2449-8FAF-982B01A6E7C9}" name="Column1591" dataDxfId="14793"/>
    <tableColumn id="1592" xr3:uid="{0C397078-FD92-8441-82B1-1DBF4E178476}" name="Column1592" dataDxfId="14792"/>
    <tableColumn id="1593" xr3:uid="{1C0FBDF3-19CD-374A-B4CF-7B4FCF399EE1}" name="Column1593" dataDxfId="14791"/>
    <tableColumn id="1594" xr3:uid="{42AA0551-155F-7D4F-B111-289AD1DA1214}" name="Column1594" dataDxfId="14790"/>
    <tableColumn id="1595" xr3:uid="{E435AB54-98C4-664F-99B6-7A979821BDE5}" name="Column1595" dataDxfId="14789"/>
    <tableColumn id="1596" xr3:uid="{473A23C8-619C-064B-B998-0A6BB4083FB2}" name="Column1596" dataDxfId="14788"/>
    <tableColumn id="1597" xr3:uid="{01CBEA32-E089-374B-9EF7-85B4BB10E0F6}" name="Column1597" dataDxfId="14787"/>
    <tableColumn id="1598" xr3:uid="{C0692AD5-BD64-C94B-80BB-B53416777B3B}" name="Column1598" dataDxfId="14786"/>
    <tableColumn id="1599" xr3:uid="{E10EAD48-07BA-5A4A-BAC7-BA1B2E41CA90}" name="Column1599" dataDxfId="14785"/>
    <tableColumn id="1600" xr3:uid="{A3267259-CCB7-CF4B-902D-83E16350908D}" name="Column1600" dataDxfId="14784"/>
    <tableColumn id="1601" xr3:uid="{5608811F-D049-AD40-933D-960E23652D3D}" name="Column1601" dataDxfId="14783"/>
    <tableColumn id="1602" xr3:uid="{959B826E-5E4A-D34D-AAD0-F0CAD5E47BB5}" name="Column1602" dataDxfId="14782"/>
    <tableColumn id="1603" xr3:uid="{CA60EED9-E4D9-EB4C-B74B-9528255AEBD3}" name="Column1603" dataDxfId="14781"/>
    <tableColumn id="1604" xr3:uid="{9F9A32C4-9CE2-4A4E-AF26-8956A7BDDF0F}" name="Column1604" dataDxfId="14780"/>
    <tableColumn id="1605" xr3:uid="{6DD921FE-7FFB-2C4B-AA3F-D31230DB5E4A}" name="Column1605" dataDxfId="14779"/>
    <tableColumn id="1606" xr3:uid="{288CC077-D730-7242-97F7-271F72BFD871}" name="Column1606" dataDxfId="14778"/>
    <tableColumn id="1607" xr3:uid="{CD951E29-100C-5144-B27A-45593F373F59}" name="Column1607" dataDxfId="14777"/>
    <tableColumn id="1608" xr3:uid="{A4462F74-3ED8-1145-8DEB-5AA55A4BB40F}" name="Column1608" dataDxfId="14776"/>
    <tableColumn id="1609" xr3:uid="{ABF65906-A4D9-1545-9391-C16CB989C036}" name="Column1609" dataDxfId="14775"/>
    <tableColumn id="1610" xr3:uid="{02970022-5B47-3B4A-8A00-7DF5FFB21839}" name="Column1610" dataDxfId="14774"/>
    <tableColumn id="1611" xr3:uid="{C6729BF6-7130-4D4D-B87A-E1FD566C97AE}" name="Column1611" dataDxfId="14773"/>
    <tableColumn id="1612" xr3:uid="{75247630-8AB2-2E4B-AC59-62853A2FF575}" name="Column1612" dataDxfId="14772"/>
    <tableColumn id="1613" xr3:uid="{BACCEDA2-89CE-3847-886E-2FFF5DD9087A}" name="Column1613" dataDxfId="14771"/>
    <tableColumn id="1614" xr3:uid="{4E508854-7E2C-2346-8780-058B136CAFCF}" name="Column1614" dataDxfId="14770"/>
    <tableColumn id="1615" xr3:uid="{4FC6EE69-0C9B-4243-89D9-5155D2596B38}" name="Column1615" dataDxfId="14769"/>
    <tableColumn id="1616" xr3:uid="{90B0BA88-4C04-124A-8347-723DAB0C3C00}" name="Column1616" dataDxfId="14768"/>
    <tableColumn id="1617" xr3:uid="{32844912-69FB-AD4D-9005-8E3ED225BDD4}" name="Column1617" dataDxfId="14767"/>
    <tableColumn id="1618" xr3:uid="{93D99695-60B1-6742-A3FB-208580D5AC17}" name="Column1618" dataDxfId="14766"/>
    <tableColumn id="1619" xr3:uid="{5B89E836-4981-A64E-9268-4EB9FDB0B216}" name="Column1619" dataDxfId="14765"/>
    <tableColumn id="1620" xr3:uid="{7FCC99C7-7647-0D4F-99ED-92F85AD10CDF}" name="Column1620" dataDxfId="14764"/>
    <tableColumn id="1621" xr3:uid="{F7B08A85-B159-224E-837D-4DCE98835EEA}" name="Column1621" dataDxfId="14763"/>
    <tableColumn id="1622" xr3:uid="{1D306716-3A61-6740-BBF1-A344110C0413}" name="Column1622" dataDxfId="14762"/>
    <tableColumn id="1623" xr3:uid="{F3B756C5-A7A2-0941-B513-390F997BE014}" name="Column1623" dataDxfId="14761"/>
    <tableColumn id="1624" xr3:uid="{C36DE883-2C0A-5446-BC52-DA69BCBEFEEC}" name="Column1624" dataDxfId="14760"/>
    <tableColumn id="1625" xr3:uid="{BCA2FB7F-0061-9743-8FBD-C2AD8D7B2687}" name="Column1625" dataDxfId="14759"/>
    <tableColumn id="1626" xr3:uid="{936848A1-D39A-EC4E-8194-BFF289C34CC9}" name="Column1626" dataDxfId="14758"/>
    <tableColumn id="1627" xr3:uid="{5F3725F0-53DF-5043-8A1C-62188B47A3CE}" name="Column1627" dataDxfId="14757"/>
    <tableColumn id="1628" xr3:uid="{776A9181-1BA4-FD4D-88AD-DC1D746FAADC}" name="Column1628" dataDxfId="14756"/>
    <tableColumn id="1629" xr3:uid="{ED05DA9B-A66F-834D-8BB8-328ED5007174}" name="Column1629" dataDxfId="14755"/>
    <tableColumn id="1630" xr3:uid="{0C5B492A-0C34-2440-8C2D-B6AD3EAB0B6A}" name="Column1630" dataDxfId="14754"/>
    <tableColumn id="1631" xr3:uid="{6661D371-2D0B-BD4F-B824-E2ED40204D3E}" name="Column1631" dataDxfId="14753"/>
    <tableColumn id="1632" xr3:uid="{ADB957F6-F6BC-674D-B94E-59CFA19DD210}" name="Column1632" dataDxfId="14752"/>
    <tableColumn id="1633" xr3:uid="{F2664BA7-59F6-DA4F-85E5-48F03B52952C}" name="Column1633" dataDxfId="14751"/>
    <tableColumn id="1634" xr3:uid="{8A02D4E8-B5EB-5145-92EB-4D2B7539FF83}" name="Column1634" dataDxfId="14750"/>
    <tableColumn id="1635" xr3:uid="{39C90B39-F659-4A45-BE65-FA6EDC3BB0C5}" name="Column1635" dataDxfId="14749"/>
    <tableColumn id="1636" xr3:uid="{6A6B5306-0D65-D347-9C7F-F05D62AB5145}" name="Column1636" dataDxfId="14748"/>
    <tableColumn id="1637" xr3:uid="{83DCAAD1-95C4-2C4A-AE6D-41A965C168A8}" name="Column1637" dataDxfId="14747"/>
    <tableColumn id="1638" xr3:uid="{39E988E7-A2E3-BF4E-8B2E-A10F06625FF8}" name="Column1638" dataDxfId="14746"/>
    <tableColumn id="1639" xr3:uid="{9A96E52D-5137-044E-A386-5572397B869C}" name="Column1639" dataDxfId="14745"/>
    <tableColumn id="1640" xr3:uid="{251671E2-29F9-BF4C-B26C-B4D8D76C4A89}" name="Column1640" dataDxfId="14744"/>
    <tableColumn id="1641" xr3:uid="{5BAB447B-3BA8-FD40-97B9-FDF1445134A4}" name="Column1641" dataDxfId="14743"/>
    <tableColumn id="1642" xr3:uid="{ED487ECB-7D13-D142-BC10-A7BD92B02C65}" name="Column1642" dataDxfId="14742"/>
    <tableColumn id="1643" xr3:uid="{64FEB414-ACDA-E344-959D-89E708CFD1B0}" name="Column1643" dataDxfId="14741"/>
    <tableColumn id="1644" xr3:uid="{ED49762D-1634-2240-9B02-7A2E8E4E38CF}" name="Column1644" dataDxfId="14740"/>
    <tableColumn id="1645" xr3:uid="{4860971C-8C46-6841-A934-94FDD1329A0B}" name="Column1645" dataDxfId="14739"/>
    <tableColumn id="1646" xr3:uid="{538CCC86-EE33-924D-AE43-E86A08ED5F2C}" name="Column1646" dataDxfId="14738"/>
    <tableColumn id="1647" xr3:uid="{08E51A98-9126-5D4A-8AA6-4C909B53F9A4}" name="Column1647" dataDxfId="14737"/>
    <tableColumn id="1648" xr3:uid="{97C1972A-39B3-C949-B726-52D3AB3BFAC1}" name="Column1648" dataDxfId="14736"/>
    <tableColumn id="1649" xr3:uid="{22F42B88-5F84-2D42-8DA6-906E91BA7248}" name="Column1649" dataDxfId="14735"/>
    <tableColumn id="1650" xr3:uid="{4BBB1496-7C17-5F4D-A3BD-A029AC8015D5}" name="Column1650" dataDxfId="14734"/>
    <tableColumn id="1651" xr3:uid="{37429349-36E3-EB4A-94A8-D74A6B390E12}" name="Column1651" dataDxfId="14733"/>
    <tableColumn id="1652" xr3:uid="{E01F83C4-59D7-1C45-BA80-176382F50A89}" name="Column1652" dataDxfId="14732"/>
    <tableColumn id="1653" xr3:uid="{4D7B36C1-185C-D04D-A346-DBBD027AE1FC}" name="Column1653" dataDxfId="14731"/>
    <tableColumn id="1654" xr3:uid="{CD74F910-16A8-E442-B08C-496B4A2804C3}" name="Column1654" dataDxfId="14730"/>
    <tableColumn id="1655" xr3:uid="{E2A746BA-4F4A-0442-A5EB-0EC6DA167E99}" name="Column1655" dataDxfId="14729"/>
    <tableColumn id="1656" xr3:uid="{7F8CE0CB-417D-054D-A21C-E5DCB504B1F3}" name="Column1656" dataDxfId="14728"/>
    <tableColumn id="1657" xr3:uid="{789A7BF2-EFF3-4940-B396-96D47B43B703}" name="Column1657" dataDxfId="14727"/>
    <tableColumn id="1658" xr3:uid="{69BA4E65-4934-7E49-AA16-8DAE792C5B58}" name="Column1658" dataDxfId="14726"/>
    <tableColumn id="1659" xr3:uid="{5D5A9066-160B-E248-ADB9-3BC43575E837}" name="Column1659" dataDxfId="14725"/>
    <tableColumn id="1660" xr3:uid="{9830651D-2F0F-144E-A670-793487018776}" name="Column1660" dataDxfId="14724"/>
    <tableColumn id="1661" xr3:uid="{5D12911A-9295-2C48-A765-2478AE70653A}" name="Column1661" dataDxfId="14723"/>
    <tableColumn id="1662" xr3:uid="{1109C39B-7ECD-A242-A69E-C1671F940E9C}" name="Column1662" dataDxfId="14722"/>
    <tableColumn id="1663" xr3:uid="{093D2A7F-5166-FA45-ACC0-27380F09AC46}" name="Column1663" dataDxfId="14721"/>
    <tableColumn id="1664" xr3:uid="{02EF73DA-0BC2-4B4D-8133-9B2B3B74E241}" name="Column1664" dataDxfId="14720"/>
    <tableColumn id="1665" xr3:uid="{ABAD27D3-9166-D94A-942C-65F449783A8A}" name="Column1665" dataDxfId="14719"/>
    <tableColumn id="1666" xr3:uid="{119797A9-AD9A-3441-8AE7-C44BA714F388}" name="Column1666" dataDxfId="14718"/>
    <tableColumn id="1667" xr3:uid="{8072F54F-F372-924B-A107-C2A14D2179E2}" name="Column1667" dataDxfId="14717"/>
    <tableColumn id="1668" xr3:uid="{983C9BF2-81F5-6246-91A5-3F9AE38E2DD9}" name="Column1668" dataDxfId="14716"/>
    <tableColumn id="1669" xr3:uid="{C0C31A57-9B0F-804A-BAA7-02C916450079}" name="Column1669" dataDxfId="14715"/>
    <tableColumn id="1670" xr3:uid="{61A62B24-8331-2D43-B622-4BA9C0175E1B}" name="Column1670" dataDxfId="14714"/>
    <tableColumn id="1671" xr3:uid="{DA10B736-4D0F-4B4D-A185-2D2601729044}" name="Column1671" dataDxfId="14713"/>
    <tableColumn id="1672" xr3:uid="{A907871F-D8FC-0045-94B8-3F7F28316122}" name="Column1672" dataDxfId="14712"/>
    <tableColumn id="1673" xr3:uid="{3ED53C68-1421-F944-8552-AD64BC49C9C7}" name="Column1673" dataDxfId="14711"/>
    <tableColumn id="1674" xr3:uid="{120F99E9-3218-8345-A1D4-0955B9046809}" name="Column1674" dataDxfId="14710"/>
    <tableColumn id="1675" xr3:uid="{58FB6ED9-5033-BB4A-89FC-95099D95CBEE}" name="Column1675" dataDxfId="14709"/>
    <tableColumn id="1676" xr3:uid="{29A82563-BDBD-7944-9E54-F456BE5110C5}" name="Column1676" dataDxfId="14708"/>
    <tableColumn id="1677" xr3:uid="{AD38E585-BD7C-7D4B-A0AA-9E2D5C5351D4}" name="Column1677" dataDxfId="14707"/>
    <tableColumn id="1678" xr3:uid="{35602EED-2489-5B4B-AA6B-8F6CD142382A}" name="Column1678" dataDxfId="14706"/>
    <tableColumn id="1679" xr3:uid="{427A2F6A-4B73-3143-B3E5-6C00065CCC1B}" name="Column1679" dataDxfId="14705"/>
    <tableColumn id="1680" xr3:uid="{BA3B2148-196E-934B-8024-9824B00ECD9D}" name="Column1680" dataDxfId="14704"/>
    <tableColumn id="1681" xr3:uid="{11AD9148-6A5D-5D49-A4F0-713E743AC028}" name="Column1681" dataDxfId="14703"/>
    <tableColumn id="1682" xr3:uid="{EBB43DBD-85DE-8F43-B315-9CD25353A95E}" name="Column1682" dataDxfId="14702"/>
    <tableColumn id="1683" xr3:uid="{057F455F-EF6D-A740-B5D6-CD706168162C}" name="Column1683" dataDxfId="14701"/>
    <tableColumn id="1684" xr3:uid="{B4F627A8-2857-BF41-8E83-893B8BD5E3DF}" name="Column1684" dataDxfId="14700"/>
    <tableColumn id="1685" xr3:uid="{93BA4707-A812-8344-BAEB-BF82C18BA3DE}" name="Column1685" dataDxfId="14699"/>
    <tableColumn id="1686" xr3:uid="{1472EABC-5C72-B746-AE1C-CBC39EF8BF46}" name="Column1686" dataDxfId="14698"/>
    <tableColumn id="1687" xr3:uid="{A5E2F666-929F-8045-8BC1-01A07747B8E1}" name="Column1687" dataDxfId="14697"/>
    <tableColumn id="1688" xr3:uid="{19F2FCBA-B77C-6448-AA01-CA0F9C2E9F47}" name="Column1688" dataDxfId="14696"/>
    <tableColumn id="1689" xr3:uid="{0BE5661A-FA7F-C849-8F9C-D28C4594C411}" name="Column1689" dataDxfId="14695"/>
    <tableColumn id="1690" xr3:uid="{9C6C2215-53B0-FC43-9D9B-6AE934D8C7D5}" name="Column1690" dataDxfId="14694"/>
    <tableColumn id="1691" xr3:uid="{C47E59BC-4276-F54C-A82D-56E94E7A0FCB}" name="Column1691" dataDxfId="14693"/>
    <tableColumn id="1692" xr3:uid="{B919DE5F-658D-8F40-ABED-717191D4526F}" name="Column1692" dataDxfId="14692"/>
    <tableColumn id="1693" xr3:uid="{CCE30B39-87AE-4849-9849-A74A8F471FBE}" name="Column1693" dataDxfId="14691"/>
    <tableColumn id="1694" xr3:uid="{27297EB8-CA8A-6B47-A46E-DE11DECDFCF4}" name="Column1694" dataDxfId="14690"/>
    <tableColumn id="1695" xr3:uid="{E65DACF6-8859-ED40-B34F-767B9649A2BB}" name="Column1695" dataDxfId="14689"/>
    <tableColumn id="1696" xr3:uid="{7E9486C1-60C9-0E41-8C61-3E85ED2ED318}" name="Column1696" dataDxfId="14688"/>
    <tableColumn id="1697" xr3:uid="{C2E940E3-8F09-B749-8D78-4B65241E4BBF}" name="Column1697" dataDxfId="14687"/>
    <tableColumn id="1698" xr3:uid="{66FE7518-EEB8-1641-957C-808E4B1E5E93}" name="Column1698" dataDxfId="14686"/>
    <tableColumn id="1699" xr3:uid="{59E16C2B-EBF8-4D4E-99F6-DD5BB118135D}" name="Column1699" dataDxfId="14685"/>
    <tableColumn id="1700" xr3:uid="{912BD296-91C1-2149-92B6-263C3BA689A9}" name="Column1700" dataDxfId="14684"/>
    <tableColumn id="1701" xr3:uid="{ADDDDA26-8B0A-D04A-A110-FC84FDDDE405}" name="Column1701" dataDxfId="14683"/>
    <tableColumn id="1702" xr3:uid="{08DD0793-9879-1C43-9FBA-181BB54DCBA5}" name="Column1702" dataDxfId="14682"/>
    <tableColumn id="1703" xr3:uid="{F32C3713-B867-E049-BF0D-5235DBFA6711}" name="Column1703" dataDxfId="14681"/>
    <tableColumn id="1704" xr3:uid="{22859581-E835-FC4E-8D9D-73F9546E0369}" name="Column1704" dataDxfId="14680"/>
    <tableColumn id="1705" xr3:uid="{87DD2E58-B657-2844-8C5F-0D0A16BDE4DB}" name="Column1705" dataDxfId="14679"/>
    <tableColumn id="1706" xr3:uid="{FE2A7C34-0579-C744-AEAA-7AEB1E0F3EB9}" name="Column1706" dataDxfId="14678"/>
    <tableColumn id="1707" xr3:uid="{6F96D8E6-69F2-8849-BB7F-63EA24FB1BF6}" name="Column1707" dataDxfId="14677"/>
    <tableColumn id="1708" xr3:uid="{6339765D-DD37-6441-AE59-FFCCBF65AB19}" name="Column1708" dataDxfId="14676"/>
    <tableColumn id="1709" xr3:uid="{833CFF03-D082-D845-BA02-2897E68CCE28}" name="Column1709" dataDxfId="14675"/>
    <tableColumn id="1710" xr3:uid="{9E57554E-A4B7-2444-B95B-D5B00A0B1A06}" name="Column1710" dataDxfId="14674"/>
    <tableColumn id="1711" xr3:uid="{C9A442AA-ED1E-8444-91E1-01409E2EDEAD}" name="Column1711" dataDxfId="14673"/>
    <tableColumn id="1712" xr3:uid="{8E6DF57C-E4B0-2E4B-9A7D-819F167C468B}" name="Column1712" dataDxfId="14672"/>
    <tableColumn id="1713" xr3:uid="{3FD54E26-DD50-BC44-81C5-D49B28CD3477}" name="Column1713" dataDxfId="14671"/>
    <tableColumn id="1714" xr3:uid="{921B5F62-3FF4-AE48-924B-3DDA4FC1C0EC}" name="Column1714" dataDxfId="14670"/>
    <tableColumn id="1715" xr3:uid="{049DEB2B-B73B-B146-8D0A-94C9E9AF788E}" name="Column1715" dataDxfId="14669"/>
    <tableColumn id="1716" xr3:uid="{C52C0C56-BFB6-504E-94E2-D97D38A3699D}" name="Column1716" dataDxfId="14668"/>
    <tableColumn id="1717" xr3:uid="{7876ED9D-05AA-F84B-9C35-C7C5FA01843C}" name="Column1717" dataDxfId="14667"/>
    <tableColumn id="1718" xr3:uid="{EFF63F35-01D5-0442-9296-8158AF5C63D5}" name="Column1718" dataDxfId="14666"/>
    <tableColumn id="1719" xr3:uid="{DE4DEF4D-E693-9946-B1F7-B4A2D03EF204}" name="Column1719" dataDxfId="14665"/>
    <tableColumn id="1720" xr3:uid="{BD37573B-4AFA-E04F-BBE7-E73B3363D835}" name="Column1720" dataDxfId="14664"/>
    <tableColumn id="1721" xr3:uid="{4457D676-7AE2-524F-94B1-A3BEC1305431}" name="Column1721" dataDxfId="14663"/>
    <tableColumn id="1722" xr3:uid="{82293DEF-7775-B64E-B18E-8F6A3DDF9931}" name="Column1722" dataDxfId="14662"/>
    <tableColumn id="1723" xr3:uid="{1E3C21B3-0C9F-F44B-BA82-64E2FAA881BE}" name="Column1723" dataDxfId="14661"/>
    <tableColumn id="1724" xr3:uid="{E7CEAAA7-BB24-DA42-926A-391C6CAD3122}" name="Column1724" dataDxfId="14660"/>
    <tableColumn id="1725" xr3:uid="{24BD98F3-00FD-8547-B92C-4F2B1DC7605F}" name="Column1725" dataDxfId="14659"/>
    <tableColumn id="1726" xr3:uid="{ACF8BF90-F9F8-D440-8830-CA96159A6CAD}" name="Column1726" dataDxfId="14658"/>
    <tableColumn id="1727" xr3:uid="{8C78759A-EE04-504E-A33D-57D44DA6EF1A}" name="Column1727" dataDxfId="14657"/>
    <tableColumn id="1728" xr3:uid="{DE9AE513-56B5-E143-8E30-3FB4F95D5817}" name="Column1728" dataDxfId="14656"/>
    <tableColumn id="1729" xr3:uid="{91D1AC5F-099E-2946-A230-03EC29E7F56A}" name="Column1729" dataDxfId="14655"/>
    <tableColumn id="1730" xr3:uid="{23990CCA-B988-6742-8D6A-4A9CE8AC0FA5}" name="Column1730" dataDxfId="14654"/>
    <tableColumn id="1731" xr3:uid="{D7E0FF3B-A84F-1F4A-89F4-554C3B9D860E}" name="Column1731" dataDxfId="14653"/>
    <tableColumn id="1732" xr3:uid="{177897BC-BD69-F84C-B460-7A2CC8877E39}" name="Column1732" dataDxfId="14652"/>
    <tableColumn id="1733" xr3:uid="{4E147E43-E414-8C42-8921-CA5CEC0063EA}" name="Column1733" dataDxfId="14651"/>
    <tableColumn id="1734" xr3:uid="{F8F28CCA-A526-F54A-80A3-B639E34422B1}" name="Column1734" dataDxfId="14650"/>
    <tableColumn id="1735" xr3:uid="{E31727CB-8147-514A-A20E-296D3D208849}" name="Column1735" dataDxfId="14649"/>
    <tableColumn id="1736" xr3:uid="{FDBFC34D-4D81-B048-8FB7-2116BB1BFD31}" name="Column1736" dataDxfId="14648"/>
    <tableColumn id="1737" xr3:uid="{A885F808-5D46-6B40-95C6-AA1B8BED1473}" name="Column1737" dataDxfId="14647"/>
    <tableColumn id="1738" xr3:uid="{7FE4797A-6C07-164E-B435-DFDB69F57D93}" name="Column1738" dataDxfId="14646"/>
    <tableColumn id="1739" xr3:uid="{CD088235-3897-E441-A97A-793E8223E583}" name="Column1739" dataDxfId="14645"/>
    <tableColumn id="1740" xr3:uid="{BA6B1103-BD5E-3B4A-A619-7E12E84ADD68}" name="Column1740" dataDxfId="14644"/>
    <tableColumn id="1741" xr3:uid="{0679EB3F-7C27-3B46-AD12-48FCBB26D43B}" name="Column1741" dataDxfId="14643"/>
    <tableColumn id="1742" xr3:uid="{B9B9F4B7-3DF4-A64F-8FD4-A21A54DC51EC}" name="Column1742" dataDxfId="14642"/>
    <tableColumn id="1743" xr3:uid="{82884040-9318-684B-A826-F210CDA38C15}" name="Column1743" dataDxfId="14641"/>
    <tableColumn id="1744" xr3:uid="{3B78B043-2FF3-7946-AA2C-8A51FBB12D5C}" name="Column1744" dataDxfId="14640"/>
    <tableColumn id="1745" xr3:uid="{331B136A-4ED0-6A41-988C-C2A00661BEF4}" name="Column1745" dataDxfId="14639"/>
    <tableColumn id="1746" xr3:uid="{61371CCB-E5F4-5B46-9FFA-558DD1C19C39}" name="Column1746" dataDxfId="14638"/>
    <tableColumn id="1747" xr3:uid="{3884F8BC-2015-8547-8D86-6F6A84FF9DD7}" name="Column1747" dataDxfId="14637"/>
    <tableColumn id="1748" xr3:uid="{A96E3937-0E88-044D-8E9D-18A9C8C7D556}" name="Column1748" dataDxfId="14636"/>
    <tableColumn id="1749" xr3:uid="{ECD2FE9F-C89E-D746-B608-7BDE72BFF395}" name="Column1749" dataDxfId="14635"/>
    <tableColumn id="1750" xr3:uid="{DFF0D518-E92B-3744-BB7E-0B429A2B6719}" name="Column1750" dataDxfId="14634"/>
    <tableColumn id="1751" xr3:uid="{D90A4D7A-86D7-EF41-BB07-CF820547F253}" name="Column1751" dataDxfId="14633"/>
    <tableColumn id="1752" xr3:uid="{D1F20098-D71C-AC48-81E4-CC2EE29FD485}" name="Column1752" dataDxfId="14632"/>
    <tableColumn id="1753" xr3:uid="{30A7F60F-0295-354D-BD7D-D5826BF2CA0B}" name="Column1753" dataDxfId="14631"/>
    <tableColumn id="1754" xr3:uid="{DF33BE50-5A28-5B48-A7AE-641E89E6088E}" name="Column1754" dataDxfId="14630"/>
    <tableColumn id="1755" xr3:uid="{5C5249DF-51B7-624F-8320-2D51D1FE7567}" name="Column1755" dataDxfId="14629"/>
    <tableColumn id="1756" xr3:uid="{9016D028-D2E6-B142-A622-08E472A8903D}" name="Column1756" dataDxfId="14628"/>
    <tableColumn id="1757" xr3:uid="{BD9D703B-CBFA-DC43-9EBC-950448AD49AA}" name="Column1757" dataDxfId="14627"/>
    <tableColumn id="1758" xr3:uid="{45C2BA64-AA4D-0646-A373-73F9C157529C}" name="Column1758" dataDxfId="14626"/>
    <tableColumn id="1759" xr3:uid="{0F922F6D-6FB6-0242-9F97-07CC68FAF6BB}" name="Column1759" dataDxfId="14625"/>
    <tableColumn id="1760" xr3:uid="{1B274491-92ED-6541-940A-D67E221ED595}" name="Column1760" dataDxfId="14624"/>
    <tableColumn id="1761" xr3:uid="{EDD41968-C492-4543-9066-93C6BFC7CAFB}" name="Column1761" dataDxfId="14623"/>
    <tableColumn id="1762" xr3:uid="{E38350FB-F816-AA4E-A4AB-8B64953C7908}" name="Column1762" dataDxfId="14622"/>
    <tableColumn id="1763" xr3:uid="{561D265E-B1E6-2E44-8236-2A1E17653F99}" name="Column1763" dataDxfId="14621"/>
    <tableColumn id="1764" xr3:uid="{8958FCB5-B50B-A34D-8188-ED77EF485ED4}" name="Column1764" dataDxfId="14620"/>
    <tableColumn id="1765" xr3:uid="{5FA43617-ACBF-B24C-9E2F-058D01950D4B}" name="Column1765" dataDxfId="14619"/>
    <tableColumn id="1766" xr3:uid="{C3CB705B-E218-0E4D-8BE3-C3DCA135E8D2}" name="Column1766" dataDxfId="14618"/>
    <tableColumn id="1767" xr3:uid="{F45D8B0E-48D2-EC43-BE86-F150253DE33C}" name="Column1767" dataDxfId="14617"/>
    <tableColumn id="1768" xr3:uid="{A8430470-656D-B04C-8588-274ACB280392}" name="Column1768" dataDxfId="14616"/>
    <tableColumn id="1769" xr3:uid="{959A5F3D-C832-264F-A73F-904E41EB44DF}" name="Column1769" dataDxfId="14615"/>
    <tableColumn id="1770" xr3:uid="{2EA29D22-8354-6945-8F3D-B891C93A104A}" name="Column1770" dataDxfId="14614"/>
    <tableColumn id="1771" xr3:uid="{8AA5ACDA-131E-D04C-8818-C973CCE0AF0D}" name="Column1771" dataDxfId="14613"/>
    <tableColumn id="1772" xr3:uid="{240833E1-7C3F-5142-8E5A-340C728F28D3}" name="Column1772" dataDxfId="14612"/>
    <tableColumn id="1773" xr3:uid="{C99CA101-AE7A-DD45-BAA1-76054089252A}" name="Column1773" dataDxfId="14611"/>
    <tableColumn id="1774" xr3:uid="{5B9124A6-F3EF-0A4F-B20A-473FE137BA8B}" name="Column1774" dataDxfId="14610"/>
    <tableColumn id="1775" xr3:uid="{202D6181-0169-9146-8B91-A5C120D70DA5}" name="Column1775" dataDxfId="14609"/>
    <tableColumn id="1776" xr3:uid="{50FA3EA7-3295-D54E-873A-60D9DE098569}" name="Column1776" dataDxfId="14608"/>
    <tableColumn id="1777" xr3:uid="{B40F2EAC-A9E8-DE47-968A-65AC7B3038F0}" name="Column1777" dataDxfId="14607"/>
    <tableColumn id="1778" xr3:uid="{1D2D0DCC-49E1-8341-AF13-3B5A9E07B1F3}" name="Column1778" dataDxfId="14606"/>
    <tableColumn id="1779" xr3:uid="{713D2C6B-5806-3747-ACFC-565824387EA0}" name="Column1779" dataDxfId="14605"/>
    <tableColumn id="1780" xr3:uid="{B32E7BF9-24DC-A748-B0E0-B98608FC1D56}" name="Column1780" dataDxfId="14604"/>
    <tableColumn id="1781" xr3:uid="{940EB95F-603B-C647-BFFF-797DE69FC770}" name="Column1781" dataDxfId="14603"/>
    <tableColumn id="1782" xr3:uid="{FD20D2F4-C964-6A43-B474-B0EEA3601303}" name="Column1782" dataDxfId="14602"/>
    <tableColumn id="1783" xr3:uid="{3B38D596-03B8-3A47-BF5C-BABA2F167A4A}" name="Column1783" dataDxfId="14601"/>
    <tableColumn id="1784" xr3:uid="{3BCF094D-7FFA-594A-8536-8F785DB60772}" name="Column1784" dataDxfId="14600"/>
    <tableColumn id="1785" xr3:uid="{6A12E035-132A-F446-8AC5-91861AA04469}" name="Column1785" dataDxfId="14599"/>
    <tableColumn id="1786" xr3:uid="{D7FC69A5-72AD-7A45-B96E-67BDBB7367D3}" name="Column1786" dataDxfId="14598"/>
    <tableColumn id="1787" xr3:uid="{1F4FD2BC-70C7-CC45-8A86-0349784BF29F}" name="Column1787" dataDxfId="14597"/>
    <tableColumn id="1788" xr3:uid="{11F03C05-DE90-904C-B994-DFB76F662C9E}" name="Column1788" dataDxfId="14596"/>
    <tableColumn id="1789" xr3:uid="{D5D3A467-74DA-0C4A-ADD1-258B1823AEED}" name="Column1789" dataDxfId="14595"/>
    <tableColumn id="1790" xr3:uid="{A5496C35-EDA9-2641-9747-A29B86F002D7}" name="Column1790" dataDxfId="14594"/>
    <tableColumn id="1791" xr3:uid="{97DACE7E-B946-0D4F-8C14-FCC6B63F10D3}" name="Column1791" dataDxfId="14593"/>
    <tableColumn id="1792" xr3:uid="{3ED52D8D-FC71-094A-89D7-9132A6840D15}" name="Column1792" dataDxfId="14592"/>
    <tableColumn id="1793" xr3:uid="{99C78CFC-D8C0-064B-9F16-5027D918732B}" name="Column1793" dataDxfId="14591"/>
    <tableColumn id="1794" xr3:uid="{BBA513FD-A50F-2944-9CEC-084D3520830A}" name="Column1794" dataDxfId="14590"/>
    <tableColumn id="1795" xr3:uid="{C3CA63D7-3F3A-1346-9934-D460E49B9D30}" name="Column1795" dataDxfId="14589"/>
    <tableColumn id="1796" xr3:uid="{77A525A3-737C-1547-8183-75B01F447F66}" name="Column1796" dataDxfId="14588"/>
    <tableColumn id="1797" xr3:uid="{8FA1EDBE-DF38-C54B-8B0E-BFA46C672DE0}" name="Column1797" dataDxfId="14587"/>
    <tableColumn id="1798" xr3:uid="{EAC55738-6F2E-2B47-AAC1-3B80BA755C34}" name="Column1798" dataDxfId="14586"/>
    <tableColumn id="1799" xr3:uid="{B20EC331-5EEC-3042-9A6E-D2290C8DFB84}" name="Column1799" dataDxfId="14585"/>
    <tableColumn id="1800" xr3:uid="{AE62059E-BCEE-F44C-8F80-BE884A956B8D}" name="Column1800" dataDxfId="14584"/>
    <tableColumn id="1801" xr3:uid="{CA111575-95E6-3249-A3C9-3DF78C233327}" name="Column1801" dataDxfId="14583"/>
    <tableColumn id="1802" xr3:uid="{8741A361-A6CF-EF43-A53F-DE3FEBAE5D08}" name="Column1802" dataDxfId="14582"/>
    <tableColumn id="1803" xr3:uid="{CF2A17A4-C1EF-AA43-8BC6-F40D905F3FDE}" name="Column1803" dataDxfId="14581"/>
    <tableColumn id="1804" xr3:uid="{E32D7132-F656-364D-A3A1-E1EFF38FE551}" name="Column1804" dataDxfId="14580"/>
    <tableColumn id="1805" xr3:uid="{F48945F2-7836-5A40-A5A2-D864947E289A}" name="Column1805" dataDxfId="14579"/>
    <tableColumn id="1806" xr3:uid="{BF7D612D-B831-E241-B0C3-3324F38ED2F0}" name="Column1806" dataDxfId="14578"/>
    <tableColumn id="1807" xr3:uid="{95F78C38-50ED-8240-954E-5802839AE419}" name="Column1807" dataDxfId="14577"/>
    <tableColumn id="1808" xr3:uid="{8B27A2C4-6695-E542-95B8-CFAC7D9D8E70}" name="Column1808" dataDxfId="14576"/>
    <tableColumn id="1809" xr3:uid="{75169828-ADA3-D14A-8C97-60E40F821FF7}" name="Column1809" dataDxfId="14575"/>
    <tableColumn id="1810" xr3:uid="{D9136AA8-A5CE-8F4B-9F81-4A8C5140509C}" name="Column1810" dataDxfId="14574"/>
    <tableColumn id="1811" xr3:uid="{7F5B1D56-653B-1F40-ABBE-3D581F234AFE}" name="Column1811" dataDxfId="14573"/>
    <tableColumn id="1812" xr3:uid="{B41296AB-30C7-4246-BFFE-65E77D5C196B}" name="Column1812" dataDxfId="14572"/>
    <tableColumn id="1813" xr3:uid="{E0ED3C6C-2E95-C446-81D7-7ACD10F04B46}" name="Column1813" dataDxfId="14571"/>
    <tableColumn id="1814" xr3:uid="{1A4527DF-91F7-664D-B937-9EAFBF7280B9}" name="Column1814" dataDxfId="14570"/>
    <tableColumn id="1815" xr3:uid="{EE4D94DB-E337-2640-94FB-6239369585F5}" name="Column1815" dataDxfId="14569"/>
    <tableColumn id="1816" xr3:uid="{5CA168C8-907B-F44B-9E6E-C201CC285BF3}" name="Column1816" dataDxfId="14568"/>
    <tableColumn id="1817" xr3:uid="{8129680E-F0F2-4342-9EE0-539841788BB5}" name="Column1817" dataDxfId="14567"/>
    <tableColumn id="1818" xr3:uid="{0FC68E15-69E2-3E40-8DEC-FD67244500D1}" name="Column1818" dataDxfId="14566"/>
    <tableColumn id="1819" xr3:uid="{F352128A-8E3A-8D4D-B5AF-FD696A836792}" name="Column1819" dataDxfId="14565"/>
    <tableColumn id="1820" xr3:uid="{5435FA8B-4180-374B-A7E6-5A205F787E19}" name="Column1820" dataDxfId="14564"/>
    <tableColumn id="1821" xr3:uid="{1DAF7FBA-BEAC-F946-8B71-EAE011EDB457}" name="Column1821" dataDxfId="14563"/>
    <tableColumn id="1822" xr3:uid="{F97FF703-F90A-CD45-87AA-609572F17B71}" name="Column1822" dataDxfId="14562"/>
    <tableColumn id="1823" xr3:uid="{FBF29573-B1B7-7D44-883D-50A116BF9BF7}" name="Column1823" dataDxfId="14561"/>
    <tableColumn id="1824" xr3:uid="{C15163CA-DBB6-2842-9280-EF7D8D5A0DC4}" name="Column1824" dataDxfId="14560"/>
    <tableColumn id="1825" xr3:uid="{498FD061-7BF4-E74E-B1E4-21FF8562ACF2}" name="Column1825" dataDxfId="14559"/>
    <tableColumn id="1826" xr3:uid="{81DE33DD-C0BC-324E-9BD6-C4603889CA2A}" name="Column1826" dataDxfId="14558"/>
    <tableColumn id="1827" xr3:uid="{84D89C98-8630-D74C-84F5-99728968E5D0}" name="Column1827" dataDxfId="14557"/>
    <tableColumn id="1828" xr3:uid="{F75A24DF-F369-2146-B4FA-EEE16199263D}" name="Column1828" dataDxfId="14556"/>
    <tableColumn id="1829" xr3:uid="{1F0F5E07-E8AF-774A-A352-DBF0B080D330}" name="Column1829" dataDxfId="14555"/>
    <tableColumn id="1830" xr3:uid="{E8B55E11-CB3A-514E-8A00-20395FD8DBD4}" name="Column1830" dataDxfId="14554"/>
    <tableColumn id="1831" xr3:uid="{0EA627C3-ECD5-524B-9EFF-F83B333E7B02}" name="Column1831" dataDxfId="14553"/>
    <tableColumn id="1832" xr3:uid="{8FDDC117-836E-A04D-952B-F5E34ED83849}" name="Column1832" dataDxfId="14552"/>
    <tableColumn id="1833" xr3:uid="{C526F7E5-8E99-0A48-A350-408EE203C9A3}" name="Column1833" dataDxfId="14551"/>
    <tableColumn id="1834" xr3:uid="{1B9E97C3-96E0-8845-91A7-DCE2F4D86C2F}" name="Column1834" dataDxfId="14550"/>
    <tableColumn id="1835" xr3:uid="{0E458CC9-19D8-EB44-B2A4-F17F0C57012D}" name="Column1835" dataDxfId="14549"/>
    <tableColumn id="1836" xr3:uid="{B63806CC-94C1-3B4E-9C78-6B57616F21E0}" name="Column1836" dataDxfId="14548"/>
    <tableColumn id="1837" xr3:uid="{CFB58754-ECEB-8249-84DE-D08E8174F70E}" name="Column1837" dataDxfId="14547"/>
    <tableColumn id="1838" xr3:uid="{B97F958E-BE94-FF45-8D6D-87A299910C62}" name="Column1838" dataDxfId="14546"/>
    <tableColumn id="1839" xr3:uid="{62001850-D9B5-8F47-AF58-FD20113AD859}" name="Column1839" dataDxfId="14545"/>
    <tableColumn id="1840" xr3:uid="{AB898718-14BD-9A4C-95E2-9C49CC726612}" name="Column1840" dataDxfId="14544"/>
    <tableColumn id="1841" xr3:uid="{07AABDF8-170F-594C-80CC-25AFC91B73B3}" name="Column1841" dataDxfId="14543"/>
    <tableColumn id="1842" xr3:uid="{5AC5303C-A3AA-6246-A55B-DECE410FA090}" name="Column1842" dataDxfId="14542"/>
    <tableColumn id="1843" xr3:uid="{C723B846-45F1-944B-AB9A-0123351D5DB1}" name="Column1843" dataDxfId="14541"/>
    <tableColumn id="1844" xr3:uid="{27D3E9E0-B7EE-4447-8645-29A409A8B414}" name="Column1844" dataDxfId="14540"/>
    <tableColumn id="1845" xr3:uid="{C7A951E8-5DC2-BE43-B858-EC08A55093DA}" name="Column1845" dataDxfId="14539"/>
    <tableColumn id="1846" xr3:uid="{B9212458-92F2-8745-AA00-A9635AED1600}" name="Column1846" dataDxfId="14538"/>
    <tableColumn id="1847" xr3:uid="{89B2AD73-D07D-EC43-B596-6B5B8D4C34CA}" name="Column1847" dataDxfId="14537"/>
    <tableColumn id="1848" xr3:uid="{249A0688-CD9B-B545-AF07-00083CCC88CD}" name="Column1848" dataDxfId="14536"/>
    <tableColumn id="1849" xr3:uid="{F5A6B7E3-99CE-A446-B8EC-58B5AA902300}" name="Column1849" dataDxfId="14535"/>
    <tableColumn id="1850" xr3:uid="{7F879F43-2D75-8C48-96D3-409F156FA447}" name="Column1850" dataDxfId="14534"/>
    <tableColumn id="1851" xr3:uid="{1985FD4C-EFFF-CF44-9908-008C95B56B90}" name="Column1851" dataDxfId="14533"/>
    <tableColumn id="1852" xr3:uid="{B351CEEA-3AFA-394A-94AC-1FE6C3FC4A98}" name="Column1852" dataDxfId="14532"/>
    <tableColumn id="1853" xr3:uid="{CAC98541-0BAA-A14C-B47D-974AC7219E5B}" name="Column1853" dataDxfId="14531"/>
    <tableColumn id="1854" xr3:uid="{3102C94D-6959-BD45-AEAE-365A677E7D79}" name="Column1854" dataDxfId="14530"/>
    <tableColumn id="1855" xr3:uid="{FAD4504D-F69D-CB4B-83E5-A1C51DC6B46B}" name="Column1855" dataDxfId="14529"/>
    <tableColumn id="1856" xr3:uid="{AAAB397C-E778-F940-A6B8-16156DC00963}" name="Column1856" dataDxfId="14528"/>
    <tableColumn id="1857" xr3:uid="{59B26F21-EC43-BF4A-AAF1-A61A43D32D64}" name="Column1857" dataDxfId="14527"/>
    <tableColumn id="1858" xr3:uid="{719FCF9A-F8D5-0F48-ABE6-E98A420A0745}" name="Column1858" dataDxfId="14526"/>
    <tableColumn id="1859" xr3:uid="{035CE512-93F8-6F47-80A0-FB285124AE19}" name="Column1859" dataDxfId="14525"/>
    <tableColumn id="1860" xr3:uid="{CF8F8848-6281-C741-B964-61612F02BD8C}" name="Column1860" dataDxfId="14524"/>
    <tableColumn id="1861" xr3:uid="{6FD59A51-2F16-E94D-9FF9-335893CF20BB}" name="Column1861" dataDxfId="14523"/>
    <tableColumn id="1862" xr3:uid="{EBE80ABF-39E0-A94F-9A0D-93E2952B2670}" name="Column1862" dataDxfId="14522"/>
    <tableColumn id="1863" xr3:uid="{612B398E-FAE7-5B42-B5B8-2328609E4CE8}" name="Column1863" dataDxfId="14521"/>
    <tableColumn id="1864" xr3:uid="{1718CCF2-A025-084C-B312-CAB495724C70}" name="Column1864" dataDxfId="14520"/>
    <tableColumn id="1865" xr3:uid="{85500D59-14F5-3943-BBDF-952BC4E8CF63}" name="Column1865" dataDxfId="14519"/>
    <tableColumn id="1866" xr3:uid="{F6914907-A46A-184E-9789-FD1834A2AABF}" name="Column1866" dataDxfId="14518"/>
    <tableColumn id="1867" xr3:uid="{583DA311-19D6-F745-A135-A5EF7B00B176}" name="Column1867" dataDxfId="14517"/>
    <tableColumn id="1868" xr3:uid="{BC0BE2B0-8FA3-AA46-8C3E-7F496A797FA1}" name="Column1868" dataDxfId="14516"/>
    <tableColumn id="1869" xr3:uid="{4B07A453-D207-5E47-8659-8ECEBFABDB1A}" name="Column1869" dataDxfId="14515"/>
    <tableColumn id="1870" xr3:uid="{C9D0D6FD-DF14-6447-B7E6-4BD505EC9032}" name="Column1870" dataDxfId="14514"/>
    <tableColumn id="1871" xr3:uid="{5CF04272-F0FE-A042-AE46-C8DCE7674E17}" name="Column1871" dataDxfId="14513"/>
    <tableColumn id="1872" xr3:uid="{5515F8FA-D0A6-7A46-9261-2258BE78CED8}" name="Column1872" dataDxfId="14512"/>
    <tableColumn id="1873" xr3:uid="{71833708-9D30-A643-8DBD-30F03FCE3CB5}" name="Column1873" dataDxfId="14511"/>
    <tableColumn id="1874" xr3:uid="{C6D5E155-F7A0-3345-82BF-4CDF166A64C2}" name="Column1874" dataDxfId="14510"/>
    <tableColumn id="1875" xr3:uid="{D53E2190-1A68-F744-AF6C-B481DC8404E2}" name="Column1875" dataDxfId="14509"/>
    <tableColumn id="1876" xr3:uid="{C5D72BBE-BD88-7D43-B931-9B1FE882C837}" name="Column1876" dataDxfId="14508"/>
    <tableColumn id="1877" xr3:uid="{403DA884-D08B-2D45-B647-FB225BB36E8C}" name="Column1877" dataDxfId="14507"/>
    <tableColumn id="1878" xr3:uid="{3932FD20-D490-B741-9311-C6FFE3000CF7}" name="Column1878" dataDxfId="14506"/>
    <tableColumn id="1879" xr3:uid="{4A3C10D4-44B7-2A42-B318-374A7D574C19}" name="Column1879" dataDxfId="14505"/>
    <tableColumn id="1880" xr3:uid="{0CE15C81-E25B-F14F-B464-B8B68492F18F}" name="Column1880" dataDxfId="14504"/>
    <tableColumn id="1881" xr3:uid="{3DFFF66C-BDAF-CE4F-8151-387528D6E4D2}" name="Column1881" dataDxfId="14503"/>
    <tableColumn id="1882" xr3:uid="{0FDDC2E4-3943-8041-B846-3E42B5BCEDD3}" name="Column1882" dataDxfId="14502"/>
    <tableColumn id="1883" xr3:uid="{8BEE7B2F-EB10-3C47-BC66-F475E6060655}" name="Column1883" dataDxfId="14501"/>
    <tableColumn id="1884" xr3:uid="{97CFB511-AC6F-7F47-AFE6-5C5205275D86}" name="Column1884" dataDxfId="14500"/>
    <tableColumn id="1885" xr3:uid="{00E5F6FE-25AB-2449-86BE-1ABB563A627A}" name="Column1885" dataDxfId="14499"/>
    <tableColumn id="1886" xr3:uid="{0340CB3A-CCB6-5C48-A11E-4747C41946F7}" name="Column1886" dataDxfId="14498"/>
    <tableColumn id="1887" xr3:uid="{70E44D97-1FD5-5B46-B272-F81E6358B75C}" name="Column1887" dataDxfId="14497"/>
    <tableColumn id="1888" xr3:uid="{45EC01CA-3E15-8147-B1FD-AD28F16D3B08}" name="Column1888" dataDxfId="14496"/>
    <tableColumn id="1889" xr3:uid="{9C72A039-7369-D641-99A4-42BE1714EEB8}" name="Column1889" dataDxfId="14495"/>
    <tableColumn id="1890" xr3:uid="{7347702E-6DB3-3245-83C9-455786825295}" name="Column1890" dataDxfId="14494"/>
    <tableColumn id="1891" xr3:uid="{0450DE0D-638D-CE4C-BE9D-1955C6BFB60C}" name="Column1891" dataDxfId="14493"/>
    <tableColumn id="1892" xr3:uid="{1BC8637E-EC0C-B448-B51B-CD0A163EE701}" name="Column1892" dataDxfId="14492"/>
    <tableColumn id="1893" xr3:uid="{048B7A16-3FF6-4C4A-A783-77841D822B09}" name="Column1893" dataDxfId="14491"/>
    <tableColumn id="1894" xr3:uid="{B2BA82EE-B9B0-1D4D-8337-CCA2E6635529}" name="Column1894" dataDxfId="14490"/>
    <tableColumn id="1895" xr3:uid="{F9272436-39A2-4041-889B-3A66505D3C72}" name="Column1895" dataDxfId="14489"/>
    <tableColumn id="1896" xr3:uid="{C11386B2-3730-E746-817B-80774ED97EC8}" name="Column1896" dataDxfId="14488"/>
    <tableColumn id="1897" xr3:uid="{9A2E0140-10FF-F145-8A9F-7D0EB67CAC8B}" name="Column1897" dataDxfId="14487"/>
    <tableColumn id="1898" xr3:uid="{8820498C-B9D0-F84A-945A-60CD46A716F5}" name="Column1898" dataDxfId="14486"/>
    <tableColumn id="1899" xr3:uid="{3E46ABFF-E96F-504B-A47D-5974D158B752}" name="Column1899" dataDxfId="14485"/>
    <tableColumn id="1900" xr3:uid="{0C5A5709-C41B-BA4D-B5D0-C02E42740AAD}" name="Column1900" dataDxfId="14484"/>
    <tableColumn id="1901" xr3:uid="{99F5AF81-71CF-344C-9F8B-35AD3C9FF65F}" name="Column1901" dataDxfId="14483"/>
    <tableColumn id="1902" xr3:uid="{78E626EF-2CD6-284F-B45E-02794600302B}" name="Column1902" dataDxfId="14482"/>
    <tableColumn id="1903" xr3:uid="{8255DF0B-6CAF-0641-A694-AD8676EBA728}" name="Column1903" dataDxfId="14481"/>
    <tableColumn id="1904" xr3:uid="{985B4BEA-CD36-7E4C-A521-464C193514AB}" name="Column1904" dataDxfId="14480"/>
    <tableColumn id="1905" xr3:uid="{1F02ECDB-98DC-C240-8653-873867AF4B15}" name="Column1905" dataDxfId="14479"/>
    <tableColumn id="1906" xr3:uid="{EA44A02D-8036-BD4B-A72F-64C969CBC022}" name="Column1906" dataDxfId="14478"/>
    <tableColumn id="1907" xr3:uid="{1C05C5A2-F848-4C4A-8B12-70B0441750F6}" name="Column1907" dataDxfId="14477"/>
    <tableColumn id="1908" xr3:uid="{B988F9AF-7720-7E42-89EC-43A705BA0850}" name="Column1908" dataDxfId="14476"/>
    <tableColumn id="1909" xr3:uid="{E39641EF-E448-5B46-BF97-00EC678EE424}" name="Column1909" dataDxfId="14475"/>
    <tableColumn id="1910" xr3:uid="{1137FAAA-3EA5-F143-B379-63117DB6069C}" name="Column1910" dataDxfId="14474"/>
    <tableColumn id="1911" xr3:uid="{813EF2BC-C27D-E84A-B594-496EC18AA63C}" name="Column1911" dataDxfId="14473"/>
    <tableColumn id="1912" xr3:uid="{670B792E-18EC-D247-B322-CC28F0FAED91}" name="Column1912" dataDxfId="14472"/>
    <tableColumn id="1913" xr3:uid="{67F17500-3A01-5144-8F99-DE2EDF79E4A6}" name="Column1913" dataDxfId="14471"/>
    <tableColumn id="1914" xr3:uid="{762AD1C7-8807-EC4B-8D99-8751595886C4}" name="Column1914" dataDxfId="14470"/>
    <tableColumn id="1915" xr3:uid="{FFBD71EB-22E8-0745-AD38-1044796E8D1F}" name="Column1915" dataDxfId="14469"/>
    <tableColumn id="1916" xr3:uid="{347C1ED0-72E6-3F41-B64A-074D2FAC0129}" name="Column1916" dataDxfId="14468"/>
    <tableColumn id="1917" xr3:uid="{8A7CEDD8-53F5-D246-9D73-E1CF22FDC541}" name="Column1917" dataDxfId="14467"/>
    <tableColumn id="1918" xr3:uid="{3D5B0C86-F63B-F543-8D50-5D91EC4ABA8F}" name="Column1918" dataDxfId="14466"/>
    <tableColumn id="1919" xr3:uid="{CCFAF727-D8B3-3449-B247-34BC5344CDC2}" name="Column1919" dataDxfId="14465"/>
    <tableColumn id="1920" xr3:uid="{49EE269B-BB6D-594B-AEDD-D65FC6E37ACA}" name="Column1920" dataDxfId="14464"/>
    <tableColumn id="1921" xr3:uid="{BE932339-01BA-D042-ADBA-EC45391FE8A3}" name="Column1921" dataDxfId="14463"/>
    <tableColumn id="1922" xr3:uid="{A9A290F5-3D2E-C04C-A476-1D89C8EB7966}" name="Column1922" dataDxfId="14462"/>
    <tableColumn id="1923" xr3:uid="{C2F57DD9-30DB-2145-AD7C-1F7B96754DBA}" name="Column1923" dataDxfId="14461"/>
    <tableColumn id="1924" xr3:uid="{3D320C93-74FF-7B42-BADF-DE7F837B4C03}" name="Column1924" dataDxfId="14460"/>
    <tableColumn id="1925" xr3:uid="{3DF57B61-B02D-B541-911B-70E2E347482E}" name="Column1925" dataDxfId="14459"/>
    <tableColumn id="1926" xr3:uid="{7DE07EBB-BBD7-4147-8E57-F382B54A711D}" name="Column1926" dataDxfId="14458"/>
    <tableColumn id="1927" xr3:uid="{4A7B4D33-5C7F-A34A-BD62-2523FBF55ABF}" name="Column1927" dataDxfId="14457"/>
    <tableColumn id="1928" xr3:uid="{D6890CD2-1C79-624B-96E2-DB4EB2329210}" name="Column1928" dataDxfId="14456"/>
    <tableColumn id="1929" xr3:uid="{B744D6E3-528C-3546-95D8-3DAF5DBFDF46}" name="Column1929" dataDxfId="14455"/>
    <tableColumn id="1930" xr3:uid="{13C849B8-AABE-7D42-9EC2-186CE1221F83}" name="Column1930" dataDxfId="14454"/>
    <tableColumn id="1931" xr3:uid="{EE076BCB-2EAC-894F-876F-828A8CBD07E5}" name="Column1931" dataDxfId="14453"/>
    <tableColumn id="1932" xr3:uid="{51647DE5-26C3-944D-99C3-2F70CAAEF698}" name="Column1932" dataDxfId="14452"/>
    <tableColumn id="1933" xr3:uid="{018789C5-2202-2844-B627-82B12AA5181B}" name="Column1933" dataDxfId="14451"/>
    <tableColumn id="1934" xr3:uid="{44209E36-955A-CD48-BA5A-C6F92CAFBA40}" name="Column1934" dataDxfId="14450"/>
    <tableColumn id="1935" xr3:uid="{900707D2-9481-554D-852A-36C77757F3B2}" name="Column1935" dataDxfId="14449"/>
    <tableColumn id="1936" xr3:uid="{F14AD279-1DF1-4246-BF36-47B2FB12D5F3}" name="Column1936" dataDxfId="14448"/>
    <tableColumn id="1937" xr3:uid="{9EA4CC43-EFC3-C94C-8FFB-AAF41818D7FC}" name="Column1937" dataDxfId="14447"/>
    <tableColumn id="1938" xr3:uid="{C4FA0F08-0477-4E4E-A85E-04DED81B3FB3}" name="Column1938" dataDxfId="14446"/>
    <tableColumn id="1939" xr3:uid="{E4155877-7AF7-6545-93C1-C85641C7F35C}" name="Column1939" dataDxfId="14445"/>
    <tableColumn id="1940" xr3:uid="{9ED09A4B-3C4C-0145-A996-563B60911C8A}" name="Column1940" dataDxfId="14444"/>
    <tableColumn id="1941" xr3:uid="{1EE7B894-6BB6-DA4C-918E-646100135B50}" name="Column1941" dataDxfId="14443"/>
    <tableColumn id="1942" xr3:uid="{6AF9F9E3-0608-1D49-8670-1880679A2A80}" name="Column1942" dataDxfId="14442"/>
    <tableColumn id="1943" xr3:uid="{1A49D389-D0D1-1445-9EA3-234CF64E6553}" name="Column1943" dataDxfId="14441"/>
    <tableColumn id="1944" xr3:uid="{56A02FDC-95DB-174C-B1CF-22953D96A7B8}" name="Column1944" dataDxfId="14440"/>
    <tableColumn id="1945" xr3:uid="{9E1212A1-927B-6A48-B6CE-40B62996A012}" name="Column1945" dataDxfId="14439"/>
    <tableColumn id="1946" xr3:uid="{18E9D54E-B5BB-1E4D-9882-E9B7CA3B44A8}" name="Column1946" dataDxfId="14438"/>
    <tableColumn id="1947" xr3:uid="{D64F32D4-40E7-464F-80C0-9E6438543339}" name="Column1947" dataDxfId="14437"/>
    <tableColumn id="1948" xr3:uid="{58364E35-066D-0C49-86EE-EF31138E8743}" name="Column1948" dataDxfId="14436"/>
    <tableColumn id="1949" xr3:uid="{C1963978-75A5-844D-AE27-C6FA1CA50458}" name="Column1949" dataDxfId="14435"/>
    <tableColumn id="1950" xr3:uid="{86A99352-085B-D046-81E3-84AB4A546E44}" name="Column1950" dataDxfId="14434"/>
    <tableColumn id="1951" xr3:uid="{13DF6D93-FE0C-A045-9344-CEC15F30539E}" name="Column1951" dataDxfId="14433"/>
    <tableColumn id="1952" xr3:uid="{ECCC21CC-7482-FA4D-9ADE-42A2EA9BE994}" name="Column1952" dataDxfId="14432"/>
    <tableColumn id="1953" xr3:uid="{99BB02F1-E423-8548-B0C9-08F130F69D4C}" name="Column1953" dataDxfId="14431"/>
    <tableColumn id="1954" xr3:uid="{2368B5B0-437D-A44E-AE96-C755EB6705BA}" name="Column1954" dataDxfId="14430"/>
    <tableColumn id="1955" xr3:uid="{19EA39AF-A0AE-6045-91E0-CD8E534FD6C9}" name="Column1955" dataDxfId="14429"/>
    <tableColumn id="1956" xr3:uid="{8FEFB274-0F0C-BA48-A927-243E5609B5CE}" name="Column1956" dataDxfId="14428"/>
    <tableColumn id="1957" xr3:uid="{5135D37E-D860-6242-9AB3-DA649663725D}" name="Column1957" dataDxfId="14427"/>
    <tableColumn id="1958" xr3:uid="{35F51E65-1A49-A14F-A69D-A791C7E00A83}" name="Column1958" dataDxfId="14426"/>
    <tableColumn id="1959" xr3:uid="{F501ECAA-6031-A146-B383-312E609F82EA}" name="Column1959" dataDxfId="14425"/>
    <tableColumn id="1960" xr3:uid="{B8C028E9-2D68-974B-8F5E-CCC97879B4E1}" name="Column1960" dataDxfId="14424"/>
    <tableColumn id="1961" xr3:uid="{8465A684-BFB7-1642-8F64-4D98B824E595}" name="Column1961" dataDxfId="14423"/>
    <tableColumn id="1962" xr3:uid="{A1B39920-45CE-9343-9473-176B437EA9F4}" name="Column1962" dataDxfId="14422"/>
    <tableColumn id="1963" xr3:uid="{8A15AC61-9CF7-D147-8E5F-916B983B9A5C}" name="Column1963" dataDxfId="14421"/>
    <tableColumn id="1964" xr3:uid="{F28E9839-15D3-1249-9705-0D69DFE7CAE0}" name="Column1964" dataDxfId="14420"/>
    <tableColumn id="1965" xr3:uid="{C6F83385-0A1B-9348-A462-B8B3C81ED992}" name="Column1965" dataDxfId="14419"/>
    <tableColumn id="1966" xr3:uid="{0C1B05E6-606C-6147-BE65-57C556114599}" name="Column1966" dataDxfId="14418"/>
    <tableColumn id="1967" xr3:uid="{EF6EE1D0-274E-9040-B362-3817EB5DA230}" name="Column1967" dataDxfId="14417"/>
    <tableColumn id="1968" xr3:uid="{D97875FE-59CC-DB43-96F8-A5378ED70FBE}" name="Column1968" dataDxfId="14416"/>
    <tableColumn id="1969" xr3:uid="{E7758A46-AF2D-964B-8310-8506C17281D0}" name="Column1969" dataDxfId="14415"/>
    <tableColumn id="1970" xr3:uid="{C265CC5B-47CC-4A47-8C86-59FAAE35EE1E}" name="Column1970" dataDxfId="14414"/>
    <tableColumn id="1971" xr3:uid="{D8DAE35F-05FE-1043-A92D-89162488A5D1}" name="Column1971" dataDxfId="14413"/>
    <tableColumn id="1972" xr3:uid="{FBE8420C-00C1-D345-9915-2627FD7DC705}" name="Column1972" dataDxfId="14412"/>
    <tableColumn id="1973" xr3:uid="{16DCB9BE-C91A-BD47-A8F2-DA9FD72B5B7D}" name="Column1973" dataDxfId="14411"/>
    <tableColumn id="1974" xr3:uid="{AF1CC33F-B03C-4A4A-B16F-F2C62E98E19A}" name="Column1974" dataDxfId="14410"/>
    <tableColumn id="1975" xr3:uid="{718F53B5-1224-5B4E-A8D7-2AAB49892333}" name="Column1975" dataDxfId="14409"/>
    <tableColumn id="1976" xr3:uid="{F027EE9D-FC7A-9A45-BBBC-F2BDCC7BBE2E}" name="Column1976" dataDxfId="14408"/>
    <tableColumn id="1977" xr3:uid="{E68730C9-A6AA-BC46-BCE7-2242345E87A2}" name="Column1977" dataDxfId="14407"/>
    <tableColumn id="1978" xr3:uid="{FA69F69D-B792-304B-B924-5232F544B774}" name="Column1978" dataDxfId="14406"/>
    <tableColumn id="1979" xr3:uid="{625144D5-5EA1-9741-A6B2-46B95F8F7E6D}" name="Column1979" dataDxfId="14405"/>
    <tableColumn id="1980" xr3:uid="{6437F830-DB09-6143-950F-396CEA8776C8}" name="Column1980" dataDxfId="14404"/>
    <tableColumn id="1981" xr3:uid="{9A5C6D71-2712-1F44-BC80-C18E153A1710}" name="Column1981" dataDxfId="14403"/>
    <tableColumn id="1982" xr3:uid="{8520724A-8382-BD4A-A878-806BC6A1224B}" name="Column1982" dataDxfId="14402"/>
    <tableColumn id="1983" xr3:uid="{3B7C6E42-CE71-D34F-9736-F613D5A1394F}" name="Column1983" dataDxfId="14401"/>
    <tableColumn id="1984" xr3:uid="{6BF6F3F9-6FD6-EE46-8523-136DA0BA06DE}" name="Column1984" dataDxfId="14400"/>
    <tableColumn id="1985" xr3:uid="{B822E4EB-5466-1848-B0D4-19C7ED0FD5C6}" name="Column1985" dataDxfId="14399"/>
    <tableColumn id="1986" xr3:uid="{5005B617-880D-1248-8BA6-C28D54CDD7A0}" name="Column1986" dataDxfId="14398"/>
    <tableColumn id="1987" xr3:uid="{D1B9C711-7C49-4E44-83BF-8916D39F4FE0}" name="Column1987" dataDxfId="14397"/>
    <tableColumn id="1988" xr3:uid="{4F20548F-E422-1D4C-8C41-B922821AE504}" name="Column1988" dataDxfId="14396"/>
    <tableColumn id="1989" xr3:uid="{4D659FE2-220F-0648-A759-8C64246A3A63}" name="Column1989" dataDxfId="14395"/>
    <tableColumn id="1990" xr3:uid="{5C6CBF64-0C57-7548-B585-FF1140CAAC76}" name="Column1990" dataDxfId="14394"/>
    <tableColumn id="1991" xr3:uid="{200D68CE-F493-174C-8A2C-BDBEA1C48012}" name="Column1991" dataDxfId="14393"/>
    <tableColumn id="1992" xr3:uid="{DDCB184D-9F5C-5945-AAF7-9695898543CB}" name="Column1992" dataDxfId="14392"/>
    <tableColumn id="1993" xr3:uid="{BD56D1BE-5A7B-FB46-8CC8-278F54ADAC25}" name="Column1993" dataDxfId="14391"/>
    <tableColumn id="1994" xr3:uid="{43B19879-D81B-CF45-87AE-E3AE88DB5D24}" name="Column1994" dataDxfId="14390"/>
    <tableColumn id="1995" xr3:uid="{8F95E2F0-D8BE-9A4E-9A46-822E6A3EA74B}" name="Column1995" dataDxfId="14389"/>
    <tableColumn id="1996" xr3:uid="{272B2130-70ED-9743-991C-5ACF8A53DF4D}" name="Column1996" dataDxfId="14388"/>
    <tableColumn id="1997" xr3:uid="{6F911319-92E0-7C4E-BE7A-325568E471BD}" name="Column1997" dataDxfId="14387"/>
    <tableColumn id="1998" xr3:uid="{79940EE0-D2C7-8B4F-8DB0-865A4ED53633}" name="Column1998" dataDxfId="14386"/>
    <tableColumn id="1999" xr3:uid="{27A1C153-F415-ED41-ABD2-5ADF4C5C7AD5}" name="Column1999" dataDxfId="14385"/>
    <tableColumn id="2000" xr3:uid="{88F8F86C-0A33-534D-8D7B-F1529080B9B0}" name="Column2000" dataDxfId="14384"/>
    <tableColumn id="2001" xr3:uid="{1619E59E-BD30-6F43-B6BC-4464725C0A8E}" name="Column2001" dataDxfId="14383"/>
    <tableColumn id="2002" xr3:uid="{96750CAE-22EE-8143-B608-405E5C10D18F}" name="Column2002" dataDxfId="14382"/>
    <tableColumn id="2003" xr3:uid="{D5651F0F-EA0C-8F45-9223-E45F44095724}" name="Column2003" dataDxfId="14381"/>
    <tableColumn id="2004" xr3:uid="{A41DA7DE-1A69-BB4C-A9F5-89A89C982FE8}" name="Column2004" dataDxfId="14380"/>
    <tableColumn id="2005" xr3:uid="{5C5B9401-56A0-874B-A426-DFFFA0958314}" name="Column2005" dataDxfId="14379"/>
    <tableColumn id="2006" xr3:uid="{153CBBEC-E841-7445-B62B-7CAD0CEBECAB}" name="Column2006" dataDxfId="14378"/>
    <tableColumn id="2007" xr3:uid="{095760EB-6403-5645-80D0-88F1E297AC69}" name="Column2007" dataDxfId="14377"/>
    <tableColumn id="2008" xr3:uid="{642BCD26-DEEA-A14D-8E56-D7DE7650CDA8}" name="Column2008" dataDxfId="14376"/>
    <tableColumn id="2009" xr3:uid="{598FB5C4-D86C-4E44-86AF-06A8EE8F033D}" name="Column2009" dataDxfId="14375"/>
    <tableColumn id="2010" xr3:uid="{F9C301F8-6A35-A143-93D5-9806C002B352}" name="Column2010" dataDxfId="14374"/>
    <tableColumn id="2011" xr3:uid="{129CD587-7A5E-2242-8331-83BCBB6FB8DF}" name="Column2011" dataDxfId="14373"/>
    <tableColumn id="2012" xr3:uid="{E216BBB7-7068-3847-B8B1-4F917F10ECE2}" name="Column2012" dataDxfId="14372"/>
    <tableColumn id="2013" xr3:uid="{F4D0C0B4-FC7E-0347-913D-21D5C8E08DD3}" name="Column2013" dataDxfId="14371"/>
    <tableColumn id="2014" xr3:uid="{53661835-9070-214D-8FCB-C1FC970CFC5C}" name="Column2014" dataDxfId="14370"/>
    <tableColumn id="2015" xr3:uid="{1F0B0144-8F7E-F74A-A9DC-F8ECC2EAC83A}" name="Column2015" dataDxfId="14369"/>
    <tableColumn id="2016" xr3:uid="{33F7E246-A4B1-CE46-812E-7C707D39E250}" name="Column2016" dataDxfId="14368"/>
    <tableColumn id="2017" xr3:uid="{4678AEFA-600E-024A-B03A-49594C0CB7A0}" name="Column2017" dataDxfId="14367"/>
    <tableColumn id="2018" xr3:uid="{D0EC0D29-D93C-D845-A812-E1CBA5171ACE}" name="Column2018" dataDxfId="14366"/>
    <tableColumn id="2019" xr3:uid="{A5DAC0A8-3CA2-CC49-93EE-FF3D04D203BD}" name="Column2019" dataDxfId="14365"/>
    <tableColumn id="2020" xr3:uid="{54AE01C2-8C9D-7B4B-838B-2CA6DDD65DF1}" name="Column2020" dataDxfId="14364"/>
    <tableColumn id="2021" xr3:uid="{88347ECB-FC5F-DA4A-B79C-8F7A34E1AFDD}" name="Column2021" dataDxfId="14363"/>
    <tableColumn id="2022" xr3:uid="{AC59BDC2-AF9E-8843-B050-5FA377B5ADC7}" name="Column2022" dataDxfId="14362"/>
    <tableColumn id="2023" xr3:uid="{6D8A25FF-D732-2541-BC65-23F66D920A47}" name="Column2023" dataDxfId="14361"/>
    <tableColumn id="2024" xr3:uid="{1143EC1D-CC27-8B48-AF96-75831AA0B4C0}" name="Column2024" dataDxfId="14360"/>
    <tableColumn id="2025" xr3:uid="{0B79FC00-6BF2-3847-851A-1BB459727378}" name="Column2025" dataDxfId="14359"/>
    <tableColumn id="2026" xr3:uid="{9EA15DC1-ED07-A441-87EA-E8182B20AE04}" name="Column2026" dataDxfId="14358"/>
    <tableColumn id="2027" xr3:uid="{FDE2273A-A7BE-4847-A7F9-F55F24901D41}" name="Column2027" dataDxfId="14357"/>
    <tableColumn id="2028" xr3:uid="{B88088D6-23E6-3543-88F6-CD5C1FF59BD6}" name="Column2028" dataDxfId="14356"/>
    <tableColumn id="2029" xr3:uid="{7D6D870D-FD9A-4548-B954-1EE9769F577D}" name="Column2029" dataDxfId="14355"/>
    <tableColumn id="2030" xr3:uid="{C52B86A9-AFEA-A34B-A9DA-8D7221A20C26}" name="Column2030" dataDxfId="14354"/>
    <tableColumn id="2031" xr3:uid="{75642ECA-99B6-4246-A5F7-D175D7D5EBE7}" name="Column2031" dataDxfId="14353"/>
    <tableColumn id="2032" xr3:uid="{F15C9FA7-F8B5-2340-9D56-2AF2C64BDA75}" name="Column2032" dataDxfId="14352"/>
    <tableColumn id="2033" xr3:uid="{7D176907-C0C2-624E-8A59-966B62B6A156}" name="Column2033" dataDxfId="14351"/>
    <tableColumn id="2034" xr3:uid="{5E1F890C-8EC0-DC40-9EE9-EE4A6A185D30}" name="Column2034" dataDxfId="14350"/>
    <tableColumn id="2035" xr3:uid="{CA988041-FB46-784B-8859-B4401C65A1AD}" name="Column2035" dataDxfId="14349"/>
    <tableColumn id="2036" xr3:uid="{9DB9A251-FE08-884B-82A0-AB7F1271A7B1}" name="Column2036" dataDxfId="14348"/>
    <tableColumn id="2037" xr3:uid="{6AFF0A5F-9708-E54D-814A-6473AFA3DC5C}" name="Column2037" dataDxfId="14347"/>
    <tableColumn id="2038" xr3:uid="{F37B3AE2-02F6-5E4F-BD01-CC9B7976C7E7}" name="Column2038" dataDxfId="14346"/>
    <tableColumn id="2039" xr3:uid="{2D8E1FC2-6B58-FA40-ADE9-F1D79054EDF7}" name="Column2039" dataDxfId="14345"/>
    <tableColumn id="2040" xr3:uid="{9266D2C3-AF01-5540-A2D3-B9ACDD463903}" name="Column2040" dataDxfId="14344"/>
    <tableColumn id="2041" xr3:uid="{7882F871-D971-A44E-859C-D50F91906E83}" name="Column2041" dataDxfId="14343"/>
    <tableColumn id="2042" xr3:uid="{33D2EBAD-11E6-D046-AA10-8C374BCE07CA}" name="Column2042" dataDxfId="14342"/>
    <tableColumn id="2043" xr3:uid="{1FA1413E-E954-5640-9EE3-0DB67530C4F0}" name="Column2043" dataDxfId="14341"/>
    <tableColumn id="2044" xr3:uid="{D6B3B7C4-E002-034D-BCB6-1E71F423BC7C}" name="Column2044" dataDxfId="14340"/>
    <tableColumn id="2045" xr3:uid="{546DF1ED-A40C-9245-BFEF-C39C77887C81}" name="Column2045" dataDxfId="14339"/>
    <tableColumn id="2046" xr3:uid="{6E6DB245-099B-7048-AF9C-EC61FDCE7E15}" name="Column2046" dataDxfId="14338"/>
    <tableColumn id="2047" xr3:uid="{B05BA7F8-B192-E74C-BBA3-FB0ED13FA45A}" name="Column2047" dataDxfId="14337"/>
    <tableColumn id="2048" xr3:uid="{B5A64D6B-C6EB-174A-B53F-17193830BC8C}" name="Column2048" dataDxfId="14336"/>
    <tableColumn id="2049" xr3:uid="{33FCE2D7-E014-E749-829D-D77254B28F29}" name="Column2049" dataDxfId="14335"/>
    <tableColumn id="2050" xr3:uid="{41B3AEBE-F253-F44A-AD69-6FACA402F209}" name="Column2050" dataDxfId="14334"/>
    <tableColumn id="2051" xr3:uid="{7B14BD52-EDFE-2649-AF31-36CD4D4B0913}" name="Column2051" dataDxfId="14333"/>
    <tableColumn id="2052" xr3:uid="{AE829CC7-09E0-1A4C-B9C3-002A2DCA2612}" name="Column2052" dataDxfId="14332"/>
    <tableColumn id="2053" xr3:uid="{0026EBF2-7BAD-2441-8C26-2CCD34CF31A9}" name="Column2053" dataDxfId="14331"/>
    <tableColumn id="2054" xr3:uid="{725D6DAF-E35E-164C-8D0D-EA655BDA6632}" name="Column2054" dataDxfId="14330"/>
    <tableColumn id="2055" xr3:uid="{6EA97D16-6CD4-5147-9F5D-62D5F4D0436D}" name="Column2055" dataDxfId="14329"/>
    <tableColumn id="2056" xr3:uid="{36F08D19-FCD4-4A4F-BA9A-51681516BA80}" name="Column2056" dataDxfId="14328"/>
    <tableColumn id="2057" xr3:uid="{89902D3A-2408-474C-9F56-649495F64D41}" name="Column2057" dataDxfId="14327"/>
    <tableColumn id="2058" xr3:uid="{58B1CBF5-D4D6-C944-88E9-4C3C5E1E7EA3}" name="Column2058" dataDxfId="14326"/>
    <tableColumn id="2059" xr3:uid="{EA75AD9A-D7DB-9843-AE53-38A960E095F0}" name="Column2059" dataDxfId="14325"/>
    <tableColumn id="2060" xr3:uid="{16A6D7DE-E46F-FE41-AEEA-C3CB2175264E}" name="Column2060" dataDxfId="14324"/>
    <tableColumn id="2061" xr3:uid="{7D2EB447-5D55-9A45-842B-466F7D6CA233}" name="Column2061" dataDxfId="14323"/>
    <tableColumn id="2062" xr3:uid="{59E1DFF0-E48D-0D44-AE9D-41D27F53228E}" name="Column2062" dataDxfId="14322"/>
    <tableColumn id="2063" xr3:uid="{DFDCAA8D-166F-084A-BABA-646D38AA344E}" name="Column2063" dataDxfId="14321"/>
    <tableColumn id="2064" xr3:uid="{1D05427A-C01D-B242-8537-1209BD80472F}" name="Column2064" dataDxfId="14320"/>
    <tableColumn id="2065" xr3:uid="{DB9F011D-E6A9-E544-A947-7396BC47A6E9}" name="Column2065" dataDxfId="14319"/>
    <tableColumn id="2066" xr3:uid="{5D015BD5-7DFD-1F43-8312-6F97CABF3544}" name="Column2066" dataDxfId="14318"/>
    <tableColumn id="2067" xr3:uid="{9D16E403-1642-CD45-A1AD-ACA3D19A842C}" name="Column2067" dataDxfId="14317"/>
    <tableColumn id="2068" xr3:uid="{E444E004-F6E1-7D4D-AD13-FB267DAD27E3}" name="Column2068" dataDxfId="14316"/>
    <tableColumn id="2069" xr3:uid="{F89C30C5-63BA-DA4C-A90A-7F6A86C3BEE0}" name="Column2069" dataDxfId="14315"/>
    <tableColumn id="2070" xr3:uid="{74A4F135-6EA2-3F48-B284-FB182691F819}" name="Column2070" dataDxfId="14314"/>
    <tableColumn id="2071" xr3:uid="{4055FA3C-9C26-EE41-92FE-DE12FA73610B}" name="Column2071" dataDxfId="14313"/>
    <tableColumn id="2072" xr3:uid="{32868AB7-DC4D-C74F-BBED-90B67FD1FB16}" name="Column2072" dataDxfId="14312"/>
    <tableColumn id="2073" xr3:uid="{11931D3C-609B-8C47-A160-2CEC8E2DA5A7}" name="Column2073" dataDxfId="14311"/>
    <tableColumn id="2074" xr3:uid="{FD8C908F-B9D9-3D41-8480-71F205A44CA0}" name="Column2074" dataDxfId="14310"/>
    <tableColumn id="2075" xr3:uid="{245811D5-92A6-6045-BF08-DF854278BB65}" name="Column2075" dataDxfId="14309"/>
    <tableColumn id="2076" xr3:uid="{DA5E5B79-39AA-3148-AAFF-B2C6F4B7F0BA}" name="Column2076" dataDxfId="14308"/>
    <tableColumn id="2077" xr3:uid="{EC8DACD1-E53F-B941-9B66-595CA09A41C7}" name="Column2077" dataDxfId="14307"/>
    <tableColumn id="2078" xr3:uid="{F9699D4E-37BF-D544-9C72-2E9305B1B531}" name="Column2078" dataDxfId="14306"/>
    <tableColumn id="2079" xr3:uid="{17E88DFE-A113-DF47-8D02-E5A711A03F93}" name="Column2079" dataDxfId="14305"/>
    <tableColumn id="2080" xr3:uid="{5DC2DDD0-F0C9-BF4F-BA0D-08D2191C5DFE}" name="Column2080" dataDxfId="14304"/>
    <tableColumn id="2081" xr3:uid="{7B73B7C3-14D3-8646-8C79-80EEFB327B78}" name="Column2081" dataDxfId="14303"/>
    <tableColumn id="2082" xr3:uid="{B8081F33-5A34-AD48-B3DD-F9DE506AE800}" name="Column2082" dataDxfId="14302"/>
    <tableColumn id="2083" xr3:uid="{310A6438-05B0-064C-BA1C-15537C67D5C9}" name="Column2083" dataDxfId="14301"/>
    <tableColumn id="2084" xr3:uid="{FDE7E15A-9A8A-C245-9F78-5C99DD33892B}" name="Column2084" dataDxfId="14300"/>
    <tableColumn id="2085" xr3:uid="{BD4622AF-B02B-704D-9136-EF1243B71FFE}" name="Column2085" dataDxfId="14299"/>
    <tableColumn id="2086" xr3:uid="{0999CC89-A644-2B44-AACC-36CAB0EC0A54}" name="Column2086" dataDxfId="14298"/>
    <tableColumn id="2087" xr3:uid="{54CEE24E-5F2D-C647-93CB-BE986AB8959E}" name="Column2087" dataDxfId="14297"/>
    <tableColumn id="2088" xr3:uid="{B9A88F68-1456-AB4C-B0C2-7782154323E6}" name="Column2088" dataDxfId="14296"/>
    <tableColumn id="2089" xr3:uid="{17B09AFC-E10E-F346-92C9-3E2B18A21061}" name="Column2089" dataDxfId="14295"/>
    <tableColumn id="2090" xr3:uid="{A5FDE739-1131-FA42-AA3B-01A50B769937}" name="Column2090" dataDxfId="14294"/>
    <tableColumn id="2091" xr3:uid="{70CC5BCB-FA3B-8D42-B9AD-1DAA811B9038}" name="Column2091" dataDxfId="14293"/>
    <tableColumn id="2092" xr3:uid="{D4C4FB47-C5EE-EF40-B311-545D86BB2C02}" name="Column2092" dataDxfId="14292"/>
    <tableColumn id="2093" xr3:uid="{E08E26F2-7319-C14A-85C1-F04A2567D7B9}" name="Column2093" dataDxfId="14291"/>
    <tableColumn id="2094" xr3:uid="{D25E1E41-27A0-B645-8B67-244910C6A504}" name="Column2094" dataDxfId="14290"/>
    <tableColumn id="2095" xr3:uid="{0DA3C340-F6EE-6F40-A52D-3EE4C9A86E76}" name="Column2095" dataDxfId="14289"/>
    <tableColumn id="2096" xr3:uid="{9E536E2F-F668-4A4A-BF42-E855498777A9}" name="Column2096" dataDxfId="14288"/>
    <tableColumn id="2097" xr3:uid="{A9A063D2-DB73-F543-AB87-EC9C18536E86}" name="Column2097" dataDxfId="14287"/>
    <tableColumn id="2098" xr3:uid="{0C735EF5-9EF0-954B-995B-F498A7B66B65}" name="Column2098" dataDxfId="14286"/>
    <tableColumn id="2099" xr3:uid="{803A4DFA-5B86-B040-A39C-F7BB92691B87}" name="Column2099" dataDxfId="14285"/>
    <tableColumn id="2100" xr3:uid="{1A72B39B-F01F-6D44-B510-505403768221}" name="Column2100" dataDxfId="14284"/>
    <tableColumn id="2101" xr3:uid="{19EB2CBD-8FEA-6B42-A8BC-A6A696B3F69B}" name="Column2101" dataDxfId="14283"/>
    <tableColumn id="2102" xr3:uid="{B06190A1-0D44-D54A-B437-6101FEF52E79}" name="Column2102" dataDxfId="14282"/>
    <tableColumn id="2103" xr3:uid="{B2B7B340-20DF-F948-ACFF-52DC01B92624}" name="Column2103" dataDxfId="14281"/>
    <tableColumn id="2104" xr3:uid="{F46CDD33-86D8-1748-B6D5-F2FEA0BD0CB8}" name="Column2104" dataDxfId="14280"/>
    <tableColumn id="2105" xr3:uid="{95D59492-8B8F-E44A-A4EC-92625CBD9DE3}" name="Column2105" dataDxfId="14279"/>
    <tableColumn id="2106" xr3:uid="{1774C2CC-4C0F-FE4C-9547-8C18D33AA9E6}" name="Column2106" dataDxfId="14278"/>
    <tableColumn id="2107" xr3:uid="{8D9B5014-BCA4-AF44-82CC-5D4A249D0CB0}" name="Column2107" dataDxfId="14277"/>
    <tableColumn id="2108" xr3:uid="{2EB22EFC-4A1D-A642-A662-AEB4761EBB09}" name="Column2108" dataDxfId="14276"/>
    <tableColumn id="2109" xr3:uid="{D2ACBA82-7400-FD49-851A-DE3614FE12BB}" name="Column2109" dataDxfId="14275"/>
    <tableColumn id="2110" xr3:uid="{FA60B4D7-9E83-7441-98FD-8A7CA3AE228E}" name="Column2110" dataDxfId="14274"/>
    <tableColumn id="2111" xr3:uid="{10F04B44-81CF-A042-BC06-F22CCB1A24D9}" name="Column2111" dataDxfId="14273"/>
    <tableColumn id="2112" xr3:uid="{3484DA09-AF0C-D04D-9CD2-80013DC0157A}" name="Column2112" dataDxfId="14272"/>
    <tableColumn id="2113" xr3:uid="{E12BF907-F29B-EC4E-B27C-D22A922FBDC8}" name="Column2113" dataDxfId="14271"/>
    <tableColumn id="2114" xr3:uid="{1216D265-05D9-3B4B-92B4-F9F980B6D7FE}" name="Column2114" dataDxfId="14270"/>
    <tableColumn id="2115" xr3:uid="{B0853E1E-1A77-A14C-B172-7C20A07B5424}" name="Column2115" dataDxfId="14269"/>
    <tableColumn id="2116" xr3:uid="{314207B4-FC4D-3F44-ADCC-70251BAA977D}" name="Column2116" dataDxfId="14268"/>
    <tableColumn id="2117" xr3:uid="{876E2E0E-18EC-FB4C-AAFF-A6B031AD1B6E}" name="Column2117" dataDxfId="14267"/>
    <tableColumn id="2118" xr3:uid="{3EC17954-384E-AC4A-BEB4-69DB4F59F233}" name="Column2118" dataDxfId="14266"/>
    <tableColumn id="2119" xr3:uid="{1BDE88BF-0063-DD41-98B9-BDBC93B7963D}" name="Column2119" dataDxfId="14265"/>
    <tableColumn id="2120" xr3:uid="{2CE205A1-DF60-A049-A664-208948CC2C00}" name="Column2120" dataDxfId="14264"/>
    <tableColumn id="2121" xr3:uid="{F2418AE5-BF20-1242-866F-B5AFF94AACB9}" name="Column2121" dataDxfId="14263"/>
    <tableColumn id="2122" xr3:uid="{7CAD9F26-F08A-D946-9A25-A09839627DB8}" name="Column2122" dataDxfId="14262"/>
    <tableColumn id="2123" xr3:uid="{33371FC9-CD78-324F-9C3C-34AC251F5EF4}" name="Column2123" dataDxfId="14261"/>
    <tableColumn id="2124" xr3:uid="{64D88F0E-1DF4-5247-BB71-3CD0B5FAACC4}" name="Column2124" dataDxfId="14260"/>
    <tableColumn id="2125" xr3:uid="{4F1CB41E-68B3-F84C-9B1F-B1F219BA7EE9}" name="Column2125" dataDxfId="14259"/>
    <tableColumn id="2126" xr3:uid="{8E3F6C8A-1777-1A47-9D4C-37C465CAFA89}" name="Column2126" dataDxfId="14258"/>
    <tableColumn id="2127" xr3:uid="{6C830E96-A534-C846-82F9-3D4FEE0704C0}" name="Column2127" dataDxfId="14257"/>
    <tableColumn id="2128" xr3:uid="{602C192A-B17E-3148-9C83-1B010D791E39}" name="Column2128" dataDxfId="14256"/>
    <tableColumn id="2129" xr3:uid="{196E9968-CF4F-4D49-B66D-BE5D77965C65}" name="Column2129" dataDxfId="14255"/>
    <tableColumn id="2130" xr3:uid="{A710B306-1AAB-1A4D-9724-6E390D74C1CF}" name="Column2130" dataDxfId="14254"/>
    <tableColumn id="2131" xr3:uid="{794EA287-001F-A042-ADE8-893176D1D8DA}" name="Column2131" dataDxfId="14253"/>
    <tableColumn id="2132" xr3:uid="{8A30BEE4-64F5-3944-90A4-1B7CA8925F48}" name="Column2132" dataDxfId="14252"/>
    <tableColumn id="2133" xr3:uid="{F0851EBE-1714-1943-8FC4-2577AC53C8CD}" name="Column2133" dataDxfId="14251"/>
    <tableColumn id="2134" xr3:uid="{870E8184-EB25-764D-B81E-774D64DAA114}" name="Column2134" dataDxfId="14250"/>
    <tableColumn id="2135" xr3:uid="{AA039D61-98C5-6345-A4F2-6B15AF0B801F}" name="Column2135" dataDxfId="14249"/>
    <tableColumn id="2136" xr3:uid="{4C2AA438-0ACF-EA42-9B05-D5E8E62FE5FF}" name="Column2136" dataDxfId="14248"/>
    <tableColumn id="2137" xr3:uid="{55645275-091F-5A4C-B3A4-1AC2B807A4D3}" name="Column2137" dataDxfId="14247"/>
    <tableColumn id="2138" xr3:uid="{A2109A3A-541E-0A46-8F01-67FDF931916E}" name="Column2138" dataDxfId="14246"/>
    <tableColumn id="2139" xr3:uid="{E63BCE39-723F-1F47-8D20-A4AB79999810}" name="Column2139" dataDxfId="14245"/>
    <tableColumn id="2140" xr3:uid="{11D7C53B-F01E-2B4A-AE95-8CBE3AE19E62}" name="Column2140" dataDxfId="14244"/>
    <tableColumn id="2141" xr3:uid="{328F2CBB-4C20-0F47-9497-D2E5842692D6}" name="Column2141" dataDxfId="14243"/>
    <tableColumn id="2142" xr3:uid="{31BE1A3B-644A-274E-8100-80C71404E37E}" name="Column2142" dataDxfId="14242"/>
    <tableColumn id="2143" xr3:uid="{3EEF2B63-09B5-5C49-BC20-CA4B20BCC11F}" name="Column2143" dataDxfId="14241"/>
    <tableColumn id="2144" xr3:uid="{99F5A300-CF3F-0840-908D-F645D4324153}" name="Column2144" dataDxfId="14240"/>
    <tableColumn id="2145" xr3:uid="{48613DF5-2E0B-0F4A-9A87-E8D1CDF221AE}" name="Column2145" dataDxfId="14239"/>
    <tableColumn id="2146" xr3:uid="{C4DF2089-B536-CA45-AC53-B54BA8BF8464}" name="Column2146" dataDxfId="14238"/>
    <tableColumn id="2147" xr3:uid="{ED5CFAD2-378F-FC4C-B74E-BBC4617A749C}" name="Column2147" dataDxfId="14237"/>
    <tableColumn id="2148" xr3:uid="{BDABAB4C-DF85-A548-8D13-4FB31B2187E4}" name="Column2148" dataDxfId="14236"/>
    <tableColumn id="2149" xr3:uid="{6D8412CF-40BA-A346-A034-BB3B83205A46}" name="Column2149" dataDxfId="14235"/>
    <tableColumn id="2150" xr3:uid="{722B22C1-D3BA-3941-B331-0322297C2FF2}" name="Column2150" dataDxfId="14234"/>
    <tableColumn id="2151" xr3:uid="{0D570C89-F68A-1048-A273-08949A43EDEC}" name="Column2151" dataDxfId="14233"/>
    <tableColumn id="2152" xr3:uid="{994FF330-629B-DC48-B0A2-F24332655B1A}" name="Column2152" dataDxfId="14232"/>
    <tableColumn id="2153" xr3:uid="{655C97FF-E9A3-E148-AC7D-854D3B9B84DF}" name="Column2153" dataDxfId="14231"/>
    <tableColumn id="2154" xr3:uid="{77891305-67F8-054B-A7B5-6574C2CE6F36}" name="Column2154" dataDxfId="14230"/>
    <tableColumn id="2155" xr3:uid="{1296922B-F14B-9144-945B-FFD728D86385}" name="Column2155" dataDxfId="14229"/>
    <tableColumn id="2156" xr3:uid="{3FCE39E8-3CA3-C942-BFDA-EF5D3087E701}" name="Column2156" dataDxfId="14228"/>
    <tableColumn id="2157" xr3:uid="{5E4CE615-4576-3A4B-892E-C7AF23A40DA1}" name="Column2157" dataDxfId="14227"/>
    <tableColumn id="2158" xr3:uid="{9F33158D-2D02-EC45-B4EE-C2EB3E154E94}" name="Column2158" dataDxfId="14226"/>
    <tableColumn id="2159" xr3:uid="{F59A4FD9-9E5A-F34D-A237-5D4968A00C5A}" name="Column2159" dataDxfId="14225"/>
    <tableColumn id="2160" xr3:uid="{7F462D01-579D-F146-914C-B0A369E2614B}" name="Column2160" dataDxfId="14224"/>
    <tableColumn id="2161" xr3:uid="{4162B02D-4379-3C43-8FEA-EAB9549E8051}" name="Column2161" dataDxfId="14223"/>
    <tableColumn id="2162" xr3:uid="{A821CEEF-FCF3-8D4E-94C5-96C002455A18}" name="Column2162" dataDxfId="14222"/>
    <tableColumn id="2163" xr3:uid="{4DEF6425-FEB8-A041-896C-C5CCE2925908}" name="Column2163" dataDxfId="14221"/>
    <tableColumn id="2164" xr3:uid="{427873C3-8B86-DB49-BF3C-7405AF2C2DC8}" name="Column2164" dataDxfId="14220"/>
    <tableColumn id="2165" xr3:uid="{E123C9A2-646B-EF48-8D97-6A35C6D6BDB2}" name="Column2165" dataDxfId="14219"/>
    <tableColumn id="2166" xr3:uid="{3704260E-A9DA-724F-A8A3-458F617A9B29}" name="Column2166" dataDxfId="14218"/>
    <tableColumn id="2167" xr3:uid="{CDC201D7-3DCD-ED49-9DB4-EE598D8CCA60}" name="Column2167" dataDxfId="14217"/>
    <tableColumn id="2168" xr3:uid="{AE8FF4BF-750D-CA4C-BDBF-A0F55EF493EB}" name="Column2168" dataDxfId="14216"/>
    <tableColumn id="2169" xr3:uid="{1F17B021-E0B5-6640-B4D8-A896EA5B14B1}" name="Column2169" dataDxfId="14215"/>
    <tableColumn id="2170" xr3:uid="{FC0BB49C-1640-1F44-8570-09285EF74AB8}" name="Column2170" dataDxfId="14214"/>
    <tableColumn id="2171" xr3:uid="{F78FEF0E-D1E3-EB41-AC49-B914C9301CF7}" name="Column2171" dataDxfId="14213"/>
    <tableColumn id="2172" xr3:uid="{26ECEBB9-22FC-5644-859F-7371D787B668}" name="Column2172" dataDxfId="14212"/>
    <tableColumn id="2173" xr3:uid="{68C41C96-AD88-1645-A66A-21DB93D2D1D9}" name="Column2173" dataDxfId="14211"/>
    <tableColumn id="2174" xr3:uid="{111100EB-EB33-C248-A99F-AD63044E1D5F}" name="Column2174" dataDxfId="14210"/>
    <tableColumn id="2175" xr3:uid="{0AD4E34E-E609-F94A-A9AB-E5E2FC4E7699}" name="Column2175" dataDxfId="14209"/>
    <tableColumn id="2176" xr3:uid="{3A7E43BC-0E7C-BB4F-B868-63143638F3AB}" name="Column2176" dataDxfId="14208"/>
    <tableColumn id="2177" xr3:uid="{DB1F07A9-13B2-D64F-A28A-4E3E74335057}" name="Column2177" dataDxfId="14207"/>
    <tableColumn id="2178" xr3:uid="{36DFE4E1-8508-6546-8487-5F91217B3016}" name="Column2178" dataDxfId="14206"/>
    <tableColumn id="2179" xr3:uid="{B3D3466F-1CB7-4F44-B897-7726B9864F39}" name="Column2179" dataDxfId="14205"/>
    <tableColumn id="2180" xr3:uid="{C3FE3E4D-293F-C648-BB19-AC79509D22C9}" name="Column2180" dataDxfId="14204"/>
    <tableColumn id="2181" xr3:uid="{C0E36CA2-0A8E-9843-AC5C-5C9ACFD45FC3}" name="Column2181" dataDxfId="14203"/>
    <tableColumn id="2182" xr3:uid="{51E15C20-0B1A-FC49-B369-E8BE8F832646}" name="Column2182" dataDxfId="14202"/>
    <tableColumn id="2183" xr3:uid="{8298E741-F7D9-4D4A-8F5D-67220391E779}" name="Column2183" dataDxfId="14201"/>
    <tableColumn id="2184" xr3:uid="{01ED5288-1DC9-314A-94AE-18D9ED497A68}" name="Column2184" dataDxfId="14200"/>
    <tableColumn id="2185" xr3:uid="{EDE5DC20-3F62-2D48-B247-1DE3325F8BE6}" name="Column2185" dataDxfId="14199"/>
    <tableColumn id="2186" xr3:uid="{18099012-4DBB-2A4C-ACD9-0FA52B994363}" name="Column2186" dataDxfId="14198"/>
    <tableColumn id="2187" xr3:uid="{5CBDAB8D-3538-5440-A772-F4B87DDF2A9B}" name="Column2187" dataDxfId="14197"/>
    <tableColumn id="2188" xr3:uid="{2EA0495D-1FAD-984F-8566-C18166187580}" name="Column2188" dataDxfId="14196"/>
    <tableColumn id="2189" xr3:uid="{53D0AFEB-6938-FB46-BC57-370E1ED3B4AA}" name="Column2189" dataDxfId="14195"/>
    <tableColumn id="2190" xr3:uid="{9BFB7233-8682-3940-93ED-66702EB21352}" name="Column2190" dataDxfId="14194"/>
    <tableColumn id="2191" xr3:uid="{0DC6059B-8D03-584B-8241-877CF179ACA9}" name="Column2191" dataDxfId="14193"/>
    <tableColumn id="2192" xr3:uid="{36FCDC15-9DEF-CF46-BB89-C940C71B4DF4}" name="Column2192" dataDxfId="14192"/>
    <tableColumn id="2193" xr3:uid="{96C81D91-DD59-5A4B-853E-B0270711D973}" name="Column2193" dataDxfId="14191"/>
    <tableColumn id="2194" xr3:uid="{2D535A2C-34CD-9F43-B5AB-DDC64673B248}" name="Column2194" dataDxfId="14190"/>
    <tableColumn id="2195" xr3:uid="{6BAE8577-FE10-954C-ACB2-5EE93185EDEE}" name="Column2195" dataDxfId="14189"/>
    <tableColumn id="2196" xr3:uid="{32C78F37-AB66-B444-8BD9-C5EAFAF8F5F7}" name="Column2196" dataDxfId="14188"/>
    <tableColumn id="2197" xr3:uid="{C8FB3F60-5539-2449-A7D3-4008B776F9E0}" name="Column2197" dataDxfId="14187"/>
    <tableColumn id="2198" xr3:uid="{53C98BD6-94B7-0041-8833-3C864587C96C}" name="Column2198" dataDxfId="14186"/>
    <tableColumn id="2199" xr3:uid="{7722FD54-FECF-5B40-9C6E-F79F81D01E1F}" name="Column2199" dataDxfId="14185"/>
    <tableColumn id="2200" xr3:uid="{7E363E02-9630-7443-9FB6-5BD8D0CA9E76}" name="Column2200" dataDxfId="14184"/>
    <tableColumn id="2201" xr3:uid="{070603E2-2452-174C-9B4C-E31AB3EB8877}" name="Column2201" dataDxfId="14183"/>
    <tableColumn id="2202" xr3:uid="{8CB40DDA-1BDE-DB43-9CD7-33D4CA2070CE}" name="Column2202" dataDxfId="14182"/>
    <tableColumn id="2203" xr3:uid="{8388B67E-94AC-C240-B97A-2C24C3CD7443}" name="Column2203" dataDxfId="14181"/>
    <tableColumn id="2204" xr3:uid="{94F2ADD1-1C69-3847-9F9C-6682EAF138E2}" name="Column2204" dataDxfId="14180"/>
    <tableColumn id="2205" xr3:uid="{44E0F3C6-CB2B-4446-B4A1-7B4BB167BB63}" name="Column2205" dataDxfId="14179"/>
    <tableColumn id="2206" xr3:uid="{D7249B99-F003-FA4A-9024-E9D9D0DD91F3}" name="Column2206" dataDxfId="14178"/>
    <tableColumn id="2207" xr3:uid="{059E99AE-1425-0B49-8ECA-8FF5792FB67A}" name="Column2207" dataDxfId="14177"/>
    <tableColumn id="2208" xr3:uid="{99C01C6A-14D6-4349-8A2F-46CFE85737B9}" name="Column2208" dataDxfId="14176"/>
    <tableColumn id="2209" xr3:uid="{60A31F6C-31D3-3943-ADFF-31C75765AE97}" name="Column2209" dataDxfId="14175"/>
    <tableColumn id="2210" xr3:uid="{4D1F72E0-BA4C-B249-A337-5B5E12E22799}" name="Column2210" dataDxfId="14174"/>
    <tableColumn id="2211" xr3:uid="{F0D88A81-6E8A-9649-B365-C9FB60995697}" name="Column2211" dataDxfId="14173"/>
    <tableColumn id="2212" xr3:uid="{2F6234A8-A2A2-B945-A55E-9B6E6D19A6C0}" name="Column2212" dataDxfId="14172"/>
    <tableColumn id="2213" xr3:uid="{124F79D9-021E-D741-81C2-6C46F39A1ABA}" name="Column2213" dataDxfId="14171"/>
    <tableColumn id="2214" xr3:uid="{3EDD9EFC-9861-0C47-BA1B-2E3A64A64B47}" name="Column2214" dataDxfId="14170"/>
    <tableColumn id="2215" xr3:uid="{0E66EE05-FDF4-AF4A-AA9C-B335828F2324}" name="Column2215" dataDxfId="14169"/>
    <tableColumn id="2216" xr3:uid="{282852CE-87FA-9D4F-8057-80D9CA323BCB}" name="Column2216" dataDxfId="14168"/>
    <tableColumn id="2217" xr3:uid="{54773EB5-0F62-4640-91F6-2CFE8B93C549}" name="Column2217" dataDxfId="14167"/>
    <tableColumn id="2218" xr3:uid="{6E1D1094-B48A-BC4B-830E-06B1650F0F66}" name="Column2218" dataDxfId="14166"/>
    <tableColumn id="2219" xr3:uid="{F3A40CC6-1E69-0647-A86D-C6A54D86EAAF}" name="Column2219" dataDxfId="14165"/>
    <tableColumn id="2220" xr3:uid="{1488DF25-F5BD-0444-9388-0DA458A8E1B2}" name="Column2220" dataDxfId="14164"/>
    <tableColumn id="2221" xr3:uid="{CB24B3FB-2DE3-3144-85B3-6DB92A051EC2}" name="Column2221" dataDxfId="14163"/>
    <tableColumn id="2222" xr3:uid="{AB17DA85-C8EF-A744-8946-6FA7C72F454D}" name="Column2222" dataDxfId="14162"/>
    <tableColumn id="2223" xr3:uid="{ADF3A849-DDE0-3249-B9AA-D4E79F2940F5}" name="Column2223" dataDxfId="14161"/>
    <tableColumn id="2224" xr3:uid="{675AB92B-422F-8547-AF73-D94BB8B8C725}" name="Column2224" dataDxfId="14160"/>
    <tableColumn id="2225" xr3:uid="{75423738-8802-D140-8D8A-684ADD8D60A5}" name="Column2225" dataDxfId="14159"/>
    <tableColumn id="2226" xr3:uid="{17390A56-D9ED-844A-95EC-FE810BFEC3DF}" name="Column2226" dataDxfId="14158"/>
    <tableColumn id="2227" xr3:uid="{FCEEEAE2-7B19-0645-B57D-A274D46D68F3}" name="Column2227" dataDxfId="14157"/>
    <tableColumn id="2228" xr3:uid="{D42259C9-D627-8946-8DD6-2D1B6BD0ECA5}" name="Column2228" dataDxfId="14156"/>
    <tableColumn id="2229" xr3:uid="{198AFFE7-7B90-8940-807E-8C8648A6A5CE}" name="Column2229" dataDxfId="14155"/>
    <tableColumn id="2230" xr3:uid="{0D5ECF8D-E4FE-1948-9AAD-7486A1849554}" name="Column2230" dataDxfId="14154"/>
    <tableColumn id="2231" xr3:uid="{8620BE1D-7497-6447-8C79-074CF9913FA1}" name="Column2231" dataDxfId="14153"/>
    <tableColumn id="2232" xr3:uid="{A9821C2F-3C2D-E44F-A35A-ED209F7E2A0B}" name="Column2232" dataDxfId="14152"/>
    <tableColumn id="2233" xr3:uid="{9783A8B9-ADAF-B84B-9B04-39AE28C6F8DE}" name="Column2233" dataDxfId="14151"/>
    <tableColumn id="2234" xr3:uid="{A2EEF4C1-3AD3-F149-A5A3-462534BD3582}" name="Column2234" dataDxfId="14150"/>
    <tableColumn id="2235" xr3:uid="{DAC1CEA8-0A49-154D-A471-4631388B4142}" name="Column2235" dataDxfId="14149"/>
    <tableColumn id="2236" xr3:uid="{BE183EB3-9E1D-D04C-A1CD-1DBFB6EBBA95}" name="Column2236" dataDxfId="14148"/>
    <tableColumn id="2237" xr3:uid="{7DE9157F-2468-BD4E-AD62-20B118945320}" name="Column2237" dataDxfId="14147"/>
    <tableColumn id="2238" xr3:uid="{8E31A78F-B5B5-CF40-AE6C-FDD399431576}" name="Column2238" dataDxfId="14146"/>
    <tableColumn id="2239" xr3:uid="{6F2EA8F1-83E3-944E-8F5B-526884EB13A7}" name="Column2239" dataDxfId="14145"/>
    <tableColumn id="2240" xr3:uid="{2850D92C-DB0E-F641-B382-119383E6AF22}" name="Column2240" dataDxfId="14144"/>
    <tableColumn id="2241" xr3:uid="{4E0D0976-449B-7A45-9632-6AAB3EFE35AE}" name="Column2241" dataDxfId="14143"/>
    <tableColumn id="2242" xr3:uid="{CD8A60BA-44F2-6646-AC12-FCD8C6EAA6C8}" name="Column2242" dataDxfId="14142"/>
    <tableColumn id="2243" xr3:uid="{BE660EFF-9C43-554C-868D-AD5A3C0C810E}" name="Column2243" dataDxfId="14141"/>
    <tableColumn id="2244" xr3:uid="{F5A6D582-F025-7847-B247-5DE845BFE17D}" name="Column2244" dataDxfId="14140"/>
    <tableColumn id="2245" xr3:uid="{885095FF-43A5-1244-B2D5-022E18199A8E}" name="Column2245" dataDxfId="14139"/>
    <tableColumn id="2246" xr3:uid="{96A2EBC1-2756-1B43-B6AF-7587BE61156A}" name="Column2246" dataDxfId="14138"/>
    <tableColumn id="2247" xr3:uid="{1919872F-1CF0-1941-90CF-4D4A86CE7F1E}" name="Column2247" dataDxfId="14137"/>
    <tableColumn id="2248" xr3:uid="{152C7949-DE0C-3B43-8A0F-FDEAC608B3F4}" name="Column2248" dataDxfId="14136"/>
    <tableColumn id="2249" xr3:uid="{34C9E2F4-EFBB-6142-BFF0-D922ACEB2A2B}" name="Column2249" dataDxfId="14135"/>
    <tableColumn id="2250" xr3:uid="{8A0D4AEF-8B27-ED40-AEDF-686ADDFF319F}" name="Column2250" dataDxfId="14134"/>
    <tableColumn id="2251" xr3:uid="{F9C31851-9CEA-0641-B11F-CA813FBC4A1C}" name="Column2251" dataDxfId="14133"/>
    <tableColumn id="2252" xr3:uid="{6F4FDBFB-3C85-0C44-86E8-141D6F3D6944}" name="Column2252" dataDxfId="14132"/>
    <tableColumn id="2253" xr3:uid="{D887D667-324D-BF46-B37C-991E21A6F31F}" name="Column2253" dataDxfId="14131"/>
    <tableColumn id="2254" xr3:uid="{18916849-6B5B-1440-A6C9-464A1C007718}" name="Column2254" dataDxfId="14130"/>
    <tableColumn id="2255" xr3:uid="{1DCC9F5E-76B9-5B4E-BCB0-DBA243CA8A69}" name="Column2255" dataDxfId="14129"/>
    <tableColumn id="2256" xr3:uid="{AB06BA1B-190A-EC4A-9061-EDD85622B944}" name="Column2256" dataDxfId="14128"/>
    <tableColumn id="2257" xr3:uid="{3C7F67FA-B2D1-BA4E-89D0-C8D59042876C}" name="Column2257" dataDxfId="14127"/>
    <tableColumn id="2258" xr3:uid="{870AF9B9-F088-5341-821A-1D7AF76C347D}" name="Column2258" dataDxfId="14126"/>
    <tableColumn id="2259" xr3:uid="{14E1DECE-E16C-1C44-AE91-06A661CCAE81}" name="Column2259" dataDxfId="14125"/>
    <tableColumn id="2260" xr3:uid="{EF47A417-4A74-9F49-A891-31E95D089950}" name="Column2260" dataDxfId="14124"/>
    <tableColumn id="2261" xr3:uid="{7331018E-87C2-4F47-B0C3-E271D1FC9678}" name="Column2261" dataDxfId="14123"/>
    <tableColumn id="2262" xr3:uid="{065F0C44-2ED7-4B4D-9EEC-6C32FABD4522}" name="Column2262" dataDxfId="14122"/>
    <tableColumn id="2263" xr3:uid="{C30F538B-F14D-EC43-8AA7-FFD71A006AF9}" name="Column2263" dataDxfId="14121"/>
    <tableColumn id="2264" xr3:uid="{D9B9638B-0212-2F45-9C1A-67EF8C3523B0}" name="Column2264" dataDxfId="14120"/>
    <tableColumn id="2265" xr3:uid="{53DEBA21-2219-BA47-AC0F-ED6B8448DA07}" name="Column2265" dataDxfId="14119"/>
    <tableColumn id="2266" xr3:uid="{7AADB667-B183-CF46-9142-1BA48C42883F}" name="Column2266" dataDxfId="14118"/>
    <tableColumn id="2267" xr3:uid="{5C60DD9D-53B2-A94D-AAE5-42BEB7EE41E9}" name="Column2267" dataDxfId="14117"/>
    <tableColumn id="2268" xr3:uid="{38C061F7-4F8A-8B40-A832-4E584A731EA0}" name="Column2268" dataDxfId="14116"/>
    <tableColumn id="2269" xr3:uid="{7BEBB20F-7106-2348-B9BE-9C022BFD5576}" name="Column2269" dataDxfId="14115"/>
    <tableColumn id="2270" xr3:uid="{800E1795-4E93-DF42-BD8B-9EE70F78EA55}" name="Column2270" dataDxfId="14114"/>
    <tableColumn id="2271" xr3:uid="{305BC3F6-8B07-DD44-AEF8-65EA594BE6E2}" name="Column2271" dataDxfId="14113"/>
    <tableColumn id="2272" xr3:uid="{2E3F3870-0BA4-D740-BDCE-DA169A68886A}" name="Column2272" dataDxfId="14112"/>
    <tableColumn id="2273" xr3:uid="{EA5AB559-5615-4B4A-98E2-B3984E0A2F2E}" name="Column2273" dataDxfId="14111"/>
    <tableColumn id="2274" xr3:uid="{71E8D327-2BB4-2442-A28D-392367AF5DEB}" name="Column2274" dataDxfId="14110"/>
    <tableColumn id="2275" xr3:uid="{412DD8A2-A16B-5242-B8A3-8E88556B1DA4}" name="Column2275" dataDxfId="14109"/>
    <tableColumn id="2276" xr3:uid="{8CFF7FC1-ECD4-D24B-8718-4F59002F7DD0}" name="Column2276" dataDxfId="14108"/>
    <tableColumn id="2277" xr3:uid="{3652A9C9-FFB1-3040-AD46-A746150B4D05}" name="Column2277" dataDxfId="14107"/>
    <tableColumn id="2278" xr3:uid="{0F5BA935-FF5F-6745-8B4C-036E844ED8F6}" name="Column2278" dataDxfId="14106"/>
    <tableColumn id="2279" xr3:uid="{0E6DED15-2ECD-1C49-A43D-E5B4353FDE67}" name="Column2279" dataDxfId="14105"/>
    <tableColumn id="2280" xr3:uid="{BBDC575B-63A9-5546-AF60-16DC0B68EB19}" name="Column2280" dataDxfId="14104"/>
    <tableColumn id="2281" xr3:uid="{E743D68C-7D1B-1E47-8B4E-7D432FE6D076}" name="Column2281" dataDxfId="14103"/>
    <tableColumn id="2282" xr3:uid="{04E8AF44-4C58-F547-BCB9-1808177F9250}" name="Column2282" dataDxfId="14102"/>
    <tableColumn id="2283" xr3:uid="{C131D088-21C4-C947-8F67-57BF50084924}" name="Column2283" dataDxfId="14101"/>
    <tableColumn id="2284" xr3:uid="{ABDFC02C-0717-1142-9F17-AB172BDBDC74}" name="Column2284" dataDxfId="14100"/>
    <tableColumn id="2285" xr3:uid="{7CF02996-B4A6-1645-B311-B38F33AF765E}" name="Column2285" dataDxfId="14099"/>
    <tableColumn id="2286" xr3:uid="{39A3F51E-03AC-A048-96E5-3F0EA3CEB097}" name="Column2286" dataDxfId="14098"/>
    <tableColumn id="2287" xr3:uid="{247A708A-A70D-CD4F-B1DB-81339F1D46AB}" name="Column2287" dataDxfId="14097"/>
    <tableColumn id="2288" xr3:uid="{2CAA72BC-9035-014D-B7B4-B0F3EECDB642}" name="Column2288" dataDxfId="14096"/>
    <tableColumn id="2289" xr3:uid="{1015B22A-0202-1A43-981C-5D81AF9531D6}" name="Column2289" dataDxfId="14095"/>
    <tableColumn id="2290" xr3:uid="{14B33D70-836A-B84F-9BB8-38C8243D0A4E}" name="Column2290" dataDxfId="14094"/>
    <tableColumn id="2291" xr3:uid="{9552F26B-675D-EC49-B011-A2203B8B40FE}" name="Column2291" dataDxfId="14093"/>
    <tableColumn id="2292" xr3:uid="{1E6E76C7-164D-E34D-9E29-F075F16E461C}" name="Column2292" dataDxfId="14092"/>
    <tableColumn id="2293" xr3:uid="{020EC2C1-8ED0-CF4F-A283-969DAF9293BA}" name="Column2293" dataDxfId="14091"/>
    <tableColumn id="2294" xr3:uid="{E99BA352-BEEB-5F42-A098-A8BD568E42D6}" name="Column2294" dataDxfId="14090"/>
    <tableColumn id="2295" xr3:uid="{C6E23B8B-ECBF-284B-8624-3F5D39AB51FA}" name="Column2295" dataDxfId="14089"/>
    <tableColumn id="2296" xr3:uid="{0D83228B-44F7-1B44-A913-1150973251A9}" name="Column2296" dataDxfId="14088"/>
    <tableColumn id="2297" xr3:uid="{D5E868F2-8CA2-5845-80BA-B2EA92DA2C05}" name="Column2297" dataDxfId="14087"/>
    <tableColumn id="2298" xr3:uid="{BE1D2530-7370-C741-BFED-15297179CCDC}" name="Column2298" dataDxfId="14086"/>
    <tableColumn id="2299" xr3:uid="{C37A8677-363A-3442-849D-510B2AF15BA9}" name="Column2299" dataDxfId="14085"/>
    <tableColumn id="2300" xr3:uid="{5E6A8583-4456-C349-891D-BA779C695D0D}" name="Column2300" dataDxfId="14084"/>
    <tableColumn id="2301" xr3:uid="{B765673C-5EA2-B744-AC9E-381D8C0A240B}" name="Column2301" dataDxfId="14083"/>
    <tableColumn id="2302" xr3:uid="{8BDEFA03-B1BD-704A-B692-381649686EF2}" name="Column2302" dataDxfId="14082"/>
    <tableColumn id="2303" xr3:uid="{AB2B19EC-41FF-6F49-B390-172479638277}" name="Column2303" dataDxfId="14081"/>
    <tableColumn id="2304" xr3:uid="{031F9E9C-1AB3-D348-BA9E-586B5D07E377}" name="Column2304" dataDxfId="14080"/>
    <tableColumn id="2305" xr3:uid="{07A6EE92-0A91-014B-BC22-776E9CF41AD2}" name="Column2305" dataDxfId="14079"/>
    <tableColumn id="2306" xr3:uid="{3D2841E1-5374-C040-AC89-1BCD0F97AC54}" name="Column2306" dataDxfId="14078"/>
    <tableColumn id="2307" xr3:uid="{1A21A1CB-C019-0641-9136-6E66E2A11A75}" name="Column2307" dataDxfId="14077"/>
    <tableColumn id="2308" xr3:uid="{04FF63B2-35C0-A848-9C69-01FEB8F4E86A}" name="Column2308" dataDxfId="14076"/>
    <tableColumn id="2309" xr3:uid="{4C0AC35F-59B7-1C4A-A950-A76F02C5E29B}" name="Column2309" dataDxfId="14075"/>
    <tableColumn id="2310" xr3:uid="{ADB481DE-2425-CC42-9AE0-D9BB2B996FE3}" name="Column2310" dataDxfId="14074"/>
    <tableColumn id="2311" xr3:uid="{78550C0E-D58E-1643-9366-5FDC2B5D0ADE}" name="Column2311" dataDxfId="14073"/>
    <tableColumn id="2312" xr3:uid="{F2B3E597-2EB1-B24E-A6AD-9936F4F110DF}" name="Column2312" dataDxfId="14072"/>
    <tableColumn id="2313" xr3:uid="{B2CB766E-68C8-5F49-A119-CB02F1A6AB97}" name="Column2313" dataDxfId="14071"/>
    <tableColumn id="2314" xr3:uid="{8B3BE67A-2EB5-7245-BA6A-38E89135208F}" name="Column2314" dataDxfId="14070"/>
    <tableColumn id="2315" xr3:uid="{A857F08E-8F4A-2346-A37A-EC5F1937630A}" name="Column2315" dataDxfId="14069"/>
    <tableColumn id="2316" xr3:uid="{61DC8461-7300-B94C-955A-A02D9059ACDF}" name="Column2316" dataDxfId="14068"/>
    <tableColumn id="2317" xr3:uid="{05A8D946-94A9-074A-A98D-AE61BB332342}" name="Column2317" dataDxfId="14067"/>
    <tableColumn id="2318" xr3:uid="{5C05207B-5558-CF48-A30A-B4D9C7FB9201}" name="Column2318" dataDxfId="14066"/>
    <tableColumn id="2319" xr3:uid="{4D2869BD-F8A6-D144-9944-D005F8E03117}" name="Column2319" dataDxfId="14065"/>
    <tableColumn id="2320" xr3:uid="{4E2D72D8-E6F7-A74E-BFFD-3989E9FCCE99}" name="Column2320" dataDxfId="14064"/>
    <tableColumn id="2321" xr3:uid="{16602043-6E8B-1948-B61D-1F5FF353FCA1}" name="Column2321" dataDxfId="14063"/>
    <tableColumn id="2322" xr3:uid="{8695D4AF-6130-8145-BA5B-FB4CEA03E80B}" name="Column2322" dataDxfId="14062"/>
    <tableColumn id="2323" xr3:uid="{4BF3703A-A187-5E4E-B382-E839DB3D8E76}" name="Column2323" dataDxfId="14061"/>
    <tableColumn id="2324" xr3:uid="{32A7D2A9-B46A-F24D-A788-F2649BE8C997}" name="Column2324" dataDxfId="14060"/>
    <tableColumn id="2325" xr3:uid="{A6ECB77B-98D7-D647-BB03-EA05AC0CCDF8}" name="Column2325" dataDxfId="14059"/>
    <tableColumn id="2326" xr3:uid="{A7C53A64-CEAC-844E-8F40-7B985F21B6AC}" name="Column2326" dataDxfId="14058"/>
    <tableColumn id="2327" xr3:uid="{D461B3AA-D06A-7E48-943D-F3D286C32224}" name="Column2327" dataDxfId="14057"/>
    <tableColumn id="2328" xr3:uid="{54AF24E0-93DB-CF44-A205-9699B055531F}" name="Column2328" dataDxfId="14056"/>
    <tableColumn id="2329" xr3:uid="{F40F0A91-368C-2049-8723-5D8DF4A0CC9C}" name="Column2329" dataDxfId="14055"/>
    <tableColumn id="2330" xr3:uid="{26DEAF59-F149-2345-8A0C-B1E84B9087F5}" name="Column2330" dataDxfId="14054"/>
    <tableColumn id="2331" xr3:uid="{629271D5-1C7D-0C4A-874C-C28E041425A0}" name="Column2331" dataDxfId="14053"/>
    <tableColumn id="2332" xr3:uid="{5DBBDAFE-1602-374F-A3B0-F1D69EE0A402}" name="Column2332" dataDxfId="14052"/>
    <tableColumn id="2333" xr3:uid="{CFDEF4AC-EEBD-284A-AF9C-42415F6C9BC8}" name="Column2333" dataDxfId="14051"/>
    <tableColumn id="2334" xr3:uid="{E210CDB2-D570-7246-B9CD-61B97F0EA991}" name="Column2334" dataDxfId="14050"/>
    <tableColumn id="2335" xr3:uid="{2E3ECB74-3851-4940-9952-A084F3E5153C}" name="Column2335" dataDxfId="14049"/>
    <tableColumn id="2336" xr3:uid="{584CF211-C5C3-2D44-8DFB-B9DA17D0F5CE}" name="Column2336" dataDxfId="14048"/>
    <tableColumn id="2337" xr3:uid="{11D522AE-D277-8C45-95F0-CC818D8B7073}" name="Column2337" dataDxfId="14047"/>
    <tableColumn id="2338" xr3:uid="{A43E2712-7C9E-A442-812E-7283C01D3F17}" name="Column2338" dataDxfId="14046"/>
    <tableColumn id="2339" xr3:uid="{FDEDDAFE-A12F-8746-8672-30371C41E2AF}" name="Column2339" dataDxfId="14045"/>
    <tableColumn id="2340" xr3:uid="{A4269712-DEC6-B545-ADD8-C35DC331D31E}" name="Column2340" dataDxfId="14044"/>
    <tableColumn id="2341" xr3:uid="{58FE3C9E-EB0F-7241-9FBE-1CE629F696DA}" name="Column2341" dataDxfId="14043"/>
    <tableColumn id="2342" xr3:uid="{B4B89EBC-EEF8-9649-8C63-AB77545752EC}" name="Column2342" dataDxfId="14042"/>
    <tableColumn id="2343" xr3:uid="{2363CDE7-D5F4-6C47-BEE9-2165543067E0}" name="Column2343" dataDxfId="14041"/>
    <tableColumn id="2344" xr3:uid="{B20DB032-5600-3147-9E33-8EDAA8A94BDB}" name="Column2344" dataDxfId="14040"/>
    <tableColumn id="2345" xr3:uid="{12EB1F93-5CB5-8942-8E71-EA62374A7B56}" name="Column2345" dataDxfId="14039"/>
    <tableColumn id="2346" xr3:uid="{675DF464-BC12-EB4E-B3B4-841A822AB086}" name="Column2346" dataDxfId="14038"/>
    <tableColumn id="2347" xr3:uid="{20C5FFB8-4E4E-694A-8D32-876E7CD7B793}" name="Column2347" dataDxfId="14037"/>
    <tableColumn id="2348" xr3:uid="{CA6081B0-D124-DD46-A324-8D6335F59548}" name="Column2348" dataDxfId="14036"/>
    <tableColumn id="2349" xr3:uid="{C770BF13-3C45-374D-B5EA-7839414233BB}" name="Column2349" dataDxfId="14035"/>
    <tableColumn id="2350" xr3:uid="{0C0F4C3F-586A-6940-A964-1264485A70E7}" name="Column2350" dataDxfId="14034"/>
    <tableColumn id="2351" xr3:uid="{56DE33F3-2FB1-0D4D-826B-49701FACA916}" name="Column2351" dataDxfId="14033"/>
    <tableColumn id="2352" xr3:uid="{238EC313-222D-634E-BC85-A3E34D925406}" name="Column2352" dataDxfId="14032"/>
    <tableColumn id="2353" xr3:uid="{8C178280-46DA-D648-9469-FF2161EC6492}" name="Column2353" dataDxfId="14031"/>
    <tableColumn id="2354" xr3:uid="{E55525F1-1E1F-0649-811C-25A668B5553F}" name="Column2354" dataDxfId="14030"/>
    <tableColumn id="2355" xr3:uid="{78F4FC82-0C74-BB4B-BCE5-FA71F476D177}" name="Column2355" dataDxfId="14029"/>
    <tableColumn id="2356" xr3:uid="{A90FC6FD-18F7-E542-9F90-862F374D6BC4}" name="Column2356" dataDxfId="14028"/>
    <tableColumn id="2357" xr3:uid="{BF21BC25-DEC7-574B-9D97-7FDF37C48205}" name="Column2357" dataDxfId="14027"/>
    <tableColumn id="2358" xr3:uid="{08CDBE41-6D90-8546-A53F-72328EC5779A}" name="Column2358" dataDxfId="14026"/>
    <tableColumn id="2359" xr3:uid="{CA98FD32-B434-DF40-9C27-3D423B9758D0}" name="Column2359" dataDxfId="14025"/>
    <tableColumn id="2360" xr3:uid="{6143D0C8-1A01-8343-8C2E-B22E097B96D8}" name="Column2360" dataDxfId="14024"/>
    <tableColumn id="2361" xr3:uid="{8D1456DB-D4A3-124D-8A45-D80D063F8724}" name="Column2361" dataDxfId="14023"/>
    <tableColumn id="2362" xr3:uid="{0A3F820F-AE4B-9C45-9B10-8A935044A6FA}" name="Column2362" dataDxfId="14022"/>
    <tableColumn id="2363" xr3:uid="{0000FBCB-956E-E241-A121-7876517139AF}" name="Column2363" dataDxfId="14021"/>
    <tableColumn id="2364" xr3:uid="{5839D783-3B83-2C48-A633-416F91B23352}" name="Column2364" dataDxfId="14020"/>
    <tableColumn id="2365" xr3:uid="{1D8271C6-214C-0C4E-8D9A-CDE5208D1F9B}" name="Column2365" dataDxfId="14019"/>
    <tableColumn id="2366" xr3:uid="{65D2B1BA-85A0-B34D-907E-3A627D459815}" name="Column2366" dataDxfId="14018"/>
    <tableColumn id="2367" xr3:uid="{08C540F4-B6D5-1E42-9DBF-B5C7BF52EC47}" name="Column2367" dataDxfId="14017"/>
    <tableColumn id="2368" xr3:uid="{F4D8CA68-1E63-A34A-86CC-DC1E8FA386C6}" name="Column2368" dataDxfId="14016"/>
    <tableColumn id="2369" xr3:uid="{B3A61880-9F51-ED48-9836-815B18AAC3CA}" name="Column2369" dataDxfId="14015"/>
    <tableColumn id="2370" xr3:uid="{7E87378D-BBBA-9143-A23A-1810231C7AC7}" name="Column2370" dataDxfId="14014"/>
    <tableColumn id="2371" xr3:uid="{78F3506C-349F-F44D-9B57-2948DA971452}" name="Column2371" dataDxfId="14013"/>
    <tableColumn id="2372" xr3:uid="{73529902-27FC-0E43-BDCC-9D6B3FD1845D}" name="Column2372" dataDxfId="14012"/>
    <tableColumn id="2373" xr3:uid="{7D015FC2-0350-8040-9B95-AC9666E6FA81}" name="Column2373" dataDxfId="14011"/>
    <tableColumn id="2374" xr3:uid="{68CC77E2-7122-384B-914E-0E0B7FD27526}" name="Column2374" dataDxfId="14010"/>
    <tableColumn id="2375" xr3:uid="{1E3D07E0-2207-9048-8420-14F6B119D96B}" name="Column2375" dataDxfId="14009"/>
    <tableColumn id="2376" xr3:uid="{404F1AA4-40D2-4D44-9A84-4A9BD3161542}" name="Column2376" dataDxfId="14008"/>
    <tableColumn id="2377" xr3:uid="{56F36686-D7C2-2546-B1D3-4A00330FB097}" name="Column2377" dataDxfId="14007"/>
    <tableColumn id="2378" xr3:uid="{12E00493-CFD5-214B-B557-A789AE146EDB}" name="Column2378" dataDxfId="14006"/>
    <tableColumn id="2379" xr3:uid="{AE1FC436-1BD1-BB44-BD0F-0A96579C8E91}" name="Column2379" dataDxfId="14005"/>
    <tableColumn id="2380" xr3:uid="{35FD6267-8063-6543-9DB9-27FA9A5F570D}" name="Column2380" dataDxfId="14004"/>
    <tableColumn id="2381" xr3:uid="{D77BFE95-75F1-884E-9776-594FDF911598}" name="Column2381" dataDxfId="14003"/>
    <tableColumn id="2382" xr3:uid="{F90A4730-0ED8-9C44-A5FE-6861620DB72C}" name="Column2382" dataDxfId="14002"/>
    <tableColumn id="2383" xr3:uid="{CA7D3216-8BDC-AC4F-BF47-EB7BFC24BDB8}" name="Column2383" dataDxfId="14001"/>
    <tableColumn id="2384" xr3:uid="{ECD22D38-FE65-D448-BA91-17FE13D78A3F}" name="Column2384" dataDxfId="14000"/>
    <tableColumn id="2385" xr3:uid="{ECB86F26-4B45-DE46-BFD8-F92914F85369}" name="Column2385" dataDxfId="13999"/>
    <tableColumn id="2386" xr3:uid="{2F8CF4DB-ACA7-2045-9318-05F637696EC7}" name="Column2386" dataDxfId="13998"/>
    <tableColumn id="2387" xr3:uid="{93C2E882-DE19-0045-B068-5C6D46BAA344}" name="Column2387" dataDxfId="13997"/>
    <tableColumn id="2388" xr3:uid="{CF9880BA-606E-7A48-9318-74099C333229}" name="Column2388" dataDxfId="13996"/>
    <tableColumn id="2389" xr3:uid="{BC5477C0-53DA-0F4B-9E01-20CE9B188996}" name="Column2389" dataDxfId="13995"/>
    <tableColumn id="2390" xr3:uid="{F25FBF95-D038-8644-8752-F0FEA1625239}" name="Column2390" dataDxfId="13994"/>
    <tableColumn id="2391" xr3:uid="{BDA2E387-C7D2-5044-9F07-460441519A57}" name="Column2391" dataDxfId="13993"/>
    <tableColumn id="2392" xr3:uid="{C7676963-E00A-694D-B3A8-C349239ABF0C}" name="Column2392" dataDxfId="13992"/>
    <tableColumn id="2393" xr3:uid="{4DD6D0A1-282F-4D42-8674-F3CDABB8F18D}" name="Column2393" dataDxfId="13991"/>
    <tableColumn id="2394" xr3:uid="{72A36316-39BD-2043-AE95-4F31B06B8825}" name="Column2394" dataDxfId="13990"/>
    <tableColumn id="2395" xr3:uid="{7ED70B56-8446-1648-A7DD-C2FFF11A154B}" name="Column2395" dataDxfId="13989"/>
    <tableColumn id="2396" xr3:uid="{A6E510F3-0A83-5C4E-8998-BB906D9DE19B}" name="Column2396" dataDxfId="13988"/>
    <tableColumn id="2397" xr3:uid="{6AC30E49-EE63-BD44-92F4-EBD27435F08E}" name="Column2397" dataDxfId="13987"/>
    <tableColumn id="2398" xr3:uid="{E7D66428-17D3-4640-A0B3-899DE0624200}" name="Column2398" dataDxfId="13986"/>
    <tableColumn id="2399" xr3:uid="{592B4A3E-3DD4-464F-81EB-DDFD67CB1561}" name="Column2399" dataDxfId="13985"/>
    <tableColumn id="2400" xr3:uid="{E77B63EB-DBA1-CA4D-814C-FF600225A890}" name="Column2400" dataDxfId="13984"/>
    <tableColumn id="2401" xr3:uid="{B5D7EF2F-B9FA-BB4D-BFAE-801AED603C21}" name="Column2401" dataDxfId="13983"/>
    <tableColumn id="2402" xr3:uid="{CAD1524F-71B9-AB4B-9B26-FCDD4B92FAE0}" name="Column2402" dataDxfId="13982"/>
    <tableColumn id="2403" xr3:uid="{1ADA6D16-AB2C-2642-898B-46BDE358767F}" name="Column2403" dataDxfId="13981"/>
    <tableColumn id="2404" xr3:uid="{92A45F35-3B4A-C448-84BB-EADBEA5A0166}" name="Column2404" dataDxfId="13980"/>
    <tableColumn id="2405" xr3:uid="{30B8BD94-6E6D-5A49-97D1-158284A2A61B}" name="Column2405" dataDxfId="13979"/>
    <tableColumn id="2406" xr3:uid="{5295EA71-3FA8-C142-8C23-FCF11E876013}" name="Column2406" dataDxfId="13978"/>
    <tableColumn id="2407" xr3:uid="{E9382075-26F7-9F4E-B074-F7FAA9657BDE}" name="Column2407" dataDxfId="13977"/>
    <tableColumn id="2408" xr3:uid="{E6A65BB7-8E5D-8B4A-9809-7399047EEA0F}" name="Column2408" dataDxfId="13976"/>
    <tableColumn id="2409" xr3:uid="{A6398ED8-6AB6-7044-BC35-FF4A2FE5CC94}" name="Column2409" dataDxfId="13975"/>
    <tableColumn id="2410" xr3:uid="{1B606601-C374-0E40-92AA-105F0F9D5505}" name="Column2410" dataDxfId="13974"/>
    <tableColumn id="2411" xr3:uid="{D4F3483F-401D-184B-BE3B-05BC8F499D3C}" name="Column2411" dataDxfId="13973"/>
    <tableColumn id="2412" xr3:uid="{F860FFB9-9B40-F14C-8327-836E87C299DF}" name="Column2412" dataDxfId="13972"/>
    <tableColumn id="2413" xr3:uid="{1400D0D3-1688-1F42-8F8D-248281DAA99E}" name="Column2413" dataDxfId="13971"/>
    <tableColumn id="2414" xr3:uid="{219F97BE-B80F-7442-BF0D-CD621A047170}" name="Column2414" dataDxfId="13970"/>
    <tableColumn id="2415" xr3:uid="{F9095666-3D17-2349-9A1E-EF5A64D191EA}" name="Column2415" dataDxfId="13969"/>
    <tableColumn id="2416" xr3:uid="{13F6CBFF-9A19-FF46-9358-19FA3847CD77}" name="Column2416" dataDxfId="13968"/>
    <tableColumn id="2417" xr3:uid="{CBC5809D-06A7-924C-8903-7A6570106B9B}" name="Column2417" dataDxfId="13967"/>
    <tableColumn id="2418" xr3:uid="{62FBDE84-4E99-AC41-9DCB-211406CD0F8C}" name="Column2418" dataDxfId="13966"/>
    <tableColumn id="2419" xr3:uid="{3FAB2E63-7EE7-EC44-96C3-6C90402A385F}" name="Column2419" dataDxfId="13965"/>
    <tableColumn id="2420" xr3:uid="{CD99A90F-5E55-A642-AC35-92C3086170FE}" name="Column2420" dataDxfId="13964"/>
    <tableColumn id="2421" xr3:uid="{1D68CB74-4C03-C84B-9C67-F8AE5CC4178D}" name="Column2421" dataDxfId="13963"/>
    <tableColumn id="2422" xr3:uid="{B36BAD20-45EC-AE4E-B237-103A3804565F}" name="Column2422" dataDxfId="13962"/>
    <tableColumn id="2423" xr3:uid="{8F633DB2-31F1-C949-B84C-CF256F4B2CB3}" name="Column2423" dataDxfId="13961"/>
    <tableColumn id="2424" xr3:uid="{3A48A5A7-7FCA-C84E-8F14-2D5528578A20}" name="Column2424" dataDxfId="13960"/>
    <tableColumn id="2425" xr3:uid="{388246C6-EEA0-DB4F-90A2-DFE3BF259475}" name="Column2425" dataDxfId="13959"/>
    <tableColumn id="2426" xr3:uid="{71F4B8AC-FDEB-0C44-A3D1-0F3825861459}" name="Column2426" dataDxfId="13958"/>
    <tableColumn id="2427" xr3:uid="{3E3E18E9-0606-C649-AF07-30D5491E344F}" name="Column2427" dataDxfId="13957"/>
    <tableColumn id="2428" xr3:uid="{8F545C9B-5349-C943-A353-F7ACA899E10B}" name="Column2428" dataDxfId="13956"/>
    <tableColumn id="2429" xr3:uid="{5DF417EE-0BC5-0849-A1BE-AA1010212A5B}" name="Column2429" dataDxfId="13955"/>
    <tableColumn id="2430" xr3:uid="{B68C95FE-40FD-3643-8D21-42FCE8C7B562}" name="Column2430" dataDxfId="13954"/>
    <tableColumn id="2431" xr3:uid="{68B16619-E603-AD48-9373-EFF885562F54}" name="Column2431" dataDxfId="13953"/>
    <tableColumn id="2432" xr3:uid="{6A371CED-EB1C-E645-AA90-FD45A55EE4E2}" name="Column2432" dataDxfId="13952"/>
    <tableColumn id="2433" xr3:uid="{A4783A4D-522C-074E-99F2-F2D8EE70291D}" name="Column2433" dataDxfId="13951"/>
    <tableColumn id="2434" xr3:uid="{B76D3ADF-5EEC-9A49-9446-70995A60F6FB}" name="Column2434" dataDxfId="13950"/>
    <tableColumn id="2435" xr3:uid="{ECA24AC6-ED36-4948-8B43-677F35EF8552}" name="Column2435" dataDxfId="13949"/>
    <tableColumn id="2436" xr3:uid="{62ED41CC-3E77-0146-88AC-A2259CFCD4A3}" name="Column2436" dataDxfId="13948"/>
    <tableColumn id="2437" xr3:uid="{8539DDA5-9ADF-5C44-98D8-BC93F1571289}" name="Column2437" dataDxfId="13947"/>
    <tableColumn id="2438" xr3:uid="{CC4FDA14-10B1-3D46-98A5-6FF73BBFC19C}" name="Column2438" dataDxfId="13946"/>
    <tableColumn id="2439" xr3:uid="{F2D9DC1C-558E-ED4C-A408-95D180201334}" name="Column2439" dataDxfId="13945"/>
    <tableColumn id="2440" xr3:uid="{792DDB48-FC10-C94C-8B18-05596D772F42}" name="Column2440" dataDxfId="13944"/>
    <tableColumn id="2441" xr3:uid="{7E6DF68E-0C25-6A40-ACD3-9E946D6EEB09}" name="Column2441" dataDxfId="13943"/>
    <tableColumn id="2442" xr3:uid="{8D1583CB-6D30-6D49-A009-7D2CE93B15BF}" name="Column2442" dataDxfId="13942"/>
    <tableColumn id="2443" xr3:uid="{5C59A210-54BE-C74E-A193-380A152CAC63}" name="Column2443" dataDxfId="13941"/>
    <tableColumn id="2444" xr3:uid="{321AD26E-6931-4A45-B747-C7286E517728}" name="Column2444" dataDxfId="13940"/>
    <tableColumn id="2445" xr3:uid="{D4FE175A-26EA-CA4E-AC9B-2B1FF930948D}" name="Column2445" dataDxfId="13939"/>
    <tableColumn id="2446" xr3:uid="{A2E82A8B-4C50-8649-A63B-91B49B110F92}" name="Column2446" dataDxfId="13938"/>
    <tableColumn id="2447" xr3:uid="{512BF0AD-0AE8-DE43-B908-E471670E707C}" name="Column2447" dataDxfId="13937"/>
    <tableColumn id="2448" xr3:uid="{37EE791A-7B9A-1D4A-AB5F-BD0C2DF1A583}" name="Column2448" dataDxfId="13936"/>
    <tableColumn id="2449" xr3:uid="{D3361A11-4BB5-A840-B68A-5520661688F3}" name="Column2449" dataDxfId="13935"/>
    <tableColumn id="2450" xr3:uid="{229445EE-9762-DD4B-B72F-79326150FD25}" name="Column2450" dataDxfId="13934"/>
    <tableColumn id="2451" xr3:uid="{BE3CC6B8-5FBA-7446-9B23-A0E1286CCD51}" name="Column2451" dataDxfId="13933"/>
    <tableColumn id="2452" xr3:uid="{524C4D88-6B98-1C44-A3E0-0CEBED201D27}" name="Column2452" dataDxfId="13932"/>
    <tableColumn id="2453" xr3:uid="{AA43516B-9976-AD49-8E3F-E525A3891C82}" name="Column2453" dataDxfId="13931"/>
    <tableColumn id="2454" xr3:uid="{F7DFF5EA-45AB-4047-B50A-5F35F9552820}" name="Column2454" dataDxfId="13930"/>
    <tableColumn id="2455" xr3:uid="{906A457D-8CC2-A847-9888-5421F518EA30}" name="Column2455" dataDxfId="13929"/>
    <tableColumn id="2456" xr3:uid="{CBA718B6-31A9-DE4B-B0BD-2A693443AF86}" name="Column2456" dataDxfId="13928"/>
    <tableColumn id="2457" xr3:uid="{585A5759-9AD0-B447-93DF-7799AF6EAD61}" name="Column2457" dataDxfId="13927"/>
    <tableColumn id="2458" xr3:uid="{7C9D796F-46FE-0F41-8779-D859083B350C}" name="Column2458" dataDxfId="13926"/>
    <tableColumn id="2459" xr3:uid="{D910243F-C74F-4E4E-AB58-EDA9DA249B84}" name="Column2459" dataDxfId="13925"/>
    <tableColumn id="2460" xr3:uid="{9515017F-356C-1B49-A3E2-D837F4C77F12}" name="Column2460" dataDxfId="13924"/>
    <tableColumn id="2461" xr3:uid="{369ADB24-242D-A843-88DD-A1258255355A}" name="Column2461" dataDxfId="13923"/>
    <tableColumn id="2462" xr3:uid="{F2A69BE0-B4E8-A24E-AF7B-1D2117EC144B}" name="Column2462" dataDxfId="13922"/>
    <tableColumn id="2463" xr3:uid="{ACFBCED4-8761-F849-983B-3FA87E4B930A}" name="Column2463" dataDxfId="13921"/>
    <tableColumn id="2464" xr3:uid="{F4EE34C9-FBE3-4043-804A-D8BC46803296}" name="Column2464" dataDxfId="13920"/>
    <tableColumn id="2465" xr3:uid="{F5861263-BFEA-7948-8FBA-AC15EE04E887}" name="Column2465" dataDxfId="13919"/>
    <tableColumn id="2466" xr3:uid="{B5D3C64A-89D5-894D-ACF4-DBCA208AF7A8}" name="Column2466" dataDxfId="13918"/>
    <tableColumn id="2467" xr3:uid="{40AEAFF5-1754-2744-92D3-E44E4F14C7EE}" name="Column2467" dataDxfId="13917"/>
    <tableColumn id="2468" xr3:uid="{E98E9E19-26FE-9E42-B22B-1CEFDE00A5CE}" name="Column2468" dataDxfId="13916"/>
    <tableColumn id="2469" xr3:uid="{9CD43B6A-D484-174D-9B50-79F9FEC31C91}" name="Column2469" dataDxfId="13915"/>
    <tableColumn id="2470" xr3:uid="{9FC94DFD-00B0-A042-AB03-A72539F7F8CA}" name="Column2470" dataDxfId="13914"/>
    <tableColumn id="2471" xr3:uid="{FF6B22E3-D28C-0248-9B08-CF08694281CC}" name="Column2471" dataDxfId="13913"/>
    <tableColumn id="2472" xr3:uid="{61B41C53-8B7B-9045-B90D-8438A99B5E60}" name="Column2472" dataDxfId="13912"/>
    <tableColumn id="2473" xr3:uid="{5E248953-4F68-8346-BA0C-00478E4EBAFF}" name="Column2473" dataDxfId="13911"/>
    <tableColumn id="2474" xr3:uid="{A7147104-0C78-654B-BA0A-D2B57BB2956B}" name="Column2474" dataDxfId="13910"/>
    <tableColumn id="2475" xr3:uid="{924A62B1-B15C-6147-9C27-274F4C667D7A}" name="Column2475" dataDxfId="13909"/>
    <tableColumn id="2476" xr3:uid="{5F171B3C-AF0C-5340-966A-725E0CA9C9C7}" name="Column2476" dataDxfId="13908"/>
    <tableColumn id="2477" xr3:uid="{EEEEABEA-4B9F-9F4C-990B-D05F79038BE2}" name="Column2477" dataDxfId="13907"/>
    <tableColumn id="2478" xr3:uid="{E4DC483C-BE5A-ED47-AC7A-164E02A90BAA}" name="Column2478" dataDxfId="13906"/>
    <tableColumn id="2479" xr3:uid="{AD659C44-7AD1-624C-90E1-363E21A2C43E}" name="Column2479" dataDxfId="13905"/>
    <tableColumn id="2480" xr3:uid="{CD5C0F6C-D78D-5F46-9970-361DF5771F4D}" name="Column2480" dataDxfId="13904"/>
    <tableColumn id="2481" xr3:uid="{FFDF4E39-E7C2-E34D-8BB4-A273958FD76D}" name="Column2481" dataDxfId="13903"/>
    <tableColumn id="2482" xr3:uid="{E6D63FE8-F9EB-0F41-AEC3-B93B676E4A78}" name="Column2482" dataDxfId="13902"/>
    <tableColumn id="2483" xr3:uid="{9D9728BA-AF34-6A49-8227-25DE8FE37AF9}" name="Column2483" dataDxfId="13901"/>
    <tableColumn id="2484" xr3:uid="{545E44F0-832A-C44A-BE5D-FA406C8A6099}" name="Column2484" dataDxfId="13900"/>
    <tableColumn id="2485" xr3:uid="{F4850613-00D1-5C4C-B46A-865AEB4DEE69}" name="Column2485" dataDxfId="13899"/>
    <tableColumn id="2486" xr3:uid="{8BBFB9EC-D81B-4340-97D3-749ED98DAD00}" name="Column2486" dataDxfId="13898"/>
    <tableColumn id="2487" xr3:uid="{1CBF3709-4C84-794B-B3DF-209579ED5572}" name="Column2487" dataDxfId="13897"/>
    <tableColumn id="2488" xr3:uid="{1A48626D-4187-394A-A17A-462BC638911F}" name="Column2488" dataDxfId="13896"/>
    <tableColumn id="2489" xr3:uid="{12517488-7052-D449-8120-4082FDA62FA0}" name="Column2489" dataDxfId="13895"/>
    <tableColumn id="2490" xr3:uid="{DBD843AE-1916-1B49-8E92-9ADAD68407FC}" name="Column2490" dataDxfId="13894"/>
    <tableColumn id="2491" xr3:uid="{2062B726-4C6D-8349-AEE0-7FE305CD844F}" name="Column2491" dataDxfId="13893"/>
    <tableColumn id="2492" xr3:uid="{31010A47-900F-CB41-9DD4-05EB63A707E9}" name="Column2492" dataDxfId="13892"/>
    <tableColumn id="2493" xr3:uid="{F2AE7C02-383B-DB47-9BAD-91C5A60AFF4E}" name="Column2493" dataDxfId="13891"/>
    <tableColumn id="2494" xr3:uid="{5A1124C6-312E-7547-A30E-29AB95AE96F3}" name="Column2494" dataDxfId="13890"/>
    <tableColumn id="2495" xr3:uid="{F5139033-9A12-4E4C-BAA2-5207C6E9EB38}" name="Column2495" dataDxfId="13889"/>
    <tableColumn id="2496" xr3:uid="{FA63EFE8-631A-7740-BF7E-2060A83EA806}" name="Column2496" dataDxfId="13888"/>
    <tableColumn id="2497" xr3:uid="{F6F4BD54-FB33-AA43-971F-73AB5BF0DEEF}" name="Column2497" dataDxfId="13887"/>
    <tableColumn id="2498" xr3:uid="{3B3D1D49-E2B1-1245-83AF-CF485B799E01}" name="Column2498" dataDxfId="13886"/>
    <tableColumn id="2499" xr3:uid="{0C9CB958-9290-524F-A389-D8C1D0829897}" name="Column2499" dataDxfId="13885"/>
    <tableColumn id="2500" xr3:uid="{ACB395E0-B41B-D447-AEEA-0D7984E28553}" name="Column2500" dataDxfId="13884"/>
    <tableColumn id="2501" xr3:uid="{3141D36C-DDE4-C14D-A807-5CB3B7DFBC19}" name="Column2501" dataDxfId="13883"/>
    <tableColumn id="2502" xr3:uid="{F6914A11-8438-5A43-805D-DF0014E7C9CF}" name="Column2502" dataDxfId="13882"/>
    <tableColumn id="2503" xr3:uid="{00383A40-6B30-0248-BB55-5A6EBFEABC79}" name="Column2503" dataDxfId="13881"/>
    <tableColumn id="2504" xr3:uid="{4388767C-1666-9D46-99E8-E6C4114F860B}" name="Column2504" dataDxfId="13880"/>
    <tableColumn id="2505" xr3:uid="{96B7C696-A584-1743-8914-563BD334DF69}" name="Column2505" dataDxfId="13879"/>
    <tableColumn id="2506" xr3:uid="{FD247BFF-32D5-ED45-AFDD-998A23358D39}" name="Column2506" dataDxfId="13878"/>
    <tableColumn id="2507" xr3:uid="{DE629C97-0347-9742-9396-C3884BF5F082}" name="Column2507" dataDxfId="13877"/>
    <tableColumn id="2508" xr3:uid="{8D662F6B-34FC-3148-BE73-C01C9963C0C9}" name="Column2508" dataDxfId="13876"/>
    <tableColumn id="2509" xr3:uid="{309D716C-1D04-DF43-A89C-9D4E2F510B58}" name="Column2509" dataDxfId="13875"/>
    <tableColumn id="2510" xr3:uid="{C4F17D88-1957-3B42-820A-61D28B627EAE}" name="Column2510" dataDxfId="13874"/>
    <tableColumn id="2511" xr3:uid="{BF0F7E58-9519-FE42-99F3-21A938CF2C31}" name="Column2511" dataDxfId="13873"/>
    <tableColumn id="2512" xr3:uid="{367A503B-F115-2746-946A-F922BFDC20DA}" name="Column2512" dataDxfId="13872"/>
    <tableColumn id="2513" xr3:uid="{47E3E7C6-9DC7-2A49-AAAF-B196B3C7E350}" name="Column2513" dataDxfId="13871"/>
    <tableColumn id="2514" xr3:uid="{0611D1FA-04F0-D846-8543-239D2C73B674}" name="Column2514" dataDxfId="13870"/>
    <tableColumn id="2515" xr3:uid="{37C28FDA-2281-E345-9400-B98DDD745ECA}" name="Column2515" dataDxfId="13869"/>
    <tableColumn id="2516" xr3:uid="{38B43870-334B-1349-AEEC-37845C716A4E}" name="Column2516" dataDxfId="13868"/>
    <tableColumn id="2517" xr3:uid="{54BF5A15-7D69-5242-8418-E0BB92E3B347}" name="Column2517" dataDxfId="13867"/>
    <tableColumn id="2518" xr3:uid="{66E624D4-AB81-F043-836F-22254E2A451B}" name="Column2518" dataDxfId="13866"/>
    <tableColumn id="2519" xr3:uid="{7B2CDB66-B3AD-6647-A608-6057EBD0591B}" name="Column2519" dataDxfId="13865"/>
    <tableColumn id="2520" xr3:uid="{E86603FB-422B-B840-96AD-D233AFBB7A6B}" name="Column2520" dataDxfId="13864"/>
    <tableColumn id="2521" xr3:uid="{95317654-3AAB-F342-AC69-B1DB64CC0CE6}" name="Column2521" dataDxfId="13863"/>
    <tableColumn id="2522" xr3:uid="{E7E1EF73-344C-904D-9274-0A2A78712FDD}" name="Column2522" dataDxfId="13862"/>
    <tableColumn id="2523" xr3:uid="{24F89339-9FBB-594C-AEAD-3154C070784C}" name="Column2523" dataDxfId="13861"/>
    <tableColumn id="2524" xr3:uid="{C7CFE5B2-ABF5-214A-91AF-F406F1642672}" name="Column2524" dataDxfId="13860"/>
    <tableColumn id="2525" xr3:uid="{92C829AD-E563-784E-93EF-51C84CA99CDE}" name="Column2525" dataDxfId="13859"/>
    <tableColumn id="2526" xr3:uid="{7597D975-7BF7-B74B-BDFE-1EB517CF22D4}" name="Column2526" dataDxfId="13858"/>
    <tableColumn id="2527" xr3:uid="{A62107A7-C128-E34F-A863-C146A2CBFB3D}" name="Column2527" dataDxfId="13857"/>
    <tableColumn id="2528" xr3:uid="{F486002C-C791-164F-9C3E-7B16A62B522F}" name="Column2528" dataDxfId="13856"/>
    <tableColumn id="2529" xr3:uid="{2B1301F3-6213-C443-8F82-1A57ECF8768C}" name="Column2529" dataDxfId="13855"/>
    <tableColumn id="2530" xr3:uid="{55447AD9-A1BB-0B45-924E-5193BD72ABF3}" name="Column2530" dataDxfId="13854"/>
    <tableColumn id="2531" xr3:uid="{D169FD81-4E3A-C849-9830-7EC3400A61C1}" name="Column2531" dataDxfId="13853"/>
    <tableColumn id="2532" xr3:uid="{9C0D29C0-E080-4547-ACDE-7A1F8C17B541}" name="Column2532" dataDxfId="13852"/>
    <tableColumn id="2533" xr3:uid="{67B0A739-19D2-8044-B462-E63721FDAD1F}" name="Column2533" dataDxfId="13851"/>
    <tableColumn id="2534" xr3:uid="{87295C28-EBFB-E347-8D4F-189A80A88310}" name="Column2534" dataDxfId="13850"/>
    <tableColumn id="2535" xr3:uid="{87E3D68A-5966-ED41-8391-B56902835334}" name="Column2535" dataDxfId="13849"/>
    <tableColumn id="2536" xr3:uid="{DD208E23-07ED-EA41-9F1D-7DF2F2AC4EEC}" name="Column2536" dataDxfId="13848"/>
    <tableColumn id="2537" xr3:uid="{0C2A666F-4B0F-F846-AB03-8E012253C194}" name="Column2537" dataDxfId="13847"/>
    <tableColumn id="2538" xr3:uid="{0DA0AAA9-ACBF-FB42-B005-D06B37753917}" name="Column2538" dataDxfId="13846"/>
    <tableColumn id="2539" xr3:uid="{51D4F20C-7BEB-0947-85C8-43AFB5E9C11D}" name="Column2539" dataDxfId="13845"/>
    <tableColumn id="2540" xr3:uid="{616FB98E-5780-0445-B98A-E31C1C3A565A}" name="Column2540" dataDxfId="13844"/>
    <tableColumn id="2541" xr3:uid="{DBDC33A0-73FF-E94D-B00C-8066363D50DD}" name="Column2541" dataDxfId="13843"/>
    <tableColumn id="2542" xr3:uid="{51399A79-4BD3-194A-9F99-1965D6F201D5}" name="Column2542" dataDxfId="13842"/>
    <tableColumn id="2543" xr3:uid="{1C4CCF61-DA0F-344C-A304-D0A94C46C66D}" name="Column2543" dataDxfId="13841"/>
    <tableColumn id="2544" xr3:uid="{8F6656C7-7952-1A48-BC99-4A643FD31093}" name="Column2544" dataDxfId="13840"/>
    <tableColumn id="2545" xr3:uid="{DFCDC544-2927-B045-8589-672BB543E8DC}" name="Column2545" dataDxfId="13839"/>
    <tableColumn id="2546" xr3:uid="{1F3A52E4-2593-654C-864F-4A7D1ACB6D9C}" name="Column2546" dataDxfId="13838"/>
    <tableColumn id="2547" xr3:uid="{C41EA9B4-8640-7C42-B1F9-DB9E476BB038}" name="Column2547" dataDxfId="13837"/>
    <tableColumn id="2548" xr3:uid="{C711B349-0C57-4D47-9C2B-2CFBF918B8F3}" name="Column2548" dataDxfId="13836"/>
    <tableColumn id="2549" xr3:uid="{685F2EFE-0458-BE4E-A27C-9206EEAE3F88}" name="Column2549" dataDxfId="13835"/>
    <tableColumn id="2550" xr3:uid="{1CCF5120-F9E6-7445-88CC-36ACF2F2DB75}" name="Column2550" dataDxfId="13834"/>
    <tableColumn id="2551" xr3:uid="{E4265469-AA6C-834F-8AA4-D304C38B184A}" name="Column2551" dataDxfId="13833"/>
    <tableColumn id="2552" xr3:uid="{39F42F8A-C361-2A44-983B-12852BF65720}" name="Column2552" dataDxfId="13832"/>
    <tableColumn id="2553" xr3:uid="{4A625AE6-B786-0848-9BA5-0C5332B3786D}" name="Column2553" dataDxfId="13831"/>
    <tableColumn id="2554" xr3:uid="{65D96890-F640-3A45-889C-B1983033361B}" name="Column2554" dataDxfId="13830"/>
    <tableColumn id="2555" xr3:uid="{13AE0AD1-451F-344C-BF0C-3880D1AE6E7C}" name="Column2555" dataDxfId="13829"/>
    <tableColumn id="2556" xr3:uid="{9AF78E48-0777-B245-AA4E-B9A062F575BF}" name="Column2556" dataDxfId="13828"/>
    <tableColumn id="2557" xr3:uid="{476759F9-0383-4942-AFB4-2957A245DE5E}" name="Column2557" dataDxfId="13827"/>
    <tableColumn id="2558" xr3:uid="{CB7E1590-6E8B-1A47-B163-017D9297F800}" name="Column2558" dataDxfId="13826"/>
    <tableColumn id="2559" xr3:uid="{5D838E4E-4CEE-6B44-B431-013A9C84C2C0}" name="Column2559" dataDxfId="13825"/>
    <tableColumn id="2560" xr3:uid="{B9D87B64-5BAF-0B43-B570-AC6E6837C34E}" name="Column2560" dataDxfId="13824"/>
    <tableColumn id="2561" xr3:uid="{4F29254D-190E-DB47-A6EA-4954EE76BB34}" name="Column2561" dataDxfId="13823"/>
    <tableColumn id="2562" xr3:uid="{E306795A-0C4E-6544-9A8B-ACF0D98B5CED}" name="Column2562" dataDxfId="13822"/>
    <tableColumn id="2563" xr3:uid="{2CC9BC26-7E3F-514F-8CAD-024941412362}" name="Column2563" dataDxfId="13821"/>
    <tableColumn id="2564" xr3:uid="{F810C348-D709-B545-A710-89DB6842E2EE}" name="Column2564" dataDxfId="13820"/>
    <tableColumn id="2565" xr3:uid="{0EAF5A67-0A69-C64D-BEE9-A1AE046A586E}" name="Column2565" dataDxfId="13819"/>
    <tableColumn id="2566" xr3:uid="{20070086-A1D2-6340-B4B9-5CE37AEC137C}" name="Column2566" dataDxfId="13818"/>
    <tableColumn id="2567" xr3:uid="{346B5F25-BE52-6F42-B5FF-4940D488B3C3}" name="Column2567" dataDxfId="13817"/>
    <tableColumn id="2568" xr3:uid="{4CB9D437-E863-E74E-B54D-05BD41CB1BE8}" name="Column2568" dataDxfId="13816"/>
    <tableColumn id="2569" xr3:uid="{39436121-98C7-A74F-8403-53F321CD434D}" name="Column2569" dataDxfId="13815"/>
    <tableColumn id="2570" xr3:uid="{BEFED5B1-0B6E-9143-9913-FBAA06D7A758}" name="Column2570" dataDxfId="13814"/>
    <tableColumn id="2571" xr3:uid="{61FA529C-0060-4F4B-B0E8-479CD381BF6F}" name="Column2571" dataDxfId="13813"/>
    <tableColumn id="2572" xr3:uid="{4ECFF190-82CB-754C-A5DA-288FE84F37AD}" name="Column2572" dataDxfId="13812"/>
    <tableColumn id="2573" xr3:uid="{4B122869-7D3A-7F42-91F3-6E4495619083}" name="Column2573" dataDxfId="13811"/>
    <tableColumn id="2574" xr3:uid="{837107CC-98AB-AF45-A8BB-45AEC5BEC68F}" name="Column2574" dataDxfId="13810"/>
    <tableColumn id="2575" xr3:uid="{F2EE3EE2-2753-0A43-ABA7-2B3FA7A288EA}" name="Column2575" dataDxfId="13809"/>
    <tableColumn id="2576" xr3:uid="{3E427E8E-AA64-DF46-80F3-B752F14C26C0}" name="Column2576" dataDxfId="13808"/>
    <tableColumn id="2577" xr3:uid="{C2882E9E-FA21-544C-930C-193C2C075D94}" name="Column2577" dataDxfId="13807"/>
    <tableColumn id="2578" xr3:uid="{AB8E7054-E3EA-5F4B-810F-169CA46AB583}" name="Column2578" dataDxfId="13806"/>
    <tableColumn id="2579" xr3:uid="{B2B4BC3A-2500-6D46-801D-7E85664ECDEF}" name="Column2579" dataDxfId="13805"/>
    <tableColumn id="2580" xr3:uid="{6C9EEADF-6688-214E-8344-4D814D450DE3}" name="Column2580" dataDxfId="13804"/>
    <tableColumn id="2581" xr3:uid="{1F56BE0E-7EE2-2E4E-A950-8D1D13176BAB}" name="Column2581" dataDxfId="13803"/>
    <tableColumn id="2582" xr3:uid="{0BC45E79-C62D-6A4B-B588-B1DAEC9E8BA1}" name="Column2582" dataDxfId="13802"/>
    <tableColumn id="2583" xr3:uid="{1607F2B4-CBC5-1740-AC9A-8E04ABAE591E}" name="Column2583" dataDxfId="13801"/>
    <tableColumn id="2584" xr3:uid="{FED9253E-FABE-4348-8C39-3F86D36E8A54}" name="Column2584" dataDxfId="13800"/>
    <tableColumn id="2585" xr3:uid="{96527AC8-CC97-5845-B60F-0D695617AAF1}" name="Column2585" dataDxfId="13799"/>
    <tableColumn id="2586" xr3:uid="{F7007249-A1F8-9A49-B683-2D5CD830ECEF}" name="Column2586" dataDxfId="13798"/>
    <tableColumn id="2587" xr3:uid="{1C69E6B0-ECB2-4742-AC37-9695F50519B1}" name="Column2587" dataDxfId="13797"/>
    <tableColumn id="2588" xr3:uid="{78E971D7-FC19-854A-A592-4944CF0B4D93}" name="Column2588" dataDxfId="13796"/>
    <tableColumn id="2589" xr3:uid="{D1E302C3-3B56-9F40-AE09-3A55E77326F1}" name="Column2589" dataDxfId="13795"/>
    <tableColumn id="2590" xr3:uid="{328BEF0F-E252-9F44-8A0C-CCE1B0F2B247}" name="Column2590" dataDxfId="13794"/>
    <tableColumn id="2591" xr3:uid="{429CCBF7-ACA1-C742-8F16-7CA430E35F34}" name="Column2591" dataDxfId="13793"/>
    <tableColumn id="2592" xr3:uid="{5A45C671-7C3C-AD4A-B5C6-9CE042B0E796}" name="Column2592" dataDxfId="13792"/>
    <tableColumn id="2593" xr3:uid="{863E0EC4-25D0-954C-A407-3596EBD7DA11}" name="Column2593" dataDxfId="13791"/>
    <tableColumn id="2594" xr3:uid="{CCC3873C-6CEC-384C-A064-3D42B3E52833}" name="Column2594" dataDxfId="13790"/>
    <tableColumn id="2595" xr3:uid="{28A50975-5F7A-E149-9D34-A052CF11E2AD}" name="Column2595" dataDxfId="13789"/>
    <tableColumn id="2596" xr3:uid="{6F35B51F-6E50-064E-AF75-9B9641D7A496}" name="Column2596" dataDxfId="13788"/>
    <tableColumn id="2597" xr3:uid="{756FB464-8B86-DA4F-8EA0-3306EF4F24DA}" name="Column2597" dataDxfId="13787"/>
    <tableColumn id="2598" xr3:uid="{BF0BA807-841F-3744-96C1-F531B5584628}" name="Column2598" dataDxfId="13786"/>
    <tableColumn id="2599" xr3:uid="{286B555E-B2E4-FF4E-9292-F69CB710BA01}" name="Column2599" dataDxfId="13785"/>
    <tableColumn id="2600" xr3:uid="{CB653676-F6A1-9F40-9300-4ACA1CA33DEC}" name="Column2600" dataDxfId="13784"/>
    <tableColumn id="2601" xr3:uid="{B5ADCE63-BE9A-5442-AA16-D63CA16C1CB3}" name="Column2601" dataDxfId="13783"/>
    <tableColumn id="2602" xr3:uid="{8489ECA5-75D4-0846-A0CC-E2EF60F4E4F3}" name="Column2602" dataDxfId="13782"/>
    <tableColumn id="2603" xr3:uid="{50ABAD01-207C-B64C-9139-E86585EA7741}" name="Column2603" dataDxfId="13781"/>
    <tableColumn id="2604" xr3:uid="{CFCF48AB-EAD0-B644-9D72-43C19A7D1B02}" name="Column2604" dataDxfId="13780"/>
    <tableColumn id="2605" xr3:uid="{A517F838-A333-6A43-B060-8587E6B0CC5B}" name="Column2605" dataDxfId="13779"/>
    <tableColumn id="2606" xr3:uid="{1B38BF7C-E343-3F42-A7C3-76AFC09C1409}" name="Column2606" dataDxfId="13778"/>
    <tableColumn id="2607" xr3:uid="{7D6ED89A-21C6-D642-A04C-AF2D0D640BAB}" name="Column2607" dataDxfId="13777"/>
    <tableColumn id="2608" xr3:uid="{ADD51BCE-6517-D04D-973C-ED9761B9A6DC}" name="Column2608" dataDxfId="13776"/>
    <tableColumn id="2609" xr3:uid="{E4A56708-30D6-D448-B9C8-0CD91DCFB275}" name="Column2609" dataDxfId="13775"/>
    <tableColumn id="2610" xr3:uid="{4662A0DB-979F-CC4D-BD80-6F5A69A74283}" name="Column2610" dataDxfId="13774"/>
    <tableColumn id="2611" xr3:uid="{B8BDDDE6-97E2-7440-9DF1-CF849EA9B420}" name="Column2611" dataDxfId="13773"/>
    <tableColumn id="2612" xr3:uid="{3EB1C732-EC91-264C-BC5D-FCF14F450EC9}" name="Column2612" dataDxfId="13772"/>
    <tableColumn id="2613" xr3:uid="{17180DE3-7BD0-AC4B-9295-53B19DF670BA}" name="Column2613" dataDxfId="13771"/>
    <tableColumn id="2614" xr3:uid="{D71EDD27-93B3-C344-8707-1CEFE63FBFF4}" name="Column2614" dataDxfId="13770"/>
    <tableColumn id="2615" xr3:uid="{280F30B4-D5B3-C14E-8A02-4F7CC1B5CCFF}" name="Column2615" dataDxfId="13769"/>
    <tableColumn id="2616" xr3:uid="{A86E4489-CAE7-D441-85F1-7990B2545B29}" name="Column2616" dataDxfId="13768"/>
    <tableColumn id="2617" xr3:uid="{95CF22B9-FF62-5E46-A1F6-816CA29192AD}" name="Column2617" dataDxfId="13767"/>
    <tableColumn id="2618" xr3:uid="{35203310-AD92-D641-9D1C-9ABB22AB2640}" name="Column2618" dataDxfId="13766"/>
    <tableColumn id="2619" xr3:uid="{77B00E04-5187-D14A-9401-FB13EDCADBBD}" name="Column2619" dataDxfId="13765"/>
    <tableColumn id="2620" xr3:uid="{B5B430C9-D53A-4A43-AA37-BCDC44755F8E}" name="Column2620" dataDxfId="13764"/>
    <tableColumn id="2621" xr3:uid="{31FF2F2E-F63A-BD4F-8FA0-A767729EA895}" name="Column2621" dataDxfId="13763"/>
    <tableColumn id="2622" xr3:uid="{C6D939CA-0EE7-AE43-8ADB-32332D815660}" name="Column2622" dataDxfId="13762"/>
    <tableColumn id="2623" xr3:uid="{A54465B4-58F9-1E4C-AE84-0ECBF4FF0515}" name="Column2623" dataDxfId="13761"/>
    <tableColumn id="2624" xr3:uid="{85B96DF7-7E60-B448-921C-94AD7DC69100}" name="Column2624" dataDxfId="13760"/>
    <tableColumn id="2625" xr3:uid="{852E1CD4-95A2-A646-B3CC-659D66FD65E8}" name="Column2625" dataDxfId="13759"/>
    <tableColumn id="2626" xr3:uid="{F1781F71-41F2-EE47-A12D-BB9AA8CFBDB9}" name="Column2626" dataDxfId="13758"/>
    <tableColumn id="2627" xr3:uid="{C5DCB0B5-A4D9-DF49-B496-609E9FDE4462}" name="Column2627" dataDxfId="13757"/>
    <tableColumn id="2628" xr3:uid="{DDD0E490-514C-4844-AA16-50AED4BEB305}" name="Column2628" dataDxfId="13756"/>
    <tableColumn id="2629" xr3:uid="{C1A24D9F-32CC-6F43-ABFF-031076453888}" name="Column2629" dataDxfId="13755"/>
    <tableColumn id="2630" xr3:uid="{A19A8FC4-2BBE-4246-9F0E-4A1D0C527BDC}" name="Column2630" dataDxfId="13754"/>
    <tableColumn id="2631" xr3:uid="{A186BCFA-A4C2-F945-9DBD-722482D7458E}" name="Column2631" dataDxfId="13753"/>
    <tableColumn id="2632" xr3:uid="{658E500A-51D0-5046-872A-ED1C2D26DD73}" name="Column2632" dataDxfId="13752"/>
    <tableColumn id="2633" xr3:uid="{85872547-658E-8540-A932-BDA9F611C8B0}" name="Column2633" dataDxfId="13751"/>
    <tableColumn id="2634" xr3:uid="{D21F57BB-0F02-8446-844C-F5400B5603AD}" name="Column2634" dataDxfId="13750"/>
    <tableColumn id="2635" xr3:uid="{B3CA386B-6C63-2343-BF12-13EDB91C7785}" name="Column2635" dataDxfId="13749"/>
    <tableColumn id="2636" xr3:uid="{2135595E-98D5-9746-9520-7CB3B02959CA}" name="Column2636" dataDxfId="13748"/>
    <tableColumn id="2637" xr3:uid="{63308D8B-2B04-FC42-8C6D-3BB3706744AC}" name="Column2637" dataDxfId="13747"/>
    <tableColumn id="2638" xr3:uid="{9B3EB5B5-152D-DB4E-84A9-E348F638DDE1}" name="Column2638" dataDxfId="13746"/>
    <tableColumn id="2639" xr3:uid="{48BDACA3-4386-3E43-8B90-9E16390577AE}" name="Column2639" dataDxfId="13745"/>
    <tableColumn id="2640" xr3:uid="{ECC38239-A942-5648-9236-D66AE0E9C346}" name="Column2640" dataDxfId="13744"/>
    <tableColumn id="2641" xr3:uid="{92D2A879-5C47-DC49-A8E2-8490B803EAD6}" name="Column2641" dataDxfId="13743"/>
    <tableColumn id="2642" xr3:uid="{BD9E8F53-533C-9048-B9D9-529881B1CF1C}" name="Column2642" dataDxfId="13742"/>
    <tableColumn id="2643" xr3:uid="{BD8760FE-6F36-7347-BA29-4CA162936E5A}" name="Column2643" dataDxfId="13741"/>
    <tableColumn id="2644" xr3:uid="{F6012FEB-A35C-2647-BF40-16E494F96C5B}" name="Column2644" dataDxfId="13740"/>
    <tableColumn id="2645" xr3:uid="{7C31E5E5-E50E-AB4F-8138-DF8E6584D43E}" name="Column2645" dataDxfId="13739"/>
    <tableColumn id="2646" xr3:uid="{E4CBCDA7-F447-1B41-9774-AAD7B2C0D12B}" name="Column2646" dataDxfId="13738"/>
    <tableColumn id="2647" xr3:uid="{73404644-09DC-AC40-829E-7CA439041105}" name="Column2647" dataDxfId="13737"/>
    <tableColumn id="2648" xr3:uid="{48425A7F-7BBF-5344-BE01-2BC0458741F2}" name="Column2648" dataDxfId="13736"/>
    <tableColumn id="2649" xr3:uid="{E6AA9252-3263-794E-9795-06687642D065}" name="Column2649" dataDxfId="13735"/>
    <tableColumn id="2650" xr3:uid="{872A897A-9A7F-224C-8FCD-5578077D7846}" name="Column2650" dataDxfId="13734"/>
    <tableColumn id="2651" xr3:uid="{041F80AA-7698-9B4A-A6C1-46D8945FDAF0}" name="Column2651" dataDxfId="13733"/>
    <tableColumn id="2652" xr3:uid="{5455C72D-D9A1-4545-9F9F-60F3B49F90FB}" name="Column2652" dataDxfId="13732"/>
    <tableColumn id="2653" xr3:uid="{07858D1F-769E-064A-B763-315539D9887F}" name="Column2653" dataDxfId="13731"/>
    <tableColumn id="2654" xr3:uid="{4FF06202-7494-C145-808A-41D9A535A9E3}" name="Column2654" dataDxfId="13730"/>
    <tableColumn id="2655" xr3:uid="{1E6F9601-2F32-E742-8010-192181C14C66}" name="Column2655" dataDxfId="13729"/>
    <tableColumn id="2656" xr3:uid="{AC46B2D1-EB66-C94D-A013-141270D9E10E}" name="Column2656" dataDxfId="13728"/>
    <tableColumn id="2657" xr3:uid="{A2D5CCD4-44D5-DC46-86F1-0959261BEE20}" name="Column2657" dataDxfId="13727"/>
    <tableColumn id="2658" xr3:uid="{5812FA9D-1FEA-364B-98F3-283BB76908D0}" name="Column2658" dataDxfId="13726"/>
    <tableColumn id="2659" xr3:uid="{474715ED-901D-FD48-BE85-BA13B8B783E6}" name="Column2659" dataDxfId="13725"/>
    <tableColumn id="2660" xr3:uid="{00D3E5E6-CBA6-D144-BA2E-B2D86E95ADDD}" name="Column2660" dataDxfId="13724"/>
    <tableColumn id="2661" xr3:uid="{4A714199-E773-654A-A8C6-04728C1505F8}" name="Column2661" dataDxfId="13723"/>
    <tableColumn id="2662" xr3:uid="{D5FF8DB7-CA33-B049-91A8-189E8FA7A7AB}" name="Column2662" dataDxfId="13722"/>
    <tableColumn id="2663" xr3:uid="{153A480F-71C8-954F-B38F-7B6F0227BB77}" name="Column2663" dataDxfId="13721"/>
    <tableColumn id="2664" xr3:uid="{28E300C8-F42C-5240-9A8D-A1ABD50AD39E}" name="Column2664" dataDxfId="13720"/>
    <tableColumn id="2665" xr3:uid="{7E74F441-5C82-8744-A6A0-ECCA229B8B1F}" name="Column2665" dataDxfId="13719"/>
    <tableColumn id="2666" xr3:uid="{AE7FCCD4-77BC-E748-8870-724CE803550D}" name="Column2666" dataDxfId="13718"/>
    <tableColumn id="2667" xr3:uid="{1D19C059-D933-7D45-892A-ED90FAE556DE}" name="Column2667" dataDxfId="13717"/>
    <tableColumn id="2668" xr3:uid="{BD26C4C0-C0E1-8F4F-B053-1B0F4814F644}" name="Column2668" dataDxfId="13716"/>
    <tableColumn id="2669" xr3:uid="{8E8C4E39-925C-6743-BA97-C96D53F23725}" name="Column2669" dataDxfId="13715"/>
    <tableColumn id="2670" xr3:uid="{192662D1-D83A-1D42-92BF-5216B80C61C8}" name="Column2670" dataDxfId="13714"/>
    <tableColumn id="2671" xr3:uid="{8557884A-F01F-F643-A5C0-24AD425621FE}" name="Column2671" dataDxfId="13713"/>
    <tableColumn id="2672" xr3:uid="{F9D89A9C-423D-8245-81F5-5EA93CDF4897}" name="Column2672" dataDxfId="13712"/>
    <tableColumn id="2673" xr3:uid="{B94893EC-E7F0-D146-9FF3-B11D2876807E}" name="Column2673" dataDxfId="13711"/>
    <tableColumn id="2674" xr3:uid="{13693B21-8612-7F46-91C3-5BA068A92616}" name="Column2674" dataDxfId="13710"/>
    <tableColumn id="2675" xr3:uid="{D13F65DA-F31A-FC4E-A4D3-ADFF1D706A9F}" name="Column2675" dataDxfId="13709"/>
    <tableColumn id="2676" xr3:uid="{EDEAE37F-DD7F-BD40-BB19-9FF748DC4BFE}" name="Column2676" dataDxfId="13708"/>
    <tableColumn id="2677" xr3:uid="{8478A9BB-2D47-224C-9677-C3CC82C4FD8B}" name="Column2677" dataDxfId="13707"/>
    <tableColumn id="2678" xr3:uid="{6E1DB796-8BB7-ED40-9817-FE40B53CE5EA}" name="Column2678" dataDxfId="13706"/>
    <tableColumn id="2679" xr3:uid="{A7664E94-14D3-0442-B936-26B8709DB696}" name="Column2679" dataDxfId="13705"/>
    <tableColumn id="2680" xr3:uid="{FAAEFB67-BB27-4543-ADC7-456C34FF5EBF}" name="Column2680" dataDxfId="13704"/>
    <tableColumn id="2681" xr3:uid="{A1D49686-0324-A54D-AC2C-0BC80C67A7E3}" name="Column2681" dataDxfId="13703"/>
    <tableColumn id="2682" xr3:uid="{17885164-EE98-9044-B707-992DC086DE54}" name="Column2682" dataDxfId="13702"/>
    <tableColumn id="2683" xr3:uid="{1C719EA5-12CC-4F42-9982-34C49992B150}" name="Column2683" dataDxfId="13701"/>
    <tableColumn id="2684" xr3:uid="{6A3439B2-E647-164E-B796-258C26934BD0}" name="Column2684" dataDxfId="13700"/>
    <tableColumn id="2685" xr3:uid="{B5ADE454-5274-6C4B-A199-4A9024E121CE}" name="Column2685" dataDxfId="13699"/>
    <tableColumn id="2686" xr3:uid="{6B09AE43-1C5C-F14E-9EC9-3C86C10E85D8}" name="Column2686" dataDxfId="13698"/>
    <tableColumn id="2687" xr3:uid="{D87EC58B-7500-E042-B0BC-0F8532F22DD8}" name="Column2687" dataDxfId="13697"/>
    <tableColumn id="2688" xr3:uid="{00F71D2D-6605-7149-BB12-19CC4D2F0F5A}" name="Column2688" dataDxfId="13696"/>
    <tableColumn id="2689" xr3:uid="{FDC9A39B-0B95-8A49-9130-335BCBCA9742}" name="Column2689" dataDxfId="13695"/>
    <tableColumn id="2690" xr3:uid="{CA9AEDA2-A56F-3B42-B06C-72E431640965}" name="Column2690" dataDxfId="13694"/>
    <tableColumn id="2691" xr3:uid="{BBD61AA7-12FD-DD4D-9060-E8152A45258B}" name="Column2691" dataDxfId="13693"/>
    <tableColumn id="2692" xr3:uid="{8EB39FEA-4DED-9543-8FB8-0B7803DA0759}" name="Column2692" dataDxfId="13692"/>
    <tableColumn id="2693" xr3:uid="{70853220-01FC-534B-8A3C-8D43C45EF150}" name="Column2693" dataDxfId="13691"/>
    <tableColumn id="2694" xr3:uid="{4C2E17A1-4900-2D43-8D17-197935C1F732}" name="Column2694" dataDxfId="13690"/>
    <tableColumn id="2695" xr3:uid="{7FFE9E97-B778-4D44-88E0-7D08AC879A65}" name="Column2695" dataDxfId="13689"/>
    <tableColumn id="2696" xr3:uid="{CB4717D2-88F6-874B-BDE5-3060853FA530}" name="Column2696" dataDxfId="13688"/>
    <tableColumn id="2697" xr3:uid="{23744266-EC94-054A-89D5-EC5105BDF187}" name="Column2697" dataDxfId="13687"/>
    <tableColumn id="2698" xr3:uid="{678256BA-24CE-AE47-866D-751532A1500A}" name="Column2698" dataDxfId="13686"/>
    <tableColumn id="2699" xr3:uid="{FACF35CA-63F8-3940-9667-83FC6C161AB9}" name="Column2699" dataDxfId="13685"/>
    <tableColumn id="2700" xr3:uid="{6A777526-0300-334F-8AAD-E0049D38B728}" name="Column2700" dataDxfId="13684"/>
    <tableColumn id="2701" xr3:uid="{FAD0D04D-5B42-E846-83FB-72EA7F2839EA}" name="Column2701" dataDxfId="13683"/>
    <tableColumn id="2702" xr3:uid="{38FD7395-EC93-5A43-AFC8-255FC9178D6A}" name="Column2702" dataDxfId="13682"/>
    <tableColumn id="2703" xr3:uid="{C724E3F9-62B3-8045-9F7F-CABC68623F80}" name="Column2703" dataDxfId="13681"/>
    <tableColumn id="2704" xr3:uid="{6001D99C-DCCB-D74C-936A-07A9CCCF60B0}" name="Column2704" dataDxfId="13680"/>
    <tableColumn id="2705" xr3:uid="{5EC81C5E-A99E-034F-A12F-C9F98B3C9643}" name="Column2705" dataDxfId="13679"/>
    <tableColumn id="2706" xr3:uid="{45F8A154-1B9F-2546-B98F-2EE0913FF226}" name="Column2706" dataDxfId="13678"/>
    <tableColumn id="2707" xr3:uid="{B25D2109-5533-164A-B4A8-A83E137C4F10}" name="Column2707" dataDxfId="13677"/>
    <tableColumn id="2708" xr3:uid="{49A3EDF7-2E6E-5C42-800E-7B82EA347A82}" name="Column2708" dataDxfId="13676"/>
    <tableColumn id="2709" xr3:uid="{5E5661BB-6452-7947-AAD2-6BEDE158075C}" name="Column2709" dataDxfId="13675"/>
    <tableColumn id="2710" xr3:uid="{1EB8F65C-595B-5045-A512-E79BFD0DBF72}" name="Column2710" dataDxfId="13674"/>
    <tableColumn id="2711" xr3:uid="{B624C586-1147-C84B-BC13-2C47C45A6CAF}" name="Column2711" dataDxfId="13673"/>
    <tableColumn id="2712" xr3:uid="{37618E1F-8D76-A249-9CA8-F7C96432932A}" name="Column2712" dataDxfId="13672"/>
    <tableColumn id="2713" xr3:uid="{B168F4F0-BB7B-3D4A-8117-42151E5F7754}" name="Column2713" dataDxfId="13671"/>
    <tableColumn id="2714" xr3:uid="{8FD9AC56-75BF-DF4C-AFF0-6F994E9D95EB}" name="Column2714" dataDxfId="13670"/>
    <tableColumn id="2715" xr3:uid="{2226B141-417E-664F-9FD9-58B965ABA2FC}" name="Column2715" dataDxfId="13669"/>
    <tableColumn id="2716" xr3:uid="{4A53DCE7-B1C8-AF41-993B-F99BBE3D020C}" name="Column2716" dataDxfId="13668"/>
    <tableColumn id="2717" xr3:uid="{90FE0E21-2026-B141-BC8D-35B1CEDFE3F9}" name="Column2717" dataDxfId="13667"/>
    <tableColumn id="2718" xr3:uid="{0C33F677-5E0D-7241-B790-BE0B35433DD5}" name="Column2718" dataDxfId="13666"/>
    <tableColumn id="2719" xr3:uid="{C96233BA-24DF-8B4A-831A-120AC092A763}" name="Column2719" dataDxfId="13665"/>
    <tableColumn id="2720" xr3:uid="{EF1DF618-D90F-EA4D-A2A1-93E6B9670C49}" name="Column2720" dataDxfId="13664"/>
    <tableColumn id="2721" xr3:uid="{FD735D2A-F3CA-974E-A399-A5270D3CDC8C}" name="Column2721" dataDxfId="13663"/>
    <tableColumn id="2722" xr3:uid="{CEE3EE42-8F5F-3C43-B8AD-D190983D2BA2}" name="Column2722" dataDxfId="13662"/>
    <tableColumn id="2723" xr3:uid="{73689A5B-FF56-9B4A-B444-6352A91EF5B8}" name="Column2723" dataDxfId="13661"/>
    <tableColumn id="2724" xr3:uid="{43A413FB-5BE4-9248-8F0A-0AB1FAFD66DE}" name="Column2724" dataDxfId="13660"/>
    <tableColumn id="2725" xr3:uid="{3230085B-28BD-EA41-8A5D-366B8A56DC47}" name="Column2725" dataDxfId="13659"/>
    <tableColumn id="2726" xr3:uid="{1CE8B679-BBDB-584E-BAB6-461994B4102B}" name="Column2726" dataDxfId="13658"/>
    <tableColumn id="2727" xr3:uid="{6932714C-C769-934D-A5F2-19DA758741D4}" name="Column2727" dataDxfId="13657"/>
    <tableColumn id="2728" xr3:uid="{D9713A3A-3A6C-E649-99B3-5615071061A8}" name="Column2728" dataDxfId="13656"/>
    <tableColumn id="2729" xr3:uid="{8BD43374-07E3-8147-8E96-D981F743AA78}" name="Column2729" dataDxfId="13655"/>
    <tableColumn id="2730" xr3:uid="{765C356C-35BB-574D-8449-F034B68DAED1}" name="Column2730" dataDxfId="13654"/>
    <tableColumn id="2731" xr3:uid="{A482B3FA-DC77-A846-9497-34B8099DC8DC}" name="Column2731" dataDxfId="13653"/>
    <tableColumn id="2732" xr3:uid="{9DF57783-1676-F749-852C-5488FCFC6534}" name="Column2732" dataDxfId="13652"/>
    <tableColumn id="2733" xr3:uid="{BF34BB2A-1294-864D-AB35-613FE496D10D}" name="Column2733" dataDxfId="13651"/>
    <tableColumn id="2734" xr3:uid="{DA32C8D6-7C8F-FF42-9128-5EFBC7A10C9E}" name="Column2734" dataDxfId="13650"/>
    <tableColumn id="2735" xr3:uid="{EC4DA570-0235-BE4F-8562-8EA0A408F62F}" name="Column2735" dataDxfId="13649"/>
    <tableColumn id="2736" xr3:uid="{0E008CEE-D0C0-4640-8BFE-10BB10E18D53}" name="Column2736" dataDxfId="13648"/>
    <tableColumn id="2737" xr3:uid="{A46FB637-275D-5740-B2F9-839D1C6B0126}" name="Column2737" dataDxfId="13647"/>
    <tableColumn id="2738" xr3:uid="{5CB8845A-4E54-CB49-99C3-EB0611E75751}" name="Column2738" dataDxfId="13646"/>
    <tableColumn id="2739" xr3:uid="{6C21CEB1-C611-E44D-B964-10830F53429F}" name="Column2739" dataDxfId="13645"/>
    <tableColumn id="2740" xr3:uid="{95DFEAFB-418D-F541-BA8E-FA48FEC27DF5}" name="Column2740" dataDxfId="13644"/>
    <tableColumn id="2741" xr3:uid="{D3FE7FE8-11F0-5548-83CD-3D876EFCCDF6}" name="Column2741" dataDxfId="13643"/>
    <tableColumn id="2742" xr3:uid="{944B402A-4A84-4B44-B8B4-2844C792D0DA}" name="Column2742" dataDxfId="13642"/>
    <tableColumn id="2743" xr3:uid="{BC5538D6-B4DF-8F44-8D6E-A6C52FD3DCDD}" name="Column2743" dataDxfId="13641"/>
    <tableColumn id="2744" xr3:uid="{EF385815-7312-D546-B7B0-CA56F74320C3}" name="Column2744" dataDxfId="13640"/>
    <tableColumn id="2745" xr3:uid="{C2066247-58D3-9141-8DF6-802EA7708BAA}" name="Column2745" dataDxfId="13639"/>
    <tableColumn id="2746" xr3:uid="{6F15887B-ED68-7D46-9254-B7890A4229FB}" name="Column2746" dataDxfId="13638"/>
    <tableColumn id="2747" xr3:uid="{E0159D96-E034-AE4E-8214-B39F44515DB6}" name="Column2747" dataDxfId="13637"/>
    <tableColumn id="2748" xr3:uid="{98DB8340-073B-9D4E-BFF9-5543BD8D125B}" name="Column2748" dataDxfId="13636"/>
    <tableColumn id="2749" xr3:uid="{F8689947-9D49-344A-98A0-5890BF3F5DBD}" name="Column2749" dataDxfId="13635"/>
    <tableColumn id="2750" xr3:uid="{92A4B93D-0F63-A546-82D6-0A3055EA92EC}" name="Column2750" dataDxfId="13634"/>
    <tableColumn id="2751" xr3:uid="{79EF5A8B-7E60-E644-9C30-EBC1C08473BB}" name="Column2751" dataDxfId="13633"/>
    <tableColumn id="2752" xr3:uid="{72E1958A-32AA-314B-A1D3-24D0F70D6DE5}" name="Column2752" dataDxfId="13632"/>
    <tableColumn id="2753" xr3:uid="{02D8B7F4-4391-D14D-8A3C-696AA2CD2351}" name="Column2753" dataDxfId="13631"/>
    <tableColumn id="2754" xr3:uid="{ACD07E8A-A786-6440-91CD-75753084FF60}" name="Column2754" dataDxfId="13630"/>
    <tableColumn id="2755" xr3:uid="{80CA20A3-515E-2444-A9A2-97A21F18C4F5}" name="Column2755" dataDxfId="13629"/>
    <tableColumn id="2756" xr3:uid="{B93B8685-A9D2-4B45-93BA-106620ECBF29}" name="Column2756" dataDxfId="13628"/>
    <tableColumn id="2757" xr3:uid="{9A2B815B-A14C-B448-B9D1-50902DB17084}" name="Column2757" dataDxfId="13627"/>
    <tableColumn id="2758" xr3:uid="{4307C85F-DF43-AF4C-BC32-4B2D5254F999}" name="Column2758" dataDxfId="13626"/>
    <tableColumn id="2759" xr3:uid="{FE54059A-5C5F-D34A-956A-A200DB2FB8CF}" name="Column2759" dataDxfId="13625"/>
    <tableColumn id="2760" xr3:uid="{503C3CC1-7026-FC43-8795-F6567477514F}" name="Column2760" dataDxfId="13624"/>
    <tableColumn id="2761" xr3:uid="{3017CBB9-3E07-9D46-94AD-17D412E0DD75}" name="Column2761" dataDxfId="13623"/>
    <tableColumn id="2762" xr3:uid="{623A1F4C-D431-0148-B06A-FEA895A85939}" name="Column2762" dataDxfId="13622"/>
    <tableColumn id="2763" xr3:uid="{187C7266-53EC-4244-8E30-EA92D009FD06}" name="Column2763" dataDxfId="13621"/>
    <tableColumn id="2764" xr3:uid="{342A5ADF-4E4D-084E-A187-9D75E8284762}" name="Column2764" dataDxfId="13620"/>
    <tableColumn id="2765" xr3:uid="{38083804-0B99-0341-89D8-5F529876BB47}" name="Column2765" dataDxfId="13619"/>
    <tableColumn id="2766" xr3:uid="{58F0DA43-1A1B-1946-846D-8A897C8DC484}" name="Column2766" dataDxfId="13618"/>
    <tableColumn id="2767" xr3:uid="{00F39F1B-63D6-BE4C-B510-7806F5749190}" name="Column2767" dataDxfId="13617"/>
    <tableColumn id="2768" xr3:uid="{CDA03F8A-AA28-B34B-B38E-4EC3064178AE}" name="Column2768" dataDxfId="13616"/>
    <tableColumn id="2769" xr3:uid="{2AF402D2-88D9-E149-B77D-2A2BAEAB60E6}" name="Column2769" dataDxfId="13615"/>
    <tableColumn id="2770" xr3:uid="{D75D259D-2CD9-124F-A87B-7F4A06F42EDC}" name="Column2770" dataDxfId="13614"/>
    <tableColumn id="2771" xr3:uid="{C5B296A2-FEE6-044C-AFEA-B0FC93D12F10}" name="Column2771" dataDxfId="13613"/>
    <tableColumn id="2772" xr3:uid="{C4BFBCE5-3D9F-7A41-99A5-0D524C5DB440}" name="Column2772" dataDxfId="13612"/>
    <tableColumn id="2773" xr3:uid="{26A58174-F84E-9846-A14D-D1413123D507}" name="Column2773" dataDxfId="13611"/>
    <tableColumn id="2774" xr3:uid="{38A726C6-F6CC-6C46-BE17-CF9BA62FC76B}" name="Column2774" dataDxfId="13610"/>
    <tableColumn id="2775" xr3:uid="{D93B85B3-263E-7742-8418-BA15C375CD98}" name="Column2775" dataDxfId="13609"/>
    <tableColumn id="2776" xr3:uid="{BB5763C6-D786-1444-A316-6A8905A310EE}" name="Column2776" dataDxfId="13608"/>
    <tableColumn id="2777" xr3:uid="{3E662BCD-D7F3-384D-BDD2-EF9A36D30FB5}" name="Column2777" dataDxfId="13607"/>
    <tableColumn id="2778" xr3:uid="{13082CB3-88CF-0B4E-9038-429B51ED1B7F}" name="Column2778" dataDxfId="13606"/>
    <tableColumn id="2779" xr3:uid="{505BA1C8-1ED0-1944-A1DC-22DB8B342597}" name="Column2779" dataDxfId="13605"/>
    <tableColumn id="2780" xr3:uid="{1F30A362-D4C2-9F41-BB78-6EEA4056061A}" name="Column2780" dataDxfId="13604"/>
    <tableColumn id="2781" xr3:uid="{D5632197-E77A-8440-A7F5-44CA1FEF9404}" name="Column2781" dataDxfId="13603"/>
    <tableColumn id="2782" xr3:uid="{15C10DD9-F31E-3D4B-845A-9F758891F96F}" name="Column2782" dataDxfId="13602"/>
    <tableColumn id="2783" xr3:uid="{B9AD9E3F-071B-E145-9E17-421A2B042651}" name="Column2783" dataDxfId="13601"/>
    <tableColumn id="2784" xr3:uid="{EDC9726E-DBF2-F944-AB02-360CCDC57D39}" name="Column2784" dataDxfId="13600"/>
    <tableColumn id="2785" xr3:uid="{0D043745-A1D0-D242-95B2-40A6DBD7683B}" name="Column2785" dataDxfId="13599"/>
    <tableColumn id="2786" xr3:uid="{D0DD956E-9802-954F-B860-0859E229A8B6}" name="Column2786" dataDxfId="13598"/>
    <tableColumn id="2787" xr3:uid="{2D0CBBEA-9AF7-F246-A873-311CE266BBCD}" name="Column2787" dataDxfId="13597"/>
    <tableColumn id="2788" xr3:uid="{9799D977-DEA4-FC42-9E86-8443F2D4C4EF}" name="Column2788" dataDxfId="13596"/>
    <tableColumn id="2789" xr3:uid="{918CE3A1-EBFD-DE4F-A69B-CA9C932BA468}" name="Column2789" dataDxfId="13595"/>
    <tableColumn id="2790" xr3:uid="{5C2F107B-9512-4A49-810F-002BE8D0E556}" name="Column2790" dataDxfId="13594"/>
    <tableColumn id="2791" xr3:uid="{31AFDAD2-1C5C-ED4A-AD45-E33212480360}" name="Column2791" dataDxfId="13593"/>
    <tableColumn id="2792" xr3:uid="{552E9BBD-2381-D642-B4B1-5757C1EEDCC2}" name="Column2792" dataDxfId="13592"/>
    <tableColumn id="2793" xr3:uid="{0CE768D1-AEA2-6244-A72A-0E611F0CFDB1}" name="Column2793" dataDxfId="13591"/>
    <tableColumn id="2794" xr3:uid="{9AAE46C2-7725-CB4B-AEA8-EA3D0A2DF8FE}" name="Column2794" dataDxfId="13590"/>
    <tableColumn id="2795" xr3:uid="{828C28B4-2927-A24A-A909-2D3F66632FC7}" name="Column2795" dataDxfId="13589"/>
    <tableColumn id="2796" xr3:uid="{7B3BF6A5-2183-F545-A1D7-55AD4FAA8C1A}" name="Column2796" dataDxfId="13588"/>
    <tableColumn id="2797" xr3:uid="{A28AC220-BAAE-8942-BAAC-8CBD114BF850}" name="Column2797" dataDxfId="13587"/>
    <tableColumn id="2798" xr3:uid="{62B889B6-B4DC-5443-931D-AB9903E0F0F6}" name="Column2798" dataDxfId="13586"/>
    <tableColumn id="2799" xr3:uid="{C9B34208-6643-4D44-90D1-DA29EC279375}" name="Column2799" dataDxfId="13585"/>
    <tableColumn id="2800" xr3:uid="{7830AE0C-9628-8C47-9278-D775A1BD320F}" name="Column2800" dataDxfId="13584"/>
    <tableColumn id="2801" xr3:uid="{4E52C8FF-AEA8-6948-AAC7-8DB77CF2F715}" name="Column2801" dataDxfId="13583"/>
    <tableColumn id="2802" xr3:uid="{DB654C90-7936-7A49-B9DB-4FF43B2900D6}" name="Column2802" dataDxfId="13582"/>
    <tableColumn id="2803" xr3:uid="{AB8E5B8F-5EDC-B045-B192-06D3ED42FF00}" name="Column2803" dataDxfId="13581"/>
    <tableColumn id="2804" xr3:uid="{8E733960-9F22-3142-95BF-97CB6E855597}" name="Column2804" dataDxfId="13580"/>
    <tableColumn id="2805" xr3:uid="{4E958520-A3BB-F040-B1DC-24A9B2B04F64}" name="Column2805" dataDxfId="13579"/>
    <tableColumn id="2806" xr3:uid="{2EA16B2E-EFCD-B043-9F21-8AF43E1CF269}" name="Column2806" dataDxfId="13578"/>
    <tableColumn id="2807" xr3:uid="{DC8463DA-0784-774C-9E22-893ACDCEA870}" name="Column2807" dataDxfId="13577"/>
    <tableColumn id="2808" xr3:uid="{2D410867-DA28-8D42-A0C1-28B4AD940515}" name="Column2808" dataDxfId="13576"/>
    <tableColumn id="2809" xr3:uid="{0B74D07D-ACB3-3640-A485-4811A6AE8B6A}" name="Column2809" dataDxfId="13575"/>
    <tableColumn id="2810" xr3:uid="{0F3B14A9-92B8-3442-808A-D6AAEC0B828D}" name="Column2810" dataDxfId="13574"/>
    <tableColumn id="2811" xr3:uid="{728485B2-0655-1F46-8D17-FDD1A398B24B}" name="Column2811" dataDxfId="13573"/>
    <tableColumn id="2812" xr3:uid="{68201446-B6DF-A04B-8F2A-31E8359D88A2}" name="Column2812" dataDxfId="13572"/>
    <tableColumn id="2813" xr3:uid="{37C2DD03-6BAA-EC49-8079-45D36DF3854E}" name="Column2813" dataDxfId="13571"/>
    <tableColumn id="2814" xr3:uid="{6579F8F5-310D-FC4B-BA01-33D9EF92FC45}" name="Column2814" dataDxfId="13570"/>
    <tableColumn id="2815" xr3:uid="{92E5302E-6946-4A40-805B-5467DD84ECA7}" name="Column2815" dataDxfId="13569"/>
    <tableColumn id="2816" xr3:uid="{7DAAAB26-01F2-1840-9F4D-1D6E48545F23}" name="Column2816" dataDxfId="13568"/>
    <tableColumn id="2817" xr3:uid="{8A40886E-5503-EF49-87B1-F9BB69D29080}" name="Column2817" dataDxfId="13567"/>
    <tableColumn id="2818" xr3:uid="{AD6B39BD-1BA7-8943-9EB7-8D4B171BAFDC}" name="Column2818" dataDxfId="13566"/>
    <tableColumn id="2819" xr3:uid="{D65F3689-1A7B-F449-843E-E6AA39B4EF16}" name="Column2819" dataDxfId="13565"/>
    <tableColumn id="2820" xr3:uid="{3EE3B0AB-887B-C449-9B4F-D807A54E1F47}" name="Column2820" dataDxfId="13564"/>
    <tableColumn id="2821" xr3:uid="{5FDF1952-0A7C-E340-BD39-9A912D45A33D}" name="Column2821" dataDxfId="13563"/>
    <tableColumn id="2822" xr3:uid="{745C9361-1897-924D-875B-2C02C2131650}" name="Column2822" dataDxfId="13562"/>
    <tableColumn id="2823" xr3:uid="{B8ED50CF-FB05-0446-B0EB-AA7B0DB44787}" name="Column2823" dataDxfId="13561"/>
    <tableColumn id="2824" xr3:uid="{8B11C406-651A-4E4F-93E7-802EF4DD18E2}" name="Column2824" dataDxfId="13560"/>
    <tableColumn id="2825" xr3:uid="{8908E55B-28A5-4945-AE7D-8563E0244C28}" name="Column2825" dataDxfId="13559"/>
    <tableColumn id="2826" xr3:uid="{2FAB7E23-F2B3-1742-A0AE-540CB34DEC6C}" name="Column2826" dataDxfId="13558"/>
    <tableColumn id="2827" xr3:uid="{6963D28E-F301-B44C-8B56-4FA3899E8F70}" name="Column2827" dataDxfId="13557"/>
    <tableColumn id="2828" xr3:uid="{2F559572-5699-E44B-9300-537ECC00B6A4}" name="Column2828" dataDxfId="13556"/>
    <tableColumn id="2829" xr3:uid="{358613CA-D39D-014D-B3A8-D059B3BD3F1A}" name="Column2829" dataDxfId="13555"/>
    <tableColumn id="2830" xr3:uid="{DF561F9A-F7A7-7949-B85A-DD0DA5556AAD}" name="Column2830" dataDxfId="13554"/>
    <tableColumn id="2831" xr3:uid="{E693882C-777B-304C-9270-53EFFA37F95C}" name="Column2831" dataDxfId="13553"/>
    <tableColumn id="2832" xr3:uid="{C2D4DBB9-15FC-2B4A-A69F-CCDD877F9D46}" name="Column2832" dataDxfId="13552"/>
    <tableColumn id="2833" xr3:uid="{B55AA165-D627-FB44-91E8-F8BCEE024144}" name="Column2833" dataDxfId="13551"/>
    <tableColumn id="2834" xr3:uid="{2096A21B-EC84-234E-91E2-1436E8626F6D}" name="Column2834" dataDxfId="13550"/>
    <tableColumn id="2835" xr3:uid="{A32C948C-E027-B84B-BFF0-CC71E0ECC389}" name="Column2835" dataDxfId="13549"/>
    <tableColumn id="2836" xr3:uid="{9A9C3A8B-2716-5840-99C8-453CAFC602A2}" name="Column2836" dataDxfId="13548"/>
    <tableColumn id="2837" xr3:uid="{D75E30F0-99E8-6B40-9CA6-A5C93FB13CB9}" name="Column2837" dataDxfId="13547"/>
    <tableColumn id="2838" xr3:uid="{31FD0977-248C-D741-8CE2-4701724B9EF1}" name="Column2838" dataDxfId="13546"/>
    <tableColumn id="2839" xr3:uid="{FA8D3D3B-E0C3-1F49-BE21-740FD2B1FE6F}" name="Column2839" dataDxfId="13545"/>
    <tableColumn id="2840" xr3:uid="{1A255876-0322-7746-B852-715551178E15}" name="Column2840" dataDxfId="13544"/>
    <tableColumn id="2841" xr3:uid="{0486B7DA-3E91-9847-901E-721A8A9FB93F}" name="Column2841" dataDxfId="13543"/>
    <tableColumn id="2842" xr3:uid="{60E18127-65A3-9241-9B77-5B73BABB4084}" name="Column2842" dataDxfId="13542"/>
    <tableColumn id="2843" xr3:uid="{7302FDFA-E4EE-D64E-8689-323C2B947884}" name="Column2843" dataDxfId="13541"/>
    <tableColumn id="2844" xr3:uid="{3C7F0DD5-BCBC-6444-855B-1F26388725E8}" name="Column2844" dataDxfId="13540"/>
    <tableColumn id="2845" xr3:uid="{BD586C41-03C2-C14F-94F7-45A4A36C537D}" name="Column2845" dataDxfId="13539"/>
    <tableColumn id="2846" xr3:uid="{D9A73245-03D6-5747-991A-C2C735467AFF}" name="Column2846" dataDxfId="13538"/>
    <tableColumn id="2847" xr3:uid="{E7110AB5-C9A1-8045-AC2E-549A78AF0939}" name="Column2847" dataDxfId="13537"/>
    <tableColumn id="2848" xr3:uid="{63FD75B0-0E16-7C44-9307-1AE15C72873F}" name="Column2848" dataDxfId="13536"/>
    <tableColumn id="2849" xr3:uid="{5C688517-6D50-2A49-BB15-1F300E763717}" name="Column2849" dataDxfId="13535"/>
    <tableColumn id="2850" xr3:uid="{71F545EA-5CE0-7446-B0DA-C7438C45F7C5}" name="Column2850" dataDxfId="13534"/>
    <tableColumn id="2851" xr3:uid="{45C1D2FE-97E0-024F-918C-D873AA6B6FEA}" name="Column2851" dataDxfId="13533"/>
    <tableColumn id="2852" xr3:uid="{F4464F1E-B1AF-8841-A387-E9FF60DDF3C5}" name="Column2852" dataDxfId="13532"/>
    <tableColumn id="2853" xr3:uid="{0593DAD3-C804-5045-A281-6478AA1318DF}" name="Column2853" dataDxfId="13531"/>
    <tableColumn id="2854" xr3:uid="{890753A9-5387-2B48-BB50-1F4445C8E094}" name="Column2854" dataDxfId="13530"/>
    <tableColumn id="2855" xr3:uid="{010A25C6-2EEF-8A40-ACAB-F93CDC91D7D3}" name="Column2855" dataDxfId="13529"/>
    <tableColumn id="2856" xr3:uid="{712DE8A1-69E6-5E4F-96CE-81302F0DCC05}" name="Column2856" dataDxfId="13528"/>
    <tableColumn id="2857" xr3:uid="{EA781A90-62A9-3F44-A3C5-E7A57DB3891B}" name="Column2857" dataDxfId="13527"/>
    <tableColumn id="2858" xr3:uid="{C6DD39A2-264D-EB46-8AE2-764C7496E733}" name="Column2858" dataDxfId="13526"/>
    <tableColumn id="2859" xr3:uid="{E69DA152-013A-C746-96EE-6A629FCDEBE5}" name="Column2859" dataDxfId="13525"/>
    <tableColumn id="2860" xr3:uid="{55D2F8BB-E762-3D47-B185-202496CE0F7A}" name="Column2860" dataDxfId="13524"/>
    <tableColumn id="2861" xr3:uid="{5B07EED0-695C-3F40-BC61-49DFDB2107B4}" name="Column2861" dataDxfId="13523"/>
    <tableColumn id="2862" xr3:uid="{BE8C55EF-AB07-5A4A-B396-87EFDAC401AB}" name="Column2862" dataDxfId="13522"/>
    <tableColumn id="2863" xr3:uid="{6FF30588-353F-054B-A1AF-55C70F6167F1}" name="Column2863" dataDxfId="13521"/>
    <tableColumn id="2864" xr3:uid="{ECAE1514-154F-CF49-A0D8-CDA7E2C16042}" name="Column2864" dataDxfId="13520"/>
    <tableColumn id="2865" xr3:uid="{C8F3B768-29FF-A34F-A1FD-E624AB7C0E91}" name="Column2865" dataDxfId="13519"/>
    <tableColumn id="2866" xr3:uid="{ED244C10-7E31-0C43-9731-8D6F6AF4A259}" name="Column2866" dataDxfId="13518"/>
    <tableColumn id="2867" xr3:uid="{4B1D61AB-205C-8D4A-BCD3-B65E2092498C}" name="Column2867" dataDxfId="13517"/>
    <tableColumn id="2868" xr3:uid="{FE582254-6410-3140-B22D-7C5D00B726DC}" name="Column2868" dataDxfId="13516"/>
    <tableColumn id="2869" xr3:uid="{77BAB17A-AE85-AF44-96D5-4D971520CC6C}" name="Column2869" dataDxfId="13515"/>
    <tableColumn id="2870" xr3:uid="{C96EDC1D-267F-5045-96E9-180C4EF4B821}" name="Column2870" dataDxfId="13514"/>
    <tableColumn id="2871" xr3:uid="{CC139B03-6E36-F541-841B-F12A92AF4E12}" name="Column2871" dataDxfId="13513"/>
    <tableColumn id="2872" xr3:uid="{6BEB7DE2-DDC6-8E42-850E-5E305CE2EF13}" name="Column2872" dataDxfId="13512"/>
    <tableColumn id="2873" xr3:uid="{D3F1FE8F-B15E-334B-994F-F1D446597525}" name="Column2873" dataDxfId="13511"/>
    <tableColumn id="2874" xr3:uid="{F773A5DC-4635-BD46-95D4-83AE3EC9968E}" name="Column2874" dataDxfId="13510"/>
    <tableColumn id="2875" xr3:uid="{CD9ADF54-7C85-BD4F-9444-4F14E4FB9710}" name="Column2875" dataDxfId="13509"/>
    <tableColumn id="2876" xr3:uid="{E33E336E-90FC-D041-8F93-A5BCBBC1C483}" name="Column2876" dataDxfId="13508"/>
    <tableColumn id="2877" xr3:uid="{A4350E72-69E4-B948-B168-2B208FA94D1F}" name="Column2877" dataDxfId="13507"/>
    <tableColumn id="2878" xr3:uid="{98F79161-7F9F-3B4C-8519-A05BF9D59170}" name="Column2878" dataDxfId="13506"/>
    <tableColumn id="2879" xr3:uid="{C6E492D8-D5DC-A84A-92A7-3360AA52520C}" name="Column2879" dataDxfId="13505"/>
    <tableColumn id="2880" xr3:uid="{6D0FF8DF-F3A2-3544-A0C9-156C6A231D1E}" name="Column2880" dataDxfId="13504"/>
    <tableColumn id="2881" xr3:uid="{33552DD3-C1DE-2F49-8E6F-D659746AB6E5}" name="Column2881" dataDxfId="13503"/>
    <tableColumn id="2882" xr3:uid="{2EFC48AF-79CA-C94C-9BEF-7CD9001434EC}" name="Column2882" dataDxfId="13502"/>
    <tableColumn id="2883" xr3:uid="{0219575E-1CCA-384D-92AB-46F98EA45D5F}" name="Column2883" dataDxfId="13501"/>
    <tableColumn id="2884" xr3:uid="{F970FF46-C5A0-644B-A209-E123115E7B99}" name="Column2884" dataDxfId="13500"/>
    <tableColumn id="2885" xr3:uid="{481F3D94-84AA-1747-A04B-F79060A70D40}" name="Column2885" dataDxfId="13499"/>
    <tableColumn id="2886" xr3:uid="{BAABFCD2-CC6A-E94D-BD86-A509A1204820}" name="Column2886" dataDxfId="13498"/>
    <tableColumn id="2887" xr3:uid="{32629266-4205-4741-A5A4-6D9C34E0971F}" name="Column2887" dataDxfId="13497"/>
    <tableColumn id="2888" xr3:uid="{362326BB-6CF6-9B46-B204-66E459AB7924}" name="Column2888" dataDxfId="13496"/>
    <tableColumn id="2889" xr3:uid="{A04CC85B-09F4-9A48-9BCB-98D83794521A}" name="Column2889" dataDxfId="13495"/>
    <tableColumn id="2890" xr3:uid="{7D0162B9-A108-2847-A4BD-C652884C9653}" name="Column2890" dataDxfId="13494"/>
    <tableColumn id="2891" xr3:uid="{31F7E75E-5077-6D42-B306-3A8CAFA0A79C}" name="Column2891" dataDxfId="13493"/>
    <tableColumn id="2892" xr3:uid="{7D00EB25-1635-EC49-AE10-D4577222EC0E}" name="Column2892" dataDxfId="13492"/>
    <tableColumn id="2893" xr3:uid="{40244EAF-B2DE-8B4F-8D08-87685A63D720}" name="Column2893" dataDxfId="13491"/>
    <tableColumn id="2894" xr3:uid="{6BB1CA44-989C-0B4E-96E1-9A6ACA5A8E02}" name="Column2894" dataDxfId="13490"/>
    <tableColumn id="2895" xr3:uid="{A6E71970-3223-2D4A-BBA8-4933EEFF9CE7}" name="Column2895" dataDxfId="13489"/>
    <tableColumn id="2896" xr3:uid="{6B3B8AB9-6CEF-2340-9651-B5DE459415CD}" name="Column2896" dataDxfId="13488"/>
    <tableColumn id="2897" xr3:uid="{53F49C5A-3C4E-6746-BEC7-02B53B3AE31E}" name="Column2897" dataDxfId="13487"/>
    <tableColumn id="2898" xr3:uid="{E7B92A20-C20C-194A-B55A-7F5ED0C9EED5}" name="Column2898" dataDxfId="13486"/>
    <tableColumn id="2899" xr3:uid="{B43E2AA1-78BB-0E4A-994F-81EC1BC6A30E}" name="Column2899" dataDxfId="13485"/>
    <tableColumn id="2900" xr3:uid="{1AAFD7A9-19F6-634E-BA42-B580744CF6CE}" name="Column2900" dataDxfId="13484"/>
    <tableColumn id="2901" xr3:uid="{1A6443BA-AECC-CC4E-807D-252C855E3B4A}" name="Column2901" dataDxfId="13483"/>
    <tableColumn id="2902" xr3:uid="{878EA7D5-6924-9645-B8C7-9F3B72972597}" name="Column2902" dataDxfId="13482"/>
    <tableColumn id="2903" xr3:uid="{811B45BB-06C9-0849-98A0-6E6DF902B8E2}" name="Column2903" dataDxfId="13481"/>
    <tableColumn id="2904" xr3:uid="{592E2B46-3FE6-EC49-814B-D0EF690F7DD0}" name="Column2904" dataDxfId="13480"/>
    <tableColumn id="2905" xr3:uid="{01510BE2-F3C3-B940-A43E-B337EBD9C214}" name="Column2905" dataDxfId="13479"/>
    <tableColumn id="2906" xr3:uid="{720BBD14-D874-7A47-B4B5-F2A33B636AFD}" name="Column2906" dataDxfId="13478"/>
    <tableColumn id="2907" xr3:uid="{0EC4D407-FD35-214B-9DD0-D99B070EE558}" name="Column2907" dataDxfId="13477"/>
    <tableColumn id="2908" xr3:uid="{C07B2D6F-677D-3341-814C-FAC9BE643A04}" name="Column2908" dataDxfId="13476"/>
    <tableColumn id="2909" xr3:uid="{D694EA79-EEC2-044C-9E9F-F8E6FFDA56DA}" name="Column2909" dataDxfId="13475"/>
    <tableColumn id="2910" xr3:uid="{9550BB90-5F85-4341-B822-33DEA26EF89E}" name="Column2910" dataDxfId="13474"/>
    <tableColumn id="2911" xr3:uid="{9BE30C79-68D2-7042-BA2D-C0A556BA3115}" name="Column2911" dataDxfId="13473"/>
    <tableColumn id="2912" xr3:uid="{D7E416CB-7999-074E-9552-E9497910E58F}" name="Column2912" dataDxfId="13472"/>
    <tableColumn id="2913" xr3:uid="{B445A417-27D1-A541-BC52-ABAF5364B373}" name="Column2913" dataDxfId="13471"/>
    <tableColumn id="2914" xr3:uid="{2DF89BD6-D090-3E47-B058-B79FAD7FC9A6}" name="Column2914" dataDxfId="13470"/>
    <tableColumn id="2915" xr3:uid="{1EC1E255-364F-7443-BE54-BD112FAD2E5A}" name="Column2915" dataDxfId="13469"/>
    <tableColumn id="2916" xr3:uid="{54B3590D-0A71-6A40-81A4-A124A893243A}" name="Column2916" dataDxfId="13468"/>
    <tableColumn id="2917" xr3:uid="{1AFBABEC-5A2B-5845-B467-28CF798E4327}" name="Column2917" dataDxfId="13467"/>
    <tableColumn id="2918" xr3:uid="{F8586ABF-CD41-2046-80FE-A3F3F93B7CE6}" name="Column2918" dataDxfId="13466"/>
    <tableColumn id="2919" xr3:uid="{6A133F92-EE99-774B-87D7-15CDBE97E39A}" name="Column2919" dataDxfId="13465"/>
    <tableColumn id="2920" xr3:uid="{2E976EE2-517E-2D4F-9C33-13DB85E09580}" name="Column2920" dataDxfId="13464"/>
    <tableColumn id="2921" xr3:uid="{CF6CD7A7-EB20-3F4B-B524-106EBDDE81BF}" name="Column2921" dataDxfId="13463"/>
    <tableColumn id="2922" xr3:uid="{80AD00E7-BD97-964D-B98A-B62432F74380}" name="Column2922" dataDxfId="13462"/>
    <tableColumn id="2923" xr3:uid="{2AAED254-B997-9244-AE6D-BAF6286F223C}" name="Column2923" dataDxfId="13461"/>
    <tableColumn id="2924" xr3:uid="{1E584A99-8733-3E41-B1EC-E1B5EA49EE53}" name="Column2924" dataDxfId="13460"/>
    <tableColumn id="2925" xr3:uid="{217D1929-6D3D-CC49-A794-3F32A1F96E60}" name="Column2925" dataDxfId="13459"/>
    <tableColumn id="2926" xr3:uid="{7275B5C2-3223-F24C-8160-E27BBF6AC3CC}" name="Column2926" dataDxfId="13458"/>
    <tableColumn id="2927" xr3:uid="{00CB5023-FC91-5641-BFE0-8E69930BE367}" name="Column2927" dataDxfId="13457"/>
    <tableColumn id="2928" xr3:uid="{8BBDB2FF-D600-5840-A676-693E719F6CD0}" name="Column2928" dataDxfId="13456"/>
    <tableColumn id="2929" xr3:uid="{3008AFF9-02A8-534A-AC87-0695F1A6A61A}" name="Column2929" dataDxfId="13455"/>
    <tableColumn id="2930" xr3:uid="{926EC177-1F11-C241-82CE-F9FDB0146A4E}" name="Column2930" dataDxfId="13454"/>
    <tableColumn id="2931" xr3:uid="{F1CF5C16-F843-6B42-AB58-A379055BEDA4}" name="Column2931" dataDxfId="13453"/>
    <tableColumn id="2932" xr3:uid="{FBF79EDF-5103-E14B-B5AF-6A1AC9736B2E}" name="Column2932" dataDxfId="13452"/>
    <tableColumn id="2933" xr3:uid="{28938076-2253-404A-BE29-CDDA3CCACA3A}" name="Column2933" dataDxfId="13451"/>
    <tableColumn id="2934" xr3:uid="{6B18670D-0107-D340-A6A3-35DC390742BD}" name="Column2934" dataDxfId="13450"/>
    <tableColumn id="2935" xr3:uid="{D16C7E68-BE2A-FD45-BEDA-483E61FCE7CC}" name="Column2935" dataDxfId="13449"/>
    <tableColumn id="2936" xr3:uid="{9DCE4B37-9AA4-5549-ABFA-C8F90284BE49}" name="Column2936" dataDxfId="13448"/>
    <tableColumn id="2937" xr3:uid="{45EB4F30-7FA4-694A-A1E1-B1BA2AA6F731}" name="Column2937" dataDxfId="13447"/>
    <tableColumn id="2938" xr3:uid="{99E61F7B-D5CC-0043-A5C3-9375496439B9}" name="Column2938" dataDxfId="13446"/>
    <tableColumn id="2939" xr3:uid="{EC5DBFE0-8B43-7745-8ADF-516D017E0F01}" name="Column2939" dataDxfId="13445"/>
    <tableColumn id="2940" xr3:uid="{08E529F3-431F-D144-940E-DD82D7EA06D2}" name="Column2940" dataDxfId="13444"/>
    <tableColumn id="2941" xr3:uid="{C6F818DA-165C-604F-BC03-7077D84EDCF8}" name="Column2941" dataDxfId="13443"/>
    <tableColumn id="2942" xr3:uid="{4EA5FC88-9312-074D-9D41-8B35A710542E}" name="Column2942" dataDxfId="13442"/>
    <tableColumn id="2943" xr3:uid="{46421165-84DE-114B-B9BC-9D49664B2BCA}" name="Column2943" dataDxfId="13441"/>
    <tableColumn id="2944" xr3:uid="{BB1C5CB6-0FBE-D646-9D07-C56715161891}" name="Column2944" dataDxfId="13440"/>
    <tableColumn id="2945" xr3:uid="{3A2FDBBB-D58E-1A40-A618-140FF264103E}" name="Column2945" dataDxfId="13439"/>
    <tableColumn id="2946" xr3:uid="{0986C85A-56A0-A740-9969-1907910AEC4D}" name="Column2946" dataDxfId="13438"/>
    <tableColumn id="2947" xr3:uid="{947AC87F-AFCB-974A-83B9-624A2CE3C460}" name="Column2947" dataDxfId="13437"/>
    <tableColumn id="2948" xr3:uid="{1D0C3C9A-982B-9146-A7A6-BD4DF90552AA}" name="Column2948" dataDxfId="13436"/>
    <tableColumn id="2949" xr3:uid="{0AA1F81F-3719-C645-82C5-C06A37CC9E45}" name="Column2949" dataDxfId="13435"/>
    <tableColumn id="2950" xr3:uid="{00A0FDD4-D3A4-5249-A0B8-3374365AD487}" name="Column2950" dataDxfId="13434"/>
    <tableColumn id="2951" xr3:uid="{4F42624A-AED5-754A-A8CA-2A70792D9F44}" name="Column2951" dataDxfId="13433"/>
    <tableColumn id="2952" xr3:uid="{48140365-9AAE-7444-B464-ADB4D61B5264}" name="Column2952" dataDxfId="13432"/>
    <tableColumn id="2953" xr3:uid="{C5EA1E98-2EAA-154D-99E1-C529546AC9FB}" name="Column2953" dataDxfId="13431"/>
    <tableColumn id="2954" xr3:uid="{FCEE0653-F320-C64E-A79C-E3F9CDFEF9DB}" name="Column2954" dataDxfId="13430"/>
    <tableColumn id="2955" xr3:uid="{A993B127-EA7B-9447-BC74-668D2A4F47AC}" name="Column2955" dataDxfId="13429"/>
    <tableColumn id="2956" xr3:uid="{C3103912-4D1D-BA4E-9CA0-AE276FBAC8D7}" name="Column2956" dataDxfId="13428"/>
    <tableColumn id="2957" xr3:uid="{87AEC378-0F64-1E4B-A31E-D5F684A25C25}" name="Column2957" dataDxfId="13427"/>
    <tableColumn id="2958" xr3:uid="{83228D7F-43DC-3840-B125-B65304F34F7C}" name="Column2958" dataDxfId="13426"/>
    <tableColumn id="2959" xr3:uid="{83588E08-B340-C34A-89D9-00B84F1261DF}" name="Column2959" dataDxfId="13425"/>
    <tableColumn id="2960" xr3:uid="{354A97FE-4C16-DC48-B802-C7981275563A}" name="Column2960" dataDxfId="13424"/>
    <tableColumn id="2961" xr3:uid="{E8054C4D-4016-2F49-B794-909A493BF064}" name="Column2961" dataDxfId="13423"/>
    <tableColumn id="2962" xr3:uid="{2B2FB352-5175-AA41-B623-C9FEE349159C}" name="Column2962" dataDxfId="13422"/>
    <tableColumn id="2963" xr3:uid="{13AE3709-C68D-F342-8AEB-86DF6BC62124}" name="Column2963" dataDxfId="13421"/>
    <tableColumn id="2964" xr3:uid="{D034AAFE-91C0-8448-835D-D53CE47E5FA5}" name="Column2964" dataDxfId="13420"/>
    <tableColumn id="2965" xr3:uid="{D6C0C5DA-6BFE-ED40-AFC1-D8F0167D8231}" name="Column2965" dataDxfId="13419"/>
    <tableColumn id="2966" xr3:uid="{7CC51B4B-72BE-B84E-9CD0-3CBC4CECEA57}" name="Column2966" dataDxfId="13418"/>
    <tableColumn id="2967" xr3:uid="{FC03484B-17C2-8545-8964-C49D1D12B31D}" name="Column2967" dataDxfId="13417"/>
    <tableColumn id="2968" xr3:uid="{7D730185-ED36-F743-8B99-A29A6AF156C0}" name="Column2968" dataDxfId="13416"/>
    <tableColumn id="2969" xr3:uid="{DBBC9588-0C02-C948-8F5E-AE593DE2EA87}" name="Column2969" dataDxfId="13415"/>
    <tableColumn id="2970" xr3:uid="{8EB9A1B7-8512-C84C-B9EE-50D0CFA44C7B}" name="Column2970" dataDxfId="13414"/>
    <tableColumn id="2971" xr3:uid="{62A85924-A993-1249-993F-5B765CFB8387}" name="Column2971" dataDxfId="13413"/>
    <tableColumn id="2972" xr3:uid="{0F7919CA-884B-4343-B9D6-393BC5E75807}" name="Column2972" dataDxfId="13412"/>
    <tableColumn id="2973" xr3:uid="{3479BCC7-5EA8-5A4E-9B89-BB57F8482F4E}" name="Column2973" dataDxfId="13411"/>
    <tableColumn id="2974" xr3:uid="{424F29BD-65B8-9840-B722-9870BEE2A15A}" name="Column2974" dataDxfId="13410"/>
    <tableColumn id="2975" xr3:uid="{FC7E47BC-40C1-494C-BD77-EE043D5A61AD}" name="Column2975" dataDxfId="13409"/>
    <tableColumn id="2976" xr3:uid="{2278CC22-853E-DC4E-A736-FB67B16E0108}" name="Column2976" dataDxfId="13408"/>
    <tableColumn id="2977" xr3:uid="{BF8B3F84-EA01-4D4B-8D6A-12BC96D1B628}" name="Column2977" dataDxfId="13407"/>
    <tableColumn id="2978" xr3:uid="{6974FE09-6A03-2F42-87B6-953F20B3A2AA}" name="Column2978" dataDxfId="13406"/>
    <tableColumn id="2979" xr3:uid="{A2646FA8-27E7-D545-862B-5641F1E28C07}" name="Column2979" dataDxfId="13405"/>
    <tableColumn id="2980" xr3:uid="{E880C75A-9004-3F4B-81B6-1FEADFA3C80F}" name="Column2980" dataDxfId="13404"/>
    <tableColumn id="2981" xr3:uid="{09A4AF61-F8E3-804E-9D0E-E35B27A7F089}" name="Column2981" dataDxfId="13403"/>
    <tableColumn id="2982" xr3:uid="{1D5A7ADE-2E8A-6549-B859-CE10844654C4}" name="Column2982" dataDxfId="13402"/>
    <tableColumn id="2983" xr3:uid="{51FD7E70-6B59-8845-ACA7-5024FFB5C4BB}" name="Column2983" dataDxfId="13401"/>
    <tableColumn id="2984" xr3:uid="{315D8393-1B8F-C64C-9596-8275E9E47B4A}" name="Column2984" dataDxfId="13400"/>
    <tableColumn id="2985" xr3:uid="{92011998-EA89-4D47-8928-DDD460863DDF}" name="Column2985" dataDxfId="13399"/>
    <tableColumn id="2986" xr3:uid="{25311407-1713-0446-A6D9-EA48FE5802A9}" name="Column2986" dataDxfId="13398"/>
    <tableColumn id="2987" xr3:uid="{9239FE13-D57E-8041-A4C7-35DB9CCB38C1}" name="Column2987" dataDxfId="13397"/>
    <tableColumn id="2988" xr3:uid="{8807B5DB-EEF7-D24D-8371-95832A948C57}" name="Column2988" dataDxfId="13396"/>
    <tableColumn id="2989" xr3:uid="{2699DA8E-B68D-6445-9474-097ACB29F39F}" name="Column2989" dataDxfId="13395"/>
    <tableColumn id="2990" xr3:uid="{57B34C05-0962-574C-A819-46F7C462F397}" name="Column2990" dataDxfId="13394"/>
    <tableColumn id="2991" xr3:uid="{5F0200F6-4110-1D4C-975A-E073DC29BE11}" name="Column2991" dataDxfId="13393"/>
    <tableColumn id="2992" xr3:uid="{19091ACC-9167-BD43-8817-47F6B1E59F8C}" name="Column2992" dataDxfId="13392"/>
    <tableColumn id="2993" xr3:uid="{65D9C068-639F-7E49-8E13-26A1F45AF351}" name="Column2993" dataDxfId="13391"/>
    <tableColumn id="2994" xr3:uid="{021CB891-D80F-5840-81CA-29C196C3311A}" name="Column2994" dataDxfId="13390"/>
    <tableColumn id="2995" xr3:uid="{640DD079-BD74-8446-B3AC-02FF5E451C2B}" name="Column2995" dataDxfId="13389"/>
    <tableColumn id="2996" xr3:uid="{443234A2-EDEC-9847-A998-CF517CDB90C7}" name="Column2996" dataDxfId="13388"/>
    <tableColumn id="2997" xr3:uid="{40738450-621C-4045-B980-0AA8B0B37813}" name="Column2997" dataDxfId="13387"/>
    <tableColumn id="2998" xr3:uid="{3A04AFE7-772D-2C47-8891-046CED565A7E}" name="Column2998" dataDxfId="13386"/>
    <tableColumn id="2999" xr3:uid="{46D90ADE-9D94-0743-80F0-E1DD5FEC9B0C}" name="Column2999" dataDxfId="13385"/>
    <tableColumn id="3000" xr3:uid="{AC709C94-4422-1147-9BCB-508FA17005D7}" name="Column3000" dataDxfId="13384"/>
    <tableColumn id="3001" xr3:uid="{940DDE89-E62E-D94C-9D08-551DD3AE647F}" name="Column3001" dataDxfId="13383"/>
    <tableColumn id="3002" xr3:uid="{299C1574-9C59-A746-B779-28B49CF13E7F}" name="Column3002" dataDxfId="13382"/>
    <tableColumn id="3003" xr3:uid="{210177EF-4E33-404B-864D-CD17D3CE9A42}" name="Column3003" dataDxfId="13381"/>
    <tableColumn id="3004" xr3:uid="{0381C2EB-FB08-C84C-B93D-EA61DEFEBBAB}" name="Column3004" dataDxfId="13380"/>
    <tableColumn id="3005" xr3:uid="{DA957A8C-2BE0-4B46-8A8C-A3FDF400FAB7}" name="Column3005" dataDxfId="13379"/>
    <tableColumn id="3006" xr3:uid="{A6CD57FC-0E0E-5A47-A8AF-76BAC9443789}" name="Column3006" dataDxfId="13378"/>
    <tableColumn id="3007" xr3:uid="{BC75BEDC-F4AF-A24D-819E-4D012F8542FB}" name="Column3007" dataDxfId="13377"/>
    <tableColumn id="3008" xr3:uid="{321AD976-192A-434D-B915-F6C51A8D5ADD}" name="Column3008" dataDxfId="13376"/>
    <tableColumn id="3009" xr3:uid="{1F4C08B0-A843-254B-B165-659FA0901715}" name="Column3009" dataDxfId="13375"/>
    <tableColumn id="3010" xr3:uid="{D71FDF21-2A5B-0743-8159-AA43B24263F3}" name="Column3010" dataDxfId="13374"/>
    <tableColumn id="3011" xr3:uid="{A67AADA2-881E-DA45-A0C2-883243E0F297}" name="Column3011" dataDxfId="13373"/>
    <tableColumn id="3012" xr3:uid="{CBF9B8E0-28C4-1D41-A8BF-2024610EF896}" name="Column3012" dataDxfId="13372"/>
    <tableColumn id="3013" xr3:uid="{7563B1F7-46D8-8C49-B9D0-7F243501E908}" name="Column3013" dataDxfId="13371"/>
    <tableColumn id="3014" xr3:uid="{7D36E3E5-9A11-BB4D-9354-B76380B3F1B6}" name="Column3014" dataDxfId="13370"/>
    <tableColumn id="3015" xr3:uid="{23A6B2D5-832E-D640-A6F0-087D55493208}" name="Column3015" dataDxfId="13369"/>
    <tableColumn id="3016" xr3:uid="{A24BC0C8-7909-F44F-9248-F04A9C6429E4}" name="Column3016" dataDxfId="13368"/>
    <tableColumn id="3017" xr3:uid="{F9B55A56-AB35-4E4B-BCEC-B20ED6859E00}" name="Column3017" dataDxfId="13367"/>
    <tableColumn id="3018" xr3:uid="{3E5C2230-9C7B-FB40-830D-87BBB5A368F2}" name="Column3018" dataDxfId="13366"/>
    <tableColumn id="3019" xr3:uid="{D36C5F4C-1816-934B-86F5-87D8E999FF0E}" name="Column3019" dataDxfId="13365"/>
    <tableColumn id="3020" xr3:uid="{AA3EAB85-ABAE-8B47-8BCF-409B1EF8892A}" name="Column3020" dataDxfId="13364"/>
    <tableColumn id="3021" xr3:uid="{C672AD1B-513C-E748-9BD5-C4E7953AC5AF}" name="Column3021" dataDxfId="13363"/>
    <tableColumn id="3022" xr3:uid="{F63DF5E0-6C08-F34E-A214-9998840A99DD}" name="Column3022" dataDxfId="13362"/>
    <tableColumn id="3023" xr3:uid="{96F3BBD0-3029-BC42-8C36-F5DD90DE4CB0}" name="Column3023" dataDxfId="13361"/>
    <tableColumn id="3024" xr3:uid="{4BEC4C3E-4F10-D444-84AB-2AE16C32C320}" name="Column3024" dataDxfId="13360"/>
    <tableColumn id="3025" xr3:uid="{1BD741E5-0576-B84A-A5AF-E26DFC4A7209}" name="Column3025" dataDxfId="13359"/>
    <tableColumn id="3026" xr3:uid="{F5F5F068-3053-8846-B2A5-6F3E179D2751}" name="Column3026" dataDxfId="13358"/>
    <tableColumn id="3027" xr3:uid="{89461206-42A8-1140-B5AC-4DF3E2ED5816}" name="Column3027" dataDxfId="13357"/>
    <tableColumn id="3028" xr3:uid="{7DD682E7-E7E5-2E4E-91DC-2D758658B80E}" name="Column3028" dataDxfId="13356"/>
    <tableColumn id="3029" xr3:uid="{6C473791-CE02-7145-87C6-4D97D5BA9535}" name="Column3029" dataDxfId="13355"/>
    <tableColumn id="3030" xr3:uid="{4DFB9B98-F442-D64D-A399-9D16B8DFF325}" name="Column3030" dataDxfId="13354"/>
    <tableColumn id="3031" xr3:uid="{C17B877A-0CCB-164C-A86A-4F88967BF8E9}" name="Column3031" dataDxfId="13353"/>
    <tableColumn id="3032" xr3:uid="{6B644F6A-4846-1D48-B1D8-8D7B70A34417}" name="Column3032" dataDxfId="13352"/>
    <tableColumn id="3033" xr3:uid="{3B5D7132-D1A4-9A45-9AD2-2642FBA5A9FA}" name="Column3033" dataDxfId="13351"/>
    <tableColumn id="3034" xr3:uid="{38D87F15-D5AC-BC45-95DA-C67FC6D83CED}" name="Column3034" dataDxfId="13350"/>
    <tableColumn id="3035" xr3:uid="{2C779FAF-5F47-DF44-8FA9-5C64B705A427}" name="Column3035" dataDxfId="13349"/>
    <tableColumn id="3036" xr3:uid="{B6165082-4B35-7B41-A840-A134052468B3}" name="Column3036" dataDxfId="13348"/>
    <tableColumn id="3037" xr3:uid="{5EB55A66-752E-674A-962F-8D1D6440E435}" name="Column3037" dataDxfId="13347"/>
    <tableColumn id="3038" xr3:uid="{8124542B-1857-A341-AA08-6DBB4FF3C9DC}" name="Column3038" dataDxfId="13346"/>
    <tableColumn id="3039" xr3:uid="{F748C7C1-37AD-9041-954A-6044A11FDE90}" name="Column3039" dataDxfId="13345"/>
    <tableColumn id="3040" xr3:uid="{C1A44A8E-DB24-0246-A733-923828B87CC0}" name="Column3040" dataDxfId="13344"/>
    <tableColumn id="3041" xr3:uid="{CCF455E0-F725-3640-BB0F-A5CE9EB27A88}" name="Column3041" dataDxfId="13343"/>
    <tableColumn id="3042" xr3:uid="{6B868993-6E78-834B-AB4D-A215096D2A48}" name="Column3042" dataDxfId="13342"/>
    <tableColumn id="3043" xr3:uid="{A982C291-2A3D-0649-981C-4B39764EF1E7}" name="Column3043" dataDxfId="13341"/>
    <tableColumn id="3044" xr3:uid="{3744F353-35AA-2E47-BF56-63D4513C5967}" name="Column3044" dataDxfId="13340"/>
    <tableColumn id="3045" xr3:uid="{2FAA21C5-D301-4F4E-B7E1-04531198325E}" name="Column3045" dataDxfId="13339"/>
    <tableColumn id="3046" xr3:uid="{64B70867-5721-2F4F-97AF-DCA1084FEA9E}" name="Column3046" dataDxfId="13338"/>
    <tableColumn id="3047" xr3:uid="{12B61968-2A51-2B48-BCB7-3AE8213532C7}" name="Column3047" dataDxfId="13337"/>
    <tableColumn id="3048" xr3:uid="{703EC27D-816F-694F-8B9E-AF48BE5BBF77}" name="Column3048" dataDxfId="13336"/>
    <tableColumn id="3049" xr3:uid="{A15191B7-4F07-8A41-BD9C-D9F26A848D7E}" name="Column3049" dataDxfId="13335"/>
    <tableColumn id="3050" xr3:uid="{BF2CF63C-88EF-0546-A2F4-AE793F299301}" name="Column3050" dataDxfId="13334"/>
    <tableColumn id="3051" xr3:uid="{480DE3C9-DE76-EE4D-A9C7-B1DB3FE24047}" name="Column3051" dataDxfId="13333"/>
    <tableColumn id="3052" xr3:uid="{390C07DA-D73A-5F44-B263-F92DEFD3A417}" name="Column3052" dataDxfId="13332"/>
    <tableColumn id="3053" xr3:uid="{9F66B752-731D-A546-BBEB-93D6FCAFE5B9}" name="Column3053" dataDxfId="13331"/>
    <tableColumn id="3054" xr3:uid="{C26FC5F8-05BF-1545-AD8A-E767707A8230}" name="Column3054" dataDxfId="13330"/>
    <tableColumn id="3055" xr3:uid="{3E489636-9BD6-514E-9354-09DC15325BD0}" name="Column3055" dataDxfId="13329"/>
    <tableColumn id="3056" xr3:uid="{2576380B-D142-394B-8B89-CE22D8951A42}" name="Column3056" dataDxfId="13328"/>
    <tableColumn id="3057" xr3:uid="{A73EA89E-153A-AB40-89E3-D1E533DD0FB8}" name="Column3057" dataDxfId="13327"/>
    <tableColumn id="3058" xr3:uid="{88429255-8656-4E43-BDA8-3A670165B086}" name="Column3058" dataDxfId="13326"/>
    <tableColumn id="3059" xr3:uid="{E9B46CC3-FFE0-EF4E-8DC5-1C82A67C0A91}" name="Column3059" dataDxfId="13325"/>
    <tableColumn id="3060" xr3:uid="{20FCE3EF-2E4C-B246-98E1-8897745C65BD}" name="Column3060" dataDxfId="13324"/>
    <tableColumn id="3061" xr3:uid="{CC8FF02C-9174-F141-AF26-7A45083DFE01}" name="Column3061" dataDxfId="13323"/>
    <tableColumn id="3062" xr3:uid="{31F6380B-ABA1-0344-8861-316529C76FF7}" name="Column3062" dataDxfId="13322"/>
    <tableColumn id="3063" xr3:uid="{6E31B510-68EF-4343-B7E7-700789E73149}" name="Column3063" dataDxfId="13321"/>
    <tableColumn id="3064" xr3:uid="{6875DF11-5DAB-6D47-97B1-9E82E29D21A0}" name="Column3064" dataDxfId="13320"/>
    <tableColumn id="3065" xr3:uid="{5118D084-B298-AA41-826D-660421C652FD}" name="Column3065" dataDxfId="13319"/>
    <tableColumn id="3066" xr3:uid="{BAD93494-77BE-CB49-88CA-AA7B7843BE84}" name="Column3066" dataDxfId="13318"/>
    <tableColumn id="3067" xr3:uid="{4CE8921F-6550-3749-B797-C9166EFECBC1}" name="Column3067" dataDxfId="13317"/>
    <tableColumn id="3068" xr3:uid="{C7F72D11-D34D-0F4D-88E1-CD89BA10CC3B}" name="Column3068" dataDxfId="13316"/>
    <tableColumn id="3069" xr3:uid="{34C67117-DB1B-1A41-B94F-8365202E0194}" name="Column3069" dataDxfId="13315"/>
    <tableColumn id="3070" xr3:uid="{5A08B6E2-7B63-F14C-8CE3-8156D381422C}" name="Column3070" dataDxfId="13314"/>
    <tableColumn id="3071" xr3:uid="{053007EE-41F8-AD4E-B38E-DA7CD933A183}" name="Column3071" dataDxfId="13313"/>
    <tableColumn id="3072" xr3:uid="{731C2AA5-CEF8-5548-B5F0-D0A202063A8B}" name="Column3072" dataDxfId="13312"/>
    <tableColumn id="3073" xr3:uid="{669FE515-EBB5-B247-A829-3AEC08D9627B}" name="Column3073" dataDxfId="13311"/>
    <tableColumn id="3074" xr3:uid="{544141CD-B205-9E46-92AE-B96F37FFED00}" name="Column3074" dataDxfId="13310"/>
    <tableColumn id="3075" xr3:uid="{354F31DF-A7A9-8E47-AD85-0D5DB23A7960}" name="Column3075" dataDxfId="13309"/>
    <tableColumn id="3076" xr3:uid="{44B0A424-01DE-D44F-BFAE-72324CE8A162}" name="Column3076" dataDxfId="13308"/>
    <tableColumn id="3077" xr3:uid="{CC6660BA-A346-F445-892B-CEAD11921CE2}" name="Column3077" dataDxfId="13307"/>
    <tableColumn id="3078" xr3:uid="{4E88280F-83E6-9C43-B389-2C78815E1BB9}" name="Column3078" dataDxfId="13306"/>
    <tableColumn id="3079" xr3:uid="{14DD30CD-EAFA-AB44-9501-4CE6755C64EE}" name="Column3079" dataDxfId="13305"/>
    <tableColumn id="3080" xr3:uid="{4D46D477-E650-6743-87C3-7D12DC1D765D}" name="Column3080" dataDxfId="13304"/>
    <tableColumn id="3081" xr3:uid="{E75112A6-84C8-B543-B711-4ECC9AAF0579}" name="Column3081" dataDxfId="13303"/>
    <tableColumn id="3082" xr3:uid="{064824E9-2562-8647-ADD7-33B65F86B48F}" name="Column3082" dataDxfId="13302"/>
    <tableColumn id="3083" xr3:uid="{8CBC60B4-7E32-B845-ACEF-1639659BD6CA}" name="Column3083" dataDxfId="13301"/>
    <tableColumn id="3084" xr3:uid="{A45C82B7-6D90-A243-96EC-AA3A06D11BDD}" name="Column3084" dataDxfId="13300"/>
    <tableColumn id="3085" xr3:uid="{DCA6F2C6-FA5E-CD47-A82C-3682D2F13BB1}" name="Column3085" dataDxfId="13299"/>
    <tableColumn id="3086" xr3:uid="{619D4946-CE5B-AC4A-893A-981AFF6776AE}" name="Column3086" dataDxfId="13298"/>
    <tableColumn id="3087" xr3:uid="{587C9B76-55EE-7C4E-9596-3213D54E80F6}" name="Column3087" dataDxfId="13297"/>
    <tableColumn id="3088" xr3:uid="{6431CAEB-DD53-C24F-91FD-C3E904AF3C28}" name="Column3088" dataDxfId="13296"/>
    <tableColumn id="3089" xr3:uid="{514852C1-9902-C243-A2E4-BD1B4F6D58DD}" name="Column3089" dataDxfId="13295"/>
    <tableColumn id="3090" xr3:uid="{13998CB8-B684-404F-A977-34F29EA42FE8}" name="Column3090" dataDxfId="13294"/>
    <tableColumn id="3091" xr3:uid="{22F2FC4A-B4F2-0345-8EA9-1F6D3E892159}" name="Column3091" dataDxfId="13293"/>
    <tableColumn id="3092" xr3:uid="{03E52C0B-8726-7149-86CC-EF4142681C82}" name="Column3092" dataDxfId="13292"/>
    <tableColumn id="3093" xr3:uid="{5C7313C6-5FBC-464F-A390-DC72FD863315}" name="Column3093" dataDxfId="13291"/>
    <tableColumn id="3094" xr3:uid="{31EE81E6-A939-0F43-B3D1-91281DE5F2F2}" name="Column3094" dataDxfId="13290"/>
    <tableColumn id="3095" xr3:uid="{68982420-C14A-D84A-882C-DE8EB342D528}" name="Column3095" dataDxfId="13289"/>
    <tableColumn id="3096" xr3:uid="{AFFF31E4-ECA5-9D47-9024-F7920EBFD89F}" name="Column3096" dataDxfId="13288"/>
    <tableColumn id="3097" xr3:uid="{3DED5D98-1142-F24A-AAB1-515F10AB88B0}" name="Column3097" dataDxfId="13287"/>
    <tableColumn id="3098" xr3:uid="{3D1A35F4-76A4-0D41-BD73-0DD46D3BE216}" name="Column3098" dataDxfId="13286"/>
    <tableColumn id="3099" xr3:uid="{43C7837E-E3DA-5B42-B4DC-40FB96E45BAB}" name="Column3099" dataDxfId="13285"/>
    <tableColumn id="3100" xr3:uid="{6E86A633-E1E6-5C4D-B93C-647945001760}" name="Column3100" dataDxfId="13284"/>
    <tableColumn id="3101" xr3:uid="{9A163E57-B591-C64F-A864-508BA69FCDEE}" name="Column3101" dataDxfId="13283"/>
    <tableColumn id="3102" xr3:uid="{69F0051E-898C-254B-AFCA-FD0E3F05A30E}" name="Column3102" dataDxfId="13282"/>
    <tableColumn id="3103" xr3:uid="{9DCB9428-4736-B44F-A246-354B3000E89E}" name="Column3103" dataDxfId="13281"/>
    <tableColumn id="3104" xr3:uid="{398F0E6A-2C9A-CF48-B074-341205D0DB55}" name="Column3104" dataDxfId="13280"/>
    <tableColumn id="3105" xr3:uid="{A7BC423A-7395-A047-B18D-92F2ED01AD9E}" name="Column3105" dataDxfId="13279"/>
    <tableColumn id="3106" xr3:uid="{55B0679F-8078-0C4C-90C8-838908B7E62B}" name="Column3106" dataDxfId="13278"/>
    <tableColumn id="3107" xr3:uid="{D7901B8D-F432-F84A-BE29-48F8CA9A4720}" name="Column3107" dataDxfId="13277"/>
    <tableColumn id="3108" xr3:uid="{FC491179-FF6D-EC42-B67C-082E68F71BBA}" name="Column3108" dataDxfId="13276"/>
    <tableColumn id="3109" xr3:uid="{DC5714B0-A5A1-9340-876C-D5AAEB1B16E0}" name="Column3109" dataDxfId="13275"/>
    <tableColumn id="3110" xr3:uid="{E40B273E-A891-A14B-B9CD-6A1740B38F6B}" name="Column3110" dataDxfId="13274"/>
    <tableColumn id="3111" xr3:uid="{9E49B65C-5ED9-794C-8FE7-AD83440622D1}" name="Column3111" dataDxfId="13273"/>
    <tableColumn id="3112" xr3:uid="{E4334047-38E1-B94C-A3D2-1CB9EE3972B9}" name="Column3112" dataDxfId="13272"/>
    <tableColumn id="3113" xr3:uid="{AD7FCCE0-B3C5-5F47-8BA5-E73AD1741A9B}" name="Column3113" dataDxfId="13271"/>
    <tableColumn id="3114" xr3:uid="{F7700C49-C9CB-974B-8FE7-41680F493EF9}" name="Column3114" dataDxfId="13270"/>
    <tableColumn id="3115" xr3:uid="{22D75631-0A52-304E-B3B3-31CF01F26924}" name="Column3115" dataDxfId="13269"/>
    <tableColumn id="3116" xr3:uid="{BD717A6C-7814-7F4D-AB81-6B3406FF438B}" name="Column3116" dataDxfId="13268"/>
    <tableColumn id="3117" xr3:uid="{DFC2A1EC-5897-DE4E-B703-E59B1440D431}" name="Column3117" dataDxfId="13267"/>
    <tableColumn id="3118" xr3:uid="{AF60E953-51B6-F143-949B-41F07CF909E7}" name="Column3118" dataDxfId="13266"/>
    <tableColumn id="3119" xr3:uid="{065B9A3C-A67C-3B4C-AD22-ECC43582F5B4}" name="Column3119" dataDxfId="13265"/>
    <tableColumn id="3120" xr3:uid="{56B4DDEA-38D5-2847-B517-0FB11594831A}" name="Column3120" dataDxfId="13264"/>
    <tableColumn id="3121" xr3:uid="{970661BA-F8C9-E04D-9673-DFDBAF121C24}" name="Column3121" dataDxfId="13263"/>
    <tableColumn id="3122" xr3:uid="{EAE15502-DDB1-8840-BBAF-E3EA88AC6175}" name="Column3122" dataDxfId="13262"/>
    <tableColumn id="3123" xr3:uid="{1FF84EE1-DC97-6442-99A0-F5C190E2B202}" name="Column3123" dataDxfId="13261"/>
    <tableColumn id="3124" xr3:uid="{A34F8915-1E73-1841-A7C9-CE10D27F3828}" name="Column3124" dataDxfId="13260"/>
    <tableColumn id="3125" xr3:uid="{3B7BA9C5-0206-5947-A7EA-11B5094D6B28}" name="Column3125" dataDxfId="13259"/>
    <tableColumn id="3126" xr3:uid="{A7F5515D-8C6E-F84C-97AF-01616DE81B30}" name="Column3126" dataDxfId="13258"/>
    <tableColumn id="3127" xr3:uid="{8F6723A7-0B7B-9C4D-A9A8-56156556AAEC}" name="Column3127" dataDxfId="13257"/>
    <tableColumn id="3128" xr3:uid="{84045F27-F8F5-D542-918B-04FA495A0FBB}" name="Column3128" dataDxfId="13256"/>
    <tableColumn id="3129" xr3:uid="{F6282FAF-F0C4-4244-AA9C-46F81438E505}" name="Column3129" dataDxfId="13255"/>
    <tableColumn id="3130" xr3:uid="{8F6E85F1-2F60-5D42-A4B8-BC85FDB6C774}" name="Column3130" dataDxfId="13254"/>
    <tableColumn id="3131" xr3:uid="{547A8B60-88FA-7046-9EAD-D16B433F701D}" name="Column3131" dataDxfId="13253"/>
    <tableColumn id="3132" xr3:uid="{A1630F8C-42A0-1642-91AE-264241DB9008}" name="Column3132" dataDxfId="13252"/>
    <tableColumn id="3133" xr3:uid="{D0745401-45B0-2E43-B30D-7232D3A1933F}" name="Column3133" dataDxfId="13251"/>
    <tableColumn id="3134" xr3:uid="{756E7FA5-ACC0-D24E-9171-47C3BFF368E2}" name="Column3134" dataDxfId="13250"/>
    <tableColumn id="3135" xr3:uid="{337EA7EA-2FF1-5B4B-AC3F-5BEEFFB67FBD}" name="Column3135" dataDxfId="13249"/>
    <tableColumn id="3136" xr3:uid="{ECD9EBC8-153A-C547-8D02-6F33EE5F0514}" name="Column3136" dataDxfId="13248"/>
    <tableColumn id="3137" xr3:uid="{00F6A2DC-17EF-5943-8D29-B61C7DA568B5}" name="Column3137" dataDxfId="13247"/>
    <tableColumn id="3138" xr3:uid="{AE58DDC8-BD37-6947-85C0-6DD9AC209BEF}" name="Column3138" dataDxfId="13246"/>
    <tableColumn id="3139" xr3:uid="{09809680-7BD9-7C42-859E-7EB46DE58827}" name="Column3139" dataDxfId="13245"/>
    <tableColumn id="3140" xr3:uid="{6A9B3A9E-5D0A-2449-B1EE-7D5A5BE3BA40}" name="Column3140" dataDxfId="13244"/>
    <tableColumn id="3141" xr3:uid="{6FBEF71A-BDD1-574D-B52C-C698EF4B6B2C}" name="Column3141" dataDxfId="13243"/>
    <tableColumn id="3142" xr3:uid="{667CBB0A-AF64-9944-90E1-32BF1B91E954}" name="Column3142" dataDxfId="13242"/>
    <tableColumn id="3143" xr3:uid="{C9F04CD6-CDFB-9743-BC08-2C4267FE3008}" name="Column3143" dataDxfId="13241"/>
    <tableColumn id="3144" xr3:uid="{4CFFB8C4-EE8D-924E-A588-0FE51D2BAB7C}" name="Column3144" dataDxfId="13240"/>
    <tableColumn id="3145" xr3:uid="{1CA2C3DF-D04A-1940-AA66-5D01968167F0}" name="Column3145" dataDxfId="13239"/>
    <tableColumn id="3146" xr3:uid="{D4077735-C3C7-C54E-9CAF-4E45D09AF9E1}" name="Column3146" dataDxfId="13238"/>
    <tableColumn id="3147" xr3:uid="{D09D98AD-A73C-324C-BAB9-06EA9FA9350A}" name="Column3147" dataDxfId="13237"/>
    <tableColumn id="3148" xr3:uid="{48F7DA02-48F2-B446-875A-797ECE2B2768}" name="Column3148" dataDxfId="13236"/>
    <tableColumn id="3149" xr3:uid="{C9B4A6F8-FFA4-0140-A8E4-7CE88F57DB22}" name="Column3149" dataDxfId="13235"/>
    <tableColumn id="3150" xr3:uid="{6117D37B-3A0F-154A-AF1E-4AEAD748623D}" name="Column3150" dataDxfId="13234"/>
    <tableColumn id="3151" xr3:uid="{BD86D23A-11EF-0844-AE1D-4A31719564FA}" name="Column3151" dataDxfId="13233"/>
    <tableColumn id="3152" xr3:uid="{C21E7590-97D2-734C-93B9-52EA25C57340}" name="Column3152" dataDxfId="13232"/>
    <tableColumn id="3153" xr3:uid="{525B89FC-1734-964B-8CFC-7F9C536442A1}" name="Column3153" dataDxfId="13231"/>
    <tableColumn id="3154" xr3:uid="{00063C64-7D15-2147-8B73-8C11F57CE3F4}" name="Column3154" dataDxfId="13230"/>
    <tableColumn id="3155" xr3:uid="{E0719851-36D6-3841-84FC-3629A0405B4B}" name="Column3155" dataDxfId="13229"/>
    <tableColumn id="3156" xr3:uid="{5CDA0B97-51F7-6942-8985-A141C3CF8262}" name="Column3156" dataDxfId="13228"/>
    <tableColumn id="3157" xr3:uid="{1B736843-CBAB-9A4A-96C9-D1B52969DC52}" name="Column3157" dataDxfId="13227"/>
    <tableColumn id="3158" xr3:uid="{DA698708-0AF6-A640-97AF-DC9236723C24}" name="Column3158" dataDxfId="13226"/>
    <tableColumn id="3159" xr3:uid="{3683CA8D-0939-C84F-B39B-04DC7C5AFB4D}" name="Column3159" dataDxfId="13225"/>
    <tableColumn id="3160" xr3:uid="{85745A07-46AB-A242-95CB-8462DB6118C9}" name="Column3160" dataDxfId="13224"/>
    <tableColumn id="3161" xr3:uid="{A1A77C02-98D9-8B45-9E7B-AA5E77B93074}" name="Column3161" dataDxfId="13223"/>
    <tableColumn id="3162" xr3:uid="{D8AD966F-89E6-E748-8217-4BB4CE8376A5}" name="Column3162" dataDxfId="13222"/>
    <tableColumn id="3163" xr3:uid="{298BA839-5796-5843-BF2F-E82A7CD6B1C4}" name="Column3163" dataDxfId="13221"/>
    <tableColumn id="3164" xr3:uid="{105E3118-22F8-C543-9AD9-1204105947AA}" name="Column3164" dataDxfId="13220"/>
    <tableColumn id="3165" xr3:uid="{5455E416-29DA-D443-94C6-D830E0B3AA8F}" name="Column3165" dataDxfId="13219"/>
    <tableColumn id="3166" xr3:uid="{A32F559A-E138-1543-9C0F-EAFD8850C67B}" name="Column3166" dataDxfId="13218"/>
    <tableColumn id="3167" xr3:uid="{84EC7FCE-585E-0F4B-B4CF-629B97E306BE}" name="Column3167" dataDxfId="13217"/>
    <tableColumn id="3168" xr3:uid="{8EE5A56E-4644-2A4D-BAB0-1FB2F61B02AC}" name="Column3168" dataDxfId="13216"/>
    <tableColumn id="3169" xr3:uid="{B03AFDEC-0A4C-B04B-8085-F4F55BAE14F9}" name="Column3169" dataDxfId="13215"/>
    <tableColumn id="3170" xr3:uid="{03C79EC2-8A11-F249-B138-BED1771A589A}" name="Column3170" dataDxfId="13214"/>
    <tableColumn id="3171" xr3:uid="{929BC2EC-ACA9-8E42-B234-E0A66878A211}" name="Column3171" dataDxfId="13213"/>
    <tableColumn id="3172" xr3:uid="{D4FC9765-ACB0-4243-931B-6A2A1164F415}" name="Column3172" dataDxfId="13212"/>
    <tableColumn id="3173" xr3:uid="{DF01B4FF-B71E-054E-9330-460D30B05AF4}" name="Column3173" dataDxfId="13211"/>
    <tableColumn id="3174" xr3:uid="{A98CD884-EC39-7A47-81CE-7AD38276F9E1}" name="Column3174" dataDxfId="13210"/>
    <tableColumn id="3175" xr3:uid="{971A6CF1-1E51-E543-8B19-3DA283753542}" name="Column3175" dataDxfId="13209"/>
    <tableColumn id="3176" xr3:uid="{9F8734ED-6B9F-2D43-B1CE-AEB7103948C6}" name="Column3176" dataDxfId="13208"/>
    <tableColumn id="3177" xr3:uid="{8ABD7E73-7ABF-8D4C-A646-8B24C1A373F5}" name="Column3177" dataDxfId="13207"/>
    <tableColumn id="3178" xr3:uid="{0D936664-447D-DD47-A54A-BD4EA1C584A2}" name="Column3178" dataDxfId="13206"/>
    <tableColumn id="3179" xr3:uid="{6197D488-7CDF-0E49-B0B0-D52798F1CCB0}" name="Column3179" dataDxfId="13205"/>
    <tableColumn id="3180" xr3:uid="{4D25783E-9076-D449-94F0-8C263356B853}" name="Column3180" dataDxfId="13204"/>
    <tableColumn id="3181" xr3:uid="{24B9BF13-2EF5-4342-ADD2-13A69F72124B}" name="Column3181" dataDxfId="13203"/>
    <tableColumn id="3182" xr3:uid="{66B6182C-65E5-5D4B-937A-7AD732E17D24}" name="Column3182" dataDxfId="13202"/>
    <tableColumn id="3183" xr3:uid="{45FD06F4-AB11-6F4C-A0E7-EACE392AEC44}" name="Column3183" dataDxfId="13201"/>
    <tableColumn id="3184" xr3:uid="{061D21E7-9A38-414B-B4AD-D65D5F927024}" name="Column3184" dataDxfId="13200"/>
    <tableColumn id="3185" xr3:uid="{9B564466-A104-1144-8B4F-E294FB8903EA}" name="Column3185" dataDxfId="13199"/>
    <tableColumn id="3186" xr3:uid="{39F4927E-7A35-9146-8A55-32903618F873}" name="Column3186" dataDxfId="13198"/>
    <tableColumn id="3187" xr3:uid="{9F4CC6FB-83E8-C746-AF1A-CB4C41F426DF}" name="Column3187" dataDxfId="13197"/>
    <tableColumn id="3188" xr3:uid="{1B82D713-63CB-9042-95E5-97A800ABCFBA}" name="Column3188" dataDxfId="13196"/>
    <tableColumn id="3189" xr3:uid="{50DD503F-98C5-1A43-AD23-6BFF21F2AA59}" name="Column3189" dataDxfId="13195"/>
    <tableColumn id="3190" xr3:uid="{DBDBDF0B-2AF9-084C-9D32-C02D18600A59}" name="Column3190" dataDxfId="13194"/>
    <tableColumn id="3191" xr3:uid="{31159C66-0322-F746-B8E3-F4C42807EFA8}" name="Column3191" dataDxfId="13193"/>
    <tableColumn id="3192" xr3:uid="{3F29FC8A-995F-2842-80D3-B78100421A38}" name="Column3192" dataDxfId="13192"/>
    <tableColumn id="3193" xr3:uid="{EF224C77-F5D3-1249-B3FF-45D8D3D4CBA7}" name="Column3193" dataDxfId="13191"/>
    <tableColumn id="3194" xr3:uid="{D7DBCD75-FE29-0140-8A1E-24A9265A79AE}" name="Column3194" dataDxfId="13190"/>
    <tableColumn id="3195" xr3:uid="{8D5FC60E-6717-0942-AF3F-B86D2EA6B4B0}" name="Column3195" dataDxfId="13189"/>
    <tableColumn id="3196" xr3:uid="{1BB1768D-D8B6-9845-815F-4BC85E82FBC3}" name="Column3196" dataDxfId="13188"/>
    <tableColumn id="3197" xr3:uid="{B335A1C7-C6B7-6F45-A7C4-C79105194841}" name="Column3197" dataDxfId="13187"/>
    <tableColumn id="3198" xr3:uid="{6F870958-A91D-E246-A61A-94991105BB23}" name="Column3198" dataDxfId="13186"/>
    <tableColumn id="3199" xr3:uid="{0D5D970F-E434-1E49-A34C-7F7D56925391}" name="Column3199" dataDxfId="13185"/>
    <tableColumn id="3200" xr3:uid="{5317F69D-2A43-2C41-8EDD-4FBB9F0F307C}" name="Column3200" dataDxfId="13184"/>
    <tableColumn id="3201" xr3:uid="{CF8C7DBE-64FE-3140-A216-0A9A6B2DBBED}" name="Column3201" dataDxfId="13183"/>
    <tableColumn id="3202" xr3:uid="{2CBE1993-66C2-1F43-ACF6-8C1E468CA2D5}" name="Column3202" dataDxfId="13182"/>
    <tableColumn id="3203" xr3:uid="{783F6FD9-0131-4643-B98E-2BCFFD8ECCBB}" name="Column3203" dataDxfId="13181"/>
    <tableColumn id="3204" xr3:uid="{2F9A20C6-C0CF-4340-BB4B-3577555B3DD0}" name="Column3204" dataDxfId="13180"/>
    <tableColumn id="3205" xr3:uid="{52AF050E-E424-BD46-A805-6A6C5E827861}" name="Column3205" dataDxfId="13179"/>
    <tableColumn id="3206" xr3:uid="{9C72451C-5BC2-8D4D-B068-6E7F05F57DFA}" name="Column3206" dataDxfId="13178"/>
    <tableColumn id="3207" xr3:uid="{E67CE4B0-D02E-5145-BDDB-424C28B51CD6}" name="Column3207" dataDxfId="13177"/>
    <tableColumn id="3208" xr3:uid="{5B8DDDFE-1EDA-E441-8CB5-20FEA110F5B7}" name="Column3208" dataDxfId="13176"/>
    <tableColumn id="3209" xr3:uid="{5D47A31E-7495-CA44-9FDC-1051CC17D77C}" name="Column3209" dataDxfId="13175"/>
    <tableColumn id="3210" xr3:uid="{0A46524F-70EA-964E-8AD1-0741BAAD480D}" name="Column3210" dataDxfId="13174"/>
    <tableColumn id="3211" xr3:uid="{AFD0C8D2-8CB0-0248-A6EC-68C31E63DDCC}" name="Column3211" dataDxfId="13173"/>
    <tableColumn id="3212" xr3:uid="{6458DD69-84C4-6C44-84DD-521EF488CFFD}" name="Column3212" dataDxfId="13172"/>
    <tableColumn id="3213" xr3:uid="{24FC4ADA-5FB0-8949-947A-55AEAD4362BF}" name="Column3213" dataDxfId="13171"/>
    <tableColumn id="3214" xr3:uid="{B562CF35-D087-C648-8BC3-504AC84F03D2}" name="Column3214" dataDxfId="13170"/>
    <tableColumn id="3215" xr3:uid="{F8EFE0B4-D158-9344-BB87-B151D2E3BADC}" name="Column3215" dataDxfId="13169"/>
    <tableColumn id="3216" xr3:uid="{E57D251C-AA50-7A43-9A7B-67ABE5CB7BC9}" name="Column3216" dataDxfId="13168"/>
    <tableColumn id="3217" xr3:uid="{C05CA450-D3DB-EC49-9FA0-565760A76CE3}" name="Column3217" dataDxfId="13167"/>
    <tableColumn id="3218" xr3:uid="{DEBE84B1-BC3E-CE4E-AC70-FFFC0A21F395}" name="Column3218" dataDxfId="13166"/>
    <tableColumn id="3219" xr3:uid="{65E3CD37-331C-CB48-9132-DE1ED2D8B0B3}" name="Column3219" dataDxfId="13165"/>
    <tableColumn id="3220" xr3:uid="{60955CF7-6F0F-F841-99A1-9F093106F7CB}" name="Column3220" dataDxfId="13164"/>
    <tableColumn id="3221" xr3:uid="{4D1217B5-E0ED-5048-9A56-25380EA0E7B0}" name="Column3221" dataDxfId="13163"/>
    <tableColumn id="3222" xr3:uid="{72536D11-7CF2-8249-87E8-56403482C2AA}" name="Column3222" dataDxfId="13162"/>
    <tableColumn id="3223" xr3:uid="{2125D53C-D502-554F-8E47-DBA3278C48B1}" name="Column3223" dataDxfId="13161"/>
    <tableColumn id="3224" xr3:uid="{82C10F00-48D7-AC43-8577-38781DC22CB4}" name="Column3224" dataDxfId="13160"/>
    <tableColumn id="3225" xr3:uid="{36E0953C-2C14-1E42-BCF6-547C046A642B}" name="Column3225" dataDxfId="13159"/>
    <tableColumn id="3226" xr3:uid="{AA7116A9-7D7F-B442-A276-67DE30C13F53}" name="Column3226" dataDxfId="13158"/>
    <tableColumn id="3227" xr3:uid="{336268B3-7CE6-F14A-ABB8-A64B77700B28}" name="Column3227" dataDxfId="13157"/>
    <tableColumn id="3228" xr3:uid="{4743E263-6F0D-EF4D-8366-00F4015B77F2}" name="Column3228" dataDxfId="13156"/>
    <tableColumn id="3229" xr3:uid="{C5A0D34A-B5C1-C74B-9966-73B9618E7672}" name="Column3229" dataDxfId="13155"/>
    <tableColumn id="3230" xr3:uid="{96488F80-48C1-3343-BC69-8AAC632F6344}" name="Column3230" dataDxfId="13154"/>
    <tableColumn id="3231" xr3:uid="{78832E2B-8F75-DF49-B86F-C33642688F08}" name="Column3231" dataDxfId="13153"/>
    <tableColumn id="3232" xr3:uid="{2A9E4EAC-7FD1-E846-9E1A-79278DF8B13E}" name="Column3232" dataDxfId="13152"/>
    <tableColumn id="3233" xr3:uid="{D1054A6D-8A05-D348-A094-8832997DBB29}" name="Column3233" dataDxfId="13151"/>
    <tableColumn id="3234" xr3:uid="{8056DF39-6789-B34B-BF40-DDE3AA1549CB}" name="Column3234" dataDxfId="13150"/>
    <tableColumn id="3235" xr3:uid="{1FCDE959-FA74-0E4C-AFB5-603C091F3516}" name="Column3235" dataDxfId="13149"/>
    <tableColumn id="3236" xr3:uid="{7CF2F26B-09C9-C14C-8E0C-31885899FC5B}" name="Column3236" dataDxfId="13148"/>
    <tableColumn id="3237" xr3:uid="{12BD8DD4-0FC5-574E-B5F2-EA0F3FEA8E9E}" name="Column3237" dataDxfId="13147"/>
    <tableColumn id="3238" xr3:uid="{80907D4F-7198-6F4E-AB93-9098F307B276}" name="Column3238" dataDxfId="13146"/>
    <tableColumn id="3239" xr3:uid="{9BC6BF6D-B0AC-8C47-8F18-F5D146EF4AEA}" name="Column3239" dataDxfId="13145"/>
    <tableColumn id="3240" xr3:uid="{7E46EA5E-40D5-F347-85AD-0E1EDA2D6467}" name="Column3240" dataDxfId="13144"/>
    <tableColumn id="3241" xr3:uid="{0B1E21A6-296F-C64E-BBCE-9977F811AAB5}" name="Column3241" dataDxfId="13143"/>
    <tableColumn id="3242" xr3:uid="{0F29F544-24F6-4B46-8D30-672F83BA7AE3}" name="Column3242" dataDxfId="13142"/>
    <tableColumn id="3243" xr3:uid="{2426992E-3567-654E-8F3D-AAA2627339A9}" name="Column3243" dataDxfId="13141"/>
    <tableColumn id="3244" xr3:uid="{FE9AF7DD-03DF-AC49-B643-22EFA7752416}" name="Column3244" dataDxfId="13140"/>
    <tableColumn id="3245" xr3:uid="{7CC4512F-2263-F642-9BDF-D7D5B0F86950}" name="Column3245" dataDxfId="13139"/>
    <tableColumn id="3246" xr3:uid="{43A04E1F-1654-BC4B-90A7-007A64F08B1D}" name="Column3246" dataDxfId="13138"/>
    <tableColumn id="3247" xr3:uid="{75090E4D-42BC-E749-876E-C88815894FF2}" name="Column3247" dataDxfId="13137"/>
    <tableColumn id="3248" xr3:uid="{638A9E5D-14D2-504C-BF9C-4DDA3C8D3BE4}" name="Column3248" dataDxfId="13136"/>
    <tableColumn id="3249" xr3:uid="{A1FFF424-47C7-B24A-9166-90CA6F143073}" name="Column3249" dataDxfId="13135"/>
    <tableColumn id="3250" xr3:uid="{CD0366F4-BA84-7447-97EA-A40E3562409B}" name="Column3250" dataDxfId="13134"/>
    <tableColumn id="3251" xr3:uid="{5317D8FA-BC20-584D-8D5F-D676DFD9C3CA}" name="Column3251" dataDxfId="13133"/>
    <tableColumn id="3252" xr3:uid="{4F0E821E-52AC-D042-92B3-0AD169C7342B}" name="Column3252" dataDxfId="13132"/>
    <tableColumn id="3253" xr3:uid="{7F3DA3CB-AFAE-294E-88A4-5046894A1ACB}" name="Column3253" dataDxfId="13131"/>
    <tableColumn id="3254" xr3:uid="{C6930D02-5E72-1D4A-9C56-F1EF32C3F748}" name="Column3254" dataDxfId="13130"/>
    <tableColumn id="3255" xr3:uid="{3239F653-44FC-9046-BF4D-EE9B156AFEF9}" name="Column3255" dataDxfId="13129"/>
    <tableColumn id="3256" xr3:uid="{6802B7AC-1FCF-B944-BFBE-D1D0739FA6A6}" name="Column3256" dataDxfId="13128"/>
    <tableColumn id="3257" xr3:uid="{6ADC35FD-F9B1-DE4C-B0AA-82E31FD87F29}" name="Column3257" dataDxfId="13127"/>
    <tableColumn id="3258" xr3:uid="{BD9BB4DD-0D29-454A-AFBF-F10F18316878}" name="Column3258" dataDxfId="13126"/>
    <tableColumn id="3259" xr3:uid="{2D1CE180-58F8-0946-84D2-AD93A949FA95}" name="Column3259" dataDxfId="13125"/>
    <tableColumn id="3260" xr3:uid="{F8E80BFE-B60B-8341-911E-DCF0147873AE}" name="Column3260" dataDxfId="13124"/>
    <tableColumn id="3261" xr3:uid="{949AEC3C-3FD4-5048-89BA-8AE816244CA9}" name="Column3261" dataDxfId="13123"/>
    <tableColumn id="3262" xr3:uid="{514E90A3-0E84-494E-86EB-3EDCC0564F9A}" name="Column3262" dataDxfId="13122"/>
    <tableColumn id="3263" xr3:uid="{6820FDFD-63B3-6848-BC05-6E07BE2710D4}" name="Column3263" dataDxfId="13121"/>
    <tableColumn id="3264" xr3:uid="{9CF77FDA-CDA5-D24F-898E-4F38D117D2A9}" name="Column3264" dataDxfId="13120"/>
    <tableColumn id="3265" xr3:uid="{351BE640-9026-5B41-ADF7-F21E7D2E7811}" name="Column3265" dataDxfId="13119"/>
    <tableColumn id="3266" xr3:uid="{8611CDC5-52B6-7142-9067-315B37824011}" name="Column3266" dataDxfId="13118"/>
    <tableColumn id="3267" xr3:uid="{E723CCE1-0FE7-B047-9A58-05281197EC7F}" name="Column3267" dataDxfId="13117"/>
    <tableColumn id="3268" xr3:uid="{980909F8-025D-3E47-947F-3DA46BAA5B94}" name="Column3268" dataDxfId="13116"/>
    <tableColumn id="3269" xr3:uid="{06205A29-90C9-0742-B47C-19912BF83EA9}" name="Column3269" dataDxfId="13115"/>
    <tableColumn id="3270" xr3:uid="{26122C9F-6E4B-1C45-B5CC-47C53096D245}" name="Column3270" dataDxfId="13114"/>
    <tableColumn id="3271" xr3:uid="{CB776737-7810-4049-B424-62B1384D6E60}" name="Column3271" dataDxfId="13113"/>
    <tableColumn id="3272" xr3:uid="{4BD91623-3AFC-0746-BF3A-81A4EEE0CEB9}" name="Column3272" dataDxfId="13112"/>
    <tableColumn id="3273" xr3:uid="{D6187174-3FEA-D24F-B9AE-397D5F5FF96F}" name="Column3273" dataDxfId="13111"/>
    <tableColumn id="3274" xr3:uid="{06FCD5D6-3F65-6742-8288-889F3CD6DDDD}" name="Column3274" dataDxfId="13110"/>
    <tableColumn id="3275" xr3:uid="{3140761B-8598-9F41-8720-6BCA9A30251E}" name="Column3275" dataDxfId="13109"/>
    <tableColumn id="3276" xr3:uid="{EA38315D-63F3-5246-B5B6-A5A574D71764}" name="Column3276" dataDxfId="13108"/>
    <tableColumn id="3277" xr3:uid="{C73500E6-D079-664F-9132-A16A4BA8D2E8}" name="Column3277" dataDxfId="13107"/>
    <tableColumn id="3278" xr3:uid="{929B2EF9-0E26-5A45-BEFA-0037992FEFF4}" name="Column3278" dataDxfId="13106"/>
    <tableColumn id="3279" xr3:uid="{CB926967-E824-DE49-B2F3-1FCED08F24AF}" name="Column3279" dataDxfId="13105"/>
    <tableColumn id="3280" xr3:uid="{C82512C2-6CDA-294A-AE18-BDBFF10AFF78}" name="Column3280" dataDxfId="13104"/>
    <tableColumn id="3281" xr3:uid="{CBB59090-DAF8-3146-ACF6-7915DE6AA54C}" name="Column3281" dataDxfId="13103"/>
    <tableColumn id="3282" xr3:uid="{76216CB2-099D-AE41-AB0A-EDAAC65C5D1C}" name="Column3282" dataDxfId="13102"/>
    <tableColumn id="3283" xr3:uid="{00A3F049-CA0B-A04C-BE9B-968B8ED71199}" name="Column3283" dataDxfId="13101"/>
    <tableColumn id="3284" xr3:uid="{E2190AF2-325C-C44F-851F-BE72ED6CA6F8}" name="Column3284" dataDxfId="13100"/>
    <tableColumn id="3285" xr3:uid="{A4F71D7A-51A4-774D-9415-71B034D0F996}" name="Column3285" dataDxfId="13099"/>
    <tableColumn id="3286" xr3:uid="{F16AFC06-C8FE-7944-BC3B-90B47D1FE22D}" name="Column3286" dataDxfId="13098"/>
    <tableColumn id="3287" xr3:uid="{1883C9C0-751B-3D4D-BFC1-DC264113C110}" name="Column3287" dataDxfId="13097"/>
    <tableColumn id="3288" xr3:uid="{CFE9A6B1-E536-9146-A9FE-FFCD07F2465C}" name="Column3288" dataDxfId="13096"/>
    <tableColumn id="3289" xr3:uid="{FB6561A0-9D02-EE4A-B9AA-B7BF023E43B9}" name="Column3289" dataDxfId="13095"/>
    <tableColumn id="3290" xr3:uid="{18EDA99D-E269-2A4A-A508-B2176100B952}" name="Column3290" dataDxfId="13094"/>
    <tableColumn id="3291" xr3:uid="{59B923AB-86E6-5B48-A219-3F62F8617846}" name="Column3291" dataDxfId="13093"/>
    <tableColumn id="3292" xr3:uid="{F08A9C46-0A3F-C64D-9075-0833450C3151}" name="Column3292" dataDxfId="13092"/>
    <tableColumn id="3293" xr3:uid="{821D16B5-0C8A-3142-B799-CE75F0372D1C}" name="Column3293" dataDxfId="13091"/>
    <tableColumn id="3294" xr3:uid="{D619CA96-EA0E-444E-B9E1-96CCF3671911}" name="Column3294" dataDxfId="13090"/>
    <tableColumn id="3295" xr3:uid="{72080081-AE11-6E4E-8942-0C5530872F60}" name="Column3295" dataDxfId="13089"/>
    <tableColumn id="3296" xr3:uid="{E9354A5D-9A49-6646-A765-342BC8F20945}" name="Column3296" dataDxfId="13088"/>
    <tableColumn id="3297" xr3:uid="{85040C1F-CC06-2F44-90E6-9B6DECEE522F}" name="Column3297" dataDxfId="13087"/>
    <tableColumn id="3298" xr3:uid="{D712D4A7-969D-D743-A524-A645D9056DC9}" name="Column3298" dataDxfId="13086"/>
    <tableColumn id="3299" xr3:uid="{BCC7D1DB-40AE-164E-9DC0-9E61BC94C469}" name="Column3299" dataDxfId="13085"/>
    <tableColumn id="3300" xr3:uid="{CDA877D0-C3FF-2346-B73C-A34E466C9095}" name="Column3300" dataDxfId="13084"/>
    <tableColumn id="3301" xr3:uid="{474C6231-9063-6344-B991-130F5FC9F1B2}" name="Column3301" dataDxfId="13083"/>
    <tableColumn id="3302" xr3:uid="{272813DC-925A-604E-9AA2-0E09C2941A1E}" name="Column3302" dataDxfId="13082"/>
    <tableColumn id="3303" xr3:uid="{5EB72E7A-93E9-E94C-AFD1-053FCC0B2BD1}" name="Column3303" dataDxfId="13081"/>
    <tableColumn id="3304" xr3:uid="{E3460861-2BF1-9B4A-B6C4-C8AFF1AAAD10}" name="Column3304" dataDxfId="13080"/>
    <tableColumn id="3305" xr3:uid="{4F882397-91BB-8442-B4BC-7845A451F7AD}" name="Column3305" dataDxfId="13079"/>
    <tableColumn id="3306" xr3:uid="{CB652C9A-3A07-CA4F-B9AB-259EAA83ACB6}" name="Column3306" dataDxfId="13078"/>
    <tableColumn id="3307" xr3:uid="{FFDF97F1-1083-C549-9924-608C319E0F84}" name="Column3307" dataDxfId="13077"/>
    <tableColumn id="3308" xr3:uid="{1C89AA39-9813-4E42-8B53-33A73C38FDAF}" name="Column3308" dataDxfId="13076"/>
    <tableColumn id="3309" xr3:uid="{320C9A5C-7E71-6C42-A272-2D3A7711AA41}" name="Column3309" dataDxfId="13075"/>
    <tableColumn id="3310" xr3:uid="{E45C07FA-5CAD-9949-BEB0-5BF56029F9CB}" name="Column3310" dataDxfId="13074"/>
    <tableColumn id="3311" xr3:uid="{16056179-E1EE-1843-A79E-99730EBC6625}" name="Column3311" dataDxfId="13073"/>
    <tableColumn id="3312" xr3:uid="{F5AF8C83-A15E-5A4C-9EC7-55F2D0A4536F}" name="Column3312" dataDxfId="13072"/>
    <tableColumn id="3313" xr3:uid="{05D8C7A9-4071-B34D-AAE7-09D267C0E864}" name="Column3313" dataDxfId="13071"/>
    <tableColumn id="3314" xr3:uid="{18CADB01-BBBC-6F4A-9F97-8A7AB66AE098}" name="Column3314" dataDxfId="13070"/>
    <tableColumn id="3315" xr3:uid="{32ACF07F-0173-5E4C-870B-D157C4A5F5FD}" name="Column3315" dataDxfId="13069"/>
    <tableColumn id="3316" xr3:uid="{B754296E-9231-984F-981F-EE20D1B3916D}" name="Column3316" dataDxfId="13068"/>
    <tableColumn id="3317" xr3:uid="{891C80E2-B556-2841-959C-CF60588D0B9F}" name="Column3317" dataDxfId="13067"/>
    <tableColumn id="3318" xr3:uid="{16235B5C-7FB1-964C-B434-AE605865AE46}" name="Column3318" dataDxfId="13066"/>
    <tableColumn id="3319" xr3:uid="{82E035F3-0271-E043-852B-377B7A02EC48}" name="Column3319" dataDxfId="13065"/>
    <tableColumn id="3320" xr3:uid="{C6F7A5AA-709A-B64A-B19D-62CFE7FA3B07}" name="Column3320" dataDxfId="13064"/>
    <tableColumn id="3321" xr3:uid="{751AE52D-6376-D046-A148-4980D09EB31D}" name="Column3321" dataDxfId="13063"/>
    <tableColumn id="3322" xr3:uid="{81280FB4-2F40-4A42-B5D7-E48F473A26FF}" name="Column3322" dataDxfId="13062"/>
    <tableColumn id="3323" xr3:uid="{8C452622-A448-044B-8560-C486C9603EBB}" name="Column3323" dataDxfId="13061"/>
    <tableColumn id="3324" xr3:uid="{A82F6FC7-3BF2-124D-B6C7-4B55357CC9EE}" name="Column3324" dataDxfId="13060"/>
    <tableColumn id="3325" xr3:uid="{F4777767-00DF-B740-BD6E-B481673B6DC6}" name="Column3325" dataDxfId="13059"/>
    <tableColumn id="3326" xr3:uid="{A3F27AE3-FC07-794E-ADC8-92F2EBEBC062}" name="Column3326" dataDxfId="13058"/>
    <tableColumn id="3327" xr3:uid="{16D1C240-0EF9-FB41-84E4-6688A5AB3583}" name="Column3327" dataDxfId="13057"/>
    <tableColumn id="3328" xr3:uid="{1EBC9F4C-5244-204F-9C31-52F4AAC4841F}" name="Column3328" dataDxfId="13056"/>
    <tableColumn id="3329" xr3:uid="{2BB218F6-6E4B-2749-B745-EF074D7BDE27}" name="Column3329" dataDxfId="13055"/>
    <tableColumn id="3330" xr3:uid="{D0EFC7C2-720B-1A46-867C-2D2641ACB000}" name="Column3330" dataDxfId="13054"/>
    <tableColumn id="3331" xr3:uid="{B054B32E-F020-E443-A33E-C9CA1225237F}" name="Column3331" dataDxfId="13053"/>
    <tableColumn id="3332" xr3:uid="{88A955DB-36DA-DB46-98A4-5759E8874770}" name="Column3332" dataDxfId="13052"/>
    <tableColumn id="3333" xr3:uid="{F4E9C40E-B22F-E743-B5EB-FE8DA428ADB0}" name="Column3333" dataDxfId="13051"/>
    <tableColumn id="3334" xr3:uid="{5E146756-BD52-9A4B-BEFE-EF6F586E9BF1}" name="Column3334" dataDxfId="13050"/>
    <tableColumn id="3335" xr3:uid="{0A582066-DDA9-CA4A-A145-7C800191186F}" name="Column3335" dataDxfId="13049"/>
    <tableColumn id="3336" xr3:uid="{4689396E-94F4-2B47-B77E-2EA000051EFB}" name="Column3336" dataDxfId="13048"/>
    <tableColumn id="3337" xr3:uid="{1AD0C0DA-2D84-8A46-A35D-D7358C69237F}" name="Column3337" dataDxfId="13047"/>
    <tableColumn id="3338" xr3:uid="{BA425E83-A20F-A341-9E3E-87AFCFF13AE5}" name="Column3338" dataDxfId="13046"/>
    <tableColumn id="3339" xr3:uid="{B4F5490E-4A0E-A548-819F-08AC901E4D04}" name="Column3339" dataDxfId="13045"/>
    <tableColumn id="3340" xr3:uid="{4F5CC2F0-F86D-B947-854C-2233605C165B}" name="Column3340" dataDxfId="13044"/>
    <tableColumn id="3341" xr3:uid="{A6F6AA9F-4F60-D442-A922-FACF79091A18}" name="Column3341" dataDxfId="13043"/>
    <tableColumn id="3342" xr3:uid="{6B2EAA57-99ED-264E-BA50-ACC848885109}" name="Column3342" dataDxfId="13042"/>
    <tableColumn id="3343" xr3:uid="{0BCD4E24-745E-FF42-9F5D-0218A4531370}" name="Column3343" dataDxfId="13041"/>
    <tableColumn id="3344" xr3:uid="{AEFE11A3-A7C5-E642-8220-7631B7F7F6E4}" name="Column3344" dataDxfId="13040"/>
    <tableColumn id="3345" xr3:uid="{4DA2A10F-D961-D14D-A375-E73947C1C07E}" name="Column3345" dataDxfId="13039"/>
    <tableColumn id="3346" xr3:uid="{34E977ED-8242-AD49-91E9-4FC6AEFB34E9}" name="Column3346" dataDxfId="13038"/>
    <tableColumn id="3347" xr3:uid="{E20F32DF-C6A4-4C41-A281-A454D27AB4E4}" name="Column3347" dataDxfId="13037"/>
    <tableColumn id="3348" xr3:uid="{C7B529EA-A5F8-8B43-818F-032E445001CA}" name="Column3348" dataDxfId="13036"/>
    <tableColumn id="3349" xr3:uid="{E3C41769-1299-194D-80C4-4FACDF9D8B6C}" name="Column3349" dataDxfId="13035"/>
    <tableColumn id="3350" xr3:uid="{292E2F63-AD76-C14F-9751-736C80AFDD30}" name="Column3350" dataDxfId="13034"/>
    <tableColumn id="3351" xr3:uid="{BC0D70C8-BC1C-6041-AAA4-D767BEA396AD}" name="Column3351" dataDxfId="13033"/>
    <tableColumn id="3352" xr3:uid="{40DE1D16-1199-6547-B27A-1583D6197F7C}" name="Column3352" dataDxfId="13032"/>
    <tableColumn id="3353" xr3:uid="{C133561D-6E15-F443-B76A-902F24C48301}" name="Column3353" dataDxfId="13031"/>
    <tableColumn id="3354" xr3:uid="{FDC8A1BA-6C81-A44A-871B-548CB4484FED}" name="Column3354" dataDxfId="13030"/>
    <tableColumn id="3355" xr3:uid="{E9B3564E-9D58-8E44-BB5A-57390179EEBE}" name="Column3355" dataDxfId="13029"/>
    <tableColumn id="3356" xr3:uid="{31B6BD38-939F-7645-8667-EC9CD21C221F}" name="Column3356" dataDxfId="13028"/>
    <tableColumn id="3357" xr3:uid="{444F7985-392F-4541-B035-44849B5B32AC}" name="Column3357" dataDxfId="13027"/>
    <tableColumn id="3358" xr3:uid="{725C0B03-DA54-F34D-B49C-873F2827D0DB}" name="Column3358" dataDxfId="13026"/>
    <tableColumn id="3359" xr3:uid="{0AEFAB08-CAD0-2041-9103-94969D430D24}" name="Column3359" dataDxfId="13025"/>
    <tableColumn id="3360" xr3:uid="{4EE86118-07AF-AD44-87D3-0B6003C0EBDC}" name="Column3360" dataDxfId="13024"/>
    <tableColumn id="3361" xr3:uid="{89A09B17-4DC5-F042-8DC3-385421758134}" name="Column3361" dataDxfId="13023"/>
    <tableColumn id="3362" xr3:uid="{B429434A-EB79-984C-8E18-70898EC56101}" name="Column3362" dataDxfId="13022"/>
    <tableColumn id="3363" xr3:uid="{F2F2BF93-7CE2-2940-9165-64736DC576A8}" name="Column3363" dataDxfId="13021"/>
    <tableColumn id="3364" xr3:uid="{D6D19756-1DFA-114B-914B-6167B5F22DCD}" name="Column3364" dataDxfId="13020"/>
    <tableColumn id="3365" xr3:uid="{A2C086EB-1D93-0F49-8547-428B535B414C}" name="Column3365" dataDxfId="13019"/>
    <tableColumn id="3366" xr3:uid="{446AA6BA-97F8-FE4F-8499-ABCC6140FC6B}" name="Column3366" dataDxfId="13018"/>
    <tableColumn id="3367" xr3:uid="{C6C6795B-EF1F-E248-9A2D-BAAC32314C4E}" name="Column3367" dataDxfId="13017"/>
    <tableColumn id="3368" xr3:uid="{3F297B70-CF23-3348-A335-C46E6EF20601}" name="Column3368" dataDxfId="13016"/>
    <tableColumn id="3369" xr3:uid="{CA5E7ECD-26E6-DE41-8CA5-533B7098ADDB}" name="Column3369" dataDxfId="13015"/>
    <tableColumn id="3370" xr3:uid="{F5636B35-B00B-3441-BA23-E3E88E3D5921}" name="Column3370" dataDxfId="13014"/>
    <tableColumn id="3371" xr3:uid="{7FD244F9-B90F-C64C-A009-E746442059FC}" name="Column3371" dataDxfId="13013"/>
    <tableColumn id="3372" xr3:uid="{E41F7DFC-72A8-C140-8D67-9EDFFF2410D8}" name="Column3372" dataDxfId="13012"/>
    <tableColumn id="3373" xr3:uid="{68D3F13E-8B2B-5443-86AB-0F33B692A82B}" name="Column3373" dataDxfId="13011"/>
    <tableColumn id="3374" xr3:uid="{1C7C895C-FA0A-0048-9663-2DD9576021A6}" name="Column3374" dataDxfId="13010"/>
    <tableColumn id="3375" xr3:uid="{3B9CBCA2-A1AF-5A44-8652-FE03AFDF632B}" name="Column3375" dataDxfId="13009"/>
    <tableColumn id="3376" xr3:uid="{6CE6FCDD-010F-7749-B132-B51C164BC8AA}" name="Column3376" dataDxfId="13008"/>
    <tableColumn id="3377" xr3:uid="{C3B8BC2D-0313-AB48-97B4-710ED944A876}" name="Column3377" dataDxfId="13007"/>
    <tableColumn id="3378" xr3:uid="{4B1B3E55-EDEB-0D45-8820-47B1A6ED5A3E}" name="Column3378" dataDxfId="13006"/>
    <tableColumn id="3379" xr3:uid="{DFBAEF69-B454-C14E-8EAD-50F23438D578}" name="Column3379" dataDxfId="13005"/>
    <tableColumn id="3380" xr3:uid="{6283C53B-2E7C-EE46-A6E1-25DEC5AECC8B}" name="Column3380" dataDxfId="13004"/>
    <tableColumn id="3381" xr3:uid="{97695527-7BCB-6943-A9A5-807AD88B442C}" name="Column3381" dataDxfId="13003"/>
    <tableColumn id="3382" xr3:uid="{F7691A40-BE34-E74D-AF3B-4632D89F5600}" name="Column3382" dataDxfId="13002"/>
    <tableColumn id="3383" xr3:uid="{2E1BC884-AF7C-CE4D-9038-F8A8648B36D3}" name="Column3383" dataDxfId="13001"/>
    <tableColumn id="3384" xr3:uid="{21227792-92A6-B348-B877-288AAF652A8E}" name="Column3384" dataDxfId="13000"/>
    <tableColumn id="3385" xr3:uid="{526A6E0A-12D8-364A-BB9A-395F91E249DE}" name="Column3385" dataDxfId="12999"/>
    <tableColumn id="3386" xr3:uid="{B279BE93-3FB7-0F4B-B442-74202FBEE67A}" name="Column3386" dataDxfId="12998"/>
    <tableColumn id="3387" xr3:uid="{0AD7563A-00B8-0740-81F1-71E54021CCE6}" name="Column3387" dataDxfId="12997"/>
    <tableColumn id="3388" xr3:uid="{4998C5C9-050C-BE4A-86EB-BB338A02D19F}" name="Column3388" dataDxfId="12996"/>
    <tableColumn id="3389" xr3:uid="{3CEB31D5-79CD-DF41-909E-85BDAF10045B}" name="Column3389" dataDxfId="12995"/>
    <tableColumn id="3390" xr3:uid="{71BECCB9-021A-104A-9EC1-37CCD3400D90}" name="Column3390" dataDxfId="12994"/>
    <tableColumn id="3391" xr3:uid="{5BD32909-6C14-EC42-97C3-7461981C8964}" name="Column3391" dataDxfId="12993"/>
    <tableColumn id="3392" xr3:uid="{A323F941-5610-A045-ABC2-0AF0A3CC385F}" name="Column3392" dataDxfId="12992"/>
    <tableColumn id="3393" xr3:uid="{8A85AA2F-7680-FD4A-B163-79AB8D045F71}" name="Column3393" dataDxfId="12991"/>
    <tableColumn id="3394" xr3:uid="{57F6BD7B-3E9E-BB4F-9F76-81A8E9A20315}" name="Column3394" dataDxfId="12990"/>
    <tableColumn id="3395" xr3:uid="{4FEF77C7-6E22-774B-8078-E0E3D134BAF2}" name="Column3395" dataDxfId="12989"/>
    <tableColumn id="3396" xr3:uid="{8F8AD180-8928-E846-AB53-E1271508295F}" name="Column3396" dataDxfId="12988"/>
    <tableColumn id="3397" xr3:uid="{7C774847-84F9-2441-A357-15B6C08AAB74}" name="Column3397" dataDxfId="12987"/>
    <tableColumn id="3398" xr3:uid="{45CD6C8C-2511-1F4F-B674-F2CBD6E0EFB5}" name="Column3398" dataDxfId="12986"/>
    <tableColumn id="3399" xr3:uid="{82E746DB-E1B4-2440-8C7B-0C865890C7F8}" name="Column3399" dataDxfId="12985"/>
    <tableColumn id="3400" xr3:uid="{45CCDCD7-6676-F848-879C-365539D8DEC6}" name="Column3400" dataDxfId="12984"/>
    <tableColumn id="3401" xr3:uid="{1DEE8F8A-BBAD-6D45-ACF5-0D1821D87A9B}" name="Column3401" dataDxfId="12983"/>
    <tableColumn id="3402" xr3:uid="{C47D7723-F2AB-9640-9957-7AD58BB4D8D7}" name="Column3402" dataDxfId="12982"/>
    <tableColumn id="3403" xr3:uid="{482320CA-F26B-8944-971C-C316E0C93807}" name="Column3403" dataDxfId="12981"/>
    <tableColumn id="3404" xr3:uid="{22E3FF3C-3ED0-F743-8721-8351388B5F86}" name="Column3404" dataDxfId="12980"/>
    <tableColumn id="3405" xr3:uid="{B67482C7-C693-1444-8B80-F39228335AA4}" name="Column3405" dataDxfId="12979"/>
    <tableColumn id="3406" xr3:uid="{ECDBED09-81AA-EC4D-81CC-456D3DAAD843}" name="Column3406" dataDxfId="12978"/>
    <tableColumn id="3407" xr3:uid="{B5EFC75B-9087-D54D-B9F1-DA99AB977016}" name="Column3407" dataDxfId="12977"/>
    <tableColumn id="3408" xr3:uid="{93055943-C320-5B4C-A82C-9339DF9EA441}" name="Column3408" dataDxfId="12976"/>
    <tableColumn id="3409" xr3:uid="{FD53F25A-6024-C042-8640-DD3DE79DAF23}" name="Column3409" dataDxfId="12975"/>
    <tableColumn id="3410" xr3:uid="{B45DF28E-9F72-4348-B589-5D611347DD0C}" name="Column3410" dataDxfId="12974"/>
    <tableColumn id="3411" xr3:uid="{133DA030-700F-BE4C-809B-E10EED581C66}" name="Column3411" dataDxfId="12973"/>
    <tableColumn id="3412" xr3:uid="{1BD3E90D-BE91-4F41-B24D-583BC924A837}" name="Column3412" dataDxfId="12972"/>
    <tableColumn id="3413" xr3:uid="{C6763941-0326-E64E-91B1-E1F23B814B68}" name="Column3413" dataDxfId="12971"/>
    <tableColumn id="3414" xr3:uid="{49E1D899-B7D0-3E4E-9530-27698BAA88BD}" name="Column3414" dataDxfId="12970"/>
    <tableColumn id="3415" xr3:uid="{F62DD6AF-8BD0-B64C-960A-C40963E65A29}" name="Column3415" dataDxfId="12969"/>
    <tableColumn id="3416" xr3:uid="{BBCB5D6E-37C4-BE4B-9BCC-8782C669920D}" name="Column3416" dataDxfId="12968"/>
    <tableColumn id="3417" xr3:uid="{70E04C47-C88D-EC41-904B-187C228BDAB1}" name="Column3417" dataDxfId="12967"/>
    <tableColumn id="3418" xr3:uid="{1140F63E-7895-5545-8DB9-AE12C43E5F9D}" name="Column3418" dataDxfId="12966"/>
    <tableColumn id="3419" xr3:uid="{76754119-5371-3C43-8F46-BD5FD024EE6A}" name="Column3419" dataDxfId="12965"/>
    <tableColumn id="3420" xr3:uid="{460F74E0-02D5-C84C-BD04-5D1AD25CD904}" name="Column3420" dataDxfId="12964"/>
    <tableColumn id="3421" xr3:uid="{46DA6989-9B9E-2645-BE4B-8C41C827E835}" name="Column3421" dataDxfId="12963"/>
    <tableColumn id="3422" xr3:uid="{65B605DF-E117-5041-8A1E-18FC9342925B}" name="Column3422" dataDxfId="12962"/>
    <tableColumn id="3423" xr3:uid="{9DFC4A17-F08A-914E-94D9-730F441F8944}" name="Column3423" dataDxfId="12961"/>
    <tableColumn id="3424" xr3:uid="{195CFE8A-A51D-5943-A108-BF74FAEC3907}" name="Column3424" dataDxfId="12960"/>
    <tableColumn id="3425" xr3:uid="{CA79723F-1E2B-DD4D-98F2-FB15154E5D1F}" name="Column3425" dataDxfId="12959"/>
    <tableColumn id="3426" xr3:uid="{C398E623-FBD6-E640-BA03-2BBBCE5F59F0}" name="Column3426" dataDxfId="12958"/>
    <tableColumn id="3427" xr3:uid="{04708C2E-592D-E546-AB25-BC4F9B81F512}" name="Column3427" dataDxfId="12957"/>
    <tableColumn id="3428" xr3:uid="{D6E17EF2-F211-CD4A-9A87-B274536ED99A}" name="Column3428" dataDxfId="12956"/>
    <tableColumn id="3429" xr3:uid="{4E2A8E72-C276-544E-964E-DA9F2A979E91}" name="Column3429" dataDxfId="12955"/>
    <tableColumn id="3430" xr3:uid="{06B9FE05-00C2-FB4D-BB95-75F8D22C4237}" name="Column3430" dataDxfId="12954"/>
    <tableColumn id="3431" xr3:uid="{15559B9D-048A-144C-BF79-1E6A9F82FCF8}" name="Column3431" dataDxfId="12953"/>
    <tableColumn id="3432" xr3:uid="{AE088606-4134-3447-AC1A-45C4C060AA52}" name="Column3432" dataDxfId="12952"/>
    <tableColumn id="3433" xr3:uid="{FA718849-00CB-694C-B267-AE20E099D955}" name="Column3433" dataDxfId="12951"/>
    <tableColumn id="3434" xr3:uid="{3B0621E2-BB5D-544A-828E-896FBF72F2A4}" name="Column3434" dataDxfId="12950"/>
    <tableColumn id="3435" xr3:uid="{6CE562D1-DD25-F342-BECF-DB505716AC96}" name="Column3435" dataDxfId="12949"/>
    <tableColumn id="3436" xr3:uid="{83737593-F1FB-CC48-BA49-626494485215}" name="Column3436" dataDxfId="12948"/>
    <tableColumn id="3437" xr3:uid="{85C772B0-3344-CC4E-AEFE-39715CFF7B55}" name="Column3437" dataDxfId="12947"/>
    <tableColumn id="3438" xr3:uid="{AF20A2C9-3D71-E34F-AC07-311704CC36DA}" name="Column3438" dataDxfId="12946"/>
    <tableColumn id="3439" xr3:uid="{DD754E84-E98F-CD4D-8DE9-690537171663}" name="Column3439" dataDxfId="12945"/>
    <tableColumn id="3440" xr3:uid="{79A033E3-8B98-E940-B860-CC1C1817617E}" name="Column3440" dataDxfId="12944"/>
    <tableColumn id="3441" xr3:uid="{0EC59387-FADA-B44F-BF7A-E86847709DFE}" name="Column3441" dataDxfId="12943"/>
    <tableColumn id="3442" xr3:uid="{623D7D78-C1AA-E24B-8738-D65804249B1E}" name="Column3442" dataDxfId="12942"/>
    <tableColumn id="3443" xr3:uid="{6049E8FD-CDD6-9346-9C68-54957B2F5352}" name="Column3443" dataDxfId="12941"/>
    <tableColumn id="3444" xr3:uid="{0B569506-4715-0C4F-A9D1-BB61547F8AB5}" name="Column3444" dataDxfId="12940"/>
    <tableColumn id="3445" xr3:uid="{56140CD8-435A-1D49-A511-25EB51E1C6B0}" name="Column3445" dataDxfId="12939"/>
    <tableColumn id="3446" xr3:uid="{3A753965-C5C6-5C41-8B0A-633C40F4D1ED}" name="Column3446" dataDxfId="12938"/>
    <tableColumn id="3447" xr3:uid="{A04DF8E8-7C91-2B4D-8615-B9E20D592CF2}" name="Column3447" dataDxfId="12937"/>
    <tableColumn id="3448" xr3:uid="{64C2B1AB-C475-014F-AFC2-8DD5D6C874E7}" name="Column3448" dataDxfId="12936"/>
    <tableColumn id="3449" xr3:uid="{DAF318B6-2CC7-0648-915A-E20AAE91A729}" name="Column3449" dataDxfId="12935"/>
    <tableColumn id="3450" xr3:uid="{3F991709-7621-6B4D-966F-1D4218A4BCF4}" name="Column3450" dataDxfId="12934"/>
    <tableColumn id="3451" xr3:uid="{4BF9A9F4-B322-5347-B411-845232BCD289}" name="Column3451" dataDxfId="12933"/>
    <tableColumn id="3452" xr3:uid="{80C248B9-DB59-E140-88AC-62410E780A8F}" name="Column3452" dataDxfId="12932"/>
    <tableColumn id="3453" xr3:uid="{831764E5-9F1A-A843-B96F-0B5CC6AB650A}" name="Column3453" dataDxfId="12931"/>
    <tableColumn id="3454" xr3:uid="{2C2AA2C3-ABCF-BF4F-B769-FA00BF6CAF22}" name="Column3454" dataDxfId="12930"/>
    <tableColumn id="3455" xr3:uid="{8CEB1791-43A7-F847-B03B-0F4D94656E8D}" name="Column3455" dataDxfId="12929"/>
    <tableColumn id="3456" xr3:uid="{B9AD93EB-8B2E-5543-BF94-2A6EF19BB35A}" name="Column3456" dataDxfId="12928"/>
    <tableColumn id="3457" xr3:uid="{E441EE76-C825-CA46-8DE0-9BEF221449DA}" name="Column3457" dataDxfId="12927"/>
    <tableColumn id="3458" xr3:uid="{5EC370A2-517F-EA47-8BAD-4633DDA30E8E}" name="Column3458" dataDxfId="12926"/>
    <tableColumn id="3459" xr3:uid="{36F3D8AC-EA55-0844-A951-D72E9C734564}" name="Column3459" dataDxfId="12925"/>
    <tableColumn id="3460" xr3:uid="{5C90471A-5082-7D4A-ACE2-6B89C2C9FDBE}" name="Column3460" dataDxfId="12924"/>
    <tableColumn id="3461" xr3:uid="{ED3CE7F5-9C04-FA4E-B609-BB9F0C43B18C}" name="Column3461" dataDxfId="12923"/>
    <tableColumn id="3462" xr3:uid="{EDDB282B-33C8-5D41-A47F-33BCA36B5240}" name="Column3462" dataDxfId="12922"/>
    <tableColumn id="3463" xr3:uid="{7E3F59BF-FAE7-9543-9D5D-C5E7A481D8A9}" name="Column3463" dataDxfId="12921"/>
    <tableColumn id="3464" xr3:uid="{807177AF-7DBA-EE44-8701-EB25756DDE5D}" name="Column3464" dataDxfId="12920"/>
    <tableColumn id="3465" xr3:uid="{2229D60A-7C9A-6540-8FDC-6B08A6CA33A9}" name="Column3465" dataDxfId="12919"/>
    <tableColumn id="3466" xr3:uid="{1EFE2041-51FB-2C4B-B385-F05A1352CADF}" name="Column3466" dataDxfId="12918"/>
    <tableColumn id="3467" xr3:uid="{7CCFF800-29B4-6249-AC4A-92291E490380}" name="Column3467" dataDxfId="12917"/>
    <tableColumn id="3468" xr3:uid="{CA5AE851-AB2B-3E4A-909D-64271CF35AB8}" name="Column3468" dataDxfId="12916"/>
    <tableColumn id="3469" xr3:uid="{C23A6C23-A24F-9043-86EF-1A828956A9A6}" name="Column3469" dataDxfId="12915"/>
    <tableColumn id="3470" xr3:uid="{C3C58861-38C8-8D4F-AF4E-FF74A3A4CE46}" name="Column3470" dataDxfId="12914"/>
    <tableColumn id="3471" xr3:uid="{1B4D8CC5-44DA-8F47-B364-3E703107DA66}" name="Column3471" dataDxfId="12913"/>
    <tableColumn id="3472" xr3:uid="{293C56F8-DC94-3545-BE1A-69C9AECC3B88}" name="Column3472" dataDxfId="12912"/>
    <tableColumn id="3473" xr3:uid="{057B3800-73AD-B545-A691-D0D90C3EB808}" name="Column3473" dataDxfId="12911"/>
    <tableColumn id="3474" xr3:uid="{38A1D901-1541-7044-A4DB-B8A33FC22A97}" name="Column3474" dataDxfId="12910"/>
    <tableColumn id="3475" xr3:uid="{1980BA87-CFFF-CF45-B992-D22950B0E639}" name="Column3475" dataDxfId="12909"/>
    <tableColumn id="3476" xr3:uid="{F1A8BBF2-70C1-884E-8E0A-33226D6A46B5}" name="Column3476" dataDxfId="12908"/>
    <tableColumn id="3477" xr3:uid="{976305E7-BB56-504F-A2E4-E800C6E56501}" name="Column3477" dataDxfId="12907"/>
    <tableColumn id="3478" xr3:uid="{90887B41-10EF-B547-8405-66547F360100}" name="Column3478" dataDxfId="12906"/>
    <tableColumn id="3479" xr3:uid="{CB4E0E81-F2E5-744D-9FA5-44C358731FE2}" name="Column3479" dataDxfId="12905"/>
    <tableColumn id="3480" xr3:uid="{62C1E895-24E1-1944-B376-B787DBBFBDEA}" name="Column3480" dataDxfId="12904"/>
    <tableColumn id="3481" xr3:uid="{8CDC6DB8-6D9B-E341-9EC7-03A56955123F}" name="Column3481" dataDxfId="12903"/>
    <tableColumn id="3482" xr3:uid="{B67C38A0-B92D-9B48-8C12-43C1A1308F93}" name="Column3482" dataDxfId="12902"/>
    <tableColumn id="3483" xr3:uid="{67E87800-3815-734B-A433-7C9CE72BC2B0}" name="Column3483" dataDxfId="12901"/>
    <tableColumn id="3484" xr3:uid="{523F0BF9-3DCB-C545-A212-395413A09FB2}" name="Column3484" dataDxfId="12900"/>
    <tableColumn id="3485" xr3:uid="{A8CD18E6-388E-D442-925C-70B2EC48BD48}" name="Column3485" dataDxfId="12899"/>
    <tableColumn id="3486" xr3:uid="{DC745D81-ED6B-9D4A-B0BC-31F7FFA548E6}" name="Column3486" dataDxfId="12898"/>
    <tableColumn id="3487" xr3:uid="{8E0B083F-9F7B-9148-8C72-EE5698111571}" name="Column3487" dataDxfId="12897"/>
    <tableColumn id="3488" xr3:uid="{D94A5F61-08D5-F14C-8029-5001E5222ED9}" name="Column3488" dataDxfId="12896"/>
    <tableColumn id="3489" xr3:uid="{57C13295-999B-3C49-A3B0-5FD6C8329AAE}" name="Column3489" dataDxfId="12895"/>
    <tableColumn id="3490" xr3:uid="{C7942721-3F84-A948-BAA6-B50A751FA75D}" name="Column3490" dataDxfId="12894"/>
    <tableColumn id="3491" xr3:uid="{7AF66BB4-4BF5-6142-B30E-1C776BF4DAB4}" name="Column3491" dataDxfId="12893"/>
    <tableColumn id="3492" xr3:uid="{DFC6846A-AF6F-A647-AAD3-E1DFED5D0E6E}" name="Column3492" dataDxfId="12892"/>
    <tableColumn id="3493" xr3:uid="{31E4E3EF-5B2F-F147-99C5-826A99B1152C}" name="Column3493" dataDxfId="12891"/>
    <tableColumn id="3494" xr3:uid="{DF2A31EF-034D-D648-AAC6-8210015E5A21}" name="Column3494" dataDxfId="12890"/>
    <tableColumn id="3495" xr3:uid="{3B892FE7-416D-EB4E-84A4-26B7DA820A89}" name="Column3495" dataDxfId="12889"/>
    <tableColumn id="3496" xr3:uid="{FE0CB077-97B5-7340-908A-8D6D50CDAE3A}" name="Column3496" dataDxfId="12888"/>
    <tableColumn id="3497" xr3:uid="{4AB21F98-5008-4D42-9B52-357CBF3855E9}" name="Column3497" dataDxfId="12887"/>
    <tableColumn id="3498" xr3:uid="{6766F508-28E2-924B-85F3-8DE94C917CDF}" name="Column3498" dataDxfId="12886"/>
    <tableColumn id="3499" xr3:uid="{3C65B1E2-B5CD-3141-9E41-046CCE059296}" name="Column3499" dataDxfId="12885"/>
    <tableColumn id="3500" xr3:uid="{2FF98B48-487D-0C4D-AA5C-2EBFF588E2F2}" name="Column3500" dataDxfId="12884"/>
    <tableColumn id="3501" xr3:uid="{3DF755D6-458C-A848-8E01-CEE8A946CBE3}" name="Column3501" dataDxfId="12883"/>
    <tableColumn id="3502" xr3:uid="{2BFB47DE-A4B3-5E4E-9360-06C4CBB72346}" name="Column3502" dataDxfId="12882"/>
    <tableColumn id="3503" xr3:uid="{3AEB3138-D2D5-C641-A567-1D557D2C2604}" name="Column3503" dataDxfId="12881"/>
    <tableColumn id="3504" xr3:uid="{C44AB78B-4323-B340-9172-0CE607DB7AB1}" name="Column3504" dataDxfId="12880"/>
    <tableColumn id="3505" xr3:uid="{DDE454AA-127A-8847-A548-C2A6193BC941}" name="Column3505" dataDxfId="12879"/>
    <tableColumn id="3506" xr3:uid="{9620E0D7-9563-2641-86EC-CD409CF2AD87}" name="Column3506" dataDxfId="12878"/>
    <tableColumn id="3507" xr3:uid="{2D5550AA-B4A1-544F-AF71-19879FC25A68}" name="Column3507" dataDxfId="12877"/>
    <tableColumn id="3508" xr3:uid="{F6FA84A9-0B18-9443-8875-228CEDA75821}" name="Column3508" dataDxfId="12876"/>
    <tableColumn id="3509" xr3:uid="{9F923D45-A07F-CF45-8D0B-8EFD02AE8608}" name="Column3509" dataDxfId="12875"/>
    <tableColumn id="3510" xr3:uid="{2945B82C-191C-9E41-AD03-9E747D747D3D}" name="Column3510" dataDxfId="12874"/>
    <tableColumn id="3511" xr3:uid="{AE45CDA9-1ECA-0544-9F1C-B8DEB330C823}" name="Column3511" dataDxfId="12873"/>
    <tableColumn id="3512" xr3:uid="{70EBD135-6689-4948-8FEE-D3BC0A9F2E77}" name="Column3512" dataDxfId="12872"/>
    <tableColumn id="3513" xr3:uid="{92DDAADD-259F-E44E-A1FD-0C7914959D91}" name="Column3513" dataDxfId="12871"/>
    <tableColumn id="3514" xr3:uid="{909A699C-7CB2-414A-9BD5-C0759A6318B1}" name="Column3514" dataDxfId="12870"/>
    <tableColumn id="3515" xr3:uid="{B2958E9B-2C43-1E4E-83C5-F0B5F7530EFF}" name="Column3515" dataDxfId="12869"/>
    <tableColumn id="3516" xr3:uid="{B2278D72-13E2-D442-B0B2-25B28D05AD64}" name="Column3516" dataDxfId="12868"/>
    <tableColumn id="3517" xr3:uid="{7A83D084-A9BA-6848-9A58-AB5BB2071C1D}" name="Column3517" dataDxfId="12867"/>
    <tableColumn id="3518" xr3:uid="{314352FB-3DD1-A04B-9AB8-DB78D7ABFF58}" name="Column3518" dataDxfId="12866"/>
    <tableColumn id="3519" xr3:uid="{65EA8025-4D94-B947-837C-4459E1C7FC3A}" name="Column3519" dataDxfId="12865"/>
    <tableColumn id="3520" xr3:uid="{8051C0A2-5903-B949-914E-8E229FB925C2}" name="Column3520" dataDxfId="12864"/>
    <tableColumn id="3521" xr3:uid="{521C9755-D555-8348-A401-D8EAF24B8931}" name="Column3521" dataDxfId="12863"/>
    <tableColumn id="3522" xr3:uid="{62679B84-FF71-DA4C-9845-85A2BB6AB138}" name="Column3522" dataDxfId="12862"/>
    <tableColumn id="3523" xr3:uid="{3378D4DE-F27A-8647-B07A-80C67D734D35}" name="Column3523" dataDxfId="12861"/>
    <tableColumn id="3524" xr3:uid="{49D0F4DB-00D2-8845-8727-ADB30BB00AD5}" name="Column3524" dataDxfId="12860"/>
    <tableColumn id="3525" xr3:uid="{34452CE1-C49C-1A4D-B639-0A12289F6AF7}" name="Column3525" dataDxfId="12859"/>
    <tableColumn id="3526" xr3:uid="{027275CE-CD32-E842-8684-1E3891DA0CA1}" name="Column3526" dataDxfId="12858"/>
    <tableColumn id="3527" xr3:uid="{7675BDAD-31BE-1B4D-B667-D67468490AD3}" name="Column3527" dataDxfId="12857"/>
    <tableColumn id="3528" xr3:uid="{BA78CE95-B7B9-7D4B-BE38-0AC4124CABF0}" name="Column3528" dataDxfId="12856"/>
    <tableColumn id="3529" xr3:uid="{174C3549-3AF6-7D4B-9F6C-685503B00D01}" name="Column3529" dataDxfId="12855"/>
    <tableColumn id="3530" xr3:uid="{F9241411-F8CD-8D48-86A4-84E1B677DC9D}" name="Column3530" dataDxfId="12854"/>
    <tableColumn id="3531" xr3:uid="{3151AD66-9193-AD47-A08F-93ED26FEDC6E}" name="Column3531" dataDxfId="12853"/>
    <tableColumn id="3532" xr3:uid="{573AB3AC-E65C-444F-855D-6AD6E962AB30}" name="Column3532" dataDxfId="12852"/>
    <tableColumn id="3533" xr3:uid="{7F6C21A1-768F-EE40-9C7E-643FE367A010}" name="Column3533" dataDxfId="12851"/>
    <tableColumn id="3534" xr3:uid="{16784134-A7CE-654E-91FD-19002D44E21B}" name="Column3534" dataDxfId="12850"/>
    <tableColumn id="3535" xr3:uid="{A8F7AC61-0395-ED4D-8965-2C6FFC99EEE2}" name="Column3535" dataDxfId="12849"/>
    <tableColumn id="3536" xr3:uid="{E47A83E7-A07F-4E4C-90C6-049C66B61C6B}" name="Column3536" dataDxfId="12848"/>
    <tableColumn id="3537" xr3:uid="{67532261-7683-3B4D-B0DC-0AD0646F3654}" name="Column3537" dataDxfId="12847"/>
    <tableColumn id="3538" xr3:uid="{5BBFBB1B-3CA4-D945-A77F-C921C1F67783}" name="Column3538" dataDxfId="12846"/>
    <tableColumn id="3539" xr3:uid="{25C11513-3AE1-DC4D-B978-98D55E63BAC1}" name="Column3539" dataDxfId="12845"/>
    <tableColumn id="3540" xr3:uid="{E3D91186-0746-9544-9330-71E033590BDA}" name="Column3540" dataDxfId="12844"/>
    <tableColumn id="3541" xr3:uid="{03B2B880-EEDE-C64B-A035-EE968A900EDA}" name="Column3541" dataDxfId="12843"/>
    <tableColumn id="3542" xr3:uid="{C3EA3200-6425-7945-82DB-5922ADFCFC1E}" name="Column3542" dataDxfId="12842"/>
    <tableColumn id="3543" xr3:uid="{CA860FC5-8447-884F-B644-CF5C7B86C474}" name="Column3543" dataDxfId="12841"/>
    <tableColumn id="3544" xr3:uid="{7338F570-31B2-344E-9E3F-D6334FEA22C8}" name="Column3544" dataDxfId="12840"/>
    <tableColumn id="3545" xr3:uid="{73CB84C3-BBEB-9A40-999A-EFEE7DF77007}" name="Column3545" dataDxfId="12839"/>
    <tableColumn id="3546" xr3:uid="{2ECFEAA9-E4E1-3449-B45E-8341D4DAF31F}" name="Column3546" dataDxfId="12838"/>
    <tableColumn id="3547" xr3:uid="{75D3DABE-26B0-B64D-BCF4-D0017FABABDD}" name="Column3547" dataDxfId="12837"/>
    <tableColumn id="3548" xr3:uid="{4F2EB44D-C9E2-1F48-8829-41C09E5DA510}" name="Column3548" dataDxfId="12836"/>
    <tableColumn id="3549" xr3:uid="{A58D07E9-DBFD-8E44-836F-39514EC97D1B}" name="Column3549" dataDxfId="12835"/>
    <tableColumn id="3550" xr3:uid="{26990256-4C55-7F4F-8E52-4632520B112D}" name="Column3550" dataDxfId="12834"/>
    <tableColumn id="3551" xr3:uid="{FA4DD261-C9B6-9646-8B9E-06586E3F9B50}" name="Column3551" dataDxfId="12833"/>
    <tableColumn id="3552" xr3:uid="{8B880846-178E-134F-A876-A646EBEE3232}" name="Column3552" dataDxfId="12832"/>
    <tableColumn id="3553" xr3:uid="{6A117946-7E97-6845-8810-654D6AD1D1C8}" name="Column3553" dataDxfId="12831"/>
    <tableColumn id="3554" xr3:uid="{F64F5991-8ABC-B146-9E8F-924C14FD5856}" name="Column3554" dataDxfId="12830"/>
    <tableColumn id="3555" xr3:uid="{2AE99B75-CD5D-9849-A492-53818ABE6D7D}" name="Column3555" dataDxfId="12829"/>
    <tableColumn id="3556" xr3:uid="{CDAE25C8-C1E7-914A-B659-F55A957D9851}" name="Column3556" dataDxfId="12828"/>
    <tableColumn id="3557" xr3:uid="{6D5FD714-4122-DF48-AA58-6D6ED0830F51}" name="Column3557" dataDxfId="12827"/>
    <tableColumn id="3558" xr3:uid="{A3C93D48-5343-2D4C-9978-E1EDD9A1168B}" name="Column3558" dataDxfId="12826"/>
    <tableColumn id="3559" xr3:uid="{1EEEEC47-1888-844C-B5FE-AE024CDA3113}" name="Column3559" dataDxfId="12825"/>
    <tableColumn id="3560" xr3:uid="{35B8C571-43FC-B140-9292-0595C9B310FC}" name="Column3560" dataDxfId="12824"/>
    <tableColumn id="3561" xr3:uid="{AD9D7618-E366-9746-9819-B73C5C396186}" name="Column3561" dataDxfId="12823"/>
    <tableColumn id="3562" xr3:uid="{4EE967EB-8B3A-114A-A671-59D33395B611}" name="Column3562" dataDxfId="12822"/>
    <tableColumn id="3563" xr3:uid="{411BAA39-BB1B-B648-9109-187D64EB1A2C}" name="Column3563" dataDxfId="12821"/>
    <tableColumn id="3564" xr3:uid="{94CEA24F-AB7C-6A43-8D76-36A0AB553B8A}" name="Column3564" dataDxfId="12820"/>
    <tableColumn id="3565" xr3:uid="{28069206-D56D-5642-8CF0-4172D65482E3}" name="Column3565" dataDxfId="12819"/>
    <tableColumn id="3566" xr3:uid="{807F4E5F-7CBF-FB42-938B-CCF524232160}" name="Column3566" dataDxfId="12818"/>
    <tableColumn id="3567" xr3:uid="{2F2C9243-6BE4-2446-A3D8-01220ACCC678}" name="Column3567" dataDxfId="12817"/>
    <tableColumn id="3568" xr3:uid="{164757F4-A422-ED4B-AA1B-CF2033C6E515}" name="Column3568" dataDxfId="12816"/>
    <tableColumn id="3569" xr3:uid="{7A6B870F-4660-7B41-8237-2566F6091EAC}" name="Column3569" dataDxfId="12815"/>
    <tableColumn id="3570" xr3:uid="{A8F66B28-7BE1-EE4C-AC1A-BAF2F95ED11F}" name="Column3570" dataDxfId="12814"/>
    <tableColumn id="3571" xr3:uid="{FDC2BA6E-F74F-FE40-8C59-A62BA1CA7789}" name="Column3571" dataDxfId="12813"/>
    <tableColumn id="3572" xr3:uid="{C1174732-3040-D347-B4A2-B3A7ED3B4734}" name="Column3572" dataDxfId="12812"/>
    <tableColumn id="3573" xr3:uid="{9EA0523E-ABD9-0F48-96FD-B43671B49D17}" name="Column3573" dataDxfId="12811"/>
    <tableColumn id="3574" xr3:uid="{8F3A10C4-EC06-1A4E-9733-7274E0597BD8}" name="Column3574" dataDxfId="12810"/>
    <tableColumn id="3575" xr3:uid="{19EBD10B-E8A2-DD48-B5EB-83C475AF955F}" name="Column3575" dataDxfId="12809"/>
    <tableColumn id="3576" xr3:uid="{847D20E0-E1C1-3F48-8393-E918D54E871C}" name="Column3576" dataDxfId="12808"/>
    <tableColumn id="3577" xr3:uid="{6FD789E6-2CA2-144F-8B31-9A96A60CF49F}" name="Column3577" dataDxfId="12807"/>
    <tableColumn id="3578" xr3:uid="{C5E407A9-E8E3-7D4C-947D-CC4A649F01A7}" name="Column3578" dataDxfId="12806"/>
    <tableColumn id="3579" xr3:uid="{B13A96E1-C3B4-1F45-B560-2800F6D2216B}" name="Column3579" dataDxfId="12805"/>
    <tableColumn id="3580" xr3:uid="{D710A050-7AAB-0A42-A0FB-3C26EA466F61}" name="Column3580" dataDxfId="12804"/>
    <tableColumn id="3581" xr3:uid="{93539C0A-F7DF-3C4F-B4C5-614340184080}" name="Column3581" dataDxfId="12803"/>
    <tableColumn id="3582" xr3:uid="{D98DF898-8208-2F45-8CEB-5AA3AE0E1810}" name="Column3582" dataDxfId="12802"/>
    <tableColumn id="3583" xr3:uid="{300AF671-DF57-8D48-88FD-3565BA488036}" name="Column3583" dataDxfId="12801"/>
    <tableColumn id="3584" xr3:uid="{2D430BA1-CA41-5248-A6F4-06009FAEE428}" name="Column3584" dataDxfId="12800"/>
    <tableColumn id="3585" xr3:uid="{F3ED52D1-211D-2743-B9CD-E522230BEA1D}" name="Column3585" dataDxfId="12799"/>
    <tableColumn id="3586" xr3:uid="{C611405B-6522-1E4B-84F6-716F8977080D}" name="Column3586" dataDxfId="12798"/>
    <tableColumn id="3587" xr3:uid="{CB32062B-F339-0542-BC5F-425122639640}" name="Column3587" dataDxfId="12797"/>
    <tableColumn id="3588" xr3:uid="{EFD138A9-6C03-E641-BFBD-36D57D9DCAC6}" name="Column3588" dataDxfId="12796"/>
    <tableColumn id="3589" xr3:uid="{18D0A15C-D667-D74A-993F-EEADBEB73785}" name="Column3589" dataDxfId="12795"/>
    <tableColumn id="3590" xr3:uid="{F858D200-5045-1848-8EBC-943E7D9B7DC4}" name="Column3590" dataDxfId="12794"/>
    <tableColumn id="3591" xr3:uid="{E524B5E6-68A2-D441-B2C7-2F7CD634CA6B}" name="Column3591" dataDxfId="12793"/>
    <tableColumn id="3592" xr3:uid="{4BD5453C-2AEF-C748-A2E4-05974F13713A}" name="Column3592" dataDxfId="12792"/>
    <tableColumn id="3593" xr3:uid="{0DD003B4-E8FF-614D-9FE1-CF88DB051969}" name="Column3593" dataDxfId="12791"/>
    <tableColumn id="3594" xr3:uid="{DB6AF2D6-6804-FE4C-B12A-17FE822EF5BD}" name="Column3594" dataDxfId="12790"/>
    <tableColumn id="3595" xr3:uid="{6A93FFD0-CD64-8B43-B14A-DB3EFE72A64B}" name="Column3595" dataDxfId="12789"/>
    <tableColumn id="3596" xr3:uid="{D9677275-697C-DB45-8DC9-40D961C490C8}" name="Column3596" dataDxfId="12788"/>
    <tableColumn id="3597" xr3:uid="{72F74ED4-B567-1642-BFC4-C922AB73D0FD}" name="Column3597" dataDxfId="12787"/>
    <tableColumn id="3598" xr3:uid="{C2BE5B6F-31F8-5746-A083-4E153BC38221}" name="Column3598" dataDxfId="12786"/>
    <tableColumn id="3599" xr3:uid="{F26F220B-2D2E-6842-B504-F36DCA79E6A2}" name="Column3599" dataDxfId="12785"/>
    <tableColumn id="3600" xr3:uid="{96B1B958-5282-E140-BC44-7EFE1C19ABC0}" name="Column3600" dataDxfId="12784"/>
    <tableColumn id="3601" xr3:uid="{A320BAAF-BB90-0A4C-9434-D047C94B0204}" name="Column3601" dataDxfId="12783"/>
    <tableColumn id="3602" xr3:uid="{3C5960AD-70DE-3C49-B2C1-74BDFB113C2D}" name="Column3602" dataDxfId="12782"/>
    <tableColumn id="3603" xr3:uid="{1C14D18A-83F0-3147-A51A-4B07E40AA4C3}" name="Column3603" dataDxfId="12781"/>
    <tableColumn id="3604" xr3:uid="{37053849-4DC6-1049-A838-21CB62AE9D03}" name="Column3604" dataDxfId="12780"/>
    <tableColumn id="3605" xr3:uid="{131422B4-0E46-4A49-9036-1EFC77D5154F}" name="Column3605" dataDxfId="12779"/>
    <tableColumn id="3606" xr3:uid="{44602B10-02F6-7345-992F-F9E9A54CBA16}" name="Column3606" dataDxfId="12778"/>
    <tableColumn id="3607" xr3:uid="{8DACD6B7-AAED-634D-AA99-EF00BC78ABFF}" name="Column3607" dataDxfId="12777"/>
    <tableColumn id="3608" xr3:uid="{1757066A-8FCC-2443-A288-926062555F5B}" name="Column3608" dataDxfId="12776"/>
    <tableColumn id="3609" xr3:uid="{DF291D9D-2D07-A94A-A41A-80381BCA4AA7}" name="Column3609" dataDxfId="12775"/>
    <tableColumn id="3610" xr3:uid="{67E34499-D52E-644E-A822-3C0E46CD459C}" name="Column3610" dataDxfId="12774"/>
    <tableColumn id="3611" xr3:uid="{2765BAA7-9328-A94A-BBB6-8F10A3EFBE3C}" name="Column3611" dataDxfId="12773"/>
    <tableColumn id="3612" xr3:uid="{3556B333-57C8-DA47-9EC0-E8D444A7DC5D}" name="Column3612" dataDxfId="12772"/>
    <tableColumn id="3613" xr3:uid="{87636DE0-34D6-C14C-9B01-954052418907}" name="Column3613" dataDxfId="12771"/>
    <tableColumn id="3614" xr3:uid="{98146A1D-8556-F740-9CE8-5B4C50320DF1}" name="Column3614" dataDxfId="12770"/>
    <tableColumn id="3615" xr3:uid="{B46BA8ED-7A79-F74C-8A79-64E41005263E}" name="Column3615" dataDxfId="12769"/>
    <tableColumn id="3616" xr3:uid="{6583794E-0627-1A44-9774-BB6448ED7F65}" name="Column3616" dataDxfId="12768"/>
    <tableColumn id="3617" xr3:uid="{DD9BE59D-39BE-4B41-BB82-F62C019B28F2}" name="Column3617" dataDxfId="12767"/>
    <tableColumn id="3618" xr3:uid="{D0CA970D-F558-554B-8AB4-56D255C0554C}" name="Column3618" dataDxfId="12766"/>
    <tableColumn id="3619" xr3:uid="{B4E3C723-DF3D-B940-8BFC-101229EB549A}" name="Column3619" dataDxfId="12765"/>
    <tableColumn id="3620" xr3:uid="{E0E748F9-244F-444D-A457-47A79F3475D9}" name="Column3620" dataDxfId="12764"/>
    <tableColumn id="3621" xr3:uid="{5D2CD4EF-9547-5648-914B-89E792E4F6C4}" name="Column3621" dataDxfId="12763"/>
    <tableColumn id="3622" xr3:uid="{A6BD4520-9034-9E48-A63B-27B93D443248}" name="Column3622" dataDxfId="12762"/>
    <tableColumn id="3623" xr3:uid="{46FD2EE9-734C-BD45-BC42-E79A4F10C752}" name="Column3623" dataDxfId="12761"/>
    <tableColumn id="3624" xr3:uid="{55F9BF5A-D882-B744-99F3-03FA8BABD42D}" name="Column3624" dataDxfId="12760"/>
    <tableColumn id="3625" xr3:uid="{CB19D956-DA1C-644B-B36E-D96A4F5E5F95}" name="Column3625" dataDxfId="12759"/>
    <tableColumn id="3626" xr3:uid="{CD7B3DF9-F62F-074B-908D-BF6E65E4490D}" name="Column3626" dataDxfId="12758"/>
    <tableColumn id="3627" xr3:uid="{522560B3-B5FC-304B-8152-CB5BA0A6B218}" name="Column3627" dataDxfId="12757"/>
    <tableColumn id="3628" xr3:uid="{CC91F13D-CD06-A04F-87F7-4B991860A608}" name="Column3628" dataDxfId="12756"/>
    <tableColumn id="3629" xr3:uid="{036F16C8-DF0F-EE4E-8A9B-671C8E6C56CD}" name="Column3629" dataDxfId="12755"/>
    <tableColumn id="3630" xr3:uid="{8A80E26E-28B2-2F41-A87C-041DC0560675}" name="Column3630" dataDxfId="12754"/>
    <tableColumn id="3631" xr3:uid="{C8D8F755-6581-614D-AE37-AE22434A4944}" name="Column3631" dataDxfId="12753"/>
    <tableColumn id="3632" xr3:uid="{5555E3F0-24E6-8149-8A1C-D3A8DDCCA2C9}" name="Column3632" dataDxfId="12752"/>
    <tableColumn id="3633" xr3:uid="{F7DBDF09-2B6C-094D-BE00-95DD37BD16FA}" name="Column3633" dataDxfId="12751"/>
    <tableColumn id="3634" xr3:uid="{D942ECC6-B43C-5743-9F22-E7C2DBBEEC75}" name="Column3634" dataDxfId="12750"/>
    <tableColumn id="3635" xr3:uid="{BBECA923-89FB-AF45-B936-970E70AF044A}" name="Column3635" dataDxfId="12749"/>
    <tableColumn id="3636" xr3:uid="{22065048-3D91-354A-963D-CFE2672DD1BF}" name="Column3636" dataDxfId="12748"/>
    <tableColumn id="3637" xr3:uid="{82656B1E-5E03-FF44-B1DB-7AA177A926CF}" name="Column3637" dataDxfId="12747"/>
    <tableColumn id="3638" xr3:uid="{3F4E3AA3-1326-EF43-B417-CD90347BD7D6}" name="Column3638" dataDxfId="12746"/>
    <tableColumn id="3639" xr3:uid="{D53AD792-1684-7E45-BE8A-F39C4506F86D}" name="Column3639" dataDxfId="12745"/>
    <tableColumn id="3640" xr3:uid="{452D6859-E895-1A4C-AA16-7DE2F36F48AC}" name="Column3640" dataDxfId="12744"/>
    <tableColumn id="3641" xr3:uid="{849EAD44-C69B-DC4A-9C5C-AC2895EF565F}" name="Column3641" dataDxfId="12743"/>
    <tableColumn id="3642" xr3:uid="{0AD232B4-9CDA-CC4B-882F-CF0D56C29DFF}" name="Column3642" dataDxfId="12742"/>
    <tableColumn id="3643" xr3:uid="{36967D56-73A3-E541-988F-347BA18FA957}" name="Column3643" dataDxfId="12741"/>
    <tableColumn id="3644" xr3:uid="{91069D2D-93B1-BE46-97E7-0C5CB43C5102}" name="Column3644" dataDxfId="12740"/>
    <tableColumn id="3645" xr3:uid="{C4087ABC-9939-724D-9963-3E75040072DB}" name="Column3645" dataDxfId="12739"/>
    <tableColumn id="3646" xr3:uid="{38D6E674-238E-9441-8DD1-35CF1BAF9F8D}" name="Column3646" dataDxfId="12738"/>
    <tableColumn id="3647" xr3:uid="{C3493D92-4849-ED40-995B-ECA8FF143BAD}" name="Column3647" dataDxfId="12737"/>
    <tableColumn id="3648" xr3:uid="{9F009445-051E-8647-AF18-950E6EB7F9CD}" name="Column3648" dataDxfId="12736"/>
    <tableColumn id="3649" xr3:uid="{FA5723A1-D520-B54D-B9BC-5E332B12B188}" name="Column3649" dataDxfId="12735"/>
    <tableColumn id="3650" xr3:uid="{C94F6903-6E11-3D4D-8898-EFED8FF9DA74}" name="Column3650" dataDxfId="12734"/>
    <tableColumn id="3651" xr3:uid="{51D5B85B-1862-2B4F-B27E-C22ED334F73D}" name="Column3651" dataDxfId="12733"/>
    <tableColumn id="3652" xr3:uid="{D6A6F465-F5C6-6346-BDFD-552FC5178EDA}" name="Column3652" dataDxfId="12732"/>
    <tableColumn id="3653" xr3:uid="{240E4C21-6A14-C144-A20A-69572071CCDC}" name="Column3653" dataDxfId="12731"/>
    <tableColumn id="3654" xr3:uid="{74E92DCC-93A5-3F47-B564-E4B793280C02}" name="Column3654" dataDxfId="12730"/>
    <tableColumn id="3655" xr3:uid="{21338A64-4C59-1447-9F4D-28C4D8865086}" name="Column3655" dataDxfId="12729"/>
    <tableColumn id="3656" xr3:uid="{DD1F1E06-4F71-5341-9CB1-BEF893A8B60D}" name="Column3656" dataDxfId="12728"/>
    <tableColumn id="3657" xr3:uid="{2C92B852-6D3D-C94D-903E-CE179E594562}" name="Column3657" dataDxfId="12727"/>
    <tableColumn id="3658" xr3:uid="{51F0A7E5-7915-0E4E-8AB2-F4650D3CEA51}" name="Column3658" dataDxfId="12726"/>
    <tableColumn id="3659" xr3:uid="{551B6A7D-4A05-AA44-B225-728B979C3140}" name="Column3659" dataDxfId="12725"/>
    <tableColumn id="3660" xr3:uid="{13F4E0C4-957B-E64F-942C-6AC04EC3C9EE}" name="Column3660" dataDxfId="12724"/>
    <tableColumn id="3661" xr3:uid="{E38291F7-DF1C-E647-A6D3-E602AEBAC4D6}" name="Column3661" dataDxfId="12723"/>
    <tableColumn id="3662" xr3:uid="{7D2923C2-EBDD-474A-92DF-A74DA8CEA2E1}" name="Column3662" dataDxfId="12722"/>
    <tableColumn id="3663" xr3:uid="{8C546F04-DACD-5E41-8844-186F410900A3}" name="Column3663" dataDxfId="12721"/>
    <tableColumn id="3664" xr3:uid="{D4E37D03-555E-A64B-948A-4DD0EF05C222}" name="Column3664" dataDxfId="12720"/>
    <tableColumn id="3665" xr3:uid="{DD5E5845-5D4C-4D47-B42F-3C7A7F304853}" name="Column3665" dataDxfId="12719"/>
    <tableColumn id="3666" xr3:uid="{AEB353B7-D1CD-EF4F-B4ED-CEDB4C7ACD8F}" name="Column3666" dataDxfId="12718"/>
    <tableColumn id="3667" xr3:uid="{FA3B3DDC-B6B4-DA41-B39A-77BC134B7F0F}" name="Column3667" dataDxfId="12717"/>
    <tableColumn id="3668" xr3:uid="{45A0B101-B094-104D-8A10-CB9BB626A250}" name="Column3668" dataDxfId="12716"/>
    <tableColumn id="3669" xr3:uid="{74513095-C5DE-3847-9D8D-10F88B8F53EA}" name="Column3669" dataDxfId="12715"/>
    <tableColumn id="3670" xr3:uid="{C714425F-DDC2-034D-A49B-62EBB94E5572}" name="Column3670" dataDxfId="12714"/>
    <tableColumn id="3671" xr3:uid="{70111893-26F8-7246-BDE3-F533DD2198B0}" name="Column3671" dataDxfId="12713"/>
    <tableColumn id="3672" xr3:uid="{6E0D9E9C-D94F-3744-8947-58002CD0F467}" name="Column3672" dataDxfId="12712"/>
    <tableColumn id="3673" xr3:uid="{BC0FBB96-FAA3-674A-9D4F-E5E5DDAF3243}" name="Column3673" dataDxfId="12711"/>
    <tableColumn id="3674" xr3:uid="{250DEE7B-0424-C244-9929-938C58A51E3D}" name="Column3674" dataDxfId="12710"/>
    <tableColumn id="3675" xr3:uid="{F9DB1297-3113-E544-BEB8-C6593E54648B}" name="Column3675" dataDxfId="12709"/>
    <tableColumn id="3676" xr3:uid="{D525E4C6-5FE3-8844-AD8F-244B39856976}" name="Column3676" dataDxfId="12708"/>
    <tableColumn id="3677" xr3:uid="{16B4676E-9ED0-3E46-AC09-F1A93BFCC26B}" name="Column3677" dataDxfId="12707"/>
    <tableColumn id="3678" xr3:uid="{F0BB9602-2D40-F64C-B044-A5B740582CA3}" name="Column3678" dataDxfId="12706"/>
    <tableColumn id="3679" xr3:uid="{B6DDACB3-E6CF-5D4A-B67E-424E9111FAC0}" name="Column3679" dataDxfId="12705"/>
    <tableColumn id="3680" xr3:uid="{987AE755-F878-9E47-A91D-F71E303350FE}" name="Column3680" dataDxfId="12704"/>
    <tableColumn id="3681" xr3:uid="{C81B10FB-F451-D646-8807-D7DCB81DCF80}" name="Column3681" dataDxfId="12703"/>
    <tableColumn id="3682" xr3:uid="{03B91AFA-5FAD-7443-916B-B91D2F4F36FC}" name="Column3682" dataDxfId="12702"/>
    <tableColumn id="3683" xr3:uid="{90A2539B-E2F9-2D4F-BD8C-3E3FCCB239D1}" name="Column3683" dataDxfId="12701"/>
    <tableColumn id="3684" xr3:uid="{9124ED98-2AB0-5842-92C1-6C82B37570D8}" name="Column3684" dataDxfId="12700"/>
    <tableColumn id="3685" xr3:uid="{A866D4D1-8507-B241-96BC-F325A61390A6}" name="Column3685" dataDxfId="12699"/>
    <tableColumn id="3686" xr3:uid="{711B8666-1DE6-6549-9A2A-15FC21AF2C46}" name="Column3686" dataDxfId="12698"/>
    <tableColumn id="3687" xr3:uid="{4ABF2498-957A-874A-B2CA-607FEECAF09E}" name="Column3687" dataDxfId="12697"/>
    <tableColumn id="3688" xr3:uid="{6C7B4141-4135-B847-BC42-9DF35D32E072}" name="Column3688" dataDxfId="12696"/>
    <tableColumn id="3689" xr3:uid="{9F370DDF-6231-B745-855D-C0816AC4B026}" name="Column3689" dataDxfId="12695"/>
    <tableColumn id="3690" xr3:uid="{BDC96015-6887-4E49-818E-EDAFBE24E63C}" name="Column3690" dataDxfId="12694"/>
    <tableColumn id="3691" xr3:uid="{68470E48-4DE0-2947-BA66-652B74BAB9EC}" name="Column3691" dataDxfId="12693"/>
    <tableColumn id="3692" xr3:uid="{662526CC-5A09-AC4B-B28C-BC98EA4467A3}" name="Column3692" dataDxfId="12692"/>
    <tableColumn id="3693" xr3:uid="{52520A67-8C94-9A47-8696-E63C06B530CA}" name="Column3693" dataDxfId="12691"/>
    <tableColumn id="3694" xr3:uid="{7C819141-4CB5-E244-B76C-88C75CAAB160}" name="Column3694" dataDxfId="12690"/>
    <tableColumn id="3695" xr3:uid="{12CFDFA7-322D-D845-B646-834A18450E78}" name="Column3695" dataDxfId="12689"/>
    <tableColumn id="3696" xr3:uid="{1B514B8B-F758-B04B-9F35-030FC43321F3}" name="Column3696" dataDxfId="12688"/>
    <tableColumn id="3697" xr3:uid="{F69FBBFD-7C67-5049-952D-206CEEDFBA39}" name="Column3697" dataDxfId="12687"/>
    <tableColumn id="3698" xr3:uid="{A1C715D4-6357-C941-A106-0D7157D977BF}" name="Column3698" dataDxfId="12686"/>
    <tableColumn id="3699" xr3:uid="{396B1C12-C978-8046-852F-D5649AC96B9D}" name="Column3699" dataDxfId="12685"/>
    <tableColumn id="3700" xr3:uid="{68077931-1490-C84A-AE43-680F523F8B7D}" name="Column3700" dataDxfId="12684"/>
    <tableColumn id="3701" xr3:uid="{B49F29BE-3556-9248-90C2-5731E44A766B}" name="Column3701" dataDxfId="12683"/>
    <tableColumn id="3702" xr3:uid="{9878BC1C-5D6E-554B-BA33-06AEAA23234C}" name="Column3702" dataDxfId="12682"/>
    <tableColumn id="3703" xr3:uid="{ABC5E55D-F1C4-534D-800E-CBD1CA60045C}" name="Column3703" dataDxfId="12681"/>
    <tableColumn id="3704" xr3:uid="{471B5FA1-3109-E443-8024-4419C30D0398}" name="Column3704" dataDxfId="12680"/>
    <tableColumn id="3705" xr3:uid="{F7F49085-A501-3341-9E6B-976BCB2ED828}" name="Column3705" dataDxfId="12679"/>
    <tableColumn id="3706" xr3:uid="{4C44CEF8-B8C4-4045-9DA8-DEAFBECDEC21}" name="Column3706" dataDxfId="12678"/>
    <tableColumn id="3707" xr3:uid="{6F74A505-32D1-044C-B36C-5B25265D6E43}" name="Column3707" dataDxfId="12677"/>
    <tableColumn id="3708" xr3:uid="{EFB2D1B3-2484-C84F-B066-BA094097A3F9}" name="Column3708" dataDxfId="12676"/>
    <tableColumn id="3709" xr3:uid="{774B4D70-E4C5-BF46-BF18-60A5FE778C33}" name="Column3709" dataDxfId="12675"/>
    <tableColumn id="3710" xr3:uid="{066027FC-931E-E043-AFA5-00BAE036D02C}" name="Column3710" dataDxfId="12674"/>
    <tableColumn id="3711" xr3:uid="{ADBB0E26-D9C3-EF47-8C97-09E6EC88D21E}" name="Column3711" dataDxfId="12673"/>
    <tableColumn id="3712" xr3:uid="{B4A09C0D-B03C-5C46-A372-FF789631FD58}" name="Column3712" dataDxfId="12672"/>
    <tableColumn id="3713" xr3:uid="{79FE509C-1B6C-C748-8EAA-7479334DC9B6}" name="Column3713" dataDxfId="12671"/>
    <tableColumn id="3714" xr3:uid="{EB17CE29-38F6-2F4A-AA2B-2B9BEB197F7C}" name="Column3714" dataDxfId="12670"/>
    <tableColumn id="3715" xr3:uid="{811E498E-3D30-2A4B-9BE4-E1D285A548EC}" name="Column3715" dataDxfId="12669"/>
    <tableColumn id="3716" xr3:uid="{03953C68-4DD9-4943-8065-F1C9F308720A}" name="Column3716" dataDxfId="12668"/>
    <tableColumn id="3717" xr3:uid="{5049AC97-1D86-2D48-A8BC-8DF8AACB2C73}" name="Column3717" dataDxfId="12667"/>
    <tableColumn id="3718" xr3:uid="{EC17C0EC-59D1-9444-8E39-4AF8200E801C}" name="Column3718" dataDxfId="12666"/>
    <tableColumn id="3719" xr3:uid="{98F1A281-B054-844A-968C-C755946638B1}" name="Column3719" dataDxfId="12665"/>
    <tableColumn id="3720" xr3:uid="{049AF062-8C5A-994E-AA13-0D6B52B81239}" name="Column3720" dataDxfId="12664"/>
    <tableColumn id="3721" xr3:uid="{90925331-91AE-614C-B456-A4E8AA225CA8}" name="Column3721" dataDxfId="12663"/>
    <tableColumn id="3722" xr3:uid="{CF59EE07-E393-2C42-8C85-B3FD3F71ECA5}" name="Column3722" dataDxfId="12662"/>
    <tableColumn id="3723" xr3:uid="{53CF392F-8FFA-0F42-84F4-B3B013770DBD}" name="Column3723" dataDxfId="12661"/>
    <tableColumn id="3724" xr3:uid="{7DF819EC-7AA9-F641-9488-E628FE52741B}" name="Column3724" dataDxfId="12660"/>
    <tableColumn id="3725" xr3:uid="{716DE135-5917-864C-AF9A-2507DA0C6B47}" name="Column3725" dataDxfId="12659"/>
    <tableColumn id="3726" xr3:uid="{C1FC1C9D-8FD0-984D-8029-F54909C4B7C9}" name="Column3726" dataDxfId="12658"/>
    <tableColumn id="3727" xr3:uid="{23ACF406-23BC-CB43-9440-EF22282663BE}" name="Column3727" dataDxfId="12657"/>
    <tableColumn id="3728" xr3:uid="{882D0580-5EDC-104B-95EE-A384B95BCFF5}" name="Column3728" dataDxfId="12656"/>
    <tableColumn id="3729" xr3:uid="{80873520-B650-BF49-9CA3-10AB11B01B74}" name="Column3729" dataDxfId="12655"/>
    <tableColumn id="3730" xr3:uid="{39C734A8-21A8-C840-A1AC-085AA3C6C4F6}" name="Column3730" dataDxfId="12654"/>
    <tableColumn id="3731" xr3:uid="{14336953-032A-FA45-BEDE-1782784CBD95}" name="Column3731" dataDxfId="12653"/>
    <tableColumn id="3732" xr3:uid="{29220329-AB4F-E146-B3AE-9145EEE1E1A0}" name="Column3732" dataDxfId="12652"/>
    <tableColumn id="3733" xr3:uid="{2920489E-E22C-094A-B4C7-F190805C3C72}" name="Column3733" dataDxfId="12651"/>
    <tableColumn id="3734" xr3:uid="{E3177509-78C6-3A42-847F-5C2950DE5BF5}" name="Column3734" dataDxfId="12650"/>
    <tableColumn id="3735" xr3:uid="{2E03AB6A-CB07-F749-A688-8551B72831BD}" name="Column3735" dataDxfId="12649"/>
    <tableColumn id="3736" xr3:uid="{D8DE4942-7922-4B44-A415-4623C0A2D729}" name="Column3736" dataDxfId="12648"/>
    <tableColumn id="3737" xr3:uid="{F52BEDD3-F55B-BF4B-9840-55CF13C5528F}" name="Column3737" dataDxfId="12647"/>
    <tableColumn id="3738" xr3:uid="{E49C9241-A369-0943-B66B-A13B0C401ADE}" name="Column3738" dataDxfId="12646"/>
    <tableColumn id="3739" xr3:uid="{DD6C8DC2-D912-9F42-9936-31A3303E74A9}" name="Column3739" dataDxfId="12645"/>
    <tableColumn id="3740" xr3:uid="{7758CEBA-B07E-6D41-B48A-DE5F37FBACFD}" name="Column3740" dataDxfId="12644"/>
    <tableColumn id="3741" xr3:uid="{0112C935-8DA6-E341-8F5C-C60CE03AF69E}" name="Column3741" dataDxfId="12643"/>
    <tableColumn id="3742" xr3:uid="{3A16793F-3D68-1141-88DB-858F6403CE68}" name="Column3742" dataDxfId="12642"/>
    <tableColumn id="3743" xr3:uid="{56E10176-CC7B-B749-B78C-D192B759AB72}" name="Column3743" dataDxfId="12641"/>
    <tableColumn id="3744" xr3:uid="{A1B3F075-4FDE-2640-8D1B-8A17E1AB5578}" name="Column3744" dataDxfId="12640"/>
    <tableColumn id="3745" xr3:uid="{C0B16A51-1C04-F04E-A5CE-5FB6AAD51BC8}" name="Column3745" dataDxfId="12639"/>
    <tableColumn id="3746" xr3:uid="{AF4C52AA-09A6-2842-A952-CBD0B566D397}" name="Column3746" dataDxfId="12638"/>
    <tableColumn id="3747" xr3:uid="{085CF5C7-2912-3049-A9B0-3839DA619A7C}" name="Column3747" dataDxfId="12637"/>
    <tableColumn id="3748" xr3:uid="{C4675B59-D467-B043-A90E-BCE5CFA48BD7}" name="Column3748" dataDxfId="12636"/>
    <tableColumn id="3749" xr3:uid="{7B4CC642-24F7-D349-9E75-7BC8D6B8F2AC}" name="Column3749" dataDxfId="12635"/>
    <tableColumn id="3750" xr3:uid="{31765F98-5FFC-F64B-88CC-9C6F39CB3989}" name="Column3750" dataDxfId="12634"/>
    <tableColumn id="3751" xr3:uid="{E10956AD-ECD5-CD4A-A73E-DF157218488C}" name="Column3751" dataDxfId="12633"/>
    <tableColumn id="3752" xr3:uid="{2D071D78-B642-3146-B14E-44ECD3C1290D}" name="Column3752" dataDxfId="12632"/>
    <tableColumn id="3753" xr3:uid="{17904B61-DFF4-8E40-9F6F-170AEDCC4B76}" name="Column3753" dataDxfId="12631"/>
    <tableColumn id="3754" xr3:uid="{E9DB50AA-6E3D-5244-8D4B-A49613523751}" name="Column3754" dataDxfId="12630"/>
    <tableColumn id="3755" xr3:uid="{523F9CD8-B245-C54C-8F45-B16355DA06B9}" name="Column3755" dataDxfId="12629"/>
    <tableColumn id="3756" xr3:uid="{20CA4AAF-1F64-844C-8676-0649F0CDFA9A}" name="Column3756" dataDxfId="12628"/>
    <tableColumn id="3757" xr3:uid="{BF03AD57-26F8-524D-9E91-5B5850565B93}" name="Column3757" dataDxfId="12627"/>
    <tableColumn id="3758" xr3:uid="{D8B5F900-19F2-7849-B979-9D3AC3A78196}" name="Column3758" dataDxfId="12626"/>
    <tableColumn id="3759" xr3:uid="{A3F075B7-3E10-4F4A-8450-1800C76457CD}" name="Column3759" dataDxfId="12625"/>
    <tableColumn id="3760" xr3:uid="{99DAA21D-2932-D544-AEA2-EFED21119CED}" name="Column3760" dataDxfId="12624"/>
    <tableColumn id="3761" xr3:uid="{D9D6BD09-A5A7-914B-ADF5-5CCD78BA13AB}" name="Column3761" dataDxfId="12623"/>
    <tableColumn id="3762" xr3:uid="{09019857-900C-9B4F-BDCE-94BD7D648A99}" name="Column3762" dataDxfId="12622"/>
    <tableColumn id="3763" xr3:uid="{107FC64B-FCDF-4E43-99ED-D6E19F7171FF}" name="Column3763" dataDxfId="12621"/>
    <tableColumn id="3764" xr3:uid="{4B8FD625-1B39-AF43-8B49-2AC9AD1F6D69}" name="Column3764" dataDxfId="12620"/>
    <tableColumn id="3765" xr3:uid="{481B301D-5EF4-4F45-B642-CCD4C125AC66}" name="Column3765" dataDxfId="12619"/>
    <tableColumn id="3766" xr3:uid="{F1FD0B93-E5F1-BC4C-87AF-44F0C0B92CEA}" name="Column3766" dataDxfId="12618"/>
    <tableColumn id="3767" xr3:uid="{163288B4-FDFD-244A-A6BF-C2F421B247AE}" name="Column3767" dataDxfId="12617"/>
    <tableColumn id="3768" xr3:uid="{C91DBC87-89C2-7C41-88F1-BD20EA175AB8}" name="Column3768" dataDxfId="12616"/>
    <tableColumn id="3769" xr3:uid="{77CE5B83-6BF3-5246-B120-952E0A0E6C6E}" name="Column3769" dataDxfId="12615"/>
    <tableColumn id="3770" xr3:uid="{9C7FE383-4538-F048-BA12-773F48264BBD}" name="Column3770" dataDxfId="12614"/>
    <tableColumn id="3771" xr3:uid="{6CD1F727-7251-5E42-8B30-5ACA8146546F}" name="Column3771" dataDxfId="12613"/>
    <tableColumn id="3772" xr3:uid="{02B7448D-F054-F642-B9E1-4F3021EFCBC7}" name="Column3772" dataDxfId="12612"/>
    <tableColumn id="3773" xr3:uid="{34D0C35D-65FC-6943-8EB5-4787EB934031}" name="Column3773" dataDxfId="12611"/>
    <tableColumn id="3774" xr3:uid="{FE8BBAC8-A262-7541-8197-5A641AAC9B62}" name="Column3774" dataDxfId="12610"/>
    <tableColumn id="3775" xr3:uid="{462CB06D-245C-864F-9167-975433B7F099}" name="Column3775" dataDxfId="12609"/>
    <tableColumn id="3776" xr3:uid="{FDC2BB86-1908-014D-9EDE-445E8983C616}" name="Column3776" dataDxfId="12608"/>
    <tableColumn id="3777" xr3:uid="{5FD48A89-F9E1-B546-ACD0-D7897CB77E24}" name="Column3777" dataDxfId="12607"/>
    <tableColumn id="3778" xr3:uid="{D064BB31-7550-9E4E-AEB4-C219ADE9281A}" name="Column3778" dataDxfId="12606"/>
    <tableColumn id="3779" xr3:uid="{12B3D8A7-09A1-4348-847D-9992C0D269C4}" name="Column3779" dataDxfId="12605"/>
    <tableColumn id="3780" xr3:uid="{652A872E-8C9D-6148-A469-1F45470D078C}" name="Column3780" dataDxfId="12604"/>
    <tableColumn id="3781" xr3:uid="{CDFAAAE0-5403-A14F-B36B-10E39222AC60}" name="Column3781" dataDxfId="12603"/>
    <tableColumn id="3782" xr3:uid="{7084D3DC-AF5B-A248-98BD-B023B4A0C233}" name="Column3782" dataDxfId="12602"/>
    <tableColumn id="3783" xr3:uid="{2EFEBBD0-F272-904E-8F54-3D000A0D23DA}" name="Column3783" dataDxfId="12601"/>
    <tableColumn id="3784" xr3:uid="{2EAFD467-C7CA-654B-8990-BFBBE87F5532}" name="Column3784" dataDxfId="12600"/>
    <tableColumn id="3785" xr3:uid="{57A8223B-597C-114C-AFF1-90AF62EE1E50}" name="Column3785" dataDxfId="12599"/>
    <tableColumn id="3786" xr3:uid="{7651C4E1-F018-0445-BE3A-19FA86A09175}" name="Column3786" dataDxfId="12598"/>
    <tableColumn id="3787" xr3:uid="{E416FD66-4122-3949-800D-A4A52F7959C2}" name="Column3787" dataDxfId="12597"/>
    <tableColumn id="3788" xr3:uid="{7A6C5788-765C-0C44-B7E9-9E3AD492D167}" name="Column3788" dataDxfId="12596"/>
    <tableColumn id="3789" xr3:uid="{1C3F3081-9292-9949-AE8F-4F48411C384D}" name="Column3789" dataDxfId="12595"/>
    <tableColumn id="3790" xr3:uid="{0030D235-9B20-1648-9558-D1EAC1D1B524}" name="Column3790" dataDxfId="12594"/>
    <tableColumn id="3791" xr3:uid="{90585356-0C58-DE4C-98FE-E96B09181BB5}" name="Column3791" dataDxfId="12593"/>
    <tableColumn id="3792" xr3:uid="{ECCA82AE-33F7-F949-95C7-70C70DE59D30}" name="Column3792" dataDxfId="12592"/>
    <tableColumn id="3793" xr3:uid="{112EE932-2D50-5E40-B9D9-37FD085DF343}" name="Column3793" dataDxfId="12591"/>
    <tableColumn id="3794" xr3:uid="{215FC9A3-C705-AB41-96C7-F51BBF943D07}" name="Column3794" dataDxfId="12590"/>
    <tableColumn id="3795" xr3:uid="{694FAB0F-6764-B34B-BA86-804E8D3185E0}" name="Column3795" dataDxfId="12589"/>
    <tableColumn id="3796" xr3:uid="{E72ABB2D-2D7D-A348-8450-D944CF858B5B}" name="Column3796" dataDxfId="12588"/>
    <tableColumn id="3797" xr3:uid="{F26D9A28-7EA1-E04E-8F99-FA95630A9DB0}" name="Column3797" dataDxfId="12587"/>
    <tableColumn id="3798" xr3:uid="{BB114CC9-651F-454D-9F3A-488C60C87634}" name="Column3798" dataDxfId="12586"/>
    <tableColumn id="3799" xr3:uid="{43F6E7E4-2315-7745-B6E0-9EAAE843B077}" name="Column3799" dataDxfId="12585"/>
    <tableColumn id="3800" xr3:uid="{5562EB7F-A544-544D-AFA4-78DA79AFDC7A}" name="Column3800" dataDxfId="12584"/>
    <tableColumn id="3801" xr3:uid="{00B993A7-CF30-5D43-93FB-34FB7134428D}" name="Column3801" dataDxfId="12583"/>
    <tableColumn id="3802" xr3:uid="{D135E2A7-3FC1-9A4F-9EC6-C34B62B72497}" name="Column3802" dataDxfId="12582"/>
    <tableColumn id="3803" xr3:uid="{1AD94EFB-9D70-064F-ADE0-4D7CCA002296}" name="Column3803" dataDxfId="12581"/>
    <tableColumn id="3804" xr3:uid="{3AD8ABD1-5FB5-2243-A937-D8B208335008}" name="Column3804" dataDxfId="12580"/>
    <tableColumn id="3805" xr3:uid="{EEB0FDCD-840B-F149-BE1F-7478A74A004F}" name="Column3805" dataDxfId="12579"/>
    <tableColumn id="3806" xr3:uid="{748AFC17-5387-4F42-81A3-0172F45A3383}" name="Column3806" dataDxfId="12578"/>
    <tableColumn id="3807" xr3:uid="{47F2B7A2-4E8B-A84F-BA46-E4BDF90827AF}" name="Column3807" dataDxfId="12577"/>
    <tableColumn id="3808" xr3:uid="{7C6FCFB4-34B6-204D-A171-7FC977458A3E}" name="Column3808" dataDxfId="12576"/>
    <tableColumn id="3809" xr3:uid="{8AAEBEFB-6DB0-FD47-8AA5-EBBF2B4A49BC}" name="Column3809" dataDxfId="12575"/>
    <tableColumn id="3810" xr3:uid="{116021AC-9B7D-1F47-99D0-E9ABD1A3F82D}" name="Column3810" dataDxfId="12574"/>
    <tableColumn id="3811" xr3:uid="{48D7221D-0955-BC44-9092-61C456F6306C}" name="Column3811" dataDxfId="12573"/>
    <tableColumn id="3812" xr3:uid="{CACBFAD4-ED9A-1948-9B9D-3EC5905221E8}" name="Column3812" dataDxfId="12572"/>
    <tableColumn id="3813" xr3:uid="{DAEF1471-39A5-CC41-8018-521C11135CFA}" name="Column3813" dataDxfId="12571"/>
    <tableColumn id="3814" xr3:uid="{AB2EBB5C-C55F-904D-82FD-598C9595FECF}" name="Column3814" dataDxfId="12570"/>
    <tableColumn id="3815" xr3:uid="{16576E4C-5FC8-294A-8E75-A2D39ACC6468}" name="Column3815" dataDxfId="12569"/>
    <tableColumn id="3816" xr3:uid="{BFF889DA-1946-A344-9AF0-4ABBA51AC24E}" name="Column3816" dataDxfId="12568"/>
    <tableColumn id="3817" xr3:uid="{04E23081-24F0-AE4A-BDE8-6F9D07595F80}" name="Column3817" dataDxfId="12567"/>
    <tableColumn id="3818" xr3:uid="{2E837818-ABDD-BA4C-8A74-01D14D9AB41D}" name="Column3818" dataDxfId="12566"/>
    <tableColumn id="3819" xr3:uid="{0CD36F82-D818-304A-84D9-B3FE8DE941FC}" name="Column3819" dataDxfId="12565"/>
    <tableColumn id="3820" xr3:uid="{9FD91129-8B0D-DD41-87D6-72D62369B7F8}" name="Column3820" dataDxfId="12564"/>
    <tableColumn id="3821" xr3:uid="{A79020EB-172D-E745-93C2-41B3C82DD339}" name="Column3821" dataDxfId="12563"/>
    <tableColumn id="3822" xr3:uid="{7B054F47-3B54-4A4B-B382-AAB0B395502F}" name="Column3822" dataDxfId="12562"/>
    <tableColumn id="3823" xr3:uid="{AA9B4DB8-DE12-6F4C-A60F-515F354F2B10}" name="Column3823" dataDxfId="12561"/>
    <tableColumn id="3824" xr3:uid="{A7245F22-6CC4-6343-805C-7155F0E15A0D}" name="Column3824" dataDxfId="12560"/>
    <tableColumn id="3825" xr3:uid="{63C610BC-9B4A-9147-92B3-5182789B5065}" name="Column3825" dataDxfId="12559"/>
    <tableColumn id="3826" xr3:uid="{5A6131B4-D335-E944-B631-25405DBC657E}" name="Column3826" dataDxfId="12558"/>
    <tableColumn id="3827" xr3:uid="{F94C236C-12E9-3B40-826E-4E458A292300}" name="Column3827" dataDxfId="12557"/>
    <tableColumn id="3828" xr3:uid="{4F48566B-A428-6649-8B38-C059003E74BC}" name="Column3828" dataDxfId="12556"/>
    <tableColumn id="3829" xr3:uid="{EC14025F-1B34-A14C-8C39-425815123CBF}" name="Column3829" dataDxfId="12555"/>
    <tableColumn id="3830" xr3:uid="{FD5E4FA0-63AF-8443-83A2-69BCD774C2C1}" name="Column3830" dataDxfId="12554"/>
    <tableColumn id="3831" xr3:uid="{1E489511-29D1-7F4B-833D-22D45F675574}" name="Column3831" dataDxfId="12553"/>
    <tableColumn id="3832" xr3:uid="{F5FB4B51-FD48-7841-8DCF-2164A2B78F07}" name="Column3832" dataDxfId="12552"/>
    <tableColumn id="3833" xr3:uid="{93CA0711-F3D8-3D48-A00D-AC7230B997DC}" name="Column3833" dataDxfId="12551"/>
    <tableColumn id="3834" xr3:uid="{0952D9C6-08B1-114A-BA4E-CB810DD3D00B}" name="Column3834" dataDxfId="12550"/>
    <tableColumn id="3835" xr3:uid="{C1E6E636-E69A-4F49-A245-94BCB80F5FA5}" name="Column3835" dataDxfId="12549"/>
    <tableColumn id="3836" xr3:uid="{2ECA5E87-44CB-1A43-9880-C2AACFCB5110}" name="Column3836" dataDxfId="12548"/>
    <tableColumn id="3837" xr3:uid="{4AA97804-E5DC-DE45-B71B-35690A768EA1}" name="Column3837" dataDxfId="12547"/>
    <tableColumn id="3838" xr3:uid="{3A885A12-39ED-8442-BA01-F9EFDDF4CDAB}" name="Column3838" dataDxfId="12546"/>
    <tableColumn id="3839" xr3:uid="{F4D2B600-2248-3440-9CB6-C37EC43E6CF7}" name="Column3839" dataDxfId="12545"/>
    <tableColumn id="3840" xr3:uid="{31BDDD85-DF0E-F44B-9CB9-8C89A548BDC1}" name="Column3840" dataDxfId="12544"/>
    <tableColumn id="3841" xr3:uid="{CE7AF9CE-8FD3-ED48-9265-475362EA032C}" name="Column3841" dataDxfId="12543"/>
    <tableColumn id="3842" xr3:uid="{B082A960-85C2-6441-A1B6-33A60BEA7511}" name="Column3842" dataDxfId="12542"/>
    <tableColumn id="3843" xr3:uid="{9D9D2362-954E-6044-B5EB-0CAE955BD2FA}" name="Column3843" dataDxfId="12541"/>
    <tableColumn id="3844" xr3:uid="{ACEA218A-E860-C245-AA0F-050EAC2E6F8A}" name="Column3844" dataDxfId="12540"/>
    <tableColumn id="3845" xr3:uid="{F9F168F7-98D6-B94D-A84F-2F7115552DE3}" name="Column3845" dataDxfId="12539"/>
    <tableColumn id="3846" xr3:uid="{80A8D965-8B6E-2C40-8890-BE8247340A46}" name="Column3846" dataDxfId="12538"/>
    <tableColumn id="3847" xr3:uid="{D971D619-FCB9-0240-A319-5DBA98AAE1FA}" name="Column3847" dataDxfId="12537"/>
    <tableColumn id="3848" xr3:uid="{E2FFC04C-DAA9-524F-9471-6DC2FDC1AFA2}" name="Column3848" dataDxfId="12536"/>
    <tableColumn id="3849" xr3:uid="{56CFD88B-D1D7-2D42-BE4D-EF242856E819}" name="Column3849" dataDxfId="12535"/>
    <tableColumn id="3850" xr3:uid="{4DB59FB3-4B95-4148-B264-B5E057CE2224}" name="Column3850" dataDxfId="12534"/>
    <tableColumn id="3851" xr3:uid="{A129CAC2-9965-6949-971F-5D32CECD0904}" name="Column3851" dataDxfId="12533"/>
    <tableColumn id="3852" xr3:uid="{DB4C9CC8-21C9-3F47-9190-29597351DA01}" name="Column3852" dataDxfId="12532"/>
    <tableColumn id="3853" xr3:uid="{983AD0BC-1C13-624F-B0B4-C81149FC9168}" name="Column3853" dataDxfId="12531"/>
    <tableColumn id="3854" xr3:uid="{330A43EB-9D9B-244E-9C4C-BBF3FA5DA5CA}" name="Column3854" dataDxfId="12530"/>
    <tableColumn id="3855" xr3:uid="{CA69CCA4-7521-9A4E-B1D0-DE7A223D7A53}" name="Column3855" dataDxfId="12529"/>
    <tableColumn id="3856" xr3:uid="{E9E79C13-7B37-C440-845F-BEEBB789E2AD}" name="Column3856" dataDxfId="12528"/>
    <tableColumn id="3857" xr3:uid="{C884F688-A86A-D447-9AAE-30FDA5C318E4}" name="Column3857" dataDxfId="12527"/>
    <tableColumn id="3858" xr3:uid="{7CD56415-CFFA-BC42-B471-4B6474FB54AF}" name="Column3858" dataDxfId="12526"/>
    <tableColumn id="3859" xr3:uid="{D7F8B91A-86E2-E64B-9EB8-215EEDCD6B9A}" name="Column3859" dataDxfId="12525"/>
    <tableColumn id="3860" xr3:uid="{813805F2-CC0C-3046-A894-74E804623B10}" name="Column3860" dataDxfId="12524"/>
    <tableColumn id="3861" xr3:uid="{9203B648-0E47-EE40-91FB-E25BB7DA01EC}" name="Column3861" dataDxfId="12523"/>
    <tableColumn id="3862" xr3:uid="{BCAA9137-2400-8249-A260-8C4FE4B0A85C}" name="Column3862" dataDxfId="12522"/>
    <tableColumn id="3863" xr3:uid="{0DBDC78F-33D2-FB4E-82AD-4AD019E8869C}" name="Column3863" dataDxfId="12521"/>
    <tableColumn id="3864" xr3:uid="{138C8C94-CE71-4A49-BCBC-1B804A093BD6}" name="Column3864" dataDxfId="12520"/>
    <tableColumn id="3865" xr3:uid="{2AD594AA-1293-FC4B-8E8C-F71928CC2120}" name="Column3865" dataDxfId="12519"/>
    <tableColumn id="3866" xr3:uid="{0C3596FE-4612-BB4F-BF35-3E776CE3DAF7}" name="Column3866" dataDxfId="12518"/>
    <tableColumn id="3867" xr3:uid="{D768425C-2F5B-164D-8E91-56A145C1B8B3}" name="Column3867" dataDxfId="12517"/>
    <tableColumn id="3868" xr3:uid="{AD83783D-9843-0045-B4B9-767A3707FFDB}" name="Column3868" dataDxfId="12516"/>
    <tableColumn id="3869" xr3:uid="{F6176C17-E022-D244-B3CD-F5F23C509AFC}" name="Column3869" dataDxfId="12515"/>
    <tableColumn id="3870" xr3:uid="{033DF216-3E58-8E4D-A296-0243C01B5ADE}" name="Column3870" dataDxfId="12514"/>
    <tableColumn id="3871" xr3:uid="{BF0C8A0F-5C2C-6343-85F3-3C15BA9FD09C}" name="Column3871" dataDxfId="12513"/>
    <tableColumn id="3872" xr3:uid="{BB3C5A3A-D9DF-BA44-8B37-FB296B266CD9}" name="Column3872" dataDxfId="12512"/>
    <tableColumn id="3873" xr3:uid="{2A31F4E6-8E72-5945-8F8F-1D2AAB37BF9E}" name="Column3873" dataDxfId="12511"/>
    <tableColumn id="3874" xr3:uid="{600A2C06-259A-F84A-BDDD-2073C07A9D85}" name="Column3874" dataDxfId="12510"/>
    <tableColumn id="3875" xr3:uid="{721B3602-9CDE-E544-862E-EF1A0E6110A8}" name="Column3875" dataDxfId="12509"/>
    <tableColumn id="3876" xr3:uid="{FBE40B89-63DE-D542-BDE3-116F2D80997A}" name="Column3876" dataDxfId="12508"/>
    <tableColumn id="3877" xr3:uid="{4917E1CA-E873-D14F-B5FE-E64F7ADC005B}" name="Column3877" dataDxfId="12507"/>
    <tableColumn id="3878" xr3:uid="{8943D732-8850-F24F-9B2E-A30E03A24A09}" name="Column3878" dataDxfId="12506"/>
    <tableColumn id="3879" xr3:uid="{65E2D89F-514D-F94E-896F-A77DEE56C150}" name="Column3879" dataDxfId="12505"/>
    <tableColumn id="3880" xr3:uid="{ED1AA439-934A-C347-AD2D-64B1F7F56317}" name="Column3880" dataDxfId="12504"/>
    <tableColumn id="3881" xr3:uid="{1E2C154B-399A-BB41-889E-EF64A1F8F427}" name="Column3881" dataDxfId="12503"/>
    <tableColumn id="3882" xr3:uid="{98ACD6C9-84A4-CA4A-B00A-65220A5223B8}" name="Column3882" dataDxfId="12502"/>
    <tableColumn id="3883" xr3:uid="{B5276EB0-8496-2640-B5E0-F600012420D8}" name="Column3883" dataDxfId="12501"/>
    <tableColumn id="3884" xr3:uid="{2537E94A-795C-F447-BAD2-ED28D8E5111C}" name="Column3884" dataDxfId="12500"/>
    <tableColumn id="3885" xr3:uid="{434529D3-21DC-9448-8D98-56B2F709AD21}" name="Column3885" dataDxfId="12499"/>
    <tableColumn id="3886" xr3:uid="{67FA790E-6787-824E-87DA-87352B9A4DD4}" name="Column3886" dataDxfId="12498"/>
    <tableColumn id="3887" xr3:uid="{22C0CEAC-E369-4545-A2E8-5F422812AA95}" name="Column3887" dataDxfId="12497"/>
    <tableColumn id="3888" xr3:uid="{2895111A-FE66-8542-8064-B74C272B0CC2}" name="Column3888" dataDxfId="12496"/>
    <tableColumn id="3889" xr3:uid="{3C6D3CC3-9A86-274D-A1CB-B494B4C1279C}" name="Column3889" dataDxfId="12495"/>
    <tableColumn id="3890" xr3:uid="{A0007A5C-5B00-E942-B9F5-B7C22C53B007}" name="Column3890" dataDxfId="12494"/>
    <tableColumn id="3891" xr3:uid="{65439127-307B-3547-B729-52070249FF4B}" name="Column3891" dataDxfId="12493"/>
    <tableColumn id="3892" xr3:uid="{EDB202C8-92A8-794F-8BBA-C54723869009}" name="Column3892" dataDxfId="12492"/>
    <tableColumn id="3893" xr3:uid="{86FA18B4-08E3-FD43-AE3C-8A4EF571618C}" name="Column3893" dataDxfId="12491"/>
    <tableColumn id="3894" xr3:uid="{41E90F86-BAD6-AE47-AB0B-5CE2ECBC7766}" name="Column3894" dataDxfId="12490"/>
    <tableColumn id="3895" xr3:uid="{682827EC-4DDC-0F44-B955-4DAB73C193AD}" name="Column3895" dataDxfId="12489"/>
    <tableColumn id="3896" xr3:uid="{5EDB20DC-DA38-0440-975C-02361213E016}" name="Column3896" dataDxfId="12488"/>
    <tableColumn id="3897" xr3:uid="{B69D0C67-407E-544B-80BC-A8F85A1DD57E}" name="Column3897" dataDxfId="12487"/>
    <tableColumn id="3898" xr3:uid="{3D773363-5FB2-3A4C-BB97-17EFDC758C58}" name="Column3898" dataDxfId="12486"/>
    <tableColumn id="3899" xr3:uid="{D2678F78-59F4-F645-9814-5B83567DFE5C}" name="Column3899" dataDxfId="12485"/>
    <tableColumn id="3900" xr3:uid="{520A3021-FD05-5541-A844-54FCE0EB66D1}" name="Column3900" dataDxfId="12484"/>
    <tableColumn id="3901" xr3:uid="{DDACC5C9-121A-644F-A899-D80F802B4D8D}" name="Column3901" dataDxfId="12483"/>
    <tableColumn id="3902" xr3:uid="{3411CBE3-1684-A44E-9EEA-08BF59AE004B}" name="Column3902" dataDxfId="12482"/>
    <tableColumn id="3903" xr3:uid="{06C323F7-7418-2644-9E47-20394E4AD52A}" name="Column3903" dataDxfId="12481"/>
    <tableColumn id="3904" xr3:uid="{9C44F595-9C2B-AF44-9984-F2415E0528B4}" name="Column3904" dataDxfId="12480"/>
    <tableColumn id="3905" xr3:uid="{E744D75B-A834-594F-BC32-B9A013F403E2}" name="Column3905" dataDxfId="12479"/>
    <tableColumn id="3906" xr3:uid="{632C417F-6396-4B44-B0F0-DA9204DF9823}" name="Column3906" dataDxfId="12478"/>
    <tableColumn id="3907" xr3:uid="{2746E124-69D8-8344-B3C8-8F34A2D9C3D0}" name="Column3907" dataDxfId="12477"/>
    <tableColumn id="3908" xr3:uid="{8CBA1AA3-C195-984F-9F32-77D8EE38AA1C}" name="Column3908" dataDxfId="12476"/>
    <tableColumn id="3909" xr3:uid="{8E78E13B-7692-9A49-BD44-821E157DD600}" name="Column3909" dataDxfId="12475"/>
    <tableColumn id="3910" xr3:uid="{000BBC7C-B86E-BA4E-A78C-1588DC2E5CD1}" name="Column3910" dataDxfId="12474"/>
    <tableColumn id="3911" xr3:uid="{8A80B0CE-7510-1449-A84A-E6EC9773014C}" name="Column3911" dataDxfId="12473"/>
    <tableColumn id="3912" xr3:uid="{3C191359-54E4-4143-9F5B-5254F31EE27C}" name="Column3912" dataDxfId="12472"/>
    <tableColumn id="3913" xr3:uid="{32CE01CC-55DD-AE40-992E-687A6CC598CB}" name="Column3913" dataDxfId="12471"/>
    <tableColumn id="3914" xr3:uid="{E74B845A-796E-1A42-91DE-D98B1535A643}" name="Column3914" dataDxfId="12470"/>
    <tableColumn id="3915" xr3:uid="{9B065044-1DB0-D74E-9690-107D55B57EC4}" name="Column3915" dataDxfId="12469"/>
    <tableColumn id="3916" xr3:uid="{96116EC1-49F9-A546-A2C9-62F23E2BF1AC}" name="Column3916" dataDxfId="12468"/>
    <tableColumn id="3917" xr3:uid="{8ECC0DB2-1210-7347-9ECF-F57C4B536696}" name="Column3917" dataDxfId="12467"/>
    <tableColumn id="3918" xr3:uid="{E3400B16-AE33-9F4B-AA4C-81EB1B6A6048}" name="Column3918" dataDxfId="12466"/>
    <tableColumn id="3919" xr3:uid="{044159D0-2B62-784B-8BEA-7061038D0493}" name="Column3919" dataDxfId="12465"/>
    <tableColumn id="3920" xr3:uid="{E7DCBF4E-5C7B-C844-AFA7-8DF67899CC3A}" name="Column3920" dataDxfId="12464"/>
    <tableColumn id="3921" xr3:uid="{798E87F6-39C6-AB44-98A3-801471ED61FB}" name="Column3921" dataDxfId="12463"/>
    <tableColumn id="3922" xr3:uid="{33CDE8C9-35EC-AE45-AC98-48EC7BCA70E9}" name="Column3922" dataDxfId="12462"/>
    <tableColumn id="3923" xr3:uid="{412B2569-5768-2A4F-A2CF-E89120DC9EFF}" name="Column3923" dataDxfId="12461"/>
    <tableColumn id="3924" xr3:uid="{1F02234A-FF42-BB42-A96A-0F0F066B3BD3}" name="Column3924" dataDxfId="12460"/>
    <tableColumn id="3925" xr3:uid="{9F30FBAD-FC4B-0A43-8578-1E00F9CCFBDD}" name="Column3925" dataDxfId="12459"/>
    <tableColumn id="3926" xr3:uid="{6D589E46-B52E-9849-80AD-D3BFBB8060D7}" name="Column3926" dataDxfId="12458"/>
    <tableColumn id="3927" xr3:uid="{E1268105-A41E-0540-8E36-D0514205F6B0}" name="Column3927" dataDxfId="12457"/>
    <tableColumn id="3928" xr3:uid="{A4684E81-ACEA-1248-85A1-D89266DE9D4A}" name="Column3928" dataDxfId="12456"/>
    <tableColumn id="3929" xr3:uid="{76B8D450-016D-214F-AC3A-ABE9D99B8C0E}" name="Column3929" dataDxfId="12455"/>
    <tableColumn id="3930" xr3:uid="{A1F42802-A0BB-7441-9162-D1CB16818C98}" name="Column3930" dataDxfId="12454"/>
    <tableColumn id="3931" xr3:uid="{DBC9DD7E-928D-7B42-B5FD-0D4B9EDF5229}" name="Column3931" dataDxfId="12453"/>
    <tableColumn id="3932" xr3:uid="{B562BCF3-B40C-F04C-8107-7994EEBEB2A3}" name="Column3932" dataDxfId="12452"/>
    <tableColumn id="3933" xr3:uid="{4B14000F-0511-924F-8657-46E647F7BBAD}" name="Column3933" dataDxfId="12451"/>
    <tableColumn id="3934" xr3:uid="{41BD64FE-2788-2347-9EA6-233D7DF8ED57}" name="Column3934" dataDxfId="12450"/>
    <tableColumn id="3935" xr3:uid="{E9D5B732-E50A-4A4F-B8BE-AAE893B156BD}" name="Column3935" dataDxfId="12449"/>
    <tableColumn id="3936" xr3:uid="{BB5DAF1F-E02C-DC4E-ABCA-9DC2F4B62F51}" name="Column3936" dataDxfId="12448"/>
    <tableColumn id="3937" xr3:uid="{392D67AB-8D4F-D244-979B-1DE49DE9EF97}" name="Column3937" dataDxfId="12447"/>
    <tableColumn id="3938" xr3:uid="{F61FBE29-D916-FE40-A76F-39BBCB560121}" name="Column3938" dataDxfId="12446"/>
    <tableColumn id="3939" xr3:uid="{C423B716-3DB6-1B44-A907-E78A6F2C77F0}" name="Column3939" dataDxfId="12445"/>
    <tableColumn id="3940" xr3:uid="{90474DC8-835F-F648-AD2C-2D24F3390DBF}" name="Column3940" dataDxfId="12444"/>
    <tableColumn id="3941" xr3:uid="{F1F962E8-6981-CC4D-96FE-5A149CE938B4}" name="Column3941" dataDxfId="12443"/>
    <tableColumn id="3942" xr3:uid="{AE5C58BF-854D-1D4B-A010-0F0E4216D395}" name="Column3942" dataDxfId="12442"/>
    <tableColumn id="3943" xr3:uid="{F091C590-5215-C741-BCD2-EB81C66CF758}" name="Column3943" dataDxfId="12441"/>
    <tableColumn id="3944" xr3:uid="{A566EAE5-01FD-ED48-A1FE-7DB3245E768F}" name="Column3944" dataDxfId="12440"/>
    <tableColumn id="3945" xr3:uid="{2FF80C57-1627-FD4F-8708-1E1625C10397}" name="Column3945" dataDxfId="12439"/>
    <tableColumn id="3946" xr3:uid="{F62B58DA-B6B8-224C-AE43-92081EC37B63}" name="Column3946" dataDxfId="12438"/>
    <tableColumn id="3947" xr3:uid="{B3F24C5E-90E6-1B4C-947A-A4B97E595518}" name="Column3947" dataDxfId="12437"/>
    <tableColumn id="3948" xr3:uid="{9344E4E6-80B7-A841-A98B-CDB24BC9DE81}" name="Column3948" dataDxfId="12436"/>
    <tableColumn id="3949" xr3:uid="{F89E34DA-B04C-EB48-8DCE-D1A0735814CB}" name="Column3949" dataDxfId="12435"/>
    <tableColumn id="3950" xr3:uid="{B0DDAB40-002A-774F-92F7-6BBB0D48BF20}" name="Column3950" dataDxfId="12434"/>
    <tableColumn id="3951" xr3:uid="{A6AD3B3E-C39F-344D-8B10-7C667F59805E}" name="Column3951" dataDxfId="12433"/>
    <tableColumn id="3952" xr3:uid="{520EE069-9ABE-D145-9A2E-DDB867E3A656}" name="Column3952" dataDxfId="12432"/>
    <tableColumn id="3953" xr3:uid="{99603998-1F22-644F-A599-988D090E2FBC}" name="Column3953" dataDxfId="12431"/>
    <tableColumn id="3954" xr3:uid="{8F03E65D-957D-DF44-ADE3-6B0BA831CBFF}" name="Column3954" dataDxfId="12430"/>
    <tableColumn id="3955" xr3:uid="{03AC6ABF-6271-F145-8505-2492F505CC41}" name="Column3955" dataDxfId="12429"/>
    <tableColumn id="3956" xr3:uid="{171A1F2A-6EF0-0D47-8C76-DEEA32176F56}" name="Column3956" dataDxfId="12428"/>
    <tableColumn id="3957" xr3:uid="{279300B3-EA04-7B47-9F1A-7BFA0C2BEB93}" name="Column3957" dataDxfId="12427"/>
    <tableColumn id="3958" xr3:uid="{AA1D94E4-5F63-F14D-A7EF-DE16D14B9194}" name="Column3958" dataDxfId="12426"/>
    <tableColumn id="3959" xr3:uid="{A93F98BC-2653-8B4C-BC63-50957964A199}" name="Column3959" dataDxfId="12425"/>
    <tableColumn id="3960" xr3:uid="{2BFAC4CF-9CEA-5D4D-83AE-A0C68A251A5C}" name="Column3960" dataDxfId="12424"/>
    <tableColumn id="3961" xr3:uid="{14FBB143-E8AE-0347-AF85-7EFE3848EADC}" name="Column3961" dataDxfId="12423"/>
    <tableColumn id="3962" xr3:uid="{8CDD5397-8BF5-6B4F-B6C6-BA2357500C25}" name="Column3962" dataDxfId="12422"/>
    <tableColumn id="3963" xr3:uid="{8D12769E-7140-BC41-8A04-9947676F6F3B}" name="Column3963" dataDxfId="12421"/>
    <tableColumn id="3964" xr3:uid="{80900BD8-35D3-024F-A269-FE37D7541559}" name="Column3964" dataDxfId="12420"/>
    <tableColumn id="3965" xr3:uid="{031CBED9-BD09-934C-9B9C-CFDE2AC7B470}" name="Column3965" dataDxfId="12419"/>
    <tableColumn id="3966" xr3:uid="{2861C231-F37F-584E-8001-BF34ADE02EE4}" name="Column3966" dataDxfId="12418"/>
    <tableColumn id="3967" xr3:uid="{F19D3E17-D883-7A4A-822F-FB7642B62656}" name="Column3967" dataDxfId="12417"/>
    <tableColumn id="3968" xr3:uid="{81191352-8FC8-AC4A-BF1B-6AD0E029087B}" name="Column3968" dataDxfId="12416"/>
    <tableColumn id="3969" xr3:uid="{3693D24E-DB37-3941-802B-5F544B40D92C}" name="Column3969" dataDxfId="12415"/>
    <tableColumn id="3970" xr3:uid="{4B66FFB2-F182-8541-A175-8AA56A8F8CFD}" name="Column3970" dataDxfId="12414"/>
    <tableColumn id="3971" xr3:uid="{F930F7C3-3E9A-C446-B1C8-89495725895E}" name="Column3971" dataDxfId="12413"/>
    <tableColumn id="3972" xr3:uid="{2A9725F1-882D-9943-B22F-398E224A38F7}" name="Column3972" dataDxfId="12412"/>
    <tableColumn id="3973" xr3:uid="{265378D3-25A2-D047-B06E-4AE1827109AA}" name="Column3973" dataDxfId="12411"/>
    <tableColumn id="3974" xr3:uid="{72468343-A9F8-E64F-9422-36AF3D96AABB}" name="Column3974" dataDxfId="12410"/>
    <tableColumn id="3975" xr3:uid="{429F5CE1-75FB-6947-9B63-E2E909C9D74B}" name="Column3975" dataDxfId="12409"/>
    <tableColumn id="3976" xr3:uid="{16617C11-F0E6-F140-9929-BC762560CF96}" name="Column3976" dataDxfId="12408"/>
    <tableColumn id="3977" xr3:uid="{A5526BF7-1BB5-6149-BE64-CB67E46AA9FD}" name="Column3977" dataDxfId="12407"/>
    <tableColumn id="3978" xr3:uid="{EA7F5198-6AAE-7649-9E67-D65C0F664F05}" name="Column3978" dataDxfId="12406"/>
    <tableColumn id="3979" xr3:uid="{61B3FE2B-24EA-5F47-91E8-420FDCDD50D9}" name="Column3979" dataDxfId="12405"/>
    <tableColumn id="3980" xr3:uid="{F81634C2-8C69-B84F-9D6B-B29D64DF2AB3}" name="Column3980" dataDxfId="12404"/>
    <tableColumn id="3981" xr3:uid="{BA68F76B-EBA4-6E46-929F-D50BAE2DC3A8}" name="Column3981" dataDxfId="12403"/>
    <tableColumn id="3982" xr3:uid="{71D9E31D-9759-9543-87C0-957A1B7139D4}" name="Column3982" dataDxfId="12402"/>
    <tableColumn id="3983" xr3:uid="{20B7EFFA-BBFB-BD48-9E3E-C45A6585636D}" name="Column3983" dataDxfId="12401"/>
    <tableColumn id="3984" xr3:uid="{E865940A-77AF-7944-8B84-8944E0C641C5}" name="Column3984" dataDxfId="12400"/>
    <tableColumn id="3985" xr3:uid="{C19B9F04-10A2-9642-939F-51C444234B02}" name="Column3985" dataDxfId="12399"/>
    <tableColumn id="3986" xr3:uid="{F4F1EB0B-38B7-F04F-8064-077AEEE54509}" name="Column3986" dataDxfId="12398"/>
    <tableColumn id="3987" xr3:uid="{AFF6EB49-5CE5-1E47-AAEA-79AC4A03F3EB}" name="Column3987" dataDxfId="12397"/>
    <tableColumn id="3988" xr3:uid="{3579B4AF-9522-6E4B-920A-67EF5C786E16}" name="Column3988" dataDxfId="12396"/>
    <tableColumn id="3989" xr3:uid="{D1065EC1-C5CA-CE4E-834F-72FBC279CA32}" name="Column3989" dataDxfId="12395"/>
    <tableColumn id="3990" xr3:uid="{C4EF18F5-0F2F-8441-B31C-480ECB33AB38}" name="Column3990" dataDxfId="12394"/>
    <tableColumn id="3991" xr3:uid="{95820C37-7F85-4742-BDA9-2AE63FCD222C}" name="Column3991" dataDxfId="12393"/>
    <tableColumn id="3992" xr3:uid="{A329DFD0-50B8-DA40-AE8C-B2784EB8F5D8}" name="Column3992" dataDxfId="12392"/>
    <tableColumn id="3993" xr3:uid="{1BA88260-29F8-ED49-A39A-FC72C5B4D383}" name="Column3993" dataDxfId="12391"/>
    <tableColumn id="3994" xr3:uid="{E547B6F3-4E29-734D-B5E5-8FFFAEF5D15D}" name="Column3994" dataDxfId="12390"/>
    <tableColumn id="3995" xr3:uid="{8CC783A0-B6E8-0B4F-B15A-4B0BA6A8A22D}" name="Column3995" dataDxfId="12389"/>
    <tableColumn id="3996" xr3:uid="{8F5D9321-D315-8F4A-8505-BA7CDABFDBF7}" name="Column3996" dataDxfId="12388"/>
    <tableColumn id="3997" xr3:uid="{608F5631-B108-EC41-AD25-825926828D10}" name="Column3997" dataDxfId="12387"/>
    <tableColumn id="3998" xr3:uid="{ECDBAA9F-5601-3E42-81F7-4A6DA37C5E7E}" name="Column3998" dataDxfId="12386"/>
    <tableColumn id="3999" xr3:uid="{5BCC3449-D634-A94B-AFBD-F6A1F076C3AF}" name="Column3999" dataDxfId="12385"/>
    <tableColumn id="4000" xr3:uid="{F6F1D3C4-222A-2941-A486-C5F333806712}" name="Column4000" dataDxfId="12384"/>
    <tableColumn id="4001" xr3:uid="{3024342A-ED23-3549-ACF4-45FE29CB0A17}" name="Column4001" dataDxfId="12383"/>
    <tableColumn id="4002" xr3:uid="{85385A6D-D415-054E-8774-B5D90EDED4C5}" name="Column4002" dataDxfId="12382"/>
    <tableColumn id="4003" xr3:uid="{FCF4D55C-9D27-F44E-9CB7-A03C82043DD9}" name="Column4003" dataDxfId="12381"/>
    <tableColumn id="4004" xr3:uid="{EA88C231-724B-F645-A7E5-C8AE75F1B3A1}" name="Column4004" dataDxfId="12380"/>
    <tableColumn id="4005" xr3:uid="{13896885-1319-B34F-B13E-1958E87DBE42}" name="Column4005" dataDxfId="12379"/>
    <tableColumn id="4006" xr3:uid="{6AD07A2A-B994-0A4C-B06F-BEC9178F983E}" name="Column4006" dataDxfId="12378"/>
    <tableColumn id="4007" xr3:uid="{695B7F5E-0047-CB4C-B051-092855E02E97}" name="Column4007" dataDxfId="12377"/>
    <tableColumn id="4008" xr3:uid="{F5D225FD-2D3E-7A49-B6C7-C85EB2C7614A}" name="Column4008" dataDxfId="12376"/>
    <tableColumn id="4009" xr3:uid="{0F4FA20D-2FD1-C24E-BC5D-E78E5AAC46C7}" name="Column4009" dataDxfId="12375"/>
    <tableColumn id="4010" xr3:uid="{F023DA69-38AC-D14F-AD34-4320AA74FCBA}" name="Column4010" dataDxfId="12374"/>
    <tableColumn id="4011" xr3:uid="{C870B5D1-F941-3449-8B2D-B728007E93C4}" name="Column4011" dataDxfId="12373"/>
    <tableColumn id="4012" xr3:uid="{6F9B456F-1710-6743-BF75-D7FD935820A0}" name="Column4012" dataDxfId="12372"/>
    <tableColumn id="4013" xr3:uid="{9FAC25AD-DBEC-D54C-B004-1831D37A41E6}" name="Column4013" dataDxfId="12371"/>
    <tableColumn id="4014" xr3:uid="{86F0308E-C66C-0840-A555-3F0CD9B76E34}" name="Column4014" dataDxfId="12370"/>
    <tableColumn id="4015" xr3:uid="{C24ACEA2-3491-C44A-AA70-97EFB3A98D98}" name="Column4015" dataDxfId="12369"/>
    <tableColumn id="4016" xr3:uid="{B2EE909C-9D7F-4B4D-867D-A81D13562E36}" name="Column4016" dataDxfId="12368"/>
    <tableColumn id="4017" xr3:uid="{93E5BC69-1A70-074D-BEBE-AD8544F06223}" name="Column4017" dataDxfId="12367"/>
    <tableColumn id="4018" xr3:uid="{D7B8BC46-05F7-5E48-B10E-EE7319CDAFA3}" name="Column4018" dataDxfId="12366"/>
    <tableColumn id="4019" xr3:uid="{58C17D8E-89C6-FA44-A5B1-BF43B356DA67}" name="Column4019" dataDxfId="12365"/>
    <tableColumn id="4020" xr3:uid="{6FACE34B-62CD-7144-98DD-E17501A66990}" name="Column4020" dataDxfId="12364"/>
    <tableColumn id="4021" xr3:uid="{78FBCADE-D2F2-9C41-9439-43995204F1AF}" name="Column4021" dataDxfId="12363"/>
    <tableColumn id="4022" xr3:uid="{014CBA06-0D3E-CB48-AD1F-6512566CD72B}" name="Column4022" dataDxfId="12362"/>
    <tableColumn id="4023" xr3:uid="{184B04B2-6237-1B48-A53D-8CFCAA53D0E2}" name="Column4023" dataDxfId="12361"/>
    <tableColumn id="4024" xr3:uid="{ACA92BA6-3B6E-B944-BA22-43880CAF1616}" name="Column4024" dataDxfId="12360"/>
    <tableColumn id="4025" xr3:uid="{99F18E4B-2726-B946-B488-435AF4B83D3F}" name="Column4025" dataDxfId="12359"/>
    <tableColumn id="4026" xr3:uid="{4F559B60-2E0D-E84C-91EC-67D840300D1D}" name="Column4026" dataDxfId="12358"/>
    <tableColumn id="4027" xr3:uid="{728A1D01-211F-8A47-8ACD-9AA6DBAB4506}" name="Column4027" dataDxfId="12357"/>
    <tableColumn id="4028" xr3:uid="{C6C1EE28-D519-B440-B48B-926C93E9D05C}" name="Column4028" dataDxfId="12356"/>
    <tableColumn id="4029" xr3:uid="{A7910B7E-ED1D-2E4D-978F-9A1A98404377}" name="Column4029" dataDxfId="12355"/>
    <tableColumn id="4030" xr3:uid="{BFC8198D-0858-5E49-B552-28FCF408A427}" name="Column4030" dataDxfId="12354"/>
    <tableColumn id="4031" xr3:uid="{08F3B697-44C7-AA45-9A13-1FF709CFE506}" name="Column4031" dataDxfId="12353"/>
    <tableColumn id="4032" xr3:uid="{DAFE2EB7-05C2-F74A-BC1B-D3E490E11487}" name="Column4032" dataDxfId="12352"/>
    <tableColumn id="4033" xr3:uid="{3097AC07-29DA-6544-9DCC-8606E7EEAAB5}" name="Column4033" dataDxfId="12351"/>
    <tableColumn id="4034" xr3:uid="{D3C5568E-E7F0-3340-8D33-CE52E06592B9}" name="Column4034" dataDxfId="12350"/>
    <tableColumn id="4035" xr3:uid="{6E26F758-4611-4C40-A252-911FA6239FF5}" name="Column4035" dataDxfId="12349"/>
    <tableColumn id="4036" xr3:uid="{21FC363C-CCFB-2A41-9C09-7F953CC8787B}" name="Column4036" dataDxfId="12348"/>
    <tableColumn id="4037" xr3:uid="{F5E1C4F0-B4DF-044D-80BF-93995F954E41}" name="Column4037" dataDxfId="12347"/>
    <tableColumn id="4038" xr3:uid="{AD14CF62-BADE-D64C-B65F-31958A6275C4}" name="Column4038" dataDxfId="12346"/>
    <tableColumn id="4039" xr3:uid="{7BAFDD5D-FA7F-F244-B337-C4072F028E70}" name="Column4039" dataDxfId="12345"/>
    <tableColumn id="4040" xr3:uid="{9DCE8340-C7B4-3444-A687-7D4EB776B5F2}" name="Column4040" dataDxfId="12344"/>
    <tableColumn id="4041" xr3:uid="{FCF5A4C4-5428-484E-839D-3C7850EF08FA}" name="Column4041" dataDxfId="12343"/>
    <tableColumn id="4042" xr3:uid="{86143BEC-9B3A-AB40-80C5-3E3BF7ECF0E5}" name="Column4042" dataDxfId="12342"/>
    <tableColumn id="4043" xr3:uid="{F467AD53-D15F-C547-B500-B0B65CAE241E}" name="Column4043" dataDxfId="12341"/>
    <tableColumn id="4044" xr3:uid="{5EA4FD28-1E26-FB42-A12B-53D7F234CA68}" name="Column4044" dataDxfId="12340"/>
    <tableColumn id="4045" xr3:uid="{37C2F349-EBBF-404B-8E16-2852EC960781}" name="Column4045" dataDxfId="12339"/>
    <tableColumn id="4046" xr3:uid="{B3EE77B2-9B21-854A-B912-070FBA07EE48}" name="Column4046" dataDxfId="12338"/>
    <tableColumn id="4047" xr3:uid="{8F667F07-1265-1040-A2FD-2C466F733D42}" name="Column4047" dataDxfId="12337"/>
    <tableColumn id="4048" xr3:uid="{6CB54D33-8961-CD41-A6AB-6F6C0C5A8BA9}" name="Column4048" dataDxfId="12336"/>
    <tableColumn id="4049" xr3:uid="{C2369B32-4784-C34F-9B44-5799FFE85E18}" name="Column4049" dataDxfId="12335"/>
    <tableColumn id="4050" xr3:uid="{1A1D8DFE-F15E-B448-8533-8C11AF1EEF94}" name="Column4050" dataDxfId="12334"/>
    <tableColumn id="4051" xr3:uid="{BB192957-745C-0E41-B6E9-487CFAC64376}" name="Column4051" dataDxfId="12333"/>
    <tableColumn id="4052" xr3:uid="{21FDBAEA-BEDA-F046-8968-D6B91BA62501}" name="Column4052" dataDxfId="12332"/>
    <tableColumn id="4053" xr3:uid="{D4651A69-32F6-6240-B18D-DAADD37B127F}" name="Column4053" dataDxfId="12331"/>
    <tableColumn id="4054" xr3:uid="{3CAA2148-A75C-5748-8959-327716CC563E}" name="Column4054" dataDxfId="12330"/>
    <tableColumn id="4055" xr3:uid="{C479E52E-3F47-5D48-B841-890D4D940CA6}" name="Column4055" dataDxfId="12329"/>
    <tableColumn id="4056" xr3:uid="{61A565C3-C4E5-1344-898B-64A174726791}" name="Column4056" dataDxfId="12328"/>
    <tableColumn id="4057" xr3:uid="{0053DD1E-4F65-8A45-AB4F-19B915587E95}" name="Column4057" dataDxfId="12327"/>
    <tableColumn id="4058" xr3:uid="{B5D7EB2D-D306-5E44-A7FF-EC87CE576EE7}" name="Column4058" dataDxfId="12326"/>
    <tableColumn id="4059" xr3:uid="{7446C870-4339-E048-B81D-2F4B0316A6E9}" name="Column4059" dataDxfId="12325"/>
    <tableColumn id="4060" xr3:uid="{25A37E6D-A9FF-A140-9452-3F6488541EBD}" name="Column4060" dataDxfId="12324"/>
    <tableColumn id="4061" xr3:uid="{7E60888D-9BAF-3549-8F84-2179F54804E4}" name="Column4061" dataDxfId="12323"/>
    <tableColumn id="4062" xr3:uid="{E1616B1E-1CB5-CB4A-9F87-456151E8F5A7}" name="Column4062" dataDxfId="12322"/>
    <tableColumn id="4063" xr3:uid="{62130F0E-F45C-544B-8E3E-80FC5EF1BD8F}" name="Column4063" dataDxfId="12321"/>
    <tableColumn id="4064" xr3:uid="{AE7E7C0C-0D22-8842-8CFC-0243019E0F90}" name="Column4064" dataDxfId="12320"/>
    <tableColumn id="4065" xr3:uid="{200C648D-7139-1949-9AD2-0C77C3985645}" name="Column4065" dataDxfId="12319"/>
    <tableColumn id="4066" xr3:uid="{DCC4A639-FD58-A848-B347-DF1793B3335F}" name="Column4066" dataDxfId="12318"/>
    <tableColumn id="4067" xr3:uid="{867330A6-75F3-0B4D-8117-1B66017AC17F}" name="Column4067" dataDxfId="12317"/>
    <tableColumn id="4068" xr3:uid="{FE0D6DAB-654E-2543-9F3E-583E7F44E784}" name="Column4068" dataDxfId="12316"/>
    <tableColumn id="4069" xr3:uid="{CA863B57-0472-304D-80A9-69EB3FCC98EB}" name="Column4069" dataDxfId="12315"/>
    <tableColumn id="4070" xr3:uid="{802D5FA3-8FF4-214A-B8A7-C88F4E1DF39A}" name="Column4070" dataDxfId="12314"/>
    <tableColumn id="4071" xr3:uid="{7EE8C203-A141-8447-A9B1-CF7E226B6A4A}" name="Column4071" dataDxfId="12313"/>
    <tableColumn id="4072" xr3:uid="{770A8E5C-8E7A-354C-B201-ABE666406EAF}" name="Column4072" dataDxfId="12312"/>
    <tableColumn id="4073" xr3:uid="{891D05CD-F3CC-A143-8875-0145E5C7C148}" name="Column4073" dataDxfId="12311"/>
    <tableColumn id="4074" xr3:uid="{C5EE9408-BFBD-814A-83AF-26D47ED17D82}" name="Column4074" dataDxfId="12310"/>
    <tableColumn id="4075" xr3:uid="{E4957C67-0E10-1648-9643-453436774212}" name="Column4075" dataDxfId="12309"/>
    <tableColumn id="4076" xr3:uid="{0532F8C2-F388-5547-94E7-7DA847179516}" name="Column4076" dataDxfId="12308"/>
    <tableColumn id="4077" xr3:uid="{B334D53F-34B4-7747-A689-524A65240922}" name="Column4077" dataDxfId="12307"/>
    <tableColumn id="4078" xr3:uid="{4F998CB7-C380-DF4F-8079-EB5DE29B61BE}" name="Column4078" dataDxfId="12306"/>
    <tableColumn id="4079" xr3:uid="{2A241FBB-E301-1D4F-8B22-97BA005FFFCD}" name="Column4079" dataDxfId="12305"/>
    <tableColumn id="4080" xr3:uid="{DDF4A6B6-430C-F744-8A6F-CB3624B992C4}" name="Column4080" dataDxfId="12304"/>
    <tableColumn id="4081" xr3:uid="{A0A1E3B6-252E-4140-8F9C-6EB62640E259}" name="Column4081" dataDxfId="12303"/>
    <tableColumn id="4082" xr3:uid="{52CED007-19ED-F84E-8953-946147CA6A22}" name="Column4082" dataDxfId="12302"/>
    <tableColumn id="4083" xr3:uid="{060512BF-08A9-8140-B75B-2EF9672C7904}" name="Column4083" dataDxfId="12301"/>
    <tableColumn id="4084" xr3:uid="{4DB4A96D-5B37-EC4D-9355-64FD9BABBE66}" name="Column4084" dataDxfId="12300"/>
    <tableColumn id="4085" xr3:uid="{585FC3F6-4A59-1941-A13D-6744DE98FC02}" name="Column4085" dataDxfId="12299"/>
    <tableColumn id="4086" xr3:uid="{1CE5782F-2C59-CE44-835D-B0FE3A7B1273}" name="Column4086" dataDxfId="12298"/>
    <tableColumn id="4087" xr3:uid="{6B239F1B-5964-3D43-9E05-37F0839DF09E}" name="Column4087" dataDxfId="12297"/>
    <tableColumn id="4088" xr3:uid="{71331CDA-9F71-C84D-8EA6-2644A73F9905}" name="Column4088" dataDxfId="12296"/>
    <tableColumn id="4089" xr3:uid="{8A5A0B09-E122-0F4B-B652-C6E5872748AA}" name="Column4089" dataDxfId="12295"/>
    <tableColumn id="4090" xr3:uid="{F2038A60-3F78-BD42-AA95-BCF376E38304}" name="Column4090" dataDxfId="12294"/>
    <tableColumn id="4091" xr3:uid="{ED1AE6B3-4805-554B-B000-1003B533B6A8}" name="Column4091" dataDxfId="12293"/>
    <tableColumn id="4092" xr3:uid="{4109A850-FC3E-D847-BD9D-68D818C8FAAB}" name="Column4092" dataDxfId="12292"/>
    <tableColumn id="4093" xr3:uid="{30F71128-BE32-1B43-9670-9E907F83C35A}" name="Column4093" dataDxfId="12291"/>
    <tableColumn id="4094" xr3:uid="{E8C3B272-C3A4-C845-A62B-B6E64CE42612}" name="Column4094" dataDxfId="12290"/>
    <tableColumn id="4095" xr3:uid="{FA316D56-151F-1043-A529-6626F55C9AA1}" name="Column4095" dataDxfId="12289"/>
    <tableColumn id="4096" xr3:uid="{38B5D1DE-EAC9-E94F-9A6F-1DCC067ECFDE}" name="Column4096" dataDxfId="12288"/>
    <tableColumn id="4097" xr3:uid="{AEF3AA75-D597-D34E-8445-A9FDCB952541}" name="Column4097" dataDxfId="12287"/>
    <tableColumn id="4098" xr3:uid="{C77EEE9C-4C92-CD4A-B5A3-1A5886F4D9F5}" name="Column4098" dataDxfId="12286"/>
    <tableColumn id="4099" xr3:uid="{4340EE1E-46B7-8B40-AAE3-B210F192DA2C}" name="Column4099" dataDxfId="12285"/>
    <tableColumn id="4100" xr3:uid="{8815B41A-F9FE-9648-9130-DEF50880DBBF}" name="Column4100" dataDxfId="12284"/>
    <tableColumn id="4101" xr3:uid="{9953272C-A370-CC40-B874-E9835CF45D3F}" name="Column4101" dataDxfId="12283"/>
    <tableColumn id="4102" xr3:uid="{00EC5C9D-799A-8046-B3A7-E416B8F21101}" name="Column4102" dataDxfId="12282"/>
    <tableColumn id="4103" xr3:uid="{514887E9-98BD-1042-9832-23F7E883F526}" name="Column4103" dataDxfId="12281"/>
    <tableColumn id="4104" xr3:uid="{940EA128-D284-3C40-9DB2-9A2AE3BB2EED}" name="Column4104" dataDxfId="12280"/>
    <tableColumn id="4105" xr3:uid="{96EEB57B-8F32-834B-98EB-BC5EABA15858}" name="Column4105" dataDxfId="12279"/>
    <tableColumn id="4106" xr3:uid="{6A8EA0DF-971C-6E4B-A2A4-CB781BE56C35}" name="Column4106" dataDxfId="12278"/>
    <tableColumn id="4107" xr3:uid="{99889490-8A26-C842-8983-2368F5627A9B}" name="Column4107" dataDxfId="12277"/>
    <tableColumn id="4108" xr3:uid="{9654B193-001C-5D47-9B56-5153A535D152}" name="Column4108" dataDxfId="12276"/>
    <tableColumn id="4109" xr3:uid="{333DCA63-5C3E-C143-846D-9E0083FAACBA}" name="Column4109" dataDxfId="12275"/>
    <tableColumn id="4110" xr3:uid="{DF3F1966-4AAF-1A48-A2E5-1C98E68F7A3C}" name="Column4110" dataDxfId="12274"/>
    <tableColumn id="4111" xr3:uid="{6F536518-150E-554B-820D-65CA1F97E984}" name="Column4111" dataDxfId="12273"/>
    <tableColumn id="4112" xr3:uid="{F6FB3E38-E65B-B149-BE71-246251E0E225}" name="Column4112" dataDxfId="12272"/>
    <tableColumn id="4113" xr3:uid="{E23CB341-712B-8A43-8894-1CB6FEA70756}" name="Column4113" dataDxfId="12271"/>
    <tableColumn id="4114" xr3:uid="{B2AA10E4-4D56-B041-9D0E-6F9B33CEE0BD}" name="Column4114" dataDxfId="12270"/>
    <tableColumn id="4115" xr3:uid="{890FD0DE-2283-8E44-8C4B-7BA124B739CF}" name="Column4115" dataDxfId="12269"/>
    <tableColumn id="4116" xr3:uid="{9E7F0E13-4F11-E14A-BE58-C0754525BDA1}" name="Column4116" dataDxfId="12268"/>
    <tableColumn id="4117" xr3:uid="{1435515D-075C-7F4E-A2ED-74466E8EB7BF}" name="Column4117" dataDxfId="12267"/>
    <tableColumn id="4118" xr3:uid="{EC47BF5B-C2D5-764E-87C5-8939856720D2}" name="Column4118" dataDxfId="12266"/>
    <tableColumn id="4119" xr3:uid="{BA9294F3-CFC5-2441-8C16-8D072F15D599}" name="Column4119" dataDxfId="12265"/>
    <tableColumn id="4120" xr3:uid="{3043EDB4-D61F-C24B-B2EB-497A50873626}" name="Column4120" dataDxfId="12264"/>
    <tableColumn id="4121" xr3:uid="{DC6E6171-CD3C-CC43-BAFE-F440B346BBE3}" name="Column4121" dataDxfId="12263"/>
    <tableColumn id="4122" xr3:uid="{0EE8BF0B-BF71-0046-B137-DC10958430A1}" name="Column4122" dataDxfId="12262"/>
    <tableColumn id="4123" xr3:uid="{29D24DDC-6494-E845-A113-730775D7EC72}" name="Column4123" dataDxfId="12261"/>
    <tableColumn id="4124" xr3:uid="{4A6C79FD-9F35-E947-B13F-1DCD3EB73F17}" name="Column4124" dataDxfId="12260"/>
    <tableColumn id="4125" xr3:uid="{B94A60BD-D5AB-F442-AB33-4AC817E671E9}" name="Column4125" dataDxfId="12259"/>
    <tableColumn id="4126" xr3:uid="{98134B66-57B3-F24F-869F-CAED558731EA}" name="Column4126" dataDxfId="12258"/>
    <tableColumn id="4127" xr3:uid="{E248414A-AA30-D345-BAC6-8B2A400363B2}" name="Column4127" dataDxfId="12257"/>
    <tableColumn id="4128" xr3:uid="{6F9F0EF9-86DA-F342-970D-6C5439F1E7E2}" name="Column4128" dataDxfId="12256"/>
    <tableColumn id="4129" xr3:uid="{117CC0C8-E05C-F648-A004-9F318E334E21}" name="Column4129" dataDxfId="12255"/>
    <tableColumn id="4130" xr3:uid="{B5835FC5-ECD0-2B4A-925A-28B111CE3B71}" name="Column4130" dataDxfId="12254"/>
    <tableColumn id="4131" xr3:uid="{25B889AF-0110-2F40-80D2-23F936D432BF}" name="Column4131" dataDxfId="12253"/>
    <tableColumn id="4132" xr3:uid="{CD6AB3D7-962D-244E-8F01-007904EB1FD7}" name="Column4132" dataDxfId="12252"/>
    <tableColumn id="4133" xr3:uid="{0B3EEB51-F980-674F-8005-71CD0C4835B3}" name="Column4133" dataDxfId="12251"/>
    <tableColumn id="4134" xr3:uid="{8EA5EB36-88B1-A149-98A1-9D69FB818D5B}" name="Column4134" dataDxfId="12250"/>
    <tableColumn id="4135" xr3:uid="{124FEE07-C04B-4047-8694-63A22600CC11}" name="Column4135" dataDxfId="12249"/>
    <tableColumn id="4136" xr3:uid="{8856EDC0-31F4-C34F-9A13-B31EBF70B0CF}" name="Column4136" dataDxfId="12248"/>
    <tableColumn id="4137" xr3:uid="{A688E0D9-59F6-7A41-ADA2-D16CEA4FB406}" name="Column4137" dataDxfId="12247"/>
    <tableColumn id="4138" xr3:uid="{DD3436F2-7E66-BD42-A35E-AAD1353666F2}" name="Column4138" dataDxfId="12246"/>
    <tableColumn id="4139" xr3:uid="{179B80CC-CEA4-DD4D-A106-9B20C3E28955}" name="Column4139" dataDxfId="12245"/>
    <tableColumn id="4140" xr3:uid="{4F43218D-FB7C-8846-AC8D-B73F5BD6A1CF}" name="Column4140" dataDxfId="12244"/>
    <tableColumn id="4141" xr3:uid="{32A24014-8A54-C344-8F05-7085A703C8DC}" name="Column4141" dataDxfId="12243"/>
    <tableColumn id="4142" xr3:uid="{AFB4E03F-66B5-3547-A56E-D9EBB14FCC8C}" name="Column4142" dataDxfId="12242"/>
    <tableColumn id="4143" xr3:uid="{135FA002-FE11-BE42-AAE7-4920D37BC040}" name="Column4143" dataDxfId="12241"/>
    <tableColumn id="4144" xr3:uid="{0ABA5E83-92DA-0A42-A63B-8B90CAC77C57}" name="Column4144" dataDxfId="12240"/>
    <tableColumn id="4145" xr3:uid="{7A685390-C811-2D4D-998A-A23BB8F648F5}" name="Column4145" dataDxfId="12239"/>
    <tableColumn id="4146" xr3:uid="{A604F6CF-5630-2B41-9614-49E506AF27C7}" name="Column4146" dataDxfId="12238"/>
    <tableColumn id="4147" xr3:uid="{8706C922-9741-7F4A-8B13-E48309409D1A}" name="Column4147" dataDxfId="12237"/>
    <tableColumn id="4148" xr3:uid="{7C848907-8BFB-BB40-B90E-D3D817430BDA}" name="Column4148" dataDxfId="12236"/>
    <tableColumn id="4149" xr3:uid="{3422F8F8-C230-F04C-8379-019F51B95E45}" name="Column4149" dataDxfId="12235"/>
    <tableColumn id="4150" xr3:uid="{4DFB2729-930E-7D4D-AAD6-84DD88D205BF}" name="Column4150" dataDxfId="12234"/>
    <tableColumn id="4151" xr3:uid="{37782EA6-0C6D-AF4C-BFAE-E92588D864DA}" name="Column4151" dataDxfId="12233"/>
    <tableColumn id="4152" xr3:uid="{610A0AE8-4156-7645-84C4-9A90F4CF9CBD}" name="Column4152" dataDxfId="12232"/>
    <tableColumn id="4153" xr3:uid="{2A591206-6AE3-3A45-BE42-D532BB3B17FE}" name="Column4153" dataDxfId="12231"/>
    <tableColumn id="4154" xr3:uid="{E722E025-8852-7A42-9ECA-24F5199EE330}" name="Column4154" dataDxfId="12230"/>
    <tableColumn id="4155" xr3:uid="{F77C6CAC-94F5-4741-A812-AF22CD16D34D}" name="Column4155" dataDxfId="12229"/>
    <tableColumn id="4156" xr3:uid="{FF22F082-2E61-3640-957E-C96986686A87}" name="Column4156" dataDxfId="12228"/>
    <tableColumn id="4157" xr3:uid="{ABE76763-C54C-ED48-93E1-CD071EA3CEEF}" name="Column4157" dataDxfId="12227"/>
    <tableColumn id="4158" xr3:uid="{F10CB81A-E3AB-D24B-AB9B-C32102132FFE}" name="Column4158" dataDxfId="12226"/>
    <tableColumn id="4159" xr3:uid="{54584EF9-5A58-4A41-A70B-8387F572E78E}" name="Column4159" dataDxfId="12225"/>
    <tableColumn id="4160" xr3:uid="{288E1BA8-F2BA-C64E-91D4-7BCD68591DDD}" name="Column4160" dataDxfId="12224"/>
    <tableColumn id="4161" xr3:uid="{BF4F772F-D54F-604A-97FE-C00E1462D0D7}" name="Column4161" dataDxfId="12223"/>
    <tableColumn id="4162" xr3:uid="{67F32B6C-65AF-AB41-A616-0DD294E9771F}" name="Column4162" dataDxfId="12222"/>
    <tableColumn id="4163" xr3:uid="{40B4556D-18EE-674C-AB3A-D1E01D5D159C}" name="Column4163" dataDxfId="12221"/>
    <tableColumn id="4164" xr3:uid="{88D4F331-DB44-1E4E-8471-E46E079D09AC}" name="Column4164" dataDxfId="12220"/>
    <tableColumn id="4165" xr3:uid="{D125A09E-2B59-7C4E-B824-F002FFC77BD4}" name="Column4165" dataDxfId="12219"/>
    <tableColumn id="4166" xr3:uid="{B62E755A-8859-5F4F-AEC3-A6987AFBAF38}" name="Column4166" dataDxfId="12218"/>
    <tableColumn id="4167" xr3:uid="{D6CB1153-558C-E743-96CF-AD62CE013444}" name="Column4167" dataDxfId="12217"/>
    <tableColumn id="4168" xr3:uid="{7C457DE4-A52C-0C4C-A431-D0B1075EB82D}" name="Column4168" dataDxfId="12216"/>
    <tableColumn id="4169" xr3:uid="{7DA017DE-1E0B-7E42-A35F-ADCF723CB8C4}" name="Column4169" dataDxfId="12215"/>
    <tableColumn id="4170" xr3:uid="{955DFC37-61BE-484E-9F08-3145DB315957}" name="Column4170" dataDxfId="12214"/>
    <tableColumn id="4171" xr3:uid="{521C7A7B-F042-AD48-A6A2-880AB8E1C35E}" name="Column4171" dataDxfId="12213"/>
    <tableColumn id="4172" xr3:uid="{3A7FBE17-41C6-7D41-8623-0B09B41156EB}" name="Column4172" dataDxfId="12212"/>
    <tableColumn id="4173" xr3:uid="{619A3B24-7133-5A41-8B66-C621A1FBAC40}" name="Column4173" dataDxfId="12211"/>
    <tableColumn id="4174" xr3:uid="{9DBF681F-4DC0-6743-95D4-A3ACA046F860}" name="Column4174" dataDxfId="12210"/>
    <tableColumn id="4175" xr3:uid="{925ACB69-EA4A-D545-B0FC-09E59E1D4667}" name="Column4175" dataDxfId="12209"/>
    <tableColumn id="4176" xr3:uid="{E2611D96-21F1-7D4C-A9CC-1D67CB7E1756}" name="Column4176" dataDxfId="12208"/>
    <tableColumn id="4177" xr3:uid="{B16709D7-7E77-E243-9DC7-A3BBC25D851E}" name="Column4177" dataDxfId="12207"/>
    <tableColumn id="4178" xr3:uid="{590F8D62-5156-9A48-8906-F4E283CCC98F}" name="Column4178" dataDxfId="12206"/>
    <tableColumn id="4179" xr3:uid="{DF63DD7A-D71A-B444-BEBE-1D939E35EC96}" name="Column4179" dataDxfId="12205"/>
    <tableColumn id="4180" xr3:uid="{9EEAC537-2EB7-7A47-BD81-A143CC67A91A}" name="Column4180" dataDxfId="12204"/>
    <tableColumn id="4181" xr3:uid="{5EE2D8A7-0FD8-F245-8FA6-1BFFF6ABD0B1}" name="Column4181" dataDxfId="12203"/>
    <tableColumn id="4182" xr3:uid="{5102BB36-6C3A-E546-8549-5ED0291CF294}" name="Column4182" dataDxfId="12202"/>
    <tableColumn id="4183" xr3:uid="{905EE157-294D-9947-8894-A3DD29AC3C48}" name="Column4183" dataDxfId="12201"/>
    <tableColumn id="4184" xr3:uid="{32C6198A-35A1-4548-AB9C-B8622E5F6A4B}" name="Column4184" dataDxfId="12200"/>
    <tableColumn id="4185" xr3:uid="{41AF7429-E080-2441-BE9F-01C7AF81655C}" name="Column4185" dataDxfId="12199"/>
    <tableColumn id="4186" xr3:uid="{6754BA93-47CC-D448-AA75-61853ABC2380}" name="Column4186" dataDxfId="12198"/>
    <tableColumn id="4187" xr3:uid="{A49DD768-9610-C445-ABE2-9ED29BDAEBB7}" name="Column4187" dataDxfId="12197"/>
    <tableColumn id="4188" xr3:uid="{4C274BDB-A246-9A41-8BF1-A2557F8B3CB6}" name="Column4188" dataDxfId="12196"/>
    <tableColumn id="4189" xr3:uid="{804DB768-C065-6D4B-8403-A80DCD2E0DA9}" name="Column4189" dataDxfId="12195"/>
    <tableColumn id="4190" xr3:uid="{C37EDDAA-CEBB-1548-B9E9-FEA9CDC31545}" name="Column4190" dataDxfId="12194"/>
    <tableColumn id="4191" xr3:uid="{E8C32196-AAA3-B542-9E17-5D79E05C2386}" name="Column4191" dataDxfId="12193"/>
    <tableColumn id="4192" xr3:uid="{7D5C7FC9-C259-1849-8A98-004FB4B23CCB}" name="Column4192" dataDxfId="12192"/>
    <tableColumn id="4193" xr3:uid="{61E2384D-3185-6945-97E1-CF9DFE864A26}" name="Column4193" dataDxfId="12191"/>
    <tableColumn id="4194" xr3:uid="{1516D573-3C6E-F745-BFC2-9965C32CC965}" name="Column4194" dataDxfId="12190"/>
    <tableColumn id="4195" xr3:uid="{6480D464-B799-654F-B85E-11F11EFFEBF7}" name="Column4195" dataDxfId="12189"/>
    <tableColumn id="4196" xr3:uid="{1520B991-99CA-DB40-93CA-2A231BFE6EB8}" name="Column4196" dataDxfId="12188"/>
    <tableColumn id="4197" xr3:uid="{7FCD2CD7-7E98-3441-968E-9EFFE67BFE78}" name="Column4197" dataDxfId="12187"/>
    <tableColumn id="4198" xr3:uid="{B6C245A5-0517-AD4D-BB8F-33584ECDC61F}" name="Column4198" dataDxfId="12186"/>
    <tableColumn id="4199" xr3:uid="{6D3682B4-C4D8-0344-982B-6EE471B85460}" name="Column4199" dataDxfId="12185"/>
    <tableColumn id="4200" xr3:uid="{890436C5-3E5F-694B-AEAD-FA365D5381DB}" name="Column4200" dataDxfId="12184"/>
    <tableColumn id="4201" xr3:uid="{F5F68037-7CA0-1C4B-AA7E-B82783AA387E}" name="Column4201" dataDxfId="12183"/>
    <tableColumn id="4202" xr3:uid="{BEAFCB18-2FB3-B842-897D-B8B6220F3623}" name="Column4202" dataDxfId="12182"/>
    <tableColumn id="4203" xr3:uid="{855FC1D3-1232-F447-90A0-4AD2BA66BBDB}" name="Column4203" dataDxfId="12181"/>
    <tableColumn id="4204" xr3:uid="{E5FC2280-A6DE-D04A-91D3-C2819C98853B}" name="Column4204" dataDxfId="12180"/>
    <tableColumn id="4205" xr3:uid="{9CE84072-4343-424B-BB8E-045DDB1FCBB1}" name="Column4205" dataDxfId="12179"/>
    <tableColumn id="4206" xr3:uid="{B92DE131-2C90-AB44-9EC9-0BA375FEB0B9}" name="Column4206" dataDxfId="12178"/>
    <tableColumn id="4207" xr3:uid="{CEDCFB50-840F-C648-B872-BA8842F7B92D}" name="Column4207" dataDxfId="12177"/>
    <tableColumn id="4208" xr3:uid="{298965CE-AB80-F746-A694-6FAD27AE3434}" name="Column4208" dataDxfId="12176"/>
    <tableColumn id="4209" xr3:uid="{D6E25BB7-8987-FD44-80DA-8D4A487E41AF}" name="Column4209" dataDxfId="12175"/>
    <tableColumn id="4210" xr3:uid="{A078DD08-3427-FF44-B809-3A9121BBF75C}" name="Column4210" dataDxfId="12174"/>
    <tableColumn id="4211" xr3:uid="{C633F50A-C25C-CE4D-BC7C-0C1F1A1943C0}" name="Column4211" dataDxfId="12173"/>
    <tableColumn id="4212" xr3:uid="{F2A9235C-6EB0-1940-8CEC-A1C9E1A9440F}" name="Column4212" dataDxfId="12172"/>
    <tableColumn id="4213" xr3:uid="{2302A689-D191-5744-B191-F204D49F2A9D}" name="Column4213" dataDxfId="12171"/>
    <tableColumn id="4214" xr3:uid="{5AE1AB50-BDD7-4644-A54F-36A02AFAA001}" name="Column4214" dataDxfId="12170"/>
    <tableColumn id="4215" xr3:uid="{AABE209F-91CD-9A47-BC03-BABE13E5EB05}" name="Column4215" dataDxfId="12169"/>
    <tableColumn id="4216" xr3:uid="{16718A6C-211D-CF43-BCFD-87556EDEB433}" name="Column4216" dataDxfId="12168"/>
    <tableColumn id="4217" xr3:uid="{4C1C7705-C0E9-B54D-9423-C3A4B6EA3347}" name="Column4217" dataDxfId="12167"/>
    <tableColumn id="4218" xr3:uid="{D44F8741-84F2-774D-9901-3727989DFED7}" name="Column4218" dataDxfId="12166"/>
    <tableColumn id="4219" xr3:uid="{08B566F9-94C2-1D4D-BA95-B3A8FD8A5856}" name="Column4219" dataDxfId="12165"/>
    <tableColumn id="4220" xr3:uid="{3DA6CFC0-906E-7A48-A280-45D78961E1E3}" name="Column4220" dataDxfId="12164"/>
    <tableColumn id="4221" xr3:uid="{B1E311A9-3DCF-2648-B975-A820972A8E86}" name="Column4221" dataDxfId="12163"/>
    <tableColumn id="4222" xr3:uid="{8D617DA2-01D1-094F-BDA5-97ED91AE6819}" name="Column4222" dataDxfId="12162"/>
    <tableColumn id="4223" xr3:uid="{32D0F5CE-CC97-FB4E-A744-7D60105B9C39}" name="Column4223" dataDxfId="12161"/>
    <tableColumn id="4224" xr3:uid="{283DBC4C-0D72-564A-8A96-664B0AB0E63C}" name="Column4224" dataDxfId="12160"/>
    <tableColumn id="4225" xr3:uid="{233BF04E-C890-2645-9700-F529F9182928}" name="Column4225" dataDxfId="12159"/>
    <tableColumn id="4226" xr3:uid="{3DB36ED8-7F00-9D41-8112-9334AF5F1CAA}" name="Column4226" dataDxfId="12158"/>
    <tableColumn id="4227" xr3:uid="{2D1C0200-BF31-B246-BD91-AB74EF1E1E0E}" name="Column4227" dataDxfId="12157"/>
    <tableColumn id="4228" xr3:uid="{6A4EDDA2-77EA-B446-A974-C29B699AAB5E}" name="Column4228" dataDxfId="12156"/>
    <tableColumn id="4229" xr3:uid="{C74A8008-C988-3D47-9C1B-9E741429A5AC}" name="Column4229" dataDxfId="12155"/>
    <tableColumn id="4230" xr3:uid="{97B9E0DD-62C7-3443-8E44-E2E59FFA3E41}" name="Column4230" dataDxfId="12154"/>
    <tableColumn id="4231" xr3:uid="{B92B7D52-EE60-8342-ACDF-825F08F1F8D7}" name="Column4231" dataDxfId="12153"/>
    <tableColumn id="4232" xr3:uid="{5B919162-299C-2841-A082-4E302E59FA19}" name="Column4232" dataDxfId="12152"/>
    <tableColumn id="4233" xr3:uid="{E3EB972D-E607-0346-8169-CBA12572C823}" name="Column4233" dataDxfId="12151"/>
    <tableColumn id="4234" xr3:uid="{65AD7881-1F9E-184F-BC15-064EE955BAFB}" name="Column4234" dataDxfId="12150"/>
    <tableColumn id="4235" xr3:uid="{3AB8B935-5A65-6144-9400-55B139D7727E}" name="Column4235" dataDxfId="12149"/>
    <tableColumn id="4236" xr3:uid="{840B7923-8677-B64E-B06C-462E3FEAAE68}" name="Column4236" dataDxfId="12148"/>
    <tableColumn id="4237" xr3:uid="{A9EBCB29-006C-4642-9A86-FC2F319CD9F9}" name="Column4237" dataDxfId="12147"/>
    <tableColumn id="4238" xr3:uid="{774C3511-F0A9-8446-8BC2-B33F87FCA219}" name="Column4238" dataDxfId="12146"/>
    <tableColumn id="4239" xr3:uid="{76393F4E-25A7-3B48-9AF4-EC1E65DE13A7}" name="Column4239" dataDxfId="12145"/>
    <tableColumn id="4240" xr3:uid="{6170607F-760B-9049-9344-2665B62A885C}" name="Column4240" dataDxfId="12144"/>
    <tableColumn id="4241" xr3:uid="{32F2C670-D7D2-2F41-8673-CAF5EF91FEE2}" name="Column4241" dataDxfId="12143"/>
    <tableColumn id="4242" xr3:uid="{A1F20C03-AC86-784E-B237-8F8E78575F1D}" name="Column4242" dataDxfId="12142"/>
    <tableColumn id="4243" xr3:uid="{52CD25EF-5CA7-084F-88B0-6E8CBF93D7DD}" name="Column4243" dataDxfId="12141"/>
    <tableColumn id="4244" xr3:uid="{71CA45EF-11EF-DE4C-94DA-899B9B60DFA8}" name="Column4244" dataDxfId="12140"/>
    <tableColumn id="4245" xr3:uid="{A14DB956-FED8-D14D-A912-B5A7B236E145}" name="Column4245" dataDxfId="12139"/>
    <tableColumn id="4246" xr3:uid="{8B873A34-8463-0F49-A0AC-6373187321FD}" name="Column4246" dataDxfId="12138"/>
    <tableColumn id="4247" xr3:uid="{2F59ABF0-52C4-CD42-A3EB-981287C31EB6}" name="Column4247" dataDxfId="12137"/>
    <tableColumn id="4248" xr3:uid="{07410563-802E-B443-9598-466211B734F1}" name="Column4248" dataDxfId="12136"/>
    <tableColumn id="4249" xr3:uid="{B232E9B4-B2C7-F942-A9DF-C5A2B87282C7}" name="Column4249" dataDxfId="12135"/>
    <tableColumn id="4250" xr3:uid="{7EC544FE-E00D-C140-822E-332CB8055B29}" name="Column4250" dataDxfId="12134"/>
    <tableColumn id="4251" xr3:uid="{3929038D-E7F6-6E4C-9722-BB087122C9AB}" name="Column4251" dataDxfId="12133"/>
    <tableColumn id="4252" xr3:uid="{B49D52A2-8562-8347-A131-76A8849795D2}" name="Column4252" dataDxfId="12132"/>
    <tableColumn id="4253" xr3:uid="{88ADBBA9-CEA3-F644-977E-FA3AAEBA4199}" name="Column4253" dataDxfId="12131"/>
    <tableColumn id="4254" xr3:uid="{6500C7B1-4D71-B842-B023-465FC5C11E1F}" name="Column4254" dataDxfId="12130"/>
    <tableColumn id="4255" xr3:uid="{2F448A40-DA21-F24C-BF05-C4204457CE3C}" name="Column4255" dataDxfId="12129"/>
    <tableColumn id="4256" xr3:uid="{DF3DEB21-6F97-CB40-ACC9-88215FF3FB2B}" name="Column4256" dataDxfId="12128"/>
    <tableColumn id="4257" xr3:uid="{1242BA7D-81F9-CC42-82D4-F2F0C1B8F3D8}" name="Column4257" dataDxfId="12127"/>
    <tableColumn id="4258" xr3:uid="{9E2E77C2-3587-B94C-B0AA-22E41BE4FE26}" name="Column4258" dataDxfId="12126"/>
    <tableColumn id="4259" xr3:uid="{A824794C-61FF-A640-AE1D-80232F34470E}" name="Column4259" dataDxfId="12125"/>
    <tableColumn id="4260" xr3:uid="{6D554262-D83C-0246-A11A-82931788F480}" name="Column4260" dataDxfId="12124"/>
    <tableColumn id="4261" xr3:uid="{9580CD99-4110-974E-872C-9282CF0C5E3D}" name="Column4261" dataDxfId="12123"/>
    <tableColumn id="4262" xr3:uid="{D5094783-C5F7-1947-9856-F361BBD7B4D3}" name="Column4262" dataDxfId="12122"/>
    <tableColumn id="4263" xr3:uid="{D12838DA-143E-BE4D-88AB-ABD8CA8E5BE1}" name="Column4263" dataDxfId="12121"/>
    <tableColumn id="4264" xr3:uid="{E0BC1946-99DA-3940-81FC-F8F99635F328}" name="Column4264" dataDxfId="12120"/>
    <tableColumn id="4265" xr3:uid="{EF23877C-5D1E-864B-B050-9659D08DB31A}" name="Column4265" dataDxfId="12119"/>
    <tableColumn id="4266" xr3:uid="{67041D91-6CEE-C54B-9803-BC33D68132DA}" name="Column4266" dataDxfId="12118"/>
    <tableColumn id="4267" xr3:uid="{DDF9A4BC-E2D0-4142-9FC8-5C0B5B352763}" name="Column4267" dataDxfId="12117"/>
    <tableColumn id="4268" xr3:uid="{498A5ABE-FE54-BC4F-865F-78BA60CF6DE7}" name="Column4268" dataDxfId="12116"/>
    <tableColumn id="4269" xr3:uid="{7440420D-6212-324D-B0E5-132233BCC4C9}" name="Column4269" dataDxfId="12115"/>
    <tableColumn id="4270" xr3:uid="{26C0906B-A208-0240-B875-3F21EE56463C}" name="Column4270" dataDxfId="12114"/>
    <tableColumn id="4271" xr3:uid="{249CA0E6-B7AB-9E4E-B8B9-C62A84A53E8C}" name="Column4271" dataDxfId="12113"/>
    <tableColumn id="4272" xr3:uid="{6A75E69E-53FC-F34E-803E-07B8EC389B07}" name="Column4272" dataDxfId="12112"/>
    <tableColumn id="4273" xr3:uid="{A483BF81-A215-F148-A1A3-58AE77E562A4}" name="Column4273" dataDxfId="12111"/>
    <tableColumn id="4274" xr3:uid="{0E2276F3-0C43-BD4F-9913-D80F42A8B721}" name="Column4274" dataDxfId="12110"/>
    <tableColumn id="4275" xr3:uid="{437E8BF4-B50E-7241-9F10-5A8A2766787D}" name="Column4275" dataDxfId="12109"/>
    <tableColumn id="4276" xr3:uid="{AE31A6E9-57A5-E844-9849-7DC5245C2C14}" name="Column4276" dataDxfId="12108"/>
    <tableColumn id="4277" xr3:uid="{98A99C6F-5597-3044-89CC-43D67D6E7AAB}" name="Column4277" dataDxfId="12107"/>
    <tableColumn id="4278" xr3:uid="{2CDA72E6-656B-284F-A3D3-0E1C4E0C076A}" name="Column4278" dataDxfId="12106"/>
    <tableColumn id="4279" xr3:uid="{B5D5C4E7-5CBE-8B4D-BEAC-F0263967A495}" name="Column4279" dataDxfId="12105"/>
    <tableColumn id="4280" xr3:uid="{A64C8587-3FCC-FA48-8D8B-EEEDCB2115BB}" name="Column4280" dataDxfId="12104"/>
    <tableColumn id="4281" xr3:uid="{B5A45DB1-EBE4-3740-9B86-4C5762C76B0A}" name="Column4281" dataDxfId="12103"/>
    <tableColumn id="4282" xr3:uid="{DECA817A-223D-9549-9E9E-79E5C4642A8C}" name="Column4282" dataDxfId="12102"/>
    <tableColumn id="4283" xr3:uid="{8EA7D915-821E-2746-A4A9-01F2E3D2DD80}" name="Column4283" dataDxfId="12101"/>
    <tableColumn id="4284" xr3:uid="{383B30A0-DCA0-C844-8527-2939AA329B58}" name="Column4284" dataDxfId="12100"/>
    <tableColumn id="4285" xr3:uid="{E512E263-5654-F14D-81E6-7E63EB3E77ED}" name="Column4285" dataDxfId="12099"/>
    <tableColumn id="4286" xr3:uid="{74274DB6-EF1A-CD40-8697-7207CD5370C8}" name="Column4286" dataDxfId="12098"/>
    <tableColumn id="4287" xr3:uid="{D753691E-9AA0-9C45-9353-1416AC0C721A}" name="Column4287" dataDxfId="12097"/>
    <tableColumn id="4288" xr3:uid="{AD964FC5-9C50-A741-8ABD-0404917B77A8}" name="Column4288" dataDxfId="12096"/>
    <tableColumn id="4289" xr3:uid="{4A283813-6C4D-2C4D-A9C9-FDA966EA6974}" name="Column4289" dataDxfId="12095"/>
    <tableColumn id="4290" xr3:uid="{F3776012-E617-0845-B0D8-93F9027D05FE}" name="Column4290" dataDxfId="12094"/>
    <tableColumn id="4291" xr3:uid="{3D184698-BB19-0447-8F98-8CC59C040481}" name="Column4291" dataDxfId="12093"/>
    <tableColumn id="4292" xr3:uid="{DCC44E44-C02A-9244-82F5-34B5DA5CCF73}" name="Column4292" dataDxfId="12092"/>
    <tableColumn id="4293" xr3:uid="{27598427-E37A-0E49-B80C-8AE76ECD28D6}" name="Column4293" dataDxfId="12091"/>
    <tableColumn id="4294" xr3:uid="{668E5038-D1A5-064D-8C8B-37611F5D9F52}" name="Column4294" dataDxfId="12090"/>
    <tableColumn id="4295" xr3:uid="{D5A92706-FBB6-FE4F-B9FF-03519228D8EB}" name="Column4295" dataDxfId="12089"/>
    <tableColumn id="4296" xr3:uid="{4957955E-50C5-0C4E-9550-0C5FEFC25A97}" name="Column4296" dataDxfId="12088"/>
    <tableColumn id="4297" xr3:uid="{C7AC9AB1-7677-A04E-9559-935C69E8BCF0}" name="Column4297" dataDxfId="12087"/>
    <tableColumn id="4298" xr3:uid="{9752D2C3-CDB2-634F-BA3E-5FB15D42DEED}" name="Column4298" dataDxfId="12086"/>
    <tableColumn id="4299" xr3:uid="{1F9D2EEF-22EF-C342-B5AD-68B96CAA61B5}" name="Column4299" dataDxfId="12085"/>
    <tableColumn id="4300" xr3:uid="{F013476F-B6DB-8F4D-BAAD-9D497F0B2A38}" name="Column4300" dataDxfId="12084"/>
    <tableColumn id="4301" xr3:uid="{6538C7E1-CC49-DA44-B8A0-B9720AECA349}" name="Column4301" dataDxfId="12083"/>
    <tableColumn id="4302" xr3:uid="{619E1D25-518D-7047-90F0-581C3DCB745C}" name="Column4302" dataDxfId="12082"/>
    <tableColumn id="4303" xr3:uid="{316BF4BD-C527-5044-840D-BA534C27386D}" name="Column4303" dataDxfId="12081"/>
    <tableColumn id="4304" xr3:uid="{7C49C3DA-9449-984A-8437-E2F872D00826}" name="Column4304" dataDxfId="12080"/>
    <tableColumn id="4305" xr3:uid="{C3F6CF12-AF61-A845-9BD7-D90B55A16C27}" name="Column4305" dataDxfId="12079"/>
    <tableColumn id="4306" xr3:uid="{F41AA572-8EE6-2146-9689-B5EB0741A4D2}" name="Column4306" dataDxfId="12078"/>
    <tableColumn id="4307" xr3:uid="{A8B29EEA-D863-B14C-8996-4FC87CD4514D}" name="Column4307" dataDxfId="12077"/>
    <tableColumn id="4308" xr3:uid="{35422A73-E53A-A848-BE3E-A0A10D9CB883}" name="Column4308" dataDxfId="12076"/>
    <tableColumn id="4309" xr3:uid="{43301045-10CD-EE4F-9EF4-688DF535481B}" name="Column4309" dataDxfId="12075"/>
    <tableColumn id="4310" xr3:uid="{9A2365C6-C8BE-6C4E-B735-A71D0A419CDF}" name="Column4310" dataDxfId="12074"/>
    <tableColumn id="4311" xr3:uid="{C95D4D61-43BE-574F-B231-7CDAD76EECF5}" name="Column4311" dataDxfId="12073"/>
    <tableColumn id="4312" xr3:uid="{C53B9BAE-F0BB-984B-BE6D-3E5D45410F6B}" name="Column4312" dataDxfId="12072"/>
    <tableColumn id="4313" xr3:uid="{5C442D96-4891-8746-87F0-4BF21ADEBD58}" name="Column4313" dataDxfId="12071"/>
    <tableColumn id="4314" xr3:uid="{6BA7E0A3-A931-4347-A6F8-5BD23EFFFDED}" name="Column4314" dataDxfId="12070"/>
    <tableColumn id="4315" xr3:uid="{02D2AE9A-B1CD-9749-9CDA-1E1ED0B7F8D6}" name="Column4315" dataDxfId="12069"/>
    <tableColumn id="4316" xr3:uid="{9D716FA3-CE97-1240-B0DF-AAD1F9B5811B}" name="Column4316" dataDxfId="12068"/>
    <tableColumn id="4317" xr3:uid="{970914C9-1239-4D46-9E04-1CDF7B417128}" name="Column4317" dataDxfId="12067"/>
    <tableColumn id="4318" xr3:uid="{35A2E082-93CE-CB4D-9ED8-53A49CBF8210}" name="Column4318" dataDxfId="12066"/>
    <tableColumn id="4319" xr3:uid="{2ACCFE6E-44B4-7E40-B091-C2F2A852E48B}" name="Column4319" dataDxfId="12065"/>
    <tableColumn id="4320" xr3:uid="{700EB523-19E5-6747-9A00-6163E1795BCD}" name="Column4320" dataDxfId="12064"/>
    <tableColumn id="4321" xr3:uid="{47B9A3C3-AF7D-4F4F-9C65-09B4CF64825E}" name="Column4321" dataDxfId="12063"/>
    <tableColumn id="4322" xr3:uid="{6D0120EC-9DEC-514F-9DF0-5D0378BBA831}" name="Column4322" dataDxfId="12062"/>
    <tableColumn id="4323" xr3:uid="{27BE0606-63D6-D048-87E6-75C4AB298A88}" name="Column4323" dataDxfId="12061"/>
    <tableColumn id="4324" xr3:uid="{805AA8F6-F199-C442-9C3C-802A733D06B3}" name="Column4324" dataDxfId="12060"/>
    <tableColumn id="4325" xr3:uid="{350B14B6-646E-4C41-8018-67492F9F783C}" name="Column4325" dataDxfId="12059"/>
    <tableColumn id="4326" xr3:uid="{C4EB4BC2-A2AA-144F-A6B1-04FA2ADEEEAE}" name="Column4326" dataDxfId="12058"/>
    <tableColumn id="4327" xr3:uid="{8BA9D594-3199-EA4D-BE08-099E450FA574}" name="Column4327" dataDxfId="12057"/>
    <tableColumn id="4328" xr3:uid="{0D9ED4A4-FE67-684F-857F-03FDFCFC5528}" name="Column4328" dataDxfId="12056"/>
    <tableColumn id="4329" xr3:uid="{088C4ED3-EE8D-6E43-9316-0D7C45A7B7A9}" name="Column4329" dataDxfId="12055"/>
    <tableColumn id="4330" xr3:uid="{EAD8CDED-909E-D443-B9E3-5726D736027B}" name="Column4330" dataDxfId="12054"/>
    <tableColumn id="4331" xr3:uid="{A583ECCA-FF94-2D47-A89C-1C1531B6F682}" name="Column4331" dataDxfId="12053"/>
    <tableColumn id="4332" xr3:uid="{16E0BF16-7A51-7447-97DC-02FF49708EB8}" name="Column4332" dataDxfId="12052"/>
    <tableColumn id="4333" xr3:uid="{98C054BE-BFB4-D440-9A7A-B9C02A23B9AE}" name="Column4333" dataDxfId="12051"/>
    <tableColumn id="4334" xr3:uid="{177A5B76-35BF-0844-BC51-6EDC1E82E401}" name="Column4334" dataDxfId="12050"/>
    <tableColumn id="4335" xr3:uid="{2E4C200C-0C5C-3C41-A04C-2384C275559B}" name="Column4335" dataDxfId="12049"/>
    <tableColumn id="4336" xr3:uid="{B4A1694B-FC93-B74C-AEEA-C8D71BBF3BE0}" name="Column4336" dataDxfId="12048"/>
    <tableColumn id="4337" xr3:uid="{ACF20A04-8116-E04B-9359-9584C135891F}" name="Column4337" dataDxfId="12047"/>
    <tableColumn id="4338" xr3:uid="{2AAE18AF-C8A9-0F4D-B04E-650DAD20ABD1}" name="Column4338" dataDxfId="12046"/>
    <tableColumn id="4339" xr3:uid="{D265C2DF-93E1-8044-84F7-AE742929F37C}" name="Column4339" dataDxfId="12045"/>
    <tableColumn id="4340" xr3:uid="{D6FDB5A7-F580-4941-8D75-EC9E41E9C113}" name="Column4340" dataDxfId="12044"/>
    <tableColumn id="4341" xr3:uid="{1AD9B305-9EC9-944D-888D-FC7C72ED9295}" name="Column4341" dataDxfId="12043"/>
    <tableColumn id="4342" xr3:uid="{0E7BF90C-69DC-1E4A-A633-956ECC483660}" name="Column4342" dataDxfId="12042"/>
    <tableColumn id="4343" xr3:uid="{4EA74E5B-55AE-F146-90AC-B2900557615C}" name="Column4343" dataDxfId="12041"/>
    <tableColumn id="4344" xr3:uid="{0215D75C-BF50-BB4D-B366-2F09FCD68983}" name="Column4344" dataDxfId="12040"/>
    <tableColumn id="4345" xr3:uid="{68E5F6B9-A085-584D-9073-60FE78943F6D}" name="Column4345" dataDxfId="12039"/>
    <tableColumn id="4346" xr3:uid="{1CCE11DC-489B-C544-8242-BEB90CEADA95}" name="Column4346" dataDxfId="12038"/>
    <tableColumn id="4347" xr3:uid="{57B03BCE-CCE3-E947-9FA8-43EB378327F3}" name="Column4347" dataDxfId="12037"/>
    <tableColumn id="4348" xr3:uid="{6B2D19C5-B52D-D344-8DCE-AACBDB7F2271}" name="Column4348" dataDxfId="12036"/>
    <tableColumn id="4349" xr3:uid="{1E595E35-1479-A246-B67E-52324B8A71B0}" name="Column4349" dataDxfId="12035"/>
    <tableColumn id="4350" xr3:uid="{C2D972E9-BE8B-D149-936F-7C510EA1AFB7}" name="Column4350" dataDxfId="12034"/>
    <tableColumn id="4351" xr3:uid="{4BF9A900-E7BA-2B43-9E9E-9DD3CD746FDC}" name="Column4351" dataDxfId="12033"/>
    <tableColumn id="4352" xr3:uid="{AF8919E0-748E-8B47-991E-DAEB10A6D278}" name="Column4352" dataDxfId="12032"/>
    <tableColumn id="4353" xr3:uid="{9F0FE705-0812-A347-9624-DCB34F3978C4}" name="Column4353" dataDxfId="12031"/>
    <tableColumn id="4354" xr3:uid="{43AA6888-C163-7A4D-B044-C271E5F68466}" name="Column4354" dataDxfId="12030"/>
    <tableColumn id="4355" xr3:uid="{18A1CDCE-E4CF-714E-9D71-479891943726}" name="Column4355" dataDxfId="12029"/>
    <tableColumn id="4356" xr3:uid="{4DF70FC9-93EE-4347-8CC6-5E81170F35E9}" name="Column4356" dataDxfId="12028"/>
    <tableColumn id="4357" xr3:uid="{115FBBE6-957E-4C47-8225-7FBD01F481B6}" name="Column4357" dataDxfId="12027"/>
    <tableColumn id="4358" xr3:uid="{1A156252-6F3A-1E44-84D1-0550B1D7EFEF}" name="Column4358" dataDxfId="12026"/>
    <tableColumn id="4359" xr3:uid="{7EB359B0-C5FB-8B44-8A13-2EA337690C72}" name="Column4359" dataDxfId="12025"/>
    <tableColumn id="4360" xr3:uid="{E603EECC-C5DF-AE48-ABDB-A2D05A434C7B}" name="Column4360" dataDxfId="12024"/>
    <tableColumn id="4361" xr3:uid="{D75A95E9-26D5-5C40-A23A-E0EADA87FB4D}" name="Column4361" dataDxfId="12023"/>
    <tableColumn id="4362" xr3:uid="{4F7CD1CB-6B47-2E47-9F49-10B77B97B864}" name="Column4362" dataDxfId="12022"/>
    <tableColumn id="4363" xr3:uid="{A6B3503D-E550-C840-92F1-4089217CE26F}" name="Column4363" dataDxfId="12021"/>
    <tableColumn id="4364" xr3:uid="{E90477EB-EA40-D140-8288-DE53F8A651E5}" name="Column4364" dataDxfId="12020"/>
    <tableColumn id="4365" xr3:uid="{F499ECC7-5532-D840-80F5-70BB764E0F66}" name="Column4365" dataDxfId="12019"/>
    <tableColumn id="4366" xr3:uid="{2BB72860-0513-FD49-869E-F0A4E657BF5B}" name="Column4366" dataDxfId="12018"/>
    <tableColumn id="4367" xr3:uid="{B08B32B2-5C0D-7146-B426-67D7FF1E50AC}" name="Column4367" dataDxfId="12017"/>
    <tableColumn id="4368" xr3:uid="{610E3C79-ED0B-5242-9522-36D276B0C6B1}" name="Column4368" dataDxfId="12016"/>
    <tableColumn id="4369" xr3:uid="{333F757D-B936-B94E-88C2-B22A70DC51B8}" name="Column4369" dataDxfId="12015"/>
    <tableColumn id="4370" xr3:uid="{ACABA26F-6556-2F49-B081-89C5F401EB34}" name="Column4370" dataDxfId="12014"/>
    <tableColumn id="4371" xr3:uid="{C8817A23-1E1A-FE43-B4AA-6029537537C9}" name="Column4371" dataDxfId="12013"/>
    <tableColumn id="4372" xr3:uid="{CA235524-818C-F541-AA95-DE4B8E37C7CE}" name="Column4372" dataDxfId="12012"/>
    <tableColumn id="4373" xr3:uid="{B5989547-EAE3-4B45-97C3-49EAB195489E}" name="Column4373" dataDxfId="12011"/>
    <tableColumn id="4374" xr3:uid="{5DDA160D-91C9-2B49-9601-71476CD880C3}" name="Column4374" dataDxfId="12010"/>
    <tableColumn id="4375" xr3:uid="{F6582216-3BA3-6943-95DA-815A4821A921}" name="Column4375" dataDxfId="12009"/>
    <tableColumn id="4376" xr3:uid="{CA38FB3C-BCAB-6948-BB08-E84C26C8425A}" name="Column4376" dataDxfId="12008"/>
    <tableColumn id="4377" xr3:uid="{23542429-B53D-D24C-8675-CE1EC932958A}" name="Column4377" dataDxfId="12007"/>
    <tableColumn id="4378" xr3:uid="{D8F7260A-93F2-AC42-87CA-F0864905B8D3}" name="Column4378" dataDxfId="12006"/>
    <tableColumn id="4379" xr3:uid="{76428934-3C4D-BE47-9189-83834EE00464}" name="Column4379" dataDxfId="12005"/>
    <tableColumn id="4380" xr3:uid="{1C2CA1AA-60E1-9545-BFEE-31C67F9BB38B}" name="Column4380" dataDxfId="12004"/>
    <tableColumn id="4381" xr3:uid="{90B14101-9D63-0346-989B-B3EC40D41696}" name="Column4381" dataDxfId="12003"/>
    <tableColumn id="4382" xr3:uid="{F4CE9EB7-1DC3-0449-BA26-D48862936EB0}" name="Column4382" dataDxfId="12002"/>
    <tableColumn id="4383" xr3:uid="{9595FF41-6494-1A42-B0BF-F12751C5E025}" name="Column4383" dataDxfId="12001"/>
    <tableColumn id="4384" xr3:uid="{AD9641DB-15D6-804A-B447-8F88527AD5E5}" name="Column4384" dataDxfId="12000"/>
    <tableColumn id="4385" xr3:uid="{B93F06FD-EBE0-3D4F-ABE5-728BC9531B96}" name="Column4385" dataDxfId="11999"/>
    <tableColumn id="4386" xr3:uid="{05191C57-50ED-844B-A906-36793DE721DC}" name="Column4386" dataDxfId="11998"/>
    <tableColumn id="4387" xr3:uid="{AFBE8B93-5E6F-A24E-92DB-508DDD9F870D}" name="Column4387" dataDxfId="11997"/>
    <tableColumn id="4388" xr3:uid="{63ABAB01-F3CE-364A-BEE4-CC24CF13C386}" name="Column4388" dataDxfId="11996"/>
    <tableColumn id="4389" xr3:uid="{B5910433-1707-4049-8191-E90E45916B3F}" name="Column4389" dataDxfId="11995"/>
    <tableColumn id="4390" xr3:uid="{ABFBC249-D676-424A-B8BB-1D4C5A561A80}" name="Column4390" dataDxfId="11994"/>
    <tableColumn id="4391" xr3:uid="{02030AE8-133D-9C4A-A91D-7E82BFF66DF3}" name="Column4391" dataDxfId="11993"/>
    <tableColumn id="4392" xr3:uid="{C87AC30B-5C49-6B44-A5DA-10A13046CC5B}" name="Column4392" dataDxfId="11992"/>
    <tableColumn id="4393" xr3:uid="{B17DED6F-F0AB-5847-9B14-409E37F9DC2A}" name="Column4393" dataDxfId="11991"/>
    <tableColumn id="4394" xr3:uid="{BC2618CD-005C-BF45-B2E3-51EFE60F0AAB}" name="Column4394" dataDxfId="11990"/>
    <tableColumn id="4395" xr3:uid="{4DEA867F-B2F8-8B4A-BB42-41F1E004899E}" name="Column4395" dataDxfId="11989"/>
    <tableColumn id="4396" xr3:uid="{351F134B-80CF-AA45-A0A3-5F944FD574C3}" name="Column4396" dataDxfId="11988"/>
    <tableColumn id="4397" xr3:uid="{B6E20677-4064-2347-BFA4-CD56E48B4973}" name="Column4397" dataDxfId="11987"/>
    <tableColumn id="4398" xr3:uid="{C158FF68-A18A-7A41-8220-D300079B3F81}" name="Column4398" dataDxfId="11986"/>
    <tableColumn id="4399" xr3:uid="{987812F3-1DEB-FD41-A1F3-C4D5811DAD2C}" name="Column4399" dataDxfId="11985"/>
    <tableColumn id="4400" xr3:uid="{32A4290A-AF94-024A-8DDE-A2C85F252107}" name="Column4400" dataDxfId="11984"/>
    <tableColumn id="4401" xr3:uid="{9C70FBA7-21C9-9743-9862-69CD06920FBE}" name="Column4401" dataDxfId="11983"/>
    <tableColumn id="4402" xr3:uid="{305C6EA9-7C7C-9A48-9D71-1334FC126C0E}" name="Column4402" dataDxfId="11982"/>
    <tableColumn id="4403" xr3:uid="{69CB8C21-7191-3D46-8B19-239BAAE75044}" name="Column4403" dataDxfId="11981"/>
    <tableColumn id="4404" xr3:uid="{A115D55A-0663-E249-BD99-FF6A14646E6F}" name="Column4404" dataDxfId="11980"/>
    <tableColumn id="4405" xr3:uid="{694F27DF-5E6F-4047-8DDE-FCE1FCB4AF2D}" name="Column4405" dataDxfId="11979"/>
    <tableColumn id="4406" xr3:uid="{C8E18824-CC8D-7B4F-9969-46A5E61F81F8}" name="Column4406" dataDxfId="11978"/>
    <tableColumn id="4407" xr3:uid="{CA74C5ED-BF5A-6F4B-A4C5-CF0B526EE6BD}" name="Column4407" dataDxfId="11977"/>
    <tableColumn id="4408" xr3:uid="{503D89DE-071D-944C-9FF6-09E8BE88C152}" name="Column4408" dataDxfId="11976"/>
    <tableColumn id="4409" xr3:uid="{1C4CBA68-50BF-554E-B1D6-9C8BF512A93E}" name="Column4409" dataDxfId="11975"/>
    <tableColumn id="4410" xr3:uid="{09A1350F-5136-4B45-8A0D-192E88923440}" name="Column4410" dataDxfId="11974"/>
    <tableColumn id="4411" xr3:uid="{2A4DB980-8EC9-CB43-9867-3ADDA340E104}" name="Column4411" dataDxfId="11973"/>
    <tableColumn id="4412" xr3:uid="{C4112939-4E08-4E42-9EBC-E2B42D9C88A6}" name="Column4412" dataDxfId="11972"/>
    <tableColumn id="4413" xr3:uid="{0A6F7068-C24B-3E4F-A4BF-D1228A31B699}" name="Column4413" dataDxfId="11971"/>
    <tableColumn id="4414" xr3:uid="{C2440E7C-7109-004E-A491-2F4E638A71C9}" name="Column4414" dataDxfId="11970"/>
    <tableColumn id="4415" xr3:uid="{1BE8A5C7-16AF-384A-A77A-7654A90F7829}" name="Column4415" dataDxfId="11969"/>
    <tableColumn id="4416" xr3:uid="{F3BDC7E3-0CA5-4A46-9AA6-0628BC56E385}" name="Column4416" dataDxfId="11968"/>
    <tableColumn id="4417" xr3:uid="{D6BD304D-B90F-0E4E-8970-FBC887B97848}" name="Column4417" dataDxfId="11967"/>
    <tableColumn id="4418" xr3:uid="{DCD1C3F0-6A4E-0C41-957B-BC7D559DF81D}" name="Column4418" dataDxfId="11966"/>
    <tableColumn id="4419" xr3:uid="{1C7C1AE5-DBD1-F341-B941-FFFCA5E652B2}" name="Column4419" dataDxfId="11965"/>
    <tableColumn id="4420" xr3:uid="{ED5FAE16-A674-2440-8DDA-ECC0452520CE}" name="Column4420" dataDxfId="11964"/>
    <tableColumn id="4421" xr3:uid="{0981B8E6-4324-694E-9DEC-91CBFA93C835}" name="Column4421" dataDxfId="11963"/>
    <tableColumn id="4422" xr3:uid="{2017CD1F-927F-004A-ABC8-9C3A3F5FEE2A}" name="Column4422" dataDxfId="11962"/>
    <tableColumn id="4423" xr3:uid="{69454457-C741-6847-ACE3-BBB831E749FF}" name="Column4423" dataDxfId="11961"/>
    <tableColumn id="4424" xr3:uid="{939B798E-9E3E-884C-8145-420650D4B728}" name="Column4424" dataDxfId="11960"/>
    <tableColumn id="4425" xr3:uid="{B25313E1-F712-1A4C-B6E8-97049F6DFBC1}" name="Column4425" dataDxfId="11959"/>
    <tableColumn id="4426" xr3:uid="{DEB5C63C-1686-8746-AC0F-F9A140B03D66}" name="Column4426" dataDxfId="11958"/>
    <tableColumn id="4427" xr3:uid="{25B625D1-658A-EE4A-98CC-284CC3011642}" name="Column4427" dataDxfId="11957"/>
    <tableColumn id="4428" xr3:uid="{1BE9E574-0453-0F4C-9156-923A7F389CD6}" name="Column4428" dataDxfId="11956"/>
    <tableColumn id="4429" xr3:uid="{9450CF96-3C0F-BE49-A09B-90FAB9389863}" name="Column4429" dataDxfId="11955"/>
    <tableColumn id="4430" xr3:uid="{AF0F2880-D44F-964D-BC32-FE0F7EDE5FAF}" name="Column4430" dataDxfId="11954"/>
    <tableColumn id="4431" xr3:uid="{65CF7686-5270-2240-9B3A-B79F95FB6377}" name="Column4431" dataDxfId="11953"/>
    <tableColumn id="4432" xr3:uid="{C5B24AB8-09E0-9D44-9FC3-56D4A805AAB7}" name="Column4432" dataDxfId="11952"/>
    <tableColumn id="4433" xr3:uid="{E6A19FE0-A67C-0843-88A5-1320FAA7A4BD}" name="Column4433" dataDxfId="11951"/>
    <tableColumn id="4434" xr3:uid="{6B823F21-67BE-4646-AC92-C21B36A2C45D}" name="Column4434" dataDxfId="11950"/>
    <tableColumn id="4435" xr3:uid="{92486708-DFF8-034B-AACC-174C108A194A}" name="Column4435" dataDxfId="11949"/>
    <tableColumn id="4436" xr3:uid="{E0B2111C-E4A2-9B46-BCAB-FE7C53306B0E}" name="Column4436" dataDxfId="11948"/>
    <tableColumn id="4437" xr3:uid="{C8AE5B30-4060-A14A-AC8D-4ADF3901C9E9}" name="Column4437" dataDxfId="11947"/>
    <tableColumn id="4438" xr3:uid="{43E0BEA0-E42E-1C47-9664-161742768598}" name="Column4438" dataDxfId="11946"/>
    <tableColumn id="4439" xr3:uid="{142F6B77-8742-7645-B9F9-1A886A8B5074}" name="Column4439" dataDxfId="11945"/>
    <tableColumn id="4440" xr3:uid="{D861C3FD-6AE2-F042-B9D3-99AF390BFB93}" name="Column4440" dataDxfId="11944"/>
    <tableColumn id="4441" xr3:uid="{FF55171E-9EA2-3B4D-8090-C399384737E8}" name="Column4441" dataDxfId="11943"/>
    <tableColumn id="4442" xr3:uid="{4983FE2B-C18F-E04A-98FC-5816F8B5EA55}" name="Column4442" dataDxfId="11942"/>
    <tableColumn id="4443" xr3:uid="{E36BD848-96E4-6841-8D68-5ABA30B24077}" name="Column4443" dataDxfId="11941"/>
    <tableColumn id="4444" xr3:uid="{9ACD87F2-66A0-DA45-803F-8434B2B50A9E}" name="Column4444" dataDxfId="11940"/>
    <tableColumn id="4445" xr3:uid="{6FB2A222-8618-0A41-9A92-D7953E824050}" name="Column4445" dataDxfId="11939"/>
    <tableColumn id="4446" xr3:uid="{FC84A81C-213B-0C4F-AE8D-B9A8BC46AA21}" name="Column4446" dataDxfId="11938"/>
    <tableColumn id="4447" xr3:uid="{C9B9E75B-2515-AD4E-B803-9D26C194EF35}" name="Column4447" dataDxfId="11937"/>
    <tableColumn id="4448" xr3:uid="{8A69BCC3-C1DC-DA48-97E2-001DD033ECBD}" name="Column4448" dataDxfId="11936"/>
    <tableColumn id="4449" xr3:uid="{F1AD0D5A-DF8F-C540-971D-AE6778BCF075}" name="Column4449" dataDxfId="11935"/>
    <tableColumn id="4450" xr3:uid="{E0CC947F-4B10-5843-9E1C-D9A122E51778}" name="Column4450" dataDxfId="11934"/>
    <tableColumn id="4451" xr3:uid="{5044CC9C-8E34-2C4C-8A85-BA4598A2567E}" name="Column4451" dataDxfId="11933"/>
    <tableColumn id="4452" xr3:uid="{CED03500-CFF6-2644-8F08-475BFFE33E31}" name="Column4452" dataDxfId="11932"/>
    <tableColumn id="4453" xr3:uid="{910B3273-7E72-DF40-BEBE-23B2C7F26B0D}" name="Column4453" dataDxfId="11931"/>
    <tableColumn id="4454" xr3:uid="{CFB2EC05-D274-FD48-A5ED-E22466EA9610}" name="Column4454" dataDxfId="11930"/>
    <tableColumn id="4455" xr3:uid="{FBEC6067-98B1-2F4B-BCCC-8B51F9B88B92}" name="Column4455" dataDxfId="11929"/>
    <tableColumn id="4456" xr3:uid="{0D2C3774-2878-144B-972E-E13B93439B82}" name="Column4456" dataDxfId="11928"/>
    <tableColumn id="4457" xr3:uid="{1C189D45-5909-304C-AA66-2676763A18F6}" name="Column4457" dataDxfId="11927"/>
    <tableColumn id="4458" xr3:uid="{86320563-6F34-3840-AC30-254275EAAD0C}" name="Column4458" dataDxfId="11926"/>
    <tableColumn id="4459" xr3:uid="{B94A2382-40D0-AB47-88A4-49F0B9B773A4}" name="Column4459" dataDxfId="11925"/>
    <tableColumn id="4460" xr3:uid="{1EE94183-E067-5646-9BE9-08548880D383}" name="Column4460" dataDxfId="11924"/>
    <tableColumn id="4461" xr3:uid="{BFE62609-A09E-8141-9E33-38C1A75425F8}" name="Column4461" dataDxfId="11923"/>
    <tableColumn id="4462" xr3:uid="{006EE36B-231D-7746-B955-5DE7A09C2B59}" name="Column4462" dataDxfId="11922"/>
    <tableColumn id="4463" xr3:uid="{641D7C8A-206E-A04C-BFE1-5A36AC13D661}" name="Column4463" dataDxfId="11921"/>
    <tableColumn id="4464" xr3:uid="{416211C4-547F-224D-A05A-0C9F408C3B5F}" name="Column4464" dataDxfId="11920"/>
    <tableColumn id="4465" xr3:uid="{E49E38D6-2BE0-CE4B-8D08-1FD4AD8CCCA6}" name="Column4465" dataDxfId="11919"/>
    <tableColumn id="4466" xr3:uid="{FB99FE84-48CB-6F49-8E89-D67B24C25BFE}" name="Column4466" dataDxfId="11918"/>
    <tableColumn id="4467" xr3:uid="{BB17E81C-C2BC-3B40-AA93-34A9866DAFC1}" name="Column4467" dataDxfId="11917"/>
    <tableColumn id="4468" xr3:uid="{E5C9782E-622E-DB4D-8886-8F4B0B31BB76}" name="Column4468" dataDxfId="11916"/>
    <tableColumn id="4469" xr3:uid="{7DE1DD1E-AC8C-C644-9408-F90ABE889721}" name="Column4469" dataDxfId="11915"/>
    <tableColumn id="4470" xr3:uid="{95619581-BFB1-9C4E-BE96-CCF33E579DD5}" name="Column4470" dataDxfId="11914"/>
    <tableColumn id="4471" xr3:uid="{E9228700-F6BB-D748-AECD-889A1C7F53D6}" name="Column4471" dataDxfId="11913"/>
    <tableColumn id="4472" xr3:uid="{F28E18A8-E378-4E4F-AF97-2B605DB964EC}" name="Column4472" dataDxfId="11912"/>
    <tableColumn id="4473" xr3:uid="{2C98A650-DD16-D643-B17E-89BCE1FD4123}" name="Column4473" dataDxfId="11911"/>
    <tableColumn id="4474" xr3:uid="{38C427AD-B17A-AC4B-B558-26EB9CADE20C}" name="Column4474" dataDxfId="11910"/>
    <tableColumn id="4475" xr3:uid="{8ADB3158-485D-EE47-A9B9-66D02011FB3B}" name="Column4475" dataDxfId="11909"/>
    <tableColumn id="4476" xr3:uid="{4BA1800E-A062-6B41-901D-882019FCFCF5}" name="Column4476" dataDxfId="11908"/>
    <tableColumn id="4477" xr3:uid="{2A748C2A-9BA0-F24C-A68C-271B3E3527AC}" name="Column4477" dataDxfId="11907"/>
    <tableColumn id="4478" xr3:uid="{451453EB-B534-CE4C-BE5C-E13FD6394438}" name="Column4478" dataDxfId="11906"/>
    <tableColumn id="4479" xr3:uid="{FBDB8495-5DD2-5E48-96E5-FD11BD169D50}" name="Column4479" dataDxfId="11905"/>
    <tableColumn id="4480" xr3:uid="{C8D70EF9-534E-0041-A930-002E30EC0C9B}" name="Column4480" dataDxfId="11904"/>
    <tableColumn id="4481" xr3:uid="{C42AD6D2-8DD1-0848-B3D1-F1D803466FC5}" name="Column4481" dataDxfId="11903"/>
    <tableColumn id="4482" xr3:uid="{290A369F-A9A7-3F43-AC51-E39FD585FD0F}" name="Column4482" dataDxfId="11902"/>
    <tableColumn id="4483" xr3:uid="{5DFBBD60-6587-E642-906F-8B174D64E013}" name="Column4483" dataDxfId="11901"/>
    <tableColumn id="4484" xr3:uid="{B1E0A0F6-2F81-BD4F-BEBA-1A125FD9A509}" name="Column4484" dataDxfId="11900"/>
    <tableColumn id="4485" xr3:uid="{73E7A7D6-8A91-C846-83DE-BA9EA25D641F}" name="Column4485" dataDxfId="11899"/>
    <tableColumn id="4486" xr3:uid="{D0C24A5E-CCDC-7C48-8277-271ECDCBAE13}" name="Column4486" dataDxfId="11898"/>
    <tableColumn id="4487" xr3:uid="{6F0D0BF2-82EB-5745-93F1-97B16BC2481F}" name="Column4487" dataDxfId="11897"/>
    <tableColumn id="4488" xr3:uid="{35C1E1B3-B080-FE41-B90C-068EB1BADEC1}" name="Column4488" dataDxfId="11896"/>
    <tableColumn id="4489" xr3:uid="{ECE11B2A-88A6-1D43-9B8F-B3F03B74F10D}" name="Column4489" dataDxfId="11895"/>
    <tableColumn id="4490" xr3:uid="{132DF030-DD53-DC4E-B4F2-2226396B1B52}" name="Column4490" dataDxfId="11894"/>
    <tableColumn id="4491" xr3:uid="{5B7E2738-621A-2844-BA3A-DC7BD8A75BCB}" name="Column4491" dataDxfId="11893"/>
    <tableColumn id="4492" xr3:uid="{CFF70E58-A086-1346-B137-B91D9B236C52}" name="Column4492" dataDxfId="11892"/>
    <tableColumn id="4493" xr3:uid="{4B17AA53-D7B3-E64B-80A5-318FBCE0CA59}" name="Column4493" dataDxfId="11891"/>
    <tableColumn id="4494" xr3:uid="{84ACAEB6-AC11-584B-B0A0-170320A9413F}" name="Column4494" dataDxfId="11890"/>
    <tableColumn id="4495" xr3:uid="{EEE68233-32CD-2B47-97CC-6E03936B7440}" name="Column4495" dataDxfId="11889"/>
    <tableColumn id="4496" xr3:uid="{44E794BB-8298-7F44-983B-DA256F0F1193}" name="Column4496" dataDxfId="11888"/>
    <tableColumn id="4497" xr3:uid="{D4B4A6C2-A3F9-C04D-A746-F6E47DD8DB85}" name="Column4497" dataDxfId="11887"/>
    <tableColumn id="4498" xr3:uid="{4C735AF6-57EB-9642-896F-ECD195060F7A}" name="Column4498" dataDxfId="11886"/>
    <tableColumn id="4499" xr3:uid="{27ADD979-058D-0649-9C67-F8E34A964F50}" name="Column4499" dataDxfId="11885"/>
    <tableColumn id="4500" xr3:uid="{5670CAF9-5BA2-2946-97BB-B999901A8807}" name="Column4500" dataDxfId="11884"/>
    <tableColumn id="4501" xr3:uid="{E684219C-B1BC-1B4F-B041-7BAE6375A195}" name="Column4501" dataDxfId="11883"/>
    <tableColumn id="4502" xr3:uid="{83A103AD-C867-4642-8253-E164ACC0D59D}" name="Column4502" dataDxfId="11882"/>
    <tableColumn id="4503" xr3:uid="{2E37EC4E-520F-3243-AF48-FA335E4EE7AF}" name="Column4503" dataDxfId="11881"/>
    <tableColumn id="4504" xr3:uid="{76FADEB8-84A1-B64D-82EE-28A2046D6CAF}" name="Column4504" dataDxfId="11880"/>
    <tableColumn id="4505" xr3:uid="{B517FE86-A4A5-644E-98E5-860409B4F00A}" name="Column4505" dataDxfId="11879"/>
    <tableColumn id="4506" xr3:uid="{796B07E5-8644-2741-97FA-9F004B10E117}" name="Column4506" dataDxfId="11878"/>
    <tableColumn id="4507" xr3:uid="{E783A4A0-3176-8642-8865-BAA54C8994B7}" name="Column4507" dataDxfId="11877"/>
    <tableColumn id="4508" xr3:uid="{1BA266EB-56B0-C945-95F5-C688D51397C0}" name="Column4508" dataDxfId="11876"/>
    <tableColumn id="4509" xr3:uid="{D4FFFA1A-6B49-2E4B-B097-9C825F9A02C7}" name="Column4509" dataDxfId="11875"/>
    <tableColumn id="4510" xr3:uid="{6AFA1F6A-1CDB-774B-8247-C321C407F1B7}" name="Column4510" dataDxfId="11874"/>
    <tableColumn id="4511" xr3:uid="{311760C0-AA1D-4D4D-88B6-054DCA93EAA9}" name="Column4511" dataDxfId="11873"/>
    <tableColumn id="4512" xr3:uid="{030F28F1-DC15-5C46-B173-D17815C2E63E}" name="Column4512" dataDxfId="11872"/>
    <tableColumn id="4513" xr3:uid="{6CE9089B-9599-7944-A418-F1E5E0F428AD}" name="Column4513" dataDxfId="11871"/>
    <tableColumn id="4514" xr3:uid="{4A3DCDB3-64C3-8149-9FC2-EA9A6D2F04EA}" name="Column4514" dataDxfId="11870"/>
    <tableColumn id="4515" xr3:uid="{6AD39BCA-4F0B-4E4A-BF74-E0D5BE97EA8A}" name="Column4515" dataDxfId="11869"/>
    <tableColumn id="4516" xr3:uid="{6CB5FAED-A2DE-9742-BAAD-2F316C16BA9A}" name="Column4516" dataDxfId="11868"/>
    <tableColumn id="4517" xr3:uid="{85AA6932-BE11-AD49-BC57-C44C073D1E61}" name="Column4517" dataDxfId="11867"/>
    <tableColumn id="4518" xr3:uid="{996E2B0A-CC44-3C4C-8450-3EBF20A9ED42}" name="Column4518" dataDxfId="11866"/>
    <tableColumn id="4519" xr3:uid="{FC7EB4C9-74F7-C34E-8524-FF496E810C30}" name="Column4519" dataDxfId="11865"/>
    <tableColumn id="4520" xr3:uid="{1BF56A83-1CE4-D343-A963-9C3F57644FC9}" name="Column4520" dataDxfId="11864"/>
    <tableColumn id="4521" xr3:uid="{12DD7AB1-7B9A-9C41-9A7D-A409C704FDD8}" name="Column4521" dataDxfId="11863"/>
    <tableColumn id="4522" xr3:uid="{2BF2AE18-8351-7448-A591-F37F1FD4EB98}" name="Column4522" dataDxfId="11862"/>
    <tableColumn id="4523" xr3:uid="{53094585-B852-0842-9BD3-607A12776D1B}" name="Column4523" dataDxfId="11861"/>
    <tableColumn id="4524" xr3:uid="{23866A46-A12A-264C-8A20-1ABB3E05D143}" name="Column4524" dataDxfId="11860"/>
    <tableColumn id="4525" xr3:uid="{A7DCE3AA-A56D-484D-B6ED-5D29526CDC16}" name="Column4525" dataDxfId="11859"/>
    <tableColumn id="4526" xr3:uid="{3A777298-F9A9-A64D-9C4F-63186295562E}" name="Column4526" dataDxfId="11858"/>
    <tableColumn id="4527" xr3:uid="{B0BC9586-2638-844D-A1B8-881BEE3E73D6}" name="Column4527" dataDxfId="11857"/>
    <tableColumn id="4528" xr3:uid="{A1F67A8D-4103-AD4B-8F6C-17C27001D5C4}" name="Column4528" dataDxfId="11856"/>
    <tableColumn id="4529" xr3:uid="{6F77F702-A66E-4F47-BB0E-4368953833E8}" name="Column4529" dataDxfId="11855"/>
    <tableColumn id="4530" xr3:uid="{A0E4B649-3A9A-2641-8B00-E90EDE82F456}" name="Column4530" dataDxfId="11854"/>
    <tableColumn id="4531" xr3:uid="{92C652DB-A1F6-0A44-9048-224DE73214F7}" name="Column4531" dataDxfId="11853"/>
    <tableColumn id="4532" xr3:uid="{F1239184-345A-264F-9F71-C18A93B50878}" name="Column4532" dataDxfId="11852"/>
    <tableColumn id="4533" xr3:uid="{1F9A32F5-23D2-CD4F-BC6C-554D6CFC489A}" name="Column4533" dataDxfId="11851"/>
    <tableColumn id="4534" xr3:uid="{FF1B9E82-0A18-324C-BAAC-2113E993E485}" name="Column4534" dataDxfId="11850"/>
    <tableColumn id="4535" xr3:uid="{BACE7AE1-3634-1A4F-B182-D238EC3C9D9F}" name="Column4535" dataDxfId="11849"/>
    <tableColumn id="4536" xr3:uid="{BEA731ED-62A7-B743-8321-3A758F8A959B}" name="Column4536" dataDxfId="11848"/>
    <tableColumn id="4537" xr3:uid="{67072014-7FCE-5A49-8378-FC09F89B3FD5}" name="Column4537" dataDxfId="11847"/>
    <tableColumn id="4538" xr3:uid="{A8775359-6404-D44B-8B3D-97C86C1FBDB0}" name="Column4538" dataDxfId="11846"/>
    <tableColumn id="4539" xr3:uid="{4B94A12C-89EA-E440-B650-B4CC65D6B79A}" name="Column4539" dataDxfId="11845"/>
    <tableColumn id="4540" xr3:uid="{59FDDC82-EE52-B94D-93CE-C2B4B75B2F5C}" name="Column4540" dataDxfId="11844"/>
    <tableColumn id="4541" xr3:uid="{6AD0F8AF-7EFE-0944-86A4-86AF2A178B16}" name="Column4541" dataDxfId="11843"/>
    <tableColumn id="4542" xr3:uid="{1B1FD779-E5AD-C044-86AE-104150896FFC}" name="Column4542" dataDxfId="11842"/>
    <tableColumn id="4543" xr3:uid="{CB855D9A-499C-244B-A24F-D2838C930327}" name="Column4543" dataDxfId="11841"/>
    <tableColumn id="4544" xr3:uid="{3B84A6EE-CBDE-9143-8259-D8DB468651AF}" name="Column4544" dataDxfId="11840"/>
    <tableColumn id="4545" xr3:uid="{C99A2E35-2F6F-514E-AAE0-BE5443BC8C7B}" name="Column4545" dataDxfId="11839"/>
    <tableColumn id="4546" xr3:uid="{CFB7A675-2E6F-754F-AEF9-0C28105BA7DA}" name="Column4546" dataDxfId="11838"/>
    <tableColumn id="4547" xr3:uid="{BD83FAFE-35E0-404D-8E15-32CCE16F38AA}" name="Column4547" dataDxfId="11837"/>
    <tableColumn id="4548" xr3:uid="{B6297BFB-77F7-0342-A0F5-08A4F7F14786}" name="Column4548" dataDxfId="11836"/>
    <tableColumn id="4549" xr3:uid="{91823229-E79F-5B46-86AF-861B51CC38C4}" name="Column4549" dataDxfId="11835"/>
    <tableColumn id="4550" xr3:uid="{0BD03C78-4867-9346-8BC9-EA0677972898}" name="Column4550" dataDxfId="11834"/>
    <tableColumn id="4551" xr3:uid="{62CF1590-1888-E349-86FE-2BEAC9322376}" name="Column4551" dataDxfId="11833"/>
    <tableColumn id="4552" xr3:uid="{D1AFB549-E7F2-8149-8222-ADE43CFE2AE2}" name="Column4552" dataDxfId="11832"/>
    <tableColumn id="4553" xr3:uid="{5F7B14C4-5642-5A48-9692-2A29AE9FE556}" name="Column4553" dataDxfId="11831"/>
    <tableColumn id="4554" xr3:uid="{338FBAB2-A26B-E14F-A275-DA204FA3D46B}" name="Column4554" dataDxfId="11830"/>
    <tableColumn id="4555" xr3:uid="{5B4AA0B9-4F0C-6845-B6A6-5E8959B58790}" name="Column4555" dataDxfId="11829"/>
    <tableColumn id="4556" xr3:uid="{AF789842-F0BA-A244-AC00-A2D499AEFEC7}" name="Column4556" dataDxfId="11828"/>
    <tableColumn id="4557" xr3:uid="{95C6B767-6E6D-EF4A-A7BF-44BB323485EB}" name="Column4557" dataDxfId="11827"/>
    <tableColumn id="4558" xr3:uid="{14853875-A6B1-8A4C-88D0-660BBE18C445}" name="Column4558" dataDxfId="11826"/>
    <tableColumn id="4559" xr3:uid="{26E834C4-4787-994D-B58A-54283CEE99B7}" name="Column4559" dataDxfId="11825"/>
    <tableColumn id="4560" xr3:uid="{17B07E39-5B65-C847-83F5-725AF1E79EFB}" name="Column4560" dataDxfId="11824"/>
    <tableColumn id="4561" xr3:uid="{D97C8084-9918-F846-87A4-FBE68ECB332B}" name="Column4561" dataDxfId="11823"/>
    <tableColumn id="4562" xr3:uid="{C566C4FD-C9AF-8049-B0BC-5E5456F62ABE}" name="Column4562" dataDxfId="11822"/>
    <tableColumn id="4563" xr3:uid="{60E46D3F-7F58-C84E-93E6-7EEF1C998F8D}" name="Column4563" dataDxfId="11821"/>
    <tableColumn id="4564" xr3:uid="{73DB617E-5953-D64F-BE42-09F0C35028AC}" name="Column4564" dataDxfId="11820"/>
    <tableColumn id="4565" xr3:uid="{AB7925BA-1B91-4C46-919D-922F04C5155D}" name="Column4565" dataDxfId="11819"/>
    <tableColumn id="4566" xr3:uid="{53C58BDF-11E9-2A4D-BA2C-66EA93532B64}" name="Column4566" dataDxfId="11818"/>
    <tableColumn id="4567" xr3:uid="{F358343C-4849-1D49-9308-B1AC0F0057E2}" name="Column4567" dataDxfId="11817"/>
    <tableColumn id="4568" xr3:uid="{8A6E75A6-C4AC-C145-8379-3D5D477DD080}" name="Column4568" dataDxfId="11816"/>
    <tableColumn id="4569" xr3:uid="{084C69BF-D1FF-8242-BE9A-1AAE37E541CC}" name="Column4569" dataDxfId="11815"/>
    <tableColumn id="4570" xr3:uid="{FDC298F4-B599-BF4F-9D8F-90426B1429FE}" name="Column4570" dataDxfId="11814"/>
    <tableColumn id="4571" xr3:uid="{3782A643-41D3-3643-AEC7-33A081E2C176}" name="Column4571" dataDxfId="11813"/>
    <tableColumn id="4572" xr3:uid="{92FF959D-C69E-EC48-98C3-E828C297CA14}" name="Column4572" dataDxfId="11812"/>
    <tableColumn id="4573" xr3:uid="{F92748B4-D87B-5048-BA80-9811650894A7}" name="Column4573" dataDxfId="11811"/>
    <tableColumn id="4574" xr3:uid="{DF6E5435-AC56-4746-93E7-6AB42F6B7104}" name="Column4574" dataDxfId="11810"/>
    <tableColumn id="4575" xr3:uid="{54F31407-DEF2-BB4A-9DF9-768EA149D1B8}" name="Column4575" dataDxfId="11809"/>
    <tableColumn id="4576" xr3:uid="{7E178C4B-901F-7141-AF5E-7DE0DAA78F13}" name="Column4576" dataDxfId="11808"/>
    <tableColumn id="4577" xr3:uid="{956D55AB-1834-E14F-868D-1FC049457254}" name="Column4577" dataDxfId="11807"/>
    <tableColumn id="4578" xr3:uid="{546AC50D-15AD-6740-9889-7E9603D8052A}" name="Column4578" dataDxfId="11806"/>
    <tableColumn id="4579" xr3:uid="{4027CF40-2F5D-B24B-8360-4A82464986DB}" name="Column4579" dataDxfId="11805"/>
    <tableColumn id="4580" xr3:uid="{13765ED2-DC9F-FF41-B4D1-701960536E78}" name="Column4580" dataDxfId="11804"/>
    <tableColumn id="4581" xr3:uid="{97B7E474-34A7-5041-AB5C-D87D0C96472E}" name="Column4581" dataDxfId="11803"/>
    <tableColumn id="4582" xr3:uid="{68E3F6C7-CEC0-9941-9B17-8A031380DADA}" name="Column4582" dataDxfId="11802"/>
    <tableColumn id="4583" xr3:uid="{ECA1B18D-C317-2349-A24C-B3E081059DD9}" name="Column4583" dataDxfId="11801"/>
    <tableColumn id="4584" xr3:uid="{BE5BF80B-835D-C749-830C-576662ECCCAD}" name="Column4584" dataDxfId="11800"/>
    <tableColumn id="4585" xr3:uid="{443A214B-153A-714F-908E-EE4EC15902B3}" name="Column4585" dataDxfId="11799"/>
    <tableColumn id="4586" xr3:uid="{2631CBE3-FB08-5445-B297-AB2EAD55A39B}" name="Column4586" dataDxfId="11798"/>
    <tableColumn id="4587" xr3:uid="{415897B5-345E-3540-B635-9CFE088F0891}" name="Column4587" dataDxfId="11797"/>
    <tableColumn id="4588" xr3:uid="{63E2EA8D-E917-C640-A4A4-D607DB2EAEC1}" name="Column4588" dataDxfId="11796"/>
    <tableColumn id="4589" xr3:uid="{2F48EFE0-8F4D-2E45-A004-C15E8154C5B5}" name="Column4589" dataDxfId="11795"/>
    <tableColumn id="4590" xr3:uid="{6A3F4CFE-1CD0-3C4D-8B54-0157EDC07571}" name="Column4590" dataDxfId="11794"/>
    <tableColumn id="4591" xr3:uid="{3AAEFD1E-3F9B-BA47-BC53-E161AC075D63}" name="Column4591" dataDxfId="11793"/>
    <tableColumn id="4592" xr3:uid="{53B9E52A-5A86-6F4D-9CA8-4CDA4A324B60}" name="Column4592" dataDxfId="11792"/>
    <tableColumn id="4593" xr3:uid="{D5010305-3C52-A64E-A15F-5074AB32DF1D}" name="Column4593" dataDxfId="11791"/>
    <tableColumn id="4594" xr3:uid="{5ED62C22-4DF8-8443-86FA-0D1B8B2E834B}" name="Column4594" dataDxfId="11790"/>
    <tableColumn id="4595" xr3:uid="{73D027DE-92ED-0B42-94D7-5CF2D11B6EE7}" name="Column4595" dataDxfId="11789"/>
    <tableColumn id="4596" xr3:uid="{F63CA809-A510-4247-9281-69F76AAA7E7D}" name="Column4596" dataDxfId="11788"/>
    <tableColumn id="4597" xr3:uid="{F003BA1B-59C2-DB4F-B5DD-7D8A7FA0D155}" name="Column4597" dataDxfId="11787"/>
    <tableColumn id="4598" xr3:uid="{0B99D7B7-6809-BF41-9FBA-3EE1784E4126}" name="Column4598" dataDxfId="11786"/>
    <tableColumn id="4599" xr3:uid="{08BAD3B9-2B0E-B949-B361-68C00E66E4A1}" name="Column4599" dataDxfId="11785"/>
    <tableColumn id="4600" xr3:uid="{D59273B9-1DD6-0B47-9D8F-21CFCD2056E3}" name="Column4600" dataDxfId="11784"/>
    <tableColumn id="4601" xr3:uid="{88C90A6D-5680-3345-B26E-D031E28BA142}" name="Column4601" dataDxfId="11783"/>
    <tableColumn id="4602" xr3:uid="{C59E419E-27FB-1840-A417-59D13D724AF3}" name="Column4602" dataDxfId="11782"/>
    <tableColumn id="4603" xr3:uid="{66DCC6C3-E840-B049-A897-A81BB6571C00}" name="Column4603" dataDxfId="11781"/>
    <tableColumn id="4604" xr3:uid="{7F0C4CB3-04D6-5C40-9AFC-69297D1A8AF9}" name="Column4604" dataDxfId="11780"/>
    <tableColumn id="4605" xr3:uid="{A3623FE7-96AE-5642-826C-0D5DD5AED772}" name="Column4605" dataDxfId="11779"/>
    <tableColumn id="4606" xr3:uid="{BE5D9170-EB83-974F-B8C5-C86311C45CC0}" name="Column4606" dataDxfId="11778"/>
    <tableColumn id="4607" xr3:uid="{BFCD2D34-5883-2147-83B1-6149035E80BD}" name="Column4607" dataDxfId="11777"/>
    <tableColumn id="4608" xr3:uid="{2D40091E-FF5A-874E-B4DF-E4FC694D4FDA}" name="Column4608" dataDxfId="11776"/>
    <tableColumn id="4609" xr3:uid="{DF05D06F-7FC7-874B-B44F-E3B40B8A4AE5}" name="Column4609" dataDxfId="11775"/>
    <tableColumn id="4610" xr3:uid="{194B5179-036B-AA44-9235-54911681014E}" name="Column4610" dataDxfId="11774"/>
    <tableColumn id="4611" xr3:uid="{A19BCC6E-EFE5-CA47-A9C0-EDF9C5E18698}" name="Column4611" dataDxfId="11773"/>
    <tableColumn id="4612" xr3:uid="{6283F462-3637-F04B-A70E-C3EBF7EB128E}" name="Column4612" dataDxfId="11772"/>
    <tableColumn id="4613" xr3:uid="{FA2F0AA4-3D78-AF48-8540-99400A1EF637}" name="Column4613" dataDxfId="11771"/>
    <tableColumn id="4614" xr3:uid="{0384791C-0B1B-DE4C-9528-6778E0ABF4FB}" name="Column4614" dataDxfId="11770"/>
    <tableColumn id="4615" xr3:uid="{EC9A2E99-4AC1-AB47-BED4-4029CC230B34}" name="Column4615" dataDxfId="11769"/>
    <tableColumn id="4616" xr3:uid="{9E721189-643C-5941-96D0-AC69965AEB81}" name="Column4616" dataDxfId="11768"/>
    <tableColumn id="4617" xr3:uid="{A010F027-03FC-B949-8DB9-8C9C26CA118E}" name="Column4617" dataDxfId="11767"/>
    <tableColumn id="4618" xr3:uid="{D7CA5B1C-800A-D946-AC8C-F22FC888A00F}" name="Column4618" dataDxfId="11766"/>
    <tableColumn id="4619" xr3:uid="{B477A003-08DB-C54E-BFCD-3522C2BD217F}" name="Column4619" dataDxfId="11765"/>
    <tableColumn id="4620" xr3:uid="{63AC1FF0-438C-1E48-B3E1-C4EE78D84C03}" name="Column4620" dataDxfId="11764"/>
    <tableColumn id="4621" xr3:uid="{4EB0F1EC-6ADA-F245-9E53-33DE61D98E22}" name="Column4621" dataDxfId="11763"/>
    <tableColumn id="4622" xr3:uid="{E7B147F5-1181-A749-A426-716274C7D2CA}" name="Column4622" dataDxfId="11762"/>
    <tableColumn id="4623" xr3:uid="{A65C750C-07B2-F045-B3E5-624A6718562A}" name="Column4623" dataDxfId="11761"/>
    <tableColumn id="4624" xr3:uid="{5A1804C0-95CA-E846-8B98-DA9EB8B83B7F}" name="Column4624" dataDxfId="11760"/>
    <tableColumn id="4625" xr3:uid="{A40241D3-F488-4549-A7B0-1A6AC228E01D}" name="Column4625" dataDxfId="11759"/>
    <tableColumn id="4626" xr3:uid="{D82E41A6-C2C6-C940-8243-5F6B5D13443B}" name="Column4626" dataDxfId="11758"/>
    <tableColumn id="4627" xr3:uid="{F920AC93-C802-6646-89E6-E20F3772841D}" name="Column4627" dataDxfId="11757"/>
    <tableColumn id="4628" xr3:uid="{CE17EEE0-EE0C-DD4B-81AC-84C853057A2D}" name="Column4628" dataDxfId="11756"/>
    <tableColumn id="4629" xr3:uid="{DE5475C6-02B3-A048-A6C3-22894D471008}" name="Column4629" dataDxfId="11755"/>
    <tableColumn id="4630" xr3:uid="{3AEC61D0-2EC4-2646-9933-54D4D8C98842}" name="Column4630" dataDxfId="11754"/>
    <tableColumn id="4631" xr3:uid="{682D98F5-D906-934C-9773-D49414B2C439}" name="Column4631" dataDxfId="11753"/>
    <tableColumn id="4632" xr3:uid="{807D7927-67BE-B14F-A40D-1F2F19C7CE84}" name="Column4632" dataDxfId="11752"/>
    <tableColumn id="4633" xr3:uid="{C354878B-4A3E-DD47-9B4D-7A4925C53C0C}" name="Column4633" dataDxfId="11751"/>
    <tableColumn id="4634" xr3:uid="{268F51E4-0E10-124C-8B13-57D569AF3435}" name="Column4634" dataDxfId="11750"/>
    <tableColumn id="4635" xr3:uid="{AF8B4851-1BB8-CD42-93E1-ED725B9BC85F}" name="Column4635" dataDxfId="11749"/>
    <tableColumn id="4636" xr3:uid="{AB764F8A-EEE5-1F43-8672-0B5BB24BEA37}" name="Column4636" dataDxfId="11748"/>
    <tableColumn id="4637" xr3:uid="{DB1E3BE0-657A-924A-B60F-75FAB5A773C5}" name="Column4637" dataDxfId="11747"/>
    <tableColumn id="4638" xr3:uid="{621616A9-79B1-684B-AE33-D02BA9CD61D0}" name="Column4638" dataDxfId="11746"/>
    <tableColumn id="4639" xr3:uid="{79B5632B-6688-2745-AD0E-A75FCBB8A7EE}" name="Column4639" dataDxfId="11745"/>
    <tableColumn id="4640" xr3:uid="{731A7FAA-B607-A740-BE11-EEF1571FAA3B}" name="Column4640" dataDxfId="11744"/>
    <tableColumn id="4641" xr3:uid="{68BED55A-5F79-5744-B682-202286E7E9D9}" name="Column4641" dataDxfId="11743"/>
    <tableColumn id="4642" xr3:uid="{72F78D90-489E-744B-AAD1-49F74C73CE63}" name="Column4642" dataDxfId="11742"/>
    <tableColumn id="4643" xr3:uid="{ADD3646B-863C-784F-A776-8106452D9761}" name="Column4643" dataDxfId="11741"/>
    <tableColumn id="4644" xr3:uid="{BA228341-9119-1A4A-BB4C-3B09D7049504}" name="Column4644" dataDxfId="11740"/>
    <tableColumn id="4645" xr3:uid="{288C8D81-6BD9-D046-A909-6A75C6BDF863}" name="Column4645" dataDxfId="11739"/>
    <tableColumn id="4646" xr3:uid="{99903C7C-777A-4545-9CD0-4DD45224E2C9}" name="Column4646" dataDxfId="11738"/>
    <tableColumn id="4647" xr3:uid="{44061619-B370-D744-B376-2E6910BB9FF2}" name="Column4647" dataDxfId="11737"/>
    <tableColumn id="4648" xr3:uid="{71249E09-FFA6-7945-A0E8-A88B96D98338}" name="Column4648" dataDxfId="11736"/>
    <tableColumn id="4649" xr3:uid="{6BB15998-4FE8-6345-AE3D-AF38FAC8167D}" name="Column4649" dataDxfId="11735"/>
    <tableColumn id="4650" xr3:uid="{9DFE7596-2A09-D748-A6C7-EA530EC8C899}" name="Column4650" dataDxfId="11734"/>
    <tableColumn id="4651" xr3:uid="{6D7C839A-C795-B346-AEE3-370A32BE7246}" name="Column4651" dataDxfId="11733"/>
    <tableColumn id="4652" xr3:uid="{F1080B36-5647-A241-81E5-C313A23F1644}" name="Column4652" dataDxfId="11732"/>
    <tableColumn id="4653" xr3:uid="{E6FCCA04-1952-404B-9B9A-CF72860336E5}" name="Column4653" dataDxfId="11731"/>
    <tableColumn id="4654" xr3:uid="{CBEB47A9-366D-3E41-8AC6-3335B1752269}" name="Column4654" dataDxfId="11730"/>
    <tableColumn id="4655" xr3:uid="{B039A447-8CF1-644A-A5A4-AA28B24CFBE5}" name="Column4655" dataDxfId="11729"/>
    <tableColumn id="4656" xr3:uid="{5385031E-41C6-B648-A5A5-5E533531AC22}" name="Column4656" dataDxfId="11728"/>
    <tableColumn id="4657" xr3:uid="{75CEB81C-12B1-B948-932D-AD6C9FACDD0A}" name="Column4657" dataDxfId="11727"/>
    <tableColumn id="4658" xr3:uid="{8A7A1518-5878-3C4B-9D5D-D2E8E0FE803E}" name="Column4658" dataDxfId="11726"/>
    <tableColumn id="4659" xr3:uid="{8D55AFE4-A111-CE4B-8D98-6A3D5A01F73F}" name="Column4659" dataDxfId="11725"/>
    <tableColumn id="4660" xr3:uid="{5976D977-1FA1-F244-938C-261AEA463AF8}" name="Column4660" dataDxfId="11724"/>
    <tableColumn id="4661" xr3:uid="{D7930B8B-947D-9C4A-87CF-E3B8CE4D8EEB}" name="Column4661" dataDxfId="11723"/>
    <tableColumn id="4662" xr3:uid="{18E667DC-079D-3D43-A848-4B23724018EE}" name="Column4662" dataDxfId="11722"/>
    <tableColumn id="4663" xr3:uid="{97A0C6A9-041C-9C49-8320-9550DF7563BF}" name="Column4663" dataDxfId="11721"/>
    <tableColumn id="4664" xr3:uid="{3AF12E8D-89B8-1B4D-A239-267364840469}" name="Column4664" dataDxfId="11720"/>
    <tableColumn id="4665" xr3:uid="{AB8745B0-F311-9049-B17C-7633BF43ACFB}" name="Column4665" dataDxfId="11719"/>
    <tableColumn id="4666" xr3:uid="{8AA2E899-B287-A846-BE26-65B750D9F0B7}" name="Column4666" dataDxfId="11718"/>
    <tableColumn id="4667" xr3:uid="{4204C375-C94C-6547-81B9-075F58E54A44}" name="Column4667" dataDxfId="11717"/>
    <tableColumn id="4668" xr3:uid="{1D01085C-D4DA-9842-9441-9A45B32907ED}" name="Column4668" dataDxfId="11716"/>
    <tableColumn id="4669" xr3:uid="{DA5CE960-F587-8344-B584-4003E84C8D1B}" name="Column4669" dataDxfId="11715"/>
    <tableColumn id="4670" xr3:uid="{017DB7FB-FDCF-9043-9AC3-2247A0B0CD42}" name="Column4670" dataDxfId="11714"/>
    <tableColumn id="4671" xr3:uid="{6D6362EE-41F0-124B-89E1-331B99637050}" name="Column4671" dataDxfId="11713"/>
    <tableColumn id="4672" xr3:uid="{27EADB4C-BF1A-F747-B285-C10E75E14D3C}" name="Column4672" dataDxfId="11712"/>
    <tableColumn id="4673" xr3:uid="{BD721423-3C27-494B-AEC4-C7D54101D712}" name="Column4673" dataDxfId="11711"/>
    <tableColumn id="4674" xr3:uid="{0C707610-A8D8-1E42-B58F-A06652F95AF1}" name="Column4674" dataDxfId="11710"/>
    <tableColumn id="4675" xr3:uid="{108ACAE0-ED2A-5C46-ADD1-405A4B395336}" name="Column4675" dataDxfId="11709"/>
    <tableColumn id="4676" xr3:uid="{8A3AECDA-7837-6A42-8AD1-16A0FE7658AB}" name="Column4676" dataDxfId="11708"/>
    <tableColumn id="4677" xr3:uid="{AA707F87-D2C7-344E-B874-6FB7B5CD3207}" name="Column4677" dataDxfId="11707"/>
    <tableColumn id="4678" xr3:uid="{20A4D546-794A-2448-9819-F37E1E4B79DF}" name="Column4678" dataDxfId="11706"/>
    <tableColumn id="4679" xr3:uid="{06285DE3-C263-1948-A81E-13346546E3D6}" name="Column4679" dataDxfId="11705"/>
    <tableColumn id="4680" xr3:uid="{B0C710A1-F80F-8641-86D5-13FBE2EF63B3}" name="Column4680" dataDxfId="11704"/>
    <tableColumn id="4681" xr3:uid="{309EFB7A-F24E-E248-A70D-7D7BD39F0C6E}" name="Column4681" dataDxfId="11703"/>
    <tableColumn id="4682" xr3:uid="{2D4DECE8-0AED-0E4C-8B34-3509899C45DA}" name="Column4682" dataDxfId="11702"/>
    <tableColumn id="4683" xr3:uid="{391475BE-7DE9-BA4A-AC5A-AB4BD4DD28E6}" name="Column4683" dataDxfId="11701"/>
    <tableColumn id="4684" xr3:uid="{C8AA70F4-68E1-CA48-8F60-3623C114F45C}" name="Column4684" dataDxfId="11700"/>
    <tableColumn id="4685" xr3:uid="{11884AD9-71F9-4841-808B-60880C57EE7B}" name="Column4685" dataDxfId="11699"/>
    <tableColumn id="4686" xr3:uid="{3F3E3655-7EAD-E74B-8633-9D6326302D0C}" name="Column4686" dataDxfId="11698"/>
    <tableColumn id="4687" xr3:uid="{CF8AC9C3-77E4-3A46-9C09-FA29EEED6DFB}" name="Column4687" dataDxfId="11697"/>
    <tableColumn id="4688" xr3:uid="{D2FCFC64-016A-7343-9120-D8EEDBB161C4}" name="Column4688" dataDxfId="11696"/>
    <tableColumn id="4689" xr3:uid="{C843E9D0-1358-DF4A-BB15-02EA8A97851A}" name="Column4689" dataDxfId="11695"/>
    <tableColumn id="4690" xr3:uid="{7533347A-B050-1144-8697-3B01F5E3A4DF}" name="Column4690" dataDxfId="11694"/>
    <tableColumn id="4691" xr3:uid="{B64C009A-680A-654A-8600-FF8915E8ABB7}" name="Column4691" dataDxfId="11693"/>
    <tableColumn id="4692" xr3:uid="{756B419F-1483-554F-BD96-99F2F6E673D3}" name="Column4692" dataDxfId="11692"/>
    <tableColumn id="4693" xr3:uid="{B4315DA7-471F-484E-A057-3324977E549B}" name="Column4693" dataDxfId="11691"/>
    <tableColumn id="4694" xr3:uid="{92A736CB-3590-A148-B8BF-F6DEC75338DC}" name="Column4694" dataDxfId="11690"/>
    <tableColumn id="4695" xr3:uid="{ADC062A4-EA69-0A4F-9BB0-04DE561E173B}" name="Column4695" dataDxfId="11689"/>
    <tableColumn id="4696" xr3:uid="{F8CF6DA4-BD34-7B45-A975-5FF87CEF6874}" name="Column4696" dataDxfId="11688"/>
    <tableColumn id="4697" xr3:uid="{47B7BB61-F3FB-784E-9D69-365328BBD27E}" name="Column4697" dataDxfId="11687"/>
    <tableColumn id="4698" xr3:uid="{E8A8F8B4-82F3-6246-8482-0BB29101DAEE}" name="Column4698" dataDxfId="11686"/>
    <tableColumn id="4699" xr3:uid="{F8338D2D-59C7-1D4C-9EAF-869E3EEA9157}" name="Column4699" dataDxfId="11685"/>
    <tableColumn id="4700" xr3:uid="{A47B88F7-BAF8-0E4D-9767-A96AE2A89EB8}" name="Column4700" dataDxfId="11684"/>
    <tableColumn id="4701" xr3:uid="{41DD1E28-A5B8-0440-BB45-CCF440653CAA}" name="Column4701" dataDxfId="11683"/>
    <tableColumn id="4702" xr3:uid="{CF17B060-948B-E44D-8167-9C57CABE06EB}" name="Column4702" dataDxfId="11682"/>
    <tableColumn id="4703" xr3:uid="{B90DD9C0-E465-9441-B015-27F478D7CA61}" name="Column4703" dataDxfId="11681"/>
    <tableColumn id="4704" xr3:uid="{610C73CC-C234-7D4C-9A81-85BE590C8F16}" name="Column4704" dataDxfId="11680"/>
    <tableColumn id="4705" xr3:uid="{795E7A22-6AE9-9A42-962C-E4CE2CD33470}" name="Column4705" dataDxfId="11679"/>
    <tableColumn id="4706" xr3:uid="{3337BD1B-395A-8D45-9BB8-48A3A0EDD343}" name="Column4706" dataDxfId="11678"/>
    <tableColumn id="4707" xr3:uid="{E04CE170-E9BB-2A48-8746-54008196BC57}" name="Column4707" dataDxfId="11677"/>
    <tableColumn id="4708" xr3:uid="{0D1EA4AE-B869-214A-9D7C-D0D8255C86FB}" name="Column4708" dataDxfId="11676"/>
    <tableColumn id="4709" xr3:uid="{67DBDFE2-A3FE-484E-A697-4D59F66FDE49}" name="Column4709" dataDxfId="11675"/>
    <tableColumn id="4710" xr3:uid="{41C5A5BC-79F7-FB48-93CD-99883B4700A2}" name="Column4710" dataDxfId="11674"/>
    <tableColumn id="4711" xr3:uid="{86EB6BA6-15EF-744D-BD4B-9E29A230433F}" name="Column4711" dataDxfId="11673"/>
    <tableColumn id="4712" xr3:uid="{B655FFEA-057E-DE44-A4AD-B547295BA184}" name="Column4712" dataDxfId="11672"/>
    <tableColumn id="4713" xr3:uid="{8F30FEBC-449F-8F4E-81CC-F3351C026C24}" name="Column4713" dataDxfId="11671"/>
    <tableColumn id="4714" xr3:uid="{ABA72789-4676-3A41-9391-0372FF9AE28D}" name="Column4714" dataDxfId="11670"/>
    <tableColumn id="4715" xr3:uid="{7082F668-05CD-7842-B191-8F5FCB500611}" name="Column4715" dataDxfId="11669"/>
    <tableColumn id="4716" xr3:uid="{493869E7-1F46-324A-A31E-7205757623D7}" name="Column4716" dataDxfId="11668"/>
    <tableColumn id="4717" xr3:uid="{EB17812C-0EDD-404C-8DC9-5A99B502951D}" name="Column4717" dataDxfId="11667"/>
    <tableColumn id="4718" xr3:uid="{AB5165B9-3856-134B-B7D0-52FFA16C8972}" name="Column4718" dataDxfId="11666"/>
    <tableColumn id="4719" xr3:uid="{5AD74CF8-8C89-9A4B-90AC-2D0EC6F40DEE}" name="Column4719" dataDxfId="11665"/>
    <tableColumn id="4720" xr3:uid="{E64E81CC-3143-FC4D-902B-B6DDF6FD0BD6}" name="Column4720" dataDxfId="11664"/>
    <tableColumn id="4721" xr3:uid="{4E34D42E-A91F-9F4C-A345-B82919742D52}" name="Column4721" dataDxfId="11663"/>
    <tableColumn id="4722" xr3:uid="{4688F82E-FB68-114B-9D2E-9ED2D0787E46}" name="Column4722" dataDxfId="11662"/>
    <tableColumn id="4723" xr3:uid="{261EC991-AE66-A14D-BE0E-7780B521E194}" name="Column4723" dataDxfId="11661"/>
    <tableColumn id="4724" xr3:uid="{8773F8DA-A3F1-E34A-B2A5-43334C975A20}" name="Column4724" dataDxfId="11660"/>
    <tableColumn id="4725" xr3:uid="{6C75149A-2168-034D-90C7-7797DCDFEE47}" name="Column4725" dataDxfId="11659"/>
    <tableColumn id="4726" xr3:uid="{5D764C9D-5EF1-CA45-99FF-70EAB1670AF4}" name="Column4726" dataDxfId="11658"/>
    <tableColumn id="4727" xr3:uid="{F4143133-C206-884A-9B57-01D6DA0FD9A5}" name="Column4727" dataDxfId="11657"/>
    <tableColumn id="4728" xr3:uid="{17D894E1-5A22-954B-9B9C-CDF1089040F1}" name="Column4728" dataDxfId="11656"/>
    <tableColumn id="4729" xr3:uid="{001129A9-1352-104D-8B42-F134550043C6}" name="Column4729" dataDxfId="11655"/>
    <tableColumn id="4730" xr3:uid="{DFFFAA63-9B92-8747-A792-3BC4B8762D9F}" name="Column4730" dataDxfId="11654"/>
    <tableColumn id="4731" xr3:uid="{290427F1-0FD3-8B4B-9D0B-01D908D33D3C}" name="Column4731" dataDxfId="11653"/>
    <tableColumn id="4732" xr3:uid="{22AE3175-73E6-AA4F-856C-972FA2543305}" name="Column4732" dataDxfId="11652"/>
    <tableColumn id="4733" xr3:uid="{9ECCCEF1-9AA1-1645-B208-A514A1965FDF}" name="Column4733" dataDxfId="11651"/>
    <tableColumn id="4734" xr3:uid="{40DECC0D-8B17-5248-B288-07B656F8F30D}" name="Column4734" dataDxfId="11650"/>
    <tableColumn id="4735" xr3:uid="{DAE52440-0F2D-A843-9030-2644134CE604}" name="Column4735" dataDxfId="11649"/>
    <tableColumn id="4736" xr3:uid="{72E0B4F0-1A53-B344-9E91-192AA9CAEF7E}" name="Column4736" dataDxfId="11648"/>
    <tableColumn id="4737" xr3:uid="{5E5FBFE6-C906-A642-B930-598FE071C802}" name="Column4737" dataDxfId="11647"/>
    <tableColumn id="4738" xr3:uid="{1EADE61A-3F2B-6C49-AC38-69A64FF5D983}" name="Column4738" dataDxfId="11646"/>
    <tableColumn id="4739" xr3:uid="{D0750A25-0DEA-1A4F-B84F-11811D291939}" name="Column4739" dataDxfId="11645"/>
    <tableColumn id="4740" xr3:uid="{5F83D1D5-2950-9844-94FA-67A2CB5AA465}" name="Column4740" dataDxfId="11644"/>
    <tableColumn id="4741" xr3:uid="{A9375200-FA70-604F-B02E-891368B8AF12}" name="Column4741" dataDxfId="11643"/>
    <tableColumn id="4742" xr3:uid="{41935997-EAC8-C549-A4A6-FE187BE6CA84}" name="Column4742" dataDxfId="11642"/>
    <tableColumn id="4743" xr3:uid="{19C95B90-8D42-7342-A31E-FA9FAEE3432F}" name="Column4743" dataDxfId="11641"/>
    <tableColumn id="4744" xr3:uid="{ECF28349-7F27-5541-8581-0B0EEC61CEB7}" name="Column4744" dataDxfId="11640"/>
    <tableColumn id="4745" xr3:uid="{759B7135-EAA0-984F-BCC9-064508A59001}" name="Column4745" dataDxfId="11639"/>
    <tableColumn id="4746" xr3:uid="{FE8130E7-1F0F-E544-8B33-A2C6D7806BB0}" name="Column4746" dataDxfId="11638"/>
    <tableColumn id="4747" xr3:uid="{630EF892-8361-9341-BBE6-9BAA4232FE90}" name="Column4747" dataDxfId="11637"/>
    <tableColumn id="4748" xr3:uid="{53C704C1-7CCF-3F46-818B-21D148BFB6E1}" name="Column4748" dataDxfId="11636"/>
    <tableColumn id="4749" xr3:uid="{930F2255-88CA-8944-BDF6-EEF35ECA4021}" name="Column4749" dataDxfId="11635"/>
    <tableColumn id="4750" xr3:uid="{957D3C17-F597-634A-B758-7C938A63497E}" name="Column4750" dataDxfId="11634"/>
    <tableColumn id="4751" xr3:uid="{4E6F1DBC-898B-AB46-A4F6-723A2C570B28}" name="Column4751" dataDxfId="11633"/>
    <tableColumn id="4752" xr3:uid="{D0111D58-BCF0-EF44-8791-F726FFBA4AFF}" name="Column4752" dataDxfId="11632"/>
    <tableColumn id="4753" xr3:uid="{066D752F-BDBA-5848-B396-912C82B4B64B}" name="Column4753" dataDxfId="11631"/>
    <tableColumn id="4754" xr3:uid="{79B93FEE-9859-CA49-80E1-90475F293F4B}" name="Column4754" dataDxfId="11630"/>
    <tableColumn id="4755" xr3:uid="{98E1549B-5800-AB43-9B94-D984E2959D31}" name="Column4755" dataDxfId="11629"/>
    <tableColumn id="4756" xr3:uid="{2EE31DEA-B7D0-CB4B-B0F2-C0BA6BA4D9DE}" name="Column4756" dataDxfId="11628"/>
    <tableColumn id="4757" xr3:uid="{CBD0042F-8E67-F64E-84DA-9701A09BA959}" name="Column4757" dataDxfId="11627"/>
    <tableColumn id="4758" xr3:uid="{620542D0-F5AC-684D-834C-3B1BE4C4105A}" name="Column4758" dataDxfId="11626"/>
    <tableColumn id="4759" xr3:uid="{773306BD-4377-494F-9277-EC361691A7A8}" name="Column4759" dataDxfId="11625"/>
    <tableColumn id="4760" xr3:uid="{78A27FBA-26EE-5C47-BC13-722CA93DD861}" name="Column4760" dataDxfId="11624"/>
    <tableColumn id="4761" xr3:uid="{A32F428D-C8AA-244B-810D-085D60F34CE6}" name="Column4761" dataDxfId="11623"/>
    <tableColumn id="4762" xr3:uid="{3EE391FD-B9E1-F94A-9003-3E184C5905F4}" name="Column4762" dataDxfId="11622"/>
    <tableColumn id="4763" xr3:uid="{3EA07FE6-E4F3-1548-9251-910227A3DEE9}" name="Column4763" dataDxfId="11621"/>
    <tableColumn id="4764" xr3:uid="{8DC7EB42-AE3E-724D-81BC-CCBD0FC665FF}" name="Column4764" dataDxfId="11620"/>
    <tableColumn id="4765" xr3:uid="{1EF537B9-5F45-9E40-B217-B88B2000549E}" name="Column4765" dataDxfId="11619"/>
    <tableColumn id="4766" xr3:uid="{23326AF6-471E-AF44-89AD-CE8012157B69}" name="Column4766" dataDxfId="11618"/>
    <tableColumn id="4767" xr3:uid="{3F0474A5-7E77-E946-A75F-F382AB57B6C2}" name="Column4767" dataDxfId="11617"/>
    <tableColumn id="4768" xr3:uid="{75EB16F4-6ECA-EA4F-A7E5-BE3F6A256EA8}" name="Column4768" dataDxfId="11616"/>
    <tableColumn id="4769" xr3:uid="{89621E90-FDBB-CF40-B0B8-A02E1E0216AF}" name="Column4769" dataDxfId="11615"/>
    <tableColumn id="4770" xr3:uid="{DAB0713D-3ED3-854C-8048-3F70F25AEA68}" name="Column4770" dataDxfId="11614"/>
    <tableColumn id="4771" xr3:uid="{41E433EA-1EB2-C842-B2B5-A87B0611468C}" name="Column4771" dataDxfId="11613"/>
    <tableColumn id="4772" xr3:uid="{153CD29F-86E9-8244-AF84-40A9CA41569A}" name="Column4772" dataDxfId="11612"/>
    <tableColumn id="4773" xr3:uid="{8BBD48E9-884F-DB46-8EA0-6516F5043FE6}" name="Column4773" dataDxfId="11611"/>
    <tableColumn id="4774" xr3:uid="{D294AACB-4A6D-1C4D-B037-C307A108F861}" name="Column4774" dataDxfId="11610"/>
    <tableColumn id="4775" xr3:uid="{9026B622-209C-AF47-BE6E-90B0BCF54F70}" name="Column4775" dataDxfId="11609"/>
    <tableColumn id="4776" xr3:uid="{246B9E9C-D621-3E45-A92C-66343385739C}" name="Column4776" dataDxfId="11608"/>
    <tableColumn id="4777" xr3:uid="{CEC2588F-B58B-6941-B48A-014B324546EE}" name="Column4777" dataDxfId="11607"/>
    <tableColumn id="4778" xr3:uid="{E130E3CD-74A0-7D44-9B11-0B36F8DCADE2}" name="Column4778" dataDxfId="11606"/>
    <tableColumn id="4779" xr3:uid="{B4E70407-6872-E34F-A446-6419E8070B12}" name="Column4779" dataDxfId="11605"/>
    <tableColumn id="4780" xr3:uid="{515AEEBC-A161-1F44-8516-BFAA585A1E3C}" name="Column4780" dataDxfId="11604"/>
    <tableColumn id="4781" xr3:uid="{707234F3-EFD0-C444-B657-4762FFF8E8E8}" name="Column4781" dataDxfId="11603"/>
    <tableColumn id="4782" xr3:uid="{8C321839-C483-D245-8E20-13F0D9636529}" name="Column4782" dataDxfId="11602"/>
    <tableColumn id="4783" xr3:uid="{AB0DB308-13D4-0A42-9A79-1C1D084785EF}" name="Column4783" dataDxfId="11601"/>
    <tableColumn id="4784" xr3:uid="{AEFAD15B-B569-A84D-8070-FB1C43972DC2}" name="Column4784" dataDxfId="11600"/>
    <tableColumn id="4785" xr3:uid="{1DD6DE25-A101-C749-BDBD-D6B73CEF434D}" name="Column4785" dataDxfId="11599"/>
    <tableColumn id="4786" xr3:uid="{ECEBD39A-8800-6444-B38B-EAA2579B1858}" name="Column4786" dataDxfId="11598"/>
    <tableColumn id="4787" xr3:uid="{4E9A2949-DA07-4442-B23E-CB47059EB55F}" name="Column4787" dataDxfId="11597"/>
    <tableColumn id="4788" xr3:uid="{B53BAD5C-6281-7E48-B5CF-6004EF250DA1}" name="Column4788" dataDxfId="11596"/>
    <tableColumn id="4789" xr3:uid="{012C6DD5-C6ED-2244-856F-74EF3514F962}" name="Column4789" dataDxfId="11595"/>
    <tableColumn id="4790" xr3:uid="{5F45A157-4E40-7F46-B834-50A8F3C91D9C}" name="Column4790" dataDxfId="11594"/>
    <tableColumn id="4791" xr3:uid="{0976E4B3-A466-114D-90AF-0A93DF40B38A}" name="Column4791" dataDxfId="11593"/>
    <tableColumn id="4792" xr3:uid="{2852AB6E-62A1-B848-B54F-B74C88BFBA9E}" name="Column4792" dataDxfId="11592"/>
    <tableColumn id="4793" xr3:uid="{E9D8B4D2-C898-C04B-883C-BE3E2EB3A277}" name="Column4793" dataDxfId="11591"/>
    <tableColumn id="4794" xr3:uid="{A16270E1-1530-094C-A20C-2635E157A97C}" name="Column4794" dataDxfId="11590"/>
    <tableColumn id="4795" xr3:uid="{A2573C40-A296-8E4C-937B-72398604A44E}" name="Column4795" dataDxfId="11589"/>
    <tableColumn id="4796" xr3:uid="{6852BC25-E185-274F-BF79-FEE16A5D4400}" name="Column4796" dataDxfId="11588"/>
    <tableColumn id="4797" xr3:uid="{5D7888EB-075C-4548-B910-2D4EDF8D3B0E}" name="Column4797" dataDxfId="11587"/>
    <tableColumn id="4798" xr3:uid="{D42E0207-E1A4-3144-B6FF-13E3DB51CF70}" name="Column4798" dataDxfId="11586"/>
    <tableColumn id="4799" xr3:uid="{C6BEFCB6-9116-8741-BF24-B8CF2B10E535}" name="Column4799" dataDxfId="11585"/>
    <tableColumn id="4800" xr3:uid="{27E16BE3-9AC5-804A-B661-A4B1F8ACDFDE}" name="Column4800" dataDxfId="11584"/>
    <tableColumn id="4801" xr3:uid="{89CDD6A0-9E26-554A-B481-B704EF8ABCB2}" name="Column4801" dataDxfId="11583"/>
    <tableColumn id="4802" xr3:uid="{FC24AF11-B7B3-5241-9B47-730AC1B723EF}" name="Column4802" dataDxfId="11582"/>
    <tableColumn id="4803" xr3:uid="{997296B5-B7FC-ED4E-AA47-E612C4B0218E}" name="Column4803" dataDxfId="11581"/>
    <tableColumn id="4804" xr3:uid="{C992D551-CA92-5441-B90A-D23CFCDCED65}" name="Column4804" dataDxfId="11580"/>
    <tableColumn id="4805" xr3:uid="{115966FD-0A59-E044-98EC-256411E64FEA}" name="Column4805" dataDxfId="11579"/>
    <tableColumn id="4806" xr3:uid="{13AA7991-A904-BD41-82D7-2F64D05BA6F5}" name="Column4806" dataDxfId="11578"/>
    <tableColumn id="4807" xr3:uid="{E7DF38D4-0D3C-4143-94C6-777746002793}" name="Column4807" dataDxfId="11577"/>
    <tableColumn id="4808" xr3:uid="{183A22DC-0080-3649-86BF-2D0417843DF5}" name="Column4808" dataDxfId="11576"/>
    <tableColumn id="4809" xr3:uid="{B5979766-47BA-B142-92DD-25798C43F6C7}" name="Column4809" dataDxfId="11575"/>
    <tableColumn id="4810" xr3:uid="{D81D215E-3243-BC47-8754-C340938EBB29}" name="Column4810" dataDxfId="11574"/>
    <tableColumn id="4811" xr3:uid="{5E223AF4-17A3-7245-90E2-958761108C2D}" name="Column4811" dataDxfId="11573"/>
    <tableColumn id="4812" xr3:uid="{6BFF3D5C-00B9-5D47-A998-071FC0B84E2F}" name="Column4812" dataDxfId="11572"/>
    <tableColumn id="4813" xr3:uid="{59D732E1-4973-E84D-A43F-9B7445D38A4E}" name="Column4813" dataDxfId="11571"/>
    <tableColumn id="4814" xr3:uid="{0A7DDBEA-F253-6849-BE7C-78B87B57EDD8}" name="Column4814" dataDxfId="11570"/>
    <tableColumn id="4815" xr3:uid="{9C98FDDA-43DA-334C-8C12-4FA3ABD6BE45}" name="Column4815" dataDxfId="11569"/>
    <tableColumn id="4816" xr3:uid="{9B418F3A-0DB8-E04B-8EA1-EE674BC37B9B}" name="Column4816" dataDxfId="11568"/>
    <tableColumn id="4817" xr3:uid="{A349AEB3-B696-9A43-B1D3-CD1FED050978}" name="Column4817" dataDxfId="11567"/>
    <tableColumn id="4818" xr3:uid="{DB976629-DC2D-A34E-97FB-FF06134549C8}" name="Column4818" dataDxfId="11566"/>
    <tableColumn id="4819" xr3:uid="{152455C7-3897-9945-88F4-05D1EB7D2578}" name="Column4819" dataDxfId="11565"/>
    <tableColumn id="4820" xr3:uid="{33625B75-92EB-7244-996E-24FDC73DEFC3}" name="Column4820" dataDxfId="11564"/>
    <tableColumn id="4821" xr3:uid="{09B6EA2B-E5C4-CF45-9D90-9297FC400755}" name="Column4821" dataDxfId="11563"/>
    <tableColumn id="4822" xr3:uid="{B0F5A99A-536F-DE4F-94D9-197459C408A8}" name="Column4822" dataDxfId="11562"/>
    <tableColumn id="4823" xr3:uid="{0CEBD515-AFF2-F74F-921A-58AB67504EAF}" name="Column4823" dataDxfId="11561"/>
    <tableColumn id="4824" xr3:uid="{80864A1B-B161-B640-A78F-E35EE7F47383}" name="Column4824" dataDxfId="11560"/>
    <tableColumn id="4825" xr3:uid="{D0473099-533E-6C41-A9EC-C0492430D66A}" name="Column4825" dataDxfId="11559"/>
    <tableColumn id="4826" xr3:uid="{B6985CB2-F55E-7242-BD6B-F90EC907BED7}" name="Column4826" dataDxfId="11558"/>
    <tableColumn id="4827" xr3:uid="{FA42F752-F026-694A-8727-1C98D2C2FFEE}" name="Column4827" dataDxfId="11557"/>
    <tableColumn id="4828" xr3:uid="{1A5B89AB-C1FB-684A-ACF5-595F79889BCB}" name="Column4828" dataDxfId="11556"/>
    <tableColumn id="4829" xr3:uid="{2378F4CE-34B4-704E-A355-515C2A8BBD5B}" name="Column4829" dataDxfId="11555"/>
    <tableColumn id="4830" xr3:uid="{D536D7B2-8823-6942-B517-305A39CB3FDB}" name="Column4830" dataDxfId="11554"/>
    <tableColumn id="4831" xr3:uid="{C6522CD4-5844-8A46-AF26-FE2A5E159E86}" name="Column4831" dataDxfId="11553"/>
    <tableColumn id="4832" xr3:uid="{7BDAF5D7-FFD6-384E-9A0A-B76AC44776F8}" name="Column4832" dataDxfId="11552"/>
    <tableColumn id="4833" xr3:uid="{7C25A03C-5943-1C44-9D6B-0ABBA223B893}" name="Column4833" dataDxfId="11551"/>
    <tableColumn id="4834" xr3:uid="{11576EE3-909C-124C-8481-099131852C4A}" name="Column4834" dataDxfId="11550"/>
    <tableColumn id="4835" xr3:uid="{D36353AF-9DD0-B74E-A2D5-6775C9E14783}" name="Column4835" dataDxfId="11549"/>
    <tableColumn id="4836" xr3:uid="{F27FCC6D-53DD-B64C-ACBF-DE8EE16470F6}" name="Column4836" dataDxfId="11548"/>
    <tableColumn id="4837" xr3:uid="{D25059D0-7D85-0D44-9853-BD304B6BB40F}" name="Column4837" dataDxfId="11547"/>
    <tableColumn id="4838" xr3:uid="{C3C16B9C-FE83-204C-9685-324CA8812500}" name="Column4838" dataDxfId="11546"/>
    <tableColumn id="4839" xr3:uid="{4332394A-B295-1D45-949B-BCD0EB8465FF}" name="Column4839" dataDxfId="11545"/>
    <tableColumn id="4840" xr3:uid="{19ABB12F-BBA1-C74E-BC5E-2A152676B2EB}" name="Column4840" dataDxfId="11544"/>
    <tableColumn id="4841" xr3:uid="{98F0EEE5-C737-984F-93D4-BE23C02B4C5C}" name="Column4841" dataDxfId="11543"/>
    <tableColumn id="4842" xr3:uid="{3C0697D4-90AC-D149-9062-40200DB19CF0}" name="Column4842" dataDxfId="11542"/>
    <tableColumn id="4843" xr3:uid="{948B31BA-C4D8-1A4E-A1BC-DD28A9B1E05B}" name="Column4843" dataDxfId="11541"/>
    <tableColumn id="4844" xr3:uid="{9343D151-A048-A048-AAC1-7BC0099D2762}" name="Column4844" dataDxfId="11540"/>
    <tableColumn id="4845" xr3:uid="{4445950F-8D6F-9E4D-9D7E-7CF4874C297C}" name="Column4845" dataDxfId="11539"/>
    <tableColumn id="4846" xr3:uid="{5DCB21BC-5DB1-0B4C-BB29-2FB3BAB396E8}" name="Column4846" dataDxfId="11538"/>
    <tableColumn id="4847" xr3:uid="{966BCF5F-094C-C548-B252-9C4912EED486}" name="Column4847" dataDxfId="11537"/>
    <tableColumn id="4848" xr3:uid="{19FE140A-E556-2F4B-AEDA-E0E9065A4A19}" name="Column4848" dataDxfId="11536"/>
    <tableColumn id="4849" xr3:uid="{CB7FCE65-E21A-D046-9055-FB04AE614872}" name="Column4849" dataDxfId="11535"/>
    <tableColumn id="4850" xr3:uid="{F579AFED-63A9-474F-B3FC-6C7FDCAC415F}" name="Column4850" dataDxfId="11534"/>
    <tableColumn id="4851" xr3:uid="{E6E5D375-5F52-DE4B-BB02-8685DBF84A0B}" name="Column4851" dataDxfId="11533"/>
    <tableColumn id="4852" xr3:uid="{D4BAF3AF-16AC-C343-889B-46FB63CB8186}" name="Column4852" dataDxfId="11532"/>
    <tableColumn id="4853" xr3:uid="{5F6FC8BD-277A-5545-B746-1556BF29153F}" name="Column4853" dataDxfId="11531"/>
    <tableColumn id="4854" xr3:uid="{DE7FA6F2-D8CA-B14A-9059-2D3DBCB10A2F}" name="Column4854" dataDxfId="11530"/>
    <tableColumn id="4855" xr3:uid="{F2E1B596-44FD-4043-8B1E-BA82609588E8}" name="Column4855" dataDxfId="11529"/>
    <tableColumn id="4856" xr3:uid="{6333076D-D8F8-334A-9193-39E955E73333}" name="Column4856" dataDxfId="11528"/>
    <tableColumn id="4857" xr3:uid="{A35F6C33-268E-2A4D-93E3-4D2045FACC84}" name="Column4857" dataDxfId="11527"/>
    <tableColumn id="4858" xr3:uid="{7479A4FD-1463-A64B-8230-F91FD403E145}" name="Column4858" dataDxfId="11526"/>
    <tableColumn id="4859" xr3:uid="{422DE26B-60ED-A24D-BE75-21119E91F9AD}" name="Column4859" dataDxfId="11525"/>
    <tableColumn id="4860" xr3:uid="{69209D86-0AB7-3048-8E43-F5757C378DA3}" name="Column4860" dataDxfId="11524"/>
    <tableColumn id="4861" xr3:uid="{474ADE7A-3150-5E4E-AA84-21AD6581C0DB}" name="Column4861" dataDxfId="11523"/>
    <tableColumn id="4862" xr3:uid="{FE75DC8A-C5E6-6245-8D7B-29EE3CE18EA3}" name="Column4862" dataDxfId="11522"/>
    <tableColumn id="4863" xr3:uid="{791A9356-2010-7D4A-87C7-A0F486D2B2E6}" name="Column4863" dataDxfId="11521"/>
    <tableColumn id="4864" xr3:uid="{CD555CA8-B510-7C4D-9EA2-35291779FA16}" name="Column4864" dataDxfId="11520"/>
    <tableColumn id="4865" xr3:uid="{B6CE2E19-5CBB-7C4F-88E6-7C8B3DCF862F}" name="Column4865" dataDxfId="11519"/>
    <tableColumn id="4866" xr3:uid="{ABA3477D-0F0B-4347-AE8F-0911FF7CE871}" name="Column4866" dataDxfId="11518"/>
    <tableColumn id="4867" xr3:uid="{411CA418-4D64-C741-831D-CD3C8699D93E}" name="Column4867" dataDxfId="11517"/>
    <tableColumn id="4868" xr3:uid="{9470A677-0A74-6E4E-8B6C-B9425D139F53}" name="Column4868" dataDxfId="11516"/>
    <tableColumn id="4869" xr3:uid="{9E45E64F-C1A7-2841-A672-FDE3CCB49C60}" name="Column4869" dataDxfId="11515"/>
    <tableColumn id="4870" xr3:uid="{8A00DD07-0E80-0346-8124-E43DFF3B29C3}" name="Column4870" dataDxfId="11514"/>
    <tableColumn id="4871" xr3:uid="{947848F6-CFF5-8449-BDEC-BD61DBB122A8}" name="Column4871" dataDxfId="11513"/>
    <tableColumn id="4872" xr3:uid="{C8262790-9E2E-1341-82F0-68FDAE943E5A}" name="Column4872" dataDxfId="11512"/>
    <tableColumn id="4873" xr3:uid="{9C34E2E9-CCA2-8642-882F-410D2BCAF453}" name="Column4873" dataDxfId="11511"/>
    <tableColumn id="4874" xr3:uid="{7618BA9C-EA09-BA4E-AF0C-C00E6AA36F2F}" name="Column4874" dataDxfId="11510"/>
    <tableColumn id="4875" xr3:uid="{B0201819-846C-AC42-B8C2-40094B5FC22F}" name="Column4875" dataDxfId="11509"/>
    <tableColumn id="4876" xr3:uid="{91922290-15AD-3440-89A4-391D07FB56FA}" name="Column4876" dataDxfId="11508"/>
    <tableColumn id="4877" xr3:uid="{FB7255A7-55C5-4344-985F-19A31E191C57}" name="Column4877" dataDxfId="11507"/>
    <tableColumn id="4878" xr3:uid="{2D3D4E7D-7FE0-F645-8390-AE9CD2255557}" name="Column4878" dataDxfId="11506"/>
    <tableColumn id="4879" xr3:uid="{41BCC125-6832-B748-8E96-2E004A1B9F6E}" name="Column4879" dataDxfId="11505"/>
    <tableColumn id="4880" xr3:uid="{F3C16500-0CC9-184B-9380-F3E3EC93B8D1}" name="Column4880" dataDxfId="11504"/>
    <tableColumn id="4881" xr3:uid="{B3E441A4-71D1-614F-B9CA-2F0A55783870}" name="Column4881" dataDxfId="11503"/>
    <tableColumn id="4882" xr3:uid="{7A0B760F-F528-4147-AC5F-97203DB343FE}" name="Column4882" dataDxfId="11502"/>
    <tableColumn id="4883" xr3:uid="{22F39BAA-0FCC-F84A-9DD5-94A56CB2492B}" name="Column4883" dataDxfId="11501"/>
    <tableColumn id="4884" xr3:uid="{9D9BC7EC-BFBC-4B4B-8D1A-F66380EA2FBB}" name="Column4884" dataDxfId="11500"/>
    <tableColumn id="4885" xr3:uid="{0AF84FCB-FC51-A24B-B3AB-4D196A84A6B9}" name="Column4885" dataDxfId="11499"/>
    <tableColumn id="4886" xr3:uid="{3C426934-1163-074F-9353-5F4E16E831EE}" name="Column4886" dataDxfId="11498"/>
    <tableColumn id="4887" xr3:uid="{0561907C-B0CC-6B4C-B1AD-557DB31444DF}" name="Column4887" dataDxfId="11497"/>
    <tableColumn id="4888" xr3:uid="{A4FBA941-C427-A049-A3F0-455F6DDBFBCD}" name="Column4888" dataDxfId="11496"/>
    <tableColumn id="4889" xr3:uid="{5E05846B-07D4-BC4A-97FD-34A921F40E5C}" name="Column4889" dataDxfId="11495"/>
    <tableColumn id="4890" xr3:uid="{0BEF9378-EEE7-8449-8D80-E96396DA1AEC}" name="Column4890" dataDxfId="11494"/>
    <tableColumn id="4891" xr3:uid="{8F188F48-5F08-F44F-9F57-92A1C67B57DC}" name="Column4891" dataDxfId="11493"/>
    <tableColumn id="4892" xr3:uid="{54673A08-EA90-8142-80DF-0B41A1E69736}" name="Column4892" dataDxfId="11492"/>
    <tableColumn id="4893" xr3:uid="{D99BF8CA-2FA2-0B4D-AFB3-EBA2B84105F7}" name="Column4893" dataDxfId="11491"/>
    <tableColumn id="4894" xr3:uid="{C14C1755-C2F3-D74B-8B05-A1CBC1892575}" name="Column4894" dataDxfId="11490"/>
    <tableColumn id="4895" xr3:uid="{9DD2D408-6E41-3845-A73C-5D1841844430}" name="Column4895" dataDxfId="11489"/>
    <tableColumn id="4896" xr3:uid="{8C5F9A16-0389-A441-8E60-2752711C6F49}" name="Column4896" dataDxfId="11488"/>
    <tableColumn id="4897" xr3:uid="{AD49ACBB-82DE-B74F-8E74-880BD20B1E28}" name="Column4897" dataDxfId="11487"/>
    <tableColumn id="4898" xr3:uid="{222C13C2-3D3C-EE40-8454-57D8CCAA9BF4}" name="Column4898" dataDxfId="11486"/>
    <tableColumn id="4899" xr3:uid="{56C166A4-7768-0549-9AB9-27519B1C1D90}" name="Column4899" dataDxfId="11485"/>
    <tableColumn id="4900" xr3:uid="{04F79CFE-713D-DD46-BB04-12D071B5E117}" name="Column4900" dataDxfId="11484"/>
    <tableColumn id="4901" xr3:uid="{235E76D7-2FD6-994F-B04F-CC5C555EB0A0}" name="Column4901" dataDxfId="11483"/>
    <tableColumn id="4902" xr3:uid="{BD69BF85-DA83-1F4A-B9A2-14F036242941}" name="Column4902" dataDxfId="11482"/>
    <tableColumn id="4903" xr3:uid="{265525BE-7415-564F-ACD4-C6FAC5F259E3}" name="Column4903" dataDxfId="11481"/>
    <tableColumn id="4904" xr3:uid="{9EAC5FB8-3EB2-BB41-A9CE-CB145578EDF3}" name="Column4904" dataDxfId="11480"/>
    <tableColumn id="4905" xr3:uid="{C32DD12B-D2F7-2C45-848C-3E745703E1DE}" name="Column4905" dataDxfId="11479"/>
    <tableColumn id="4906" xr3:uid="{12447B54-A06C-2540-9E87-35B5FDCA8435}" name="Column4906" dataDxfId="11478"/>
    <tableColumn id="4907" xr3:uid="{49F34B1D-22F9-8D4E-84BC-F4D9595EBAAA}" name="Column4907" dataDxfId="11477"/>
    <tableColumn id="4908" xr3:uid="{ECD38B81-B185-4A45-8BD9-E415C5F3DFFC}" name="Column4908" dataDxfId="11476"/>
    <tableColumn id="4909" xr3:uid="{957C655E-4D22-E64D-865F-DF51DDB6DA09}" name="Column4909" dataDxfId="11475"/>
    <tableColumn id="4910" xr3:uid="{B9727E3E-7778-5A46-BF7D-0F48F620B870}" name="Column4910" dataDxfId="11474"/>
    <tableColumn id="4911" xr3:uid="{0DBDD3AB-C9FF-5345-B31B-DFE231042C58}" name="Column4911" dataDxfId="11473"/>
    <tableColumn id="4912" xr3:uid="{1744B39A-5EFA-0340-A9C6-E837EA99B82F}" name="Column4912" dataDxfId="11472"/>
    <tableColumn id="4913" xr3:uid="{F444845E-C210-7B4A-9C6E-1498502A922B}" name="Column4913" dataDxfId="11471"/>
    <tableColumn id="4914" xr3:uid="{F38EB74F-CE09-7049-AD7F-C87456DE88C0}" name="Column4914" dataDxfId="11470"/>
    <tableColumn id="4915" xr3:uid="{4D87F969-0A75-DC40-9E12-6339D2330749}" name="Column4915" dataDxfId="11469"/>
    <tableColumn id="4916" xr3:uid="{7E1D5FA4-F437-854C-A4EA-95E694BD3E72}" name="Column4916" dataDxfId="11468"/>
    <tableColumn id="4917" xr3:uid="{CAF3A03B-C72A-9542-9B9F-50BE5FE03B77}" name="Column4917" dataDxfId="11467"/>
    <tableColumn id="4918" xr3:uid="{A233DB7D-61BC-FC49-B2B0-7278547DAB24}" name="Column4918" dataDxfId="11466"/>
    <tableColumn id="4919" xr3:uid="{5A4F665C-B11C-354A-ADAE-3D3718E185D0}" name="Column4919" dataDxfId="11465"/>
    <tableColumn id="4920" xr3:uid="{7B1CF163-7F85-F744-85B3-D12B62227FF5}" name="Column4920" dataDxfId="11464"/>
    <tableColumn id="4921" xr3:uid="{4D0DEE04-C367-E94D-9363-20D3C8090783}" name="Column4921" dataDxfId="11463"/>
    <tableColumn id="4922" xr3:uid="{79C9A65F-43DC-9A44-B0EE-B6CEDE1D2A56}" name="Column4922" dataDxfId="11462"/>
    <tableColumn id="4923" xr3:uid="{9A0BAFE0-64AB-3F43-BCFC-466C05E956A2}" name="Column4923" dataDxfId="11461"/>
    <tableColumn id="4924" xr3:uid="{2F0E2DEE-BBB8-904F-B01E-414DD5881326}" name="Column4924" dataDxfId="11460"/>
    <tableColumn id="4925" xr3:uid="{FC91AAEE-446F-294A-A522-44BE7518FA5B}" name="Column4925" dataDxfId="11459"/>
    <tableColumn id="4926" xr3:uid="{EE6C7D5F-7B6F-5549-8C6E-178DA6FA723E}" name="Column4926" dataDxfId="11458"/>
    <tableColumn id="4927" xr3:uid="{970D931D-5D17-744E-AC70-4EF547917428}" name="Column4927" dataDxfId="11457"/>
    <tableColumn id="4928" xr3:uid="{95D50042-9853-5847-A79F-D82153385B2C}" name="Column4928" dataDxfId="11456"/>
    <tableColumn id="4929" xr3:uid="{CFD8309E-2228-D34F-AB81-9324542DC8EF}" name="Column4929" dataDxfId="11455"/>
    <tableColumn id="4930" xr3:uid="{6E03159B-F3B5-1142-BFBD-B47B3F708A01}" name="Column4930" dataDxfId="11454"/>
    <tableColumn id="4931" xr3:uid="{5DB6C680-69FB-0B45-9DEA-56FB9DA1339C}" name="Column4931" dataDxfId="11453"/>
    <tableColumn id="4932" xr3:uid="{8E2B1859-F63A-C347-BE82-152F0BF43B6C}" name="Column4932" dataDxfId="11452"/>
    <tableColumn id="4933" xr3:uid="{827A39F3-88DF-F042-A2F0-F0F8DC31AFAE}" name="Column4933" dataDxfId="11451"/>
    <tableColumn id="4934" xr3:uid="{BA9F5055-A663-204D-BA21-CA993A47BA8E}" name="Column4934" dataDxfId="11450"/>
    <tableColumn id="4935" xr3:uid="{1C8FD347-1E7B-174C-8818-960851B2008B}" name="Column4935" dataDxfId="11449"/>
    <tableColumn id="4936" xr3:uid="{C7B64E31-004B-A04B-994B-54D8584D92C6}" name="Column4936" dataDxfId="11448"/>
    <tableColumn id="4937" xr3:uid="{9DDE47D7-929D-4F43-A50B-008EA9D7D7E6}" name="Column4937" dataDxfId="11447"/>
    <tableColumn id="4938" xr3:uid="{D9AE5F58-827D-A443-8B19-3EBF749E76F6}" name="Column4938" dataDxfId="11446"/>
    <tableColumn id="4939" xr3:uid="{108C6597-DC5B-3242-8037-BC493B6D3B67}" name="Column4939" dataDxfId="11445"/>
    <tableColumn id="4940" xr3:uid="{0BA7E3DB-49ED-CF48-924D-5FFFC1821915}" name="Column4940" dataDxfId="11444"/>
    <tableColumn id="4941" xr3:uid="{93AC3F00-BA29-FF45-AFC0-01096CCFEB61}" name="Column4941" dataDxfId="11443"/>
    <tableColumn id="4942" xr3:uid="{6AC6727D-5419-264A-A56B-6A8218E137F3}" name="Column4942" dataDxfId="11442"/>
    <tableColumn id="4943" xr3:uid="{7AD0217C-7091-ED47-98A9-D959FF77489B}" name="Column4943" dataDxfId="11441"/>
    <tableColumn id="4944" xr3:uid="{69170AF5-F2C9-7B46-A3BD-1C5BB174FC2A}" name="Column4944" dataDxfId="11440"/>
    <tableColumn id="4945" xr3:uid="{75134FC5-EF23-514D-82EB-1C8E69810190}" name="Column4945" dataDxfId="11439"/>
    <tableColumn id="4946" xr3:uid="{D05ECD20-D9D6-2546-A29F-7FDA52C8ABA8}" name="Column4946" dataDxfId="11438"/>
    <tableColumn id="4947" xr3:uid="{DFC32E8A-C9AF-8643-B7ED-7F5CB2D53259}" name="Column4947" dataDxfId="11437"/>
    <tableColumn id="4948" xr3:uid="{AAA090BC-794A-6F41-B6A5-03BD54B0B967}" name="Column4948" dataDxfId="11436"/>
    <tableColumn id="4949" xr3:uid="{E4166DBC-6193-E14B-AA76-A38026C703F8}" name="Column4949" dataDxfId="11435"/>
    <tableColumn id="4950" xr3:uid="{06511E60-88CC-2F46-A6FB-10E673363D7C}" name="Column4950" dataDxfId="11434"/>
    <tableColumn id="4951" xr3:uid="{C6EB01A6-190B-064E-A43C-4D30AEC60DDC}" name="Column4951" dataDxfId="11433"/>
    <tableColumn id="4952" xr3:uid="{3441B7E5-59F3-7348-A4E7-7A1445BB077C}" name="Column4952" dataDxfId="11432"/>
    <tableColumn id="4953" xr3:uid="{D58F72A5-BBAA-9F41-A260-87DF35F4AC1C}" name="Column4953" dataDxfId="11431"/>
    <tableColumn id="4954" xr3:uid="{A70048ED-6CA5-2B49-B750-910491D761EB}" name="Column4954" dataDxfId="11430"/>
    <tableColumn id="4955" xr3:uid="{23C32F1C-72D8-5B4C-A3DF-3B3B1C3F39B4}" name="Column4955" dataDxfId="11429"/>
    <tableColumn id="4956" xr3:uid="{EBD469E6-8D3A-1E47-A129-8BC2333B8570}" name="Column4956" dataDxfId="11428"/>
    <tableColumn id="4957" xr3:uid="{48896BEC-4590-A249-9339-5B66C3C30A33}" name="Column4957" dataDxfId="11427"/>
    <tableColumn id="4958" xr3:uid="{91B3A1CC-9276-8C4A-A424-3DB02886426E}" name="Column4958" dataDxfId="11426"/>
    <tableColumn id="4959" xr3:uid="{9DDF42F8-F111-714B-8B85-CEF51012E93E}" name="Column4959" dataDxfId="11425"/>
    <tableColumn id="4960" xr3:uid="{124F1FF5-DB53-BA46-8613-73E9CD18B250}" name="Column4960" dataDxfId="11424"/>
    <tableColumn id="4961" xr3:uid="{A0B2BE8F-EA3F-3A47-A78B-9CAC287AF09D}" name="Column4961" dataDxfId="11423"/>
    <tableColumn id="4962" xr3:uid="{1872E80A-6A38-0443-B090-219BABA835B7}" name="Column4962" dataDxfId="11422"/>
    <tableColumn id="4963" xr3:uid="{FAA149AA-E28E-6C44-988C-51884C10D53C}" name="Column4963" dataDxfId="11421"/>
    <tableColumn id="4964" xr3:uid="{F10E9B73-1D52-C54E-BFD6-FB29A5C14F2F}" name="Column4964" dataDxfId="11420"/>
    <tableColumn id="4965" xr3:uid="{E92E0A63-0B69-984E-8144-56F0C3ED5BBB}" name="Column4965" dataDxfId="11419"/>
    <tableColumn id="4966" xr3:uid="{777D1E74-C255-C14F-B0F3-E4CE35EBA263}" name="Column4966" dataDxfId="11418"/>
    <tableColumn id="4967" xr3:uid="{1AE2EFF8-6EB6-8C43-ACB7-8BCDA6760295}" name="Column4967" dataDxfId="11417"/>
    <tableColumn id="4968" xr3:uid="{B2B61E60-732D-B54B-822B-B526114B5AE4}" name="Column4968" dataDxfId="11416"/>
    <tableColumn id="4969" xr3:uid="{ADA7A73B-DC16-144E-924B-90DFE30F1F3D}" name="Column4969" dataDxfId="11415"/>
    <tableColumn id="4970" xr3:uid="{544195BC-2823-F74D-9BEB-E134D68C052D}" name="Column4970" dataDxfId="11414"/>
    <tableColumn id="4971" xr3:uid="{FBCA3E96-A354-5344-8A87-2E3E62785238}" name="Column4971" dataDxfId="11413"/>
    <tableColumn id="4972" xr3:uid="{B9F4FD17-9D48-0B40-B596-3F6484A13F42}" name="Column4972" dataDxfId="11412"/>
    <tableColumn id="4973" xr3:uid="{FE3E0975-CC38-CD46-B337-D9D04E401EF4}" name="Column4973" dataDxfId="11411"/>
    <tableColumn id="4974" xr3:uid="{2C36A6C1-D050-C548-83FE-88442A5CEC9C}" name="Column4974" dataDxfId="11410"/>
    <tableColumn id="4975" xr3:uid="{B7F2ADB1-4E9D-624B-B51F-4FD0ABBEA5FE}" name="Column4975" dataDxfId="11409"/>
    <tableColumn id="4976" xr3:uid="{FC87FF8E-D964-0B45-BF11-66A42520BEF9}" name="Column4976" dataDxfId="11408"/>
    <tableColumn id="4977" xr3:uid="{52B56E98-C089-374F-9711-8C5B227B1162}" name="Column4977" dataDxfId="11407"/>
    <tableColumn id="4978" xr3:uid="{B4652047-BA63-2940-B4AC-C7B6E657FC8A}" name="Column4978" dataDxfId="11406"/>
    <tableColumn id="4979" xr3:uid="{E2E4FE74-A34E-7F46-96BF-8C157813AD4A}" name="Column4979" dataDxfId="11405"/>
    <tableColumn id="4980" xr3:uid="{71D9ADBB-AEE3-1146-A587-02D78A3B1D9E}" name="Column4980" dataDxfId="11404"/>
    <tableColumn id="4981" xr3:uid="{0B1B24EA-16B9-1C4D-9DF5-203DBBDA3185}" name="Column4981" dataDxfId="11403"/>
    <tableColumn id="4982" xr3:uid="{DF5A85DA-101B-424C-861D-BBEF961AE187}" name="Column4982" dataDxfId="11402"/>
    <tableColumn id="4983" xr3:uid="{0AC36CF6-57D0-DD41-A307-FDB23E1F7772}" name="Column4983" dataDxfId="11401"/>
    <tableColumn id="4984" xr3:uid="{B72E2BE8-0862-B147-87C9-A8423744DF96}" name="Column4984" dataDxfId="11400"/>
    <tableColumn id="4985" xr3:uid="{155EDBB6-AFF0-BC4F-99CF-F8F2DC3C771A}" name="Column4985" dataDxfId="11399"/>
    <tableColumn id="4986" xr3:uid="{1F72EF13-196F-FA4C-B7EA-329744E23074}" name="Column4986" dataDxfId="11398"/>
    <tableColumn id="4987" xr3:uid="{8877CFA2-2BC2-B445-9D09-6FB5D2539266}" name="Column4987" dataDxfId="11397"/>
    <tableColumn id="4988" xr3:uid="{791A07D7-3F8F-D74D-BE5C-291E0243D506}" name="Column4988" dataDxfId="11396"/>
    <tableColumn id="4989" xr3:uid="{53DD7865-810B-9C40-84A3-5EAB6451B641}" name="Column4989" dataDxfId="11395"/>
    <tableColumn id="4990" xr3:uid="{4E67D06B-300C-024D-8C6C-BAD299456F70}" name="Column4990" dataDxfId="11394"/>
    <tableColumn id="4991" xr3:uid="{92406E72-B525-BA4F-9972-BB52EE623BFE}" name="Column4991" dataDxfId="11393"/>
    <tableColumn id="4992" xr3:uid="{FB26D9C6-933C-6847-8782-39578022720D}" name="Column4992" dataDxfId="11392"/>
    <tableColumn id="4993" xr3:uid="{5470FA88-11CB-AF48-A17F-24EA3168E06E}" name="Column4993" dataDxfId="11391"/>
    <tableColumn id="4994" xr3:uid="{BA41D479-BAA9-004F-A23D-BDC621631CAE}" name="Column4994" dataDxfId="11390"/>
    <tableColumn id="4995" xr3:uid="{59BD0A51-8359-334B-8CDF-6B7ACBC9DDBF}" name="Column4995" dataDxfId="11389"/>
    <tableColumn id="4996" xr3:uid="{FA2C3DD0-3914-E14E-9D5E-DF9AA0F727E1}" name="Column4996" dataDxfId="11388"/>
    <tableColumn id="4997" xr3:uid="{B8904E63-5521-004F-9ADE-0757ADF0CBD7}" name="Column4997" dataDxfId="11387"/>
    <tableColumn id="4998" xr3:uid="{FAAF962C-BA92-154A-9B80-F47C0069C21E}" name="Column4998" dataDxfId="11386"/>
    <tableColumn id="4999" xr3:uid="{C67C9FBD-8392-7B48-AC39-51309F54BBE3}" name="Column4999" dataDxfId="11385"/>
    <tableColumn id="5000" xr3:uid="{CF56EE97-F875-634C-A50E-54338DB2609B}" name="Column5000" dataDxfId="11384"/>
    <tableColumn id="5001" xr3:uid="{11917926-4644-ED45-A93F-9B74E906726D}" name="Column5001" dataDxfId="11383"/>
    <tableColumn id="5002" xr3:uid="{27F3AC58-6F84-9D48-BF2A-EA349F35A10C}" name="Column5002" dataDxfId="11382"/>
    <tableColumn id="5003" xr3:uid="{96CF9956-09B5-8844-97B7-FF80FA88830A}" name="Column5003" dataDxfId="11381"/>
    <tableColumn id="5004" xr3:uid="{DFB2715C-E689-3A46-B6AC-0B3C63ABC92C}" name="Column5004" dataDxfId="11380"/>
    <tableColumn id="5005" xr3:uid="{73BABCD5-4306-8A47-9BF3-471E79CC1285}" name="Column5005" dataDxfId="11379"/>
    <tableColumn id="5006" xr3:uid="{7DCD85E1-AD40-E644-B393-AF74C565E502}" name="Column5006" dataDxfId="11378"/>
    <tableColumn id="5007" xr3:uid="{A8C0F421-AF29-784E-BBA4-C203892AFD48}" name="Column5007" dataDxfId="11377"/>
    <tableColumn id="5008" xr3:uid="{45D7E136-5035-E640-8953-73CAC1427492}" name="Column5008" dataDxfId="11376"/>
    <tableColumn id="5009" xr3:uid="{2625C565-7E3D-0C4F-B05B-618CBA086C19}" name="Column5009" dataDxfId="11375"/>
    <tableColumn id="5010" xr3:uid="{5D433E83-ED16-4B44-9B20-EE11070305BC}" name="Column5010" dataDxfId="11374"/>
    <tableColumn id="5011" xr3:uid="{04F7505D-2D75-4441-9511-57FB8155AA56}" name="Column5011" dataDxfId="11373"/>
    <tableColumn id="5012" xr3:uid="{671BB82D-E5FD-0F4A-9EBD-2C4A06D6113B}" name="Column5012" dataDxfId="11372"/>
    <tableColumn id="5013" xr3:uid="{2703C410-F894-484D-A86C-116F5F27B50A}" name="Column5013" dataDxfId="11371"/>
    <tableColumn id="5014" xr3:uid="{6A85F566-94F3-1046-961E-845C943A4125}" name="Column5014" dataDxfId="11370"/>
    <tableColumn id="5015" xr3:uid="{8C28792F-21C1-1746-81AB-85D743170E35}" name="Column5015" dataDxfId="11369"/>
    <tableColumn id="5016" xr3:uid="{74DD53DA-BEC2-7C4E-BC8A-DC9A697E3474}" name="Column5016" dataDxfId="11368"/>
    <tableColumn id="5017" xr3:uid="{068CDB9A-9034-264B-B122-A14CBE7074D4}" name="Column5017" dataDxfId="11367"/>
    <tableColumn id="5018" xr3:uid="{66201E8D-36EE-CB4A-B82B-FECEC0A11AF1}" name="Column5018" dataDxfId="11366"/>
    <tableColumn id="5019" xr3:uid="{0CDEAB2E-4626-C64B-AF06-DF805722946D}" name="Column5019" dataDxfId="11365"/>
    <tableColumn id="5020" xr3:uid="{909F621B-B8C0-274A-9FD5-F55E4B2C9805}" name="Column5020" dataDxfId="11364"/>
    <tableColumn id="5021" xr3:uid="{B62DBA49-44C1-2B41-9EA3-5018FBA600B3}" name="Column5021" dataDxfId="11363"/>
    <tableColumn id="5022" xr3:uid="{9C754043-6EC5-9C49-A5C0-3664CDD1DB8A}" name="Column5022" dataDxfId="11362"/>
    <tableColumn id="5023" xr3:uid="{64973C39-FBDC-9C4A-843B-A74F98AE3CC5}" name="Column5023" dataDxfId="11361"/>
    <tableColumn id="5024" xr3:uid="{BD16779E-8BAF-994E-9BFE-EBE2F6FDD9BE}" name="Column5024" dataDxfId="11360"/>
    <tableColumn id="5025" xr3:uid="{8CEC0DB5-25EF-3144-A21D-C1C6787B0B57}" name="Column5025" dataDxfId="11359"/>
    <tableColumn id="5026" xr3:uid="{21E612D7-4247-0F4C-886F-0ADEAD381674}" name="Column5026" dataDxfId="11358"/>
    <tableColumn id="5027" xr3:uid="{AC0AFABD-7B08-4D41-A9A1-8DF2528C7DB3}" name="Column5027" dataDxfId="11357"/>
    <tableColumn id="5028" xr3:uid="{C8C3D3F6-96A6-F248-B75A-CCF9825140AA}" name="Column5028" dataDxfId="11356"/>
    <tableColumn id="5029" xr3:uid="{F88C22D1-459E-F94B-A38F-6DBF91C1C8E6}" name="Column5029" dataDxfId="11355"/>
    <tableColumn id="5030" xr3:uid="{CFD83941-74AD-A946-8DE8-D35460AB4962}" name="Column5030" dataDxfId="11354"/>
    <tableColumn id="5031" xr3:uid="{446EB211-B4A0-2B44-BFF0-5276F6512D14}" name="Column5031" dataDxfId="11353"/>
    <tableColumn id="5032" xr3:uid="{DB912672-B316-184E-A375-B2DEF518B821}" name="Column5032" dataDxfId="11352"/>
    <tableColumn id="5033" xr3:uid="{D818AA53-F577-1947-9510-EF9BC73FF67A}" name="Column5033" dataDxfId="11351"/>
    <tableColumn id="5034" xr3:uid="{D111BB69-CCA9-2D44-9FC6-259AEBB7BDE1}" name="Column5034" dataDxfId="11350"/>
    <tableColumn id="5035" xr3:uid="{CC918748-D9E3-F740-B211-2362AAF9AD10}" name="Column5035" dataDxfId="11349"/>
    <tableColumn id="5036" xr3:uid="{28FA436B-F3A5-AA4B-82B7-06870AE30321}" name="Column5036" dataDxfId="11348"/>
    <tableColumn id="5037" xr3:uid="{11EE851A-5CF1-3243-AD0F-D6E4DC394033}" name="Column5037" dataDxfId="11347"/>
    <tableColumn id="5038" xr3:uid="{70FD1D9B-7ADC-7B42-A4C8-4369930B36A9}" name="Column5038" dataDxfId="11346"/>
    <tableColumn id="5039" xr3:uid="{405F6459-D7D2-9345-85ED-34D7CD1CCF76}" name="Column5039" dataDxfId="11345"/>
    <tableColumn id="5040" xr3:uid="{7392B76F-AF3F-9C46-AE39-B9B213DE0047}" name="Column5040" dataDxfId="11344"/>
    <tableColumn id="5041" xr3:uid="{A1DCBC68-B50C-E245-A9DB-49DADD3AB6EC}" name="Column5041" dataDxfId="11343"/>
    <tableColumn id="5042" xr3:uid="{51A95286-1BFC-BE4F-BAF0-2015F9A72CAC}" name="Column5042" dataDxfId="11342"/>
    <tableColumn id="5043" xr3:uid="{08A4520B-5B25-0147-B85F-5E1278FA6F65}" name="Column5043" dataDxfId="11341"/>
    <tableColumn id="5044" xr3:uid="{5E77317C-635E-BA4E-A5C7-65F7DAA18211}" name="Column5044" dataDxfId="11340"/>
    <tableColumn id="5045" xr3:uid="{36917AD2-0AAB-314E-BFCA-5E4FB0A17B5B}" name="Column5045" dataDxfId="11339"/>
    <tableColumn id="5046" xr3:uid="{4FEDF3C1-A39E-2842-875B-18ABE69D5BC4}" name="Column5046" dataDxfId="11338"/>
    <tableColumn id="5047" xr3:uid="{B7DFEDC9-E240-2A44-8117-A539913C6BDD}" name="Column5047" dataDxfId="11337"/>
    <tableColumn id="5048" xr3:uid="{44E80D84-3330-5B49-9390-1E976115EC87}" name="Column5048" dataDxfId="11336"/>
    <tableColumn id="5049" xr3:uid="{4F86B595-AF4E-7B4A-AEA9-454C13418C4B}" name="Column5049" dataDxfId="11335"/>
    <tableColumn id="5050" xr3:uid="{23FD6BE2-1C0B-1E44-95D9-C63C92E546D6}" name="Column5050" dataDxfId="11334"/>
    <tableColumn id="5051" xr3:uid="{1A1B04FA-AA8F-C04F-8ACF-E0BAC5D9FAF2}" name="Column5051" dataDxfId="11333"/>
    <tableColumn id="5052" xr3:uid="{B7AD972B-8DEC-BB42-928F-3F5C20EF3012}" name="Column5052" dataDxfId="11332"/>
    <tableColumn id="5053" xr3:uid="{9F0C59A0-7883-1740-BBD4-A2E294B1589C}" name="Column5053" dataDxfId="11331"/>
    <tableColumn id="5054" xr3:uid="{B6A85EC2-6AFB-F147-971F-1968A2E7542C}" name="Column5054" dataDxfId="11330"/>
    <tableColumn id="5055" xr3:uid="{456E493C-D23E-EC4D-82C6-FB5B9C1B8FE2}" name="Column5055" dataDxfId="11329"/>
    <tableColumn id="5056" xr3:uid="{64BCE59F-B014-4D45-9BD4-95FDB7FDDBC4}" name="Column5056" dataDxfId="11328"/>
    <tableColumn id="5057" xr3:uid="{ABCE7C1E-52A8-474E-B476-E8E162A449C0}" name="Column5057" dataDxfId="11327"/>
    <tableColumn id="5058" xr3:uid="{0426EF45-78B1-FC44-8825-4C57F4328062}" name="Column5058" dataDxfId="11326"/>
    <tableColumn id="5059" xr3:uid="{C77D3E6F-F729-174F-82DD-5C6E1F14A34A}" name="Column5059" dataDxfId="11325"/>
    <tableColumn id="5060" xr3:uid="{3447CCF5-EC3C-B54E-81A4-A061C6A76F4E}" name="Column5060" dataDxfId="11324"/>
    <tableColumn id="5061" xr3:uid="{A7899DD2-7B88-2849-8530-ED1CBC3264B0}" name="Column5061" dataDxfId="11323"/>
    <tableColumn id="5062" xr3:uid="{05BC7275-42C0-4748-A7A3-2DE73EFD19A4}" name="Column5062" dataDxfId="11322"/>
    <tableColumn id="5063" xr3:uid="{857167B5-97CA-BD48-A2BA-46CCF6CD47DA}" name="Column5063" dataDxfId="11321"/>
    <tableColumn id="5064" xr3:uid="{E65834EC-AA8F-CC47-AF7A-4E243C408D9D}" name="Column5064" dataDxfId="11320"/>
    <tableColumn id="5065" xr3:uid="{67DA37DB-ACB7-DF4A-B285-2AF2F2667815}" name="Column5065" dataDxfId="11319"/>
    <tableColumn id="5066" xr3:uid="{E2BC7FDF-F216-FD45-A404-7359D096D77D}" name="Column5066" dataDxfId="11318"/>
    <tableColumn id="5067" xr3:uid="{6F57FA7E-FFC2-2F48-9E01-21FDFC405CF4}" name="Column5067" dataDxfId="11317"/>
    <tableColumn id="5068" xr3:uid="{62ABEA0B-94A7-8049-808C-62342BF7BB80}" name="Column5068" dataDxfId="11316"/>
    <tableColumn id="5069" xr3:uid="{6439ED10-971C-BC40-807E-E54A05794664}" name="Column5069" dataDxfId="11315"/>
    <tableColumn id="5070" xr3:uid="{89BCB25D-C626-5642-958E-7B64EB0EEC55}" name="Column5070" dataDxfId="11314"/>
    <tableColumn id="5071" xr3:uid="{2A564AFC-E52E-6547-AAB1-3F95F0108F67}" name="Column5071" dataDxfId="11313"/>
    <tableColumn id="5072" xr3:uid="{1D0AEB84-C020-714B-BB39-68A2B3781443}" name="Column5072" dataDxfId="11312"/>
    <tableColumn id="5073" xr3:uid="{1086B0E5-F1B1-4A4F-A388-CB87B70370C7}" name="Column5073" dataDxfId="11311"/>
    <tableColumn id="5074" xr3:uid="{14749C1A-DB68-7842-988E-AA4C4AE4812E}" name="Column5074" dataDxfId="11310"/>
    <tableColumn id="5075" xr3:uid="{41DD26ED-3F8D-9943-899E-DE3D7919168E}" name="Column5075" dataDxfId="11309"/>
    <tableColumn id="5076" xr3:uid="{4C2F021A-F5EC-EF42-869E-D6E25E98E6CA}" name="Column5076" dataDxfId="11308"/>
    <tableColumn id="5077" xr3:uid="{3DA0A313-E105-E545-B34F-71091A4BE940}" name="Column5077" dataDxfId="11307"/>
    <tableColumn id="5078" xr3:uid="{938914B3-E22C-9744-932E-7285A275754C}" name="Column5078" dataDxfId="11306"/>
    <tableColumn id="5079" xr3:uid="{2B7A6ECF-4DD2-DD41-AB24-6047A9A68887}" name="Column5079" dataDxfId="11305"/>
    <tableColumn id="5080" xr3:uid="{18C37A38-D023-D24B-A8F3-D361CF0C202A}" name="Column5080" dataDxfId="11304"/>
    <tableColumn id="5081" xr3:uid="{2C3F3BE8-B874-9E43-B49C-7CC7B4D2485D}" name="Column5081" dataDxfId="11303"/>
    <tableColumn id="5082" xr3:uid="{B3B6331F-172F-1F41-8CE2-2BA3885537FC}" name="Column5082" dataDxfId="11302"/>
    <tableColumn id="5083" xr3:uid="{B66E23C1-0503-3548-B4BB-FC2068092576}" name="Column5083" dataDxfId="11301"/>
    <tableColumn id="5084" xr3:uid="{BDB3D491-42F2-B045-9908-2306B925AFFA}" name="Column5084" dataDxfId="11300"/>
    <tableColumn id="5085" xr3:uid="{043B7E0A-F776-3D43-A6CD-543F1544F148}" name="Column5085" dataDxfId="11299"/>
    <tableColumn id="5086" xr3:uid="{A12B9E4E-FACC-F247-A0FC-07CDA9AD6815}" name="Column5086" dataDxfId="11298"/>
    <tableColumn id="5087" xr3:uid="{628BD707-EE33-D143-85E4-3CA055A9B240}" name="Column5087" dataDxfId="11297"/>
    <tableColumn id="5088" xr3:uid="{F394F914-B526-0043-80DE-335B3DE72C71}" name="Column5088" dataDxfId="11296"/>
    <tableColumn id="5089" xr3:uid="{06B794C1-9AB3-8041-AA76-8401CC32C1ED}" name="Column5089" dataDxfId="11295"/>
    <tableColumn id="5090" xr3:uid="{1D9D3E6D-9043-4645-9A0E-5A9948DD351A}" name="Column5090" dataDxfId="11294"/>
    <tableColumn id="5091" xr3:uid="{3E0702F4-3E47-AC40-BE8B-3ED52B454130}" name="Column5091" dataDxfId="11293"/>
    <tableColumn id="5092" xr3:uid="{D30A0605-C8A0-0142-95A6-56213EAED4E6}" name="Column5092" dataDxfId="11292"/>
    <tableColumn id="5093" xr3:uid="{412AE913-9804-CA4A-AB05-43D85AF170B8}" name="Column5093" dataDxfId="11291"/>
    <tableColumn id="5094" xr3:uid="{BF303286-5DB4-3043-834D-723F6663006B}" name="Column5094" dataDxfId="11290"/>
    <tableColumn id="5095" xr3:uid="{BDD35ADF-597A-FD4A-90DF-4E86991D8146}" name="Column5095" dataDxfId="11289"/>
    <tableColumn id="5096" xr3:uid="{BD5F3F01-6BDD-5948-B07D-3663F0DE9166}" name="Column5096" dataDxfId="11288"/>
    <tableColumn id="5097" xr3:uid="{9F2435D9-A3EB-E741-AA64-8B620DE390F4}" name="Column5097" dataDxfId="11287"/>
    <tableColumn id="5098" xr3:uid="{1CAAE93E-8F94-8843-9F2F-B7E736F8B0AC}" name="Column5098" dataDxfId="11286"/>
    <tableColumn id="5099" xr3:uid="{C923525F-3960-C043-9021-8074C0AFE8E8}" name="Column5099" dataDxfId="11285"/>
    <tableColumn id="5100" xr3:uid="{AFBD9270-0269-4849-A952-490ED330B1BA}" name="Column5100" dataDxfId="11284"/>
    <tableColumn id="5101" xr3:uid="{92A6E9DF-157A-9D4C-A684-3EE42E33DFE7}" name="Column5101" dataDxfId="11283"/>
    <tableColumn id="5102" xr3:uid="{C3186065-EDCB-A444-AF0C-D8932EE0AEC4}" name="Column5102" dataDxfId="11282"/>
    <tableColumn id="5103" xr3:uid="{ECF75BF7-6AC3-4041-B939-478D89FCB69B}" name="Column5103" dataDxfId="11281"/>
    <tableColumn id="5104" xr3:uid="{04C1A3E4-1115-2147-94B7-7619A83C5F78}" name="Column5104" dataDxfId="11280"/>
    <tableColumn id="5105" xr3:uid="{E1315FAC-AF84-4C44-956A-76342139FC79}" name="Column5105" dataDxfId="11279"/>
    <tableColumn id="5106" xr3:uid="{D608AE6C-AEF7-3C4A-9A81-47782A31BE56}" name="Column5106" dataDxfId="11278"/>
    <tableColumn id="5107" xr3:uid="{2B0AB59D-81EB-4749-A80D-61282B2D8E7D}" name="Column5107" dataDxfId="11277"/>
    <tableColumn id="5108" xr3:uid="{1553A718-32D6-7948-946E-2DA1DF7EA073}" name="Column5108" dataDxfId="11276"/>
    <tableColumn id="5109" xr3:uid="{F2AB0776-E9F3-C247-804A-8E6405196C2E}" name="Column5109" dataDxfId="11275"/>
    <tableColumn id="5110" xr3:uid="{869B205E-2AB1-5B44-93C4-64303DCEE236}" name="Column5110" dataDxfId="11274"/>
    <tableColumn id="5111" xr3:uid="{14D92081-B3C8-5E43-B431-17DEFEC066CA}" name="Column5111" dataDxfId="11273"/>
    <tableColumn id="5112" xr3:uid="{F2EDB373-9751-2A41-8075-D9B6E75EC11F}" name="Column5112" dataDxfId="11272"/>
    <tableColumn id="5113" xr3:uid="{B5DA1F0D-7AB3-2D4D-8449-654B52C0FEEC}" name="Column5113" dataDxfId="11271"/>
    <tableColumn id="5114" xr3:uid="{FB60E71F-EB6E-6041-8E1F-6FD0CFF71493}" name="Column5114" dataDxfId="11270"/>
    <tableColumn id="5115" xr3:uid="{590D006C-FC61-6341-96BA-DB9610B02B0A}" name="Column5115" dataDxfId="11269"/>
    <tableColumn id="5116" xr3:uid="{34D64B8A-FFFF-C14B-97CE-2937C0007834}" name="Column5116" dataDxfId="11268"/>
    <tableColumn id="5117" xr3:uid="{ACE34071-9A5A-B54E-BA10-CF00B269E9B9}" name="Column5117" dataDxfId="11267"/>
    <tableColumn id="5118" xr3:uid="{25A2A579-CAFA-3447-B257-35BF99682B48}" name="Column5118" dataDxfId="11266"/>
    <tableColumn id="5119" xr3:uid="{1D89FC3C-047C-4242-9958-1DC0E16052E2}" name="Column5119" dataDxfId="11265"/>
    <tableColumn id="5120" xr3:uid="{C8B0E5C5-AEF7-7D4C-8E4E-0FB12A066F3E}" name="Column5120" dataDxfId="11264"/>
    <tableColumn id="5121" xr3:uid="{51E7EA5B-C15A-C74F-AF0F-41A5DBCAC9DF}" name="Column5121" dataDxfId="11263"/>
    <tableColumn id="5122" xr3:uid="{3FFAB9DD-04F7-4D46-8186-F32CDA469C7F}" name="Column5122" dataDxfId="11262"/>
    <tableColumn id="5123" xr3:uid="{61AEB29C-65AD-EE45-AB57-068BE2449B5C}" name="Column5123" dataDxfId="11261"/>
    <tableColumn id="5124" xr3:uid="{3AAA7498-B67D-CB48-AED1-CC8C82660272}" name="Column5124" dataDxfId="11260"/>
    <tableColumn id="5125" xr3:uid="{82E4D59C-8405-7349-9FF2-66569DC9565F}" name="Column5125" dataDxfId="11259"/>
    <tableColumn id="5126" xr3:uid="{49F687FF-4350-DE48-A393-EAC1998D00CF}" name="Column5126" dataDxfId="11258"/>
    <tableColumn id="5127" xr3:uid="{027ADCDE-9CB2-3742-A9A2-39BB84B0A463}" name="Column5127" dataDxfId="11257"/>
    <tableColumn id="5128" xr3:uid="{2900256B-7437-C043-B1B7-776B80DC25FF}" name="Column5128" dataDxfId="11256"/>
    <tableColumn id="5129" xr3:uid="{002EFE6D-C772-E944-BED0-3A651516ADF5}" name="Column5129" dataDxfId="11255"/>
    <tableColumn id="5130" xr3:uid="{95A5225D-BFED-8A44-A572-0AC2179C4C56}" name="Column5130" dataDxfId="11254"/>
    <tableColumn id="5131" xr3:uid="{DCD28136-A15F-F342-9CAD-E8F0D3CF8F75}" name="Column5131" dataDxfId="11253"/>
    <tableColumn id="5132" xr3:uid="{64A52D42-06E7-3249-AF86-17F30078BB88}" name="Column5132" dataDxfId="11252"/>
    <tableColumn id="5133" xr3:uid="{D6E8B0B4-2B28-0140-9F35-C5E5A8DC7F03}" name="Column5133" dataDxfId="11251"/>
    <tableColumn id="5134" xr3:uid="{B13C9A41-841D-4F46-A297-2EB92242C7EF}" name="Column5134" dataDxfId="11250"/>
    <tableColumn id="5135" xr3:uid="{2FA5EE05-FB11-4E4B-A8A4-C8DBA7E7BE3E}" name="Column5135" dataDxfId="11249"/>
    <tableColumn id="5136" xr3:uid="{D30B4880-C378-294D-AEF9-5802454D269D}" name="Column5136" dataDxfId="11248"/>
    <tableColumn id="5137" xr3:uid="{936E7D08-F588-494B-8DDF-7392EFCB98A6}" name="Column5137" dataDxfId="11247"/>
    <tableColumn id="5138" xr3:uid="{B16EB5E7-E692-8440-8170-4F6730DDA868}" name="Column5138" dataDxfId="11246"/>
    <tableColumn id="5139" xr3:uid="{FE9D20A5-9F7B-6347-9BCC-09FE2B6B501B}" name="Column5139" dataDxfId="11245"/>
    <tableColumn id="5140" xr3:uid="{4A4EE488-F6E0-6F4C-B5A9-0698FCF7DE2C}" name="Column5140" dataDxfId="11244"/>
    <tableColumn id="5141" xr3:uid="{55B3CD2C-E83E-3249-A70F-1CFF144B16B9}" name="Column5141" dataDxfId="11243"/>
    <tableColumn id="5142" xr3:uid="{58424FC0-A191-FB46-B80E-97DD1C2CF786}" name="Column5142" dataDxfId="11242"/>
    <tableColumn id="5143" xr3:uid="{95487D85-2709-914D-BF17-1943C1D63743}" name="Column5143" dataDxfId="11241"/>
    <tableColumn id="5144" xr3:uid="{2724A293-1535-F248-B52D-8AE809A4809C}" name="Column5144" dataDxfId="11240"/>
    <tableColumn id="5145" xr3:uid="{E8FF86AA-BFF2-C944-896E-ED65276356EC}" name="Column5145" dataDxfId="11239"/>
    <tableColumn id="5146" xr3:uid="{33101749-3A1B-D34E-83CC-C11C85562A40}" name="Column5146" dataDxfId="11238"/>
    <tableColumn id="5147" xr3:uid="{F54A81C7-9E45-2A40-B83D-6DA3AA29F785}" name="Column5147" dataDxfId="11237"/>
    <tableColumn id="5148" xr3:uid="{FA19564C-4039-3D4C-A5BA-B3C65329831A}" name="Column5148" dataDxfId="11236"/>
    <tableColumn id="5149" xr3:uid="{F1A90725-3689-A546-8E50-7C94C8FC5FC4}" name="Column5149" dataDxfId="11235"/>
    <tableColumn id="5150" xr3:uid="{E30FAA53-D09B-B24D-908A-B8AEDB885019}" name="Column5150" dataDxfId="11234"/>
    <tableColumn id="5151" xr3:uid="{40B948CF-C055-C34A-82AF-7FFF30FDA2D0}" name="Column5151" dataDxfId="11233"/>
    <tableColumn id="5152" xr3:uid="{72F9ED6D-318F-734E-9BF3-C2FE204E386F}" name="Column5152" dataDxfId="11232"/>
    <tableColumn id="5153" xr3:uid="{691E7213-BFC1-E74A-8E1E-1936F526D7B5}" name="Column5153" dataDxfId="11231"/>
    <tableColumn id="5154" xr3:uid="{59F83CCD-AFB0-AB42-9561-BF9AF6D82095}" name="Column5154" dataDxfId="11230"/>
    <tableColumn id="5155" xr3:uid="{41CC99D9-455E-AF4F-B227-F7AAF41C23B5}" name="Column5155" dataDxfId="11229"/>
    <tableColumn id="5156" xr3:uid="{B2677FFC-0F74-5D49-95E2-C629896D3D15}" name="Column5156" dataDxfId="11228"/>
    <tableColumn id="5157" xr3:uid="{9A46CF42-34AE-EB4D-8333-7BD9AEC12903}" name="Column5157" dataDxfId="11227"/>
    <tableColumn id="5158" xr3:uid="{0B2F7C2E-9599-574B-A316-28945E7829D7}" name="Column5158" dataDxfId="11226"/>
    <tableColumn id="5159" xr3:uid="{1B24CACC-23B3-8A40-B657-7D9CD7743469}" name="Column5159" dataDxfId="11225"/>
    <tableColumn id="5160" xr3:uid="{BF87BEB8-8D6B-2F4A-BD7E-5E655B7920D0}" name="Column5160" dataDxfId="11224"/>
    <tableColumn id="5161" xr3:uid="{40EB1CD1-111C-5D40-AD56-4767EFE38334}" name="Column5161" dataDxfId="11223"/>
    <tableColumn id="5162" xr3:uid="{590F088D-EA3A-A448-9EE6-90515447760B}" name="Column5162" dataDxfId="11222"/>
    <tableColumn id="5163" xr3:uid="{78D2D6F0-1CD5-4A49-AA0C-5B1E5515F1BC}" name="Column5163" dataDxfId="11221"/>
    <tableColumn id="5164" xr3:uid="{605A3DFB-8367-C046-AF93-D9082481EA74}" name="Column5164" dataDxfId="11220"/>
    <tableColumn id="5165" xr3:uid="{BA1F63A7-EC19-9B45-86F2-1B0354CE6AE9}" name="Column5165" dataDxfId="11219"/>
    <tableColumn id="5166" xr3:uid="{24B21C54-3136-7941-88F7-62D1094D9C1C}" name="Column5166" dataDxfId="11218"/>
    <tableColumn id="5167" xr3:uid="{57384569-636D-9D4E-A234-85887E135319}" name="Column5167" dataDxfId="11217"/>
    <tableColumn id="5168" xr3:uid="{9C71B9DC-6C15-EF40-A882-8F3357EA3866}" name="Column5168" dataDxfId="11216"/>
    <tableColumn id="5169" xr3:uid="{0BE76928-17D2-D24C-881E-0FAABE4B867E}" name="Column5169" dataDxfId="11215"/>
    <tableColumn id="5170" xr3:uid="{CF6F95DD-CE0F-F943-B88B-E037718250D4}" name="Column5170" dataDxfId="11214"/>
    <tableColumn id="5171" xr3:uid="{FB541D27-55E3-B449-BCD6-0D55B6FDFA35}" name="Column5171" dataDxfId="11213"/>
    <tableColumn id="5172" xr3:uid="{100CDAA5-16CF-CF46-AE5F-2835778E4EA3}" name="Column5172" dataDxfId="11212"/>
    <tableColumn id="5173" xr3:uid="{9A5D9559-9AB5-DF46-BDC5-CC600836C9B4}" name="Column5173" dataDxfId="11211"/>
    <tableColumn id="5174" xr3:uid="{D3E543F6-AAC1-A24F-924C-8D62D604D420}" name="Column5174" dataDxfId="11210"/>
    <tableColumn id="5175" xr3:uid="{2778C8BC-3B11-4D4A-8D90-236C5D596E93}" name="Column5175" dataDxfId="11209"/>
    <tableColumn id="5176" xr3:uid="{F2F13413-AA61-9F41-95CA-4E3E45841D06}" name="Column5176" dataDxfId="11208"/>
    <tableColumn id="5177" xr3:uid="{431004A0-2257-DA45-91CA-3DA610F5F817}" name="Column5177" dataDxfId="11207"/>
    <tableColumn id="5178" xr3:uid="{73315B1D-D3CB-EE40-B784-1F2003ECA492}" name="Column5178" dataDxfId="11206"/>
    <tableColumn id="5179" xr3:uid="{A284A2DD-942F-9A4B-842C-89BF23145F60}" name="Column5179" dataDxfId="11205"/>
    <tableColumn id="5180" xr3:uid="{31A5FA97-55E0-A34D-9AFF-1E5E0332FE3B}" name="Column5180" dataDxfId="11204"/>
    <tableColumn id="5181" xr3:uid="{E8512488-9028-CC40-9AC7-4A4861B88D4E}" name="Column5181" dataDxfId="11203"/>
    <tableColumn id="5182" xr3:uid="{1FCCAA68-44D2-4F42-B056-AFAC046E98E8}" name="Column5182" dataDxfId="11202"/>
    <tableColumn id="5183" xr3:uid="{388BE368-52EB-4D46-824A-15A151BC8582}" name="Column5183" dataDxfId="11201"/>
    <tableColumn id="5184" xr3:uid="{6B6651F4-4921-8340-AB00-103338586405}" name="Column5184" dataDxfId="11200"/>
    <tableColumn id="5185" xr3:uid="{734D1843-3F1B-924B-9EF3-307E9F074A8F}" name="Column5185" dataDxfId="11199"/>
    <tableColumn id="5186" xr3:uid="{BAE62167-9828-1344-9948-819E70A73224}" name="Column5186" dataDxfId="11198"/>
    <tableColumn id="5187" xr3:uid="{F334CC4C-96EC-3F45-9336-CE3A90237B43}" name="Column5187" dataDxfId="11197"/>
    <tableColumn id="5188" xr3:uid="{E7DFFDE7-22D1-6543-A7B6-871B59558CCA}" name="Column5188" dataDxfId="11196"/>
    <tableColumn id="5189" xr3:uid="{8D6F972B-1F2F-3744-8D1A-EDFD18B42994}" name="Column5189" dataDxfId="11195"/>
    <tableColumn id="5190" xr3:uid="{BD8C2C77-D53E-C642-9B2A-234AF2554FFD}" name="Column5190" dataDxfId="11194"/>
    <tableColumn id="5191" xr3:uid="{776C712B-3967-BB4C-AC0E-3185ADD101A0}" name="Column5191" dataDxfId="11193"/>
    <tableColumn id="5192" xr3:uid="{A177E911-9F48-564D-9C31-44BF6DF81D8B}" name="Column5192" dataDxfId="11192"/>
    <tableColumn id="5193" xr3:uid="{3487360C-B7FA-D548-9425-B4E903A0939B}" name="Column5193" dataDxfId="11191"/>
    <tableColumn id="5194" xr3:uid="{1E1AC189-12DC-8341-8AD8-0C52508D55A3}" name="Column5194" dataDxfId="11190"/>
    <tableColumn id="5195" xr3:uid="{EB60657D-4D53-7047-A578-6DACFAD3E7E2}" name="Column5195" dataDxfId="11189"/>
    <tableColumn id="5196" xr3:uid="{F13E0420-8861-5745-8C1B-195FD11CC55F}" name="Column5196" dataDxfId="11188"/>
    <tableColumn id="5197" xr3:uid="{B7705E3D-7A36-2A45-9C51-E8D972DEBB21}" name="Column5197" dataDxfId="11187"/>
    <tableColumn id="5198" xr3:uid="{46F915DD-623B-A04B-A137-80A4ADFFBAA1}" name="Column5198" dataDxfId="11186"/>
    <tableColumn id="5199" xr3:uid="{A9F08A30-27D6-5C47-ABBD-D1E78E9C0BE9}" name="Column5199" dataDxfId="11185"/>
    <tableColumn id="5200" xr3:uid="{AFA5C554-D384-074A-A39A-F294EFA99A35}" name="Column5200" dataDxfId="11184"/>
    <tableColumn id="5201" xr3:uid="{E672C63A-65FF-FD40-B906-5F11F447E167}" name="Column5201" dataDxfId="11183"/>
    <tableColumn id="5202" xr3:uid="{FAA169A5-ED51-F24B-8F9A-FD8F89C33B99}" name="Column5202" dataDxfId="11182"/>
    <tableColumn id="5203" xr3:uid="{41850A23-09FA-6D45-B8CC-4B7083B28C4A}" name="Column5203" dataDxfId="11181"/>
    <tableColumn id="5204" xr3:uid="{EBF9182C-683C-3D45-8B64-692B60EA6565}" name="Column5204" dataDxfId="11180"/>
    <tableColumn id="5205" xr3:uid="{8EAD3A77-3E98-674D-961B-C4B6A37682B2}" name="Column5205" dataDxfId="11179"/>
    <tableColumn id="5206" xr3:uid="{DB3E5AF1-560D-004C-B528-81D6439D6E80}" name="Column5206" dataDxfId="11178"/>
    <tableColumn id="5207" xr3:uid="{06AA2056-F7A3-A943-AF21-96551197308C}" name="Column5207" dataDxfId="11177"/>
    <tableColumn id="5208" xr3:uid="{4F8F016B-94F9-AB41-AED5-5DF1A9876914}" name="Column5208" dataDxfId="11176"/>
    <tableColumn id="5209" xr3:uid="{8B6DBF4E-7F66-9848-B831-947BEF2D6B7F}" name="Column5209" dataDxfId="11175"/>
    <tableColumn id="5210" xr3:uid="{A13BDA8D-B926-FE43-B41C-F7906D3CDE44}" name="Column5210" dataDxfId="11174"/>
    <tableColumn id="5211" xr3:uid="{D5A6CF11-E1F3-0E4F-B2A5-2791C9A7D9E1}" name="Column5211" dataDxfId="11173"/>
    <tableColumn id="5212" xr3:uid="{C6F7002D-04B8-A943-9813-AF715E43A233}" name="Column5212" dataDxfId="11172"/>
    <tableColumn id="5213" xr3:uid="{E73C055B-FEC9-D048-B08B-A2A430EA10FC}" name="Column5213" dataDxfId="11171"/>
    <tableColumn id="5214" xr3:uid="{9A8D5FE3-6414-FF45-8CBB-0C730F3E3414}" name="Column5214" dataDxfId="11170"/>
    <tableColumn id="5215" xr3:uid="{7DB2C0D2-65AF-BD4F-B01D-7113167A2C8E}" name="Column5215" dataDxfId="11169"/>
    <tableColumn id="5216" xr3:uid="{E93FC48F-B6FC-9648-B3F0-D3B7341D90E2}" name="Column5216" dataDxfId="11168"/>
    <tableColumn id="5217" xr3:uid="{2E08148D-1F53-E94E-AFBB-5D1DFFC34F28}" name="Column5217" dataDxfId="11167"/>
    <tableColumn id="5218" xr3:uid="{70F4A51F-CDCC-A840-8794-807EADD3DA1D}" name="Column5218" dataDxfId="11166"/>
    <tableColumn id="5219" xr3:uid="{3A1CBC77-C182-1B42-8B27-D4BA43ED16AA}" name="Column5219" dataDxfId="11165"/>
    <tableColumn id="5220" xr3:uid="{75DD6EE0-2F75-6443-A72F-B235784B9888}" name="Column5220" dataDxfId="11164"/>
    <tableColumn id="5221" xr3:uid="{9E0CFC38-E49A-BF46-BDF1-0C21E7E02434}" name="Column5221" dataDxfId="11163"/>
    <tableColumn id="5222" xr3:uid="{DC8858E2-1783-E445-838F-95E98F1B422A}" name="Column5222" dataDxfId="11162"/>
    <tableColumn id="5223" xr3:uid="{B85A2996-8EF7-8240-B1AE-520D41D90AA6}" name="Column5223" dataDxfId="11161"/>
    <tableColumn id="5224" xr3:uid="{F8AE8005-0AF0-844B-9A0E-6986A38F688E}" name="Column5224" dataDxfId="11160"/>
    <tableColumn id="5225" xr3:uid="{0DB5A2D9-5211-964C-83F6-F2B45C0FCBCB}" name="Column5225" dataDxfId="11159"/>
    <tableColumn id="5226" xr3:uid="{126C5D55-FF1A-1C41-A96B-E8ED1D1E629A}" name="Column5226" dataDxfId="11158"/>
    <tableColumn id="5227" xr3:uid="{87DF8994-483E-4642-AE0E-1E6117104F5F}" name="Column5227" dataDxfId="11157"/>
    <tableColumn id="5228" xr3:uid="{45735D14-8932-5245-AC3B-74E03F44D50A}" name="Column5228" dataDxfId="11156"/>
    <tableColumn id="5229" xr3:uid="{813B3ED3-AF60-B742-8DA7-A4F01CDDD803}" name="Column5229" dataDxfId="11155"/>
    <tableColumn id="5230" xr3:uid="{1C69C50C-74BE-D84A-8B68-B13DEE6A8BB6}" name="Column5230" dataDxfId="11154"/>
    <tableColumn id="5231" xr3:uid="{70A49825-96C1-844E-8103-02823BE68872}" name="Column5231" dataDxfId="11153"/>
    <tableColumn id="5232" xr3:uid="{4F8EBEAF-60BB-9B47-8C28-E99DA57EEDAD}" name="Column5232" dataDxfId="11152"/>
    <tableColumn id="5233" xr3:uid="{FCBBE043-D8B3-E548-B992-2C23692228B1}" name="Column5233" dataDxfId="11151"/>
    <tableColumn id="5234" xr3:uid="{60A8576F-C24F-3A4B-ABFB-AEC876A1BD98}" name="Column5234" dataDxfId="11150"/>
    <tableColumn id="5235" xr3:uid="{C1F4B700-0E37-2744-B2DA-3AB003F2DE03}" name="Column5235" dataDxfId="11149"/>
    <tableColumn id="5236" xr3:uid="{68CFD9AA-331E-E040-9E82-ECC001B56C5A}" name="Column5236" dataDxfId="11148"/>
    <tableColumn id="5237" xr3:uid="{7A69AACE-9123-7740-A3EB-2066C648767F}" name="Column5237" dataDxfId="11147"/>
    <tableColumn id="5238" xr3:uid="{FD281364-7620-1949-964B-A13EE3E02237}" name="Column5238" dataDxfId="11146"/>
    <tableColumn id="5239" xr3:uid="{FB071D9D-2850-9C4B-A036-2487A39E7159}" name="Column5239" dataDxfId="11145"/>
    <tableColumn id="5240" xr3:uid="{82298F0E-B27C-704B-B6D4-E07E9AD3C38A}" name="Column5240" dataDxfId="11144"/>
    <tableColumn id="5241" xr3:uid="{40E775B8-F00C-8048-A1A1-41570FB2F22D}" name="Column5241" dataDxfId="11143"/>
    <tableColumn id="5242" xr3:uid="{B75DA8BE-1A08-2043-AAE1-43B5B7737B08}" name="Column5242" dataDxfId="11142"/>
    <tableColumn id="5243" xr3:uid="{6389C907-345E-2146-BCFE-29AC92347DDC}" name="Column5243" dataDxfId="11141"/>
    <tableColumn id="5244" xr3:uid="{591B070E-E385-F847-96D3-A1B11ECBF92C}" name="Column5244" dataDxfId="11140"/>
    <tableColumn id="5245" xr3:uid="{37BF5BD1-BA59-1A43-A1ED-F6D55B502C62}" name="Column5245" dataDxfId="11139"/>
    <tableColumn id="5246" xr3:uid="{39464603-33FB-3F40-8508-58FD9D8D6E02}" name="Column5246" dataDxfId="11138"/>
    <tableColumn id="5247" xr3:uid="{0449E29B-BF49-AB4C-8131-F93D631ABDAF}" name="Column5247" dataDxfId="11137"/>
    <tableColumn id="5248" xr3:uid="{5D676D7A-2D25-3D41-8320-1E6108497170}" name="Column5248" dataDxfId="11136"/>
    <tableColumn id="5249" xr3:uid="{370C2B10-D5A9-6347-B5F5-1F3109512FD7}" name="Column5249" dataDxfId="11135"/>
    <tableColumn id="5250" xr3:uid="{D723587F-892A-2044-A0F4-5A8FC04EC2FC}" name="Column5250" dataDxfId="11134"/>
    <tableColumn id="5251" xr3:uid="{632A817D-0633-084B-BD2D-2ACAE433C721}" name="Column5251" dataDxfId="11133"/>
    <tableColumn id="5252" xr3:uid="{14F8F3D8-69A6-DC4E-982D-7DDA23C1F4FD}" name="Column5252" dataDxfId="11132"/>
    <tableColumn id="5253" xr3:uid="{8F577338-FCBE-4F4E-9BDA-7B26879765C2}" name="Column5253" dataDxfId="11131"/>
    <tableColumn id="5254" xr3:uid="{CBC54F99-BE54-4049-9F3C-41287EEA9F68}" name="Column5254" dataDxfId="11130"/>
    <tableColumn id="5255" xr3:uid="{5BB96144-7E8E-2C4E-ACE6-70C3B51AC536}" name="Column5255" dataDxfId="11129"/>
    <tableColumn id="5256" xr3:uid="{0034AC6A-2CD3-BF44-A00D-F48788826CF8}" name="Column5256" dataDxfId="11128"/>
    <tableColumn id="5257" xr3:uid="{BDF9ECBF-32AD-E34B-9F30-7BC9E809A8F0}" name="Column5257" dataDxfId="11127"/>
    <tableColumn id="5258" xr3:uid="{41C194B5-1CDD-FA4A-BE97-1233FA105073}" name="Column5258" dataDxfId="11126"/>
    <tableColumn id="5259" xr3:uid="{CAFE611D-5693-E743-B6D0-63F59231CD71}" name="Column5259" dataDxfId="11125"/>
    <tableColumn id="5260" xr3:uid="{3738A103-6BD7-BE43-9839-E003B8894316}" name="Column5260" dataDxfId="11124"/>
    <tableColumn id="5261" xr3:uid="{BEA4D687-3ED2-C94B-B37C-9AAF3B9CBB7D}" name="Column5261" dataDxfId="11123"/>
    <tableColumn id="5262" xr3:uid="{9703C8FD-2383-AA49-954C-D06150846344}" name="Column5262" dataDxfId="11122"/>
    <tableColumn id="5263" xr3:uid="{5720DFD9-A644-4F40-8330-5D9B87568E7B}" name="Column5263" dataDxfId="11121"/>
    <tableColumn id="5264" xr3:uid="{BB3542F9-FD89-B04A-B411-2F7E667BD5E1}" name="Column5264" dataDxfId="11120"/>
    <tableColumn id="5265" xr3:uid="{4ED099C0-529D-844F-9712-50242C58360E}" name="Column5265" dataDxfId="11119"/>
    <tableColumn id="5266" xr3:uid="{4C001990-8B82-B440-9A17-78D0BDCC7049}" name="Column5266" dataDxfId="11118"/>
    <tableColumn id="5267" xr3:uid="{95143672-3A35-4640-A886-D847F85660A2}" name="Column5267" dataDxfId="11117"/>
    <tableColumn id="5268" xr3:uid="{9483FCD0-4141-5243-AC06-1FF4D39FDFCB}" name="Column5268" dataDxfId="11116"/>
    <tableColumn id="5269" xr3:uid="{DF6FC7FF-D94B-974B-BB3A-2DB2AA865CF9}" name="Column5269" dataDxfId="11115"/>
    <tableColumn id="5270" xr3:uid="{73182E24-2365-5743-A4CA-B6D5B06F7F9C}" name="Column5270" dataDxfId="11114"/>
    <tableColumn id="5271" xr3:uid="{88887FAF-9849-114E-B15A-6B3D1C24B525}" name="Column5271" dataDxfId="11113"/>
    <tableColumn id="5272" xr3:uid="{8F35E63C-10BF-C54B-B941-13C25F4A650B}" name="Column5272" dataDxfId="11112"/>
    <tableColumn id="5273" xr3:uid="{D91714D2-8B76-404A-B94D-D7B821428DF5}" name="Column5273" dataDxfId="11111"/>
    <tableColumn id="5274" xr3:uid="{A2E0D358-D178-4749-A2EA-28415578770F}" name="Column5274" dataDxfId="11110"/>
    <tableColumn id="5275" xr3:uid="{A291EEE9-3527-BA40-B4B9-F0884642C38C}" name="Column5275" dataDxfId="11109"/>
    <tableColumn id="5276" xr3:uid="{A3CD8BC2-D4B6-434A-A377-FF496B4FCD0E}" name="Column5276" dataDxfId="11108"/>
    <tableColumn id="5277" xr3:uid="{F137F6D2-C889-F44E-8B58-17EF7690C246}" name="Column5277" dataDxfId="11107"/>
    <tableColumn id="5278" xr3:uid="{8D34DD26-2817-A54D-AD4C-73CD73E4B6E5}" name="Column5278" dataDxfId="11106"/>
    <tableColumn id="5279" xr3:uid="{8FDCB1E0-5113-1A4E-A853-767A4ED4EF90}" name="Column5279" dataDxfId="11105"/>
    <tableColumn id="5280" xr3:uid="{5BD8D0AC-405A-C149-98E3-B9FFED8A256B}" name="Column5280" dataDxfId="11104"/>
    <tableColumn id="5281" xr3:uid="{7CC11026-A090-9E4B-AEED-A18E498F80BF}" name="Column5281" dataDxfId="11103"/>
    <tableColumn id="5282" xr3:uid="{D29C9CD0-6407-EB4A-9599-0CC9CCE97E5C}" name="Column5282" dataDxfId="11102"/>
    <tableColumn id="5283" xr3:uid="{D844E532-9D4B-B54E-8C7C-1390E0AEBFB9}" name="Column5283" dataDxfId="11101"/>
    <tableColumn id="5284" xr3:uid="{5C54CB2E-3287-7E46-BCDC-09F1E74A08B6}" name="Column5284" dataDxfId="11100"/>
    <tableColumn id="5285" xr3:uid="{1B49E421-8E21-C344-93AA-4B3F3718825A}" name="Column5285" dataDxfId="11099"/>
    <tableColumn id="5286" xr3:uid="{5EFD722B-45B0-5146-89A6-FB345F84EE8B}" name="Column5286" dataDxfId="11098"/>
    <tableColumn id="5287" xr3:uid="{2B9D3F08-619F-1347-B05E-9D987B26A9C6}" name="Column5287" dataDxfId="11097"/>
    <tableColumn id="5288" xr3:uid="{553F950F-1CDE-7741-AB16-8870BFCCAF14}" name="Column5288" dataDxfId="11096"/>
    <tableColumn id="5289" xr3:uid="{B792B35C-AFEA-FE46-9442-E32B926764BA}" name="Column5289" dataDxfId="11095"/>
    <tableColumn id="5290" xr3:uid="{92635AA4-31ED-394B-9FD0-1186110A4B39}" name="Column5290" dataDxfId="11094"/>
    <tableColumn id="5291" xr3:uid="{82C5BF06-751E-8E49-815F-DFA105932B50}" name="Column5291" dataDxfId="11093"/>
    <tableColumn id="5292" xr3:uid="{B17495AE-42C1-6741-989A-F3A9EC2CE2B7}" name="Column5292" dataDxfId="11092"/>
    <tableColumn id="5293" xr3:uid="{4A50EA2C-4824-6E4C-815A-96114923C803}" name="Column5293" dataDxfId="11091"/>
    <tableColumn id="5294" xr3:uid="{D48B2DB3-B8D1-0B4E-ABAC-747AD2CC76E3}" name="Column5294" dataDxfId="11090"/>
    <tableColumn id="5295" xr3:uid="{95B77EAE-31CA-1643-9B43-9452B093C1C9}" name="Column5295" dataDxfId="11089"/>
    <tableColumn id="5296" xr3:uid="{1AA64F9E-0C50-4C45-8789-AA8171E64855}" name="Column5296" dataDxfId="11088"/>
    <tableColumn id="5297" xr3:uid="{CC83CEFE-837F-FE44-904E-47ADD26614F4}" name="Column5297" dataDxfId="11087"/>
    <tableColumn id="5298" xr3:uid="{F39B8A7F-FD61-8642-BEF6-45BBAFBE279D}" name="Column5298" dataDxfId="11086"/>
    <tableColumn id="5299" xr3:uid="{2D3CE97A-498B-F64E-A792-92B50B2853AA}" name="Column5299" dataDxfId="11085"/>
    <tableColumn id="5300" xr3:uid="{C25852D0-35BC-9F41-88CC-5A90CD30D51C}" name="Column5300" dataDxfId="11084"/>
    <tableColumn id="5301" xr3:uid="{9F70582D-8E48-1841-B5A0-F53EF65AEDD5}" name="Column5301" dataDxfId="11083"/>
    <tableColumn id="5302" xr3:uid="{7F215148-1BC2-3246-8AC5-FF996AFBE191}" name="Column5302" dataDxfId="11082"/>
    <tableColumn id="5303" xr3:uid="{97833C8D-FFB1-4F45-B13D-A412F924E93C}" name="Column5303" dataDxfId="11081"/>
    <tableColumn id="5304" xr3:uid="{018696D8-D36A-F74C-80DD-50572C821C25}" name="Column5304" dataDxfId="11080"/>
    <tableColumn id="5305" xr3:uid="{5A604B79-778C-8844-B94B-BD205BBAB512}" name="Column5305" dataDxfId="11079"/>
    <tableColumn id="5306" xr3:uid="{5A70A72D-510C-0546-9D95-54702B656A9F}" name="Column5306" dataDxfId="11078"/>
    <tableColumn id="5307" xr3:uid="{6863CC28-33B5-E04C-B107-9E52062D7D40}" name="Column5307" dataDxfId="11077"/>
    <tableColumn id="5308" xr3:uid="{813C2960-9CEE-D948-AD72-50628E753FEE}" name="Column5308" dataDxfId="11076"/>
    <tableColumn id="5309" xr3:uid="{C3EA0022-7901-4C43-BDDE-1D1F87A044A8}" name="Column5309" dataDxfId="11075"/>
    <tableColumn id="5310" xr3:uid="{7837CB88-67B7-754C-A7AC-9F411583F5FB}" name="Column5310" dataDxfId="11074"/>
    <tableColumn id="5311" xr3:uid="{C20AA992-B07D-F34B-B0F6-F7AE6F3D5746}" name="Column5311" dataDxfId="11073"/>
    <tableColumn id="5312" xr3:uid="{79ED7A0E-55FB-9747-9EF6-EAF05E9FABBB}" name="Column5312" dataDxfId="11072"/>
    <tableColumn id="5313" xr3:uid="{22412FF9-AFAE-4C46-9F94-42D466411470}" name="Column5313" dataDxfId="11071"/>
    <tableColumn id="5314" xr3:uid="{2DB239C5-7336-2548-A8FA-CEBF1CDD9595}" name="Column5314" dataDxfId="11070"/>
    <tableColumn id="5315" xr3:uid="{A385D51E-25EE-CE45-A0B6-F88D1802523A}" name="Column5315" dataDxfId="11069"/>
    <tableColumn id="5316" xr3:uid="{15A2B8E2-A7B5-2D41-96A1-0ECC13CA9720}" name="Column5316" dataDxfId="11068"/>
    <tableColumn id="5317" xr3:uid="{6BB4A6B1-97EE-CF44-BCF3-15A69D9012A9}" name="Column5317" dataDxfId="11067"/>
    <tableColumn id="5318" xr3:uid="{7EC3B1EA-59D5-EB4E-9D3E-E64F74D7F76F}" name="Column5318" dataDxfId="11066"/>
    <tableColumn id="5319" xr3:uid="{191AD12D-C966-E743-B03F-C9FEE2C98CE2}" name="Column5319" dataDxfId="11065"/>
    <tableColumn id="5320" xr3:uid="{E79A0A5D-6436-E746-B3F6-01A17D00DC42}" name="Column5320" dataDxfId="11064"/>
    <tableColumn id="5321" xr3:uid="{45BB6C91-5983-3445-B8A5-0E8809570231}" name="Column5321" dataDxfId="11063"/>
    <tableColumn id="5322" xr3:uid="{68F532E4-A2D0-4C49-8216-92CA28F8A2DB}" name="Column5322" dataDxfId="11062"/>
    <tableColumn id="5323" xr3:uid="{EB4CFC79-45F8-AE4B-91AF-6C0A0B826C82}" name="Column5323" dataDxfId="11061"/>
    <tableColumn id="5324" xr3:uid="{2ABBC557-E70B-1044-AA9E-4293CB8B43A1}" name="Column5324" dataDxfId="11060"/>
    <tableColumn id="5325" xr3:uid="{3B86319A-48C6-3D4B-A379-EFAF1D67933E}" name="Column5325" dataDxfId="11059"/>
    <tableColumn id="5326" xr3:uid="{6FD16B7B-3066-7143-8AA6-F3FA8549C152}" name="Column5326" dataDxfId="11058"/>
    <tableColumn id="5327" xr3:uid="{52C48FEC-53DC-064F-9B24-47C1CDBB1C5E}" name="Column5327" dataDxfId="11057"/>
    <tableColumn id="5328" xr3:uid="{8281F1D3-8A88-2349-8E1C-9AB4ED07D568}" name="Column5328" dataDxfId="11056"/>
    <tableColumn id="5329" xr3:uid="{C8C73089-BC14-E944-9EE8-25C672A50F45}" name="Column5329" dataDxfId="11055"/>
    <tableColumn id="5330" xr3:uid="{860085E9-780A-8249-B79A-3C84BEA4CC5E}" name="Column5330" dataDxfId="11054"/>
    <tableColumn id="5331" xr3:uid="{A25B898C-32E5-C44E-8DF3-A44672CC40DF}" name="Column5331" dataDxfId="11053"/>
    <tableColumn id="5332" xr3:uid="{F346AA52-21B3-0C4F-9E2A-35F55975AB6F}" name="Column5332" dataDxfId="11052"/>
    <tableColumn id="5333" xr3:uid="{4B76FD9F-EB97-CC4A-8C7A-420A044FCF1F}" name="Column5333" dataDxfId="11051"/>
    <tableColumn id="5334" xr3:uid="{B8CAAFF1-2945-A044-B870-44862FD4D913}" name="Column5334" dataDxfId="11050"/>
    <tableColumn id="5335" xr3:uid="{1996C4B7-3B26-F54A-A128-629AB08AAB8F}" name="Column5335" dataDxfId="11049"/>
    <tableColumn id="5336" xr3:uid="{1EDF2568-7514-304C-9EE2-64EE69862752}" name="Column5336" dataDxfId="11048"/>
    <tableColumn id="5337" xr3:uid="{21299FA9-42C4-2249-8EEA-9686E0E9C504}" name="Column5337" dataDxfId="11047"/>
    <tableColumn id="5338" xr3:uid="{8D1532C2-5E89-5A4A-B738-2C3A0F19B760}" name="Column5338" dataDxfId="11046"/>
    <tableColumn id="5339" xr3:uid="{CF07312C-169E-CB45-BB38-FCD7FB05FB86}" name="Column5339" dataDxfId="11045"/>
    <tableColumn id="5340" xr3:uid="{5A46D146-13ED-A84E-8B25-AFE125E14772}" name="Column5340" dataDxfId="11044"/>
    <tableColumn id="5341" xr3:uid="{B1583DDB-750D-1340-9E81-8AAA56CB6C22}" name="Column5341" dataDxfId="11043"/>
    <tableColumn id="5342" xr3:uid="{12D0855D-5E41-6A43-BB73-3A5C52489E3B}" name="Column5342" dataDxfId="11042"/>
    <tableColumn id="5343" xr3:uid="{2BE21D0D-EB19-E143-8ACF-9ED1A1AC3F72}" name="Column5343" dataDxfId="11041"/>
    <tableColumn id="5344" xr3:uid="{26ADF92F-B55C-AC43-8D85-1C25B77EA5F3}" name="Column5344" dataDxfId="11040"/>
    <tableColumn id="5345" xr3:uid="{6389BCC1-EA7E-EE40-85C2-5EA6AA0C3BC4}" name="Column5345" dataDxfId="11039"/>
    <tableColumn id="5346" xr3:uid="{70061C96-D87D-C64A-98CB-B230CB4AC7EF}" name="Column5346" dataDxfId="11038"/>
    <tableColumn id="5347" xr3:uid="{34B99E96-FE85-7F48-9AA9-8F794E44DC7F}" name="Column5347" dataDxfId="11037"/>
    <tableColumn id="5348" xr3:uid="{8530A83B-BC4E-2E4A-9BC7-2F97A66EA80A}" name="Column5348" dataDxfId="11036"/>
    <tableColumn id="5349" xr3:uid="{34C52954-4C8C-F741-8A55-A94CDCE2BA19}" name="Column5349" dataDxfId="11035"/>
    <tableColumn id="5350" xr3:uid="{96EE9FC0-90F8-4B42-89A2-3C4DD6FA8236}" name="Column5350" dataDxfId="11034"/>
    <tableColumn id="5351" xr3:uid="{1837A506-1528-0443-9FDB-33F5CD4B96A1}" name="Column5351" dataDxfId="11033"/>
    <tableColumn id="5352" xr3:uid="{22EDF44F-5BD1-304B-B0AC-95E76D099780}" name="Column5352" dataDxfId="11032"/>
    <tableColumn id="5353" xr3:uid="{0B86BB17-4BF1-BA43-83BC-20B16C397508}" name="Column5353" dataDxfId="11031"/>
    <tableColumn id="5354" xr3:uid="{76FEA768-2E3B-CD48-8322-0B0F5351417D}" name="Column5354" dataDxfId="11030"/>
    <tableColumn id="5355" xr3:uid="{86C89DE5-F189-3B4B-8724-77256D648AD1}" name="Column5355" dataDxfId="11029"/>
    <tableColumn id="5356" xr3:uid="{37010B79-BD3F-E54A-8E62-4BB86D5D5A59}" name="Column5356" dataDxfId="11028"/>
    <tableColumn id="5357" xr3:uid="{EDD36BA6-D7E0-7245-B3AA-6121A5EA2624}" name="Column5357" dataDxfId="11027"/>
    <tableColumn id="5358" xr3:uid="{4318A2E3-7026-0B4D-812D-EB45F282CF3F}" name="Column5358" dataDxfId="11026"/>
    <tableColumn id="5359" xr3:uid="{32843437-C4DC-2849-9F9E-CEAA3F7C6E9C}" name="Column5359" dataDxfId="11025"/>
    <tableColumn id="5360" xr3:uid="{7E91DBF5-8B92-C948-872A-05E1F342C583}" name="Column5360" dataDxfId="11024"/>
    <tableColumn id="5361" xr3:uid="{F6631B71-2C1D-E248-B045-3FBDF63F684E}" name="Column5361" dataDxfId="11023"/>
    <tableColumn id="5362" xr3:uid="{496F3FED-AB9E-2042-984C-102D4DB8BCB6}" name="Column5362" dataDxfId="11022"/>
    <tableColumn id="5363" xr3:uid="{01676417-1F10-9F46-B4A1-8BFA79D73F2A}" name="Column5363" dataDxfId="11021"/>
    <tableColumn id="5364" xr3:uid="{C5CD1756-4B96-994A-BD87-D0BD8878F4F8}" name="Column5364" dataDxfId="11020"/>
    <tableColumn id="5365" xr3:uid="{5B773006-F1E5-C445-8DBE-DC069560B7A4}" name="Column5365" dataDxfId="11019"/>
    <tableColumn id="5366" xr3:uid="{B6F9A0DC-B960-A148-99F4-C4005222E3E2}" name="Column5366" dataDxfId="11018"/>
    <tableColumn id="5367" xr3:uid="{D4B6D02E-D449-1F45-AEC6-0EB6884E5070}" name="Column5367" dataDxfId="11017"/>
    <tableColumn id="5368" xr3:uid="{DCFC6A7A-390E-AC48-BD29-44E59052B56A}" name="Column5368" dataDxfId="11016"/>
    <tableColumn id="5369" xr3:uid="{91451CC4-2842-4D4A-9820-CD006A97C7A9}" name="Column5369" dataDxfId="11015"/>
    <tableColumn id="5370" xr3:uid="{D497DAD7-4B1B-BD4B-925F-E5AFC4E975F7}" name="Column5370" dataDxfId="11014"/>
    <tableColumn id="5371" xr3:uid="{E369ECA0-5CBE-AA46-9349-F1C440F7E291}" name="Column5371" dataDxfId="11013"/>
    <tableColumn id="5372" xr3:uid="{EA8EF09A-007D-DA4B-AB38-76B7C2C778C4}" name="Column5372" dataDxfId="11012"/>
    <tableColumn id="5373" xr3:uid="{AAF50ED5-F3C6-8743-BC14-F2FA3D92F60A}" name="Column5373" dataDxfId="11011"/>
    <tableColumn id="5374" xr3:uid="{6E6721F6-F052-AF44-AFE0-BAC7C826F225}" name="Column5374" dataDxfId="11010"/>
    <tableColumn id="5375" xr3:uid="{EFE27FC2-EAA7-0E4D-8E83-DF420C752C33}" name="Column5375" dataDxfId="11009"/>
    <tableColumn id="5376" xr3:uid="{13868C14-0720-F54D-ACE1-D164D4D46972}" name="Column5376" dataDxfId="11008"/>
    <tableColumn id="5377" xr3:uid="{C9BD9EEB-6371-B64C-B2EB-4984A0679289}" name="Column5377" dataDxfId="11007"/>
    <tableColumn id="5378" xr3:uid="{AB44F237-0C2A-F642-AEE1-F21D71328778}" name="Column5378" dataDxfId="11006"/>
    <tableColumn id="5379" xr3:uid="{6B6BB56A-FA4C-0A49-84FD-5A813EEEC1D4}" name="Column5379" dataDxfId="11005"/>
    <tableColumn id="5380" xr3:uid="{D50076CE-0A5B-9D42-B239-BFE97F927004}" name="Column5380" dataDxfId="11004"/>
    <tableColumn id="5381" xr3:uid="{4819C82C-0E55-8547-9B82-FB1B95CA09C6}" name="Column5381" dataDxfId="11003"/>
    <tableColumn id="5382" xr3:uid="{A2A14BAB-0E13-C048-9971-5DA18CCB8F35}" name="Column5382" dataDxfId="11002"/>
    <tableColumn id="5383" xr3:uid="{C0088C10-D5B2-0D49-ADFE-0B82F64EBD5E}" name="Column5383" dataDxfId="11001"/>
    <tableColumn id="5384" xr3:uid="{038919E6-F45A-2542-9FC7-2249E52E1C09}" name="Column5384" dataDxfId="11000"/>
    <tableColumn id="5385" xr3:uid="{29D9FAC4-63CB-B24B-8FA9-41BFD7C39906}" name="Column5385" dataDxfId="10999"/>
    <tableColumn id="5386" xr3:uid="{A5A8BEF0-1F1A-374B-B8CB-F3E1E0630328}" name="Column5386" dataDxfId="10998"/>
    <tableColumn id="5387" xr3:uid="{E4D4C088-E838-C94D-93FE-EBC814490AB8}" name="Column5387" dataDxfId="10997"/>
    <tableColumn id="5388" xr3:uid="{4011C32E-7E7D-5B44-8C2F-5DEB6A7BB683}" name="Column5388" dataDxfId="10996"/>
    <tableColumn id="5389" xr3:uid="{91670E52-35E7-DE4C-92F1-D984FB2B0A2F}" name="Column5389" dataDxfId="10995"/>
    <tableColumn id="5390" xr3:uid="{DABBC8D6-C928-C64B-9A6D-77984896F927}" name="Column5390" dataDxfId="10994"/>
    <tableColumn id="5391" xr3:uid="{7AACACE0-5663-9B4A-A0E2-7C97100CD17F}" name="Column5391" dataDxfId="10993"/>
    <tableColumn id="5392" xr3:uid="{1C1C2476-6157-BF47-859C-93D485C415EB}" name="Column5392" dataDxfId="10992"/>
    <tableColumn id="5393" xr3:uid="{48B9C27A-B444-E445-9ED9-70CD199D2AB1}" name="Column5393" dataDxfId="10991"/>
    <tableColumn id="5394" xr3:uid="{5409A8D6-895D-EC46-91B7-4683A1132B27}" name="Column5394" dataDxfId="10990"/>
    <tableColumn id="5395" xr3:uid="{628DF016-8499-B94E-800D-B7B29FD18C87}" name="Column5395" dataDxfId="10989"/>
    <tableColumn id="5396" xr3:uid="{D985EB28-706E-F848-B94E-4557588DAAF0}" name="Column5396" dataDxfId="10988"/>
    <tableColumn id="5397" xr3:uid="{F6D1B323-242E-6F43-8250-875FEC77CE84}" name="Column5397" dataDxfId="10987"/>
    <tableColumn id="5398" xr3:uid="{B153E16F-386D-AC4A-B836-A23CA3D55108}" name="Column5398" dataDxfId="10986"/>
    <tableColumn id="5399" xr3:uid="{9D077817-F7D3-2C48-973A-27524F37EBD2}" name="Column5399" dataDxfId="10985"/>
    <tableColumn id="5400" xr3:uid="{F6A8943B-420E-0145-99FB-96A84E01D43B}" name="Column5400" dataDxfId="10984"/>
    <tableColumn id="5401" xr3:uid="{2F307E17-0AAA-1E46-9642-04610BA3ADB2}" name="Column5401" dataDxfId="10983"/>
    <tableColumn id="5402" xr3:uid="{034D0818-C053-FE42-AFEE-57DE2829D92E}" name="Column5402" dataDxfId="10982"/>
    <tableColumn id="5403" xr3:uid="{6198617C-D24F-564F-9260-EE0350474C68}" name="Column5403" dataDxfId="10981"/>
    <tableColumn id="5404" xr3:uid="{347A81DC-C587-7145-8454-B5CDA437DB90}" name="Column5404" dataDxfId="10980"/>
    <tableColumn id="5405" xr3:uid="{61AFBF80-D242-A546-B8F2-930D826BB5B8}" name="Column5405" dataDxfId="10979"/>
    <tableColumn id="5406" xr3:uid="{086587CA-21E0-DC43-9DD2-24FD04CA7EE4}" name="Column5406" dataDxfId="10978"/>
    <tableColumn id="5407" xr3:uid="{C4FF2B37-8D81-E24D-B36B-7D135AF2A076}" name="Column5407" dataDxfId="10977"/>
    <tableColumn id="5408" xr3:uid="{974CD266-AD65-044C-BCAA-B8ACD8E6F921}" name="Column5408" dataDxfId="10976"/>
    <tableColumn id="5409" xr3:uid="{109CF46F-2517-EB47-AED3-76997B3BD84B}" name="Column5409" dataDxfId="10975"/>
    <tableColumn id="5410" xr3:uid="{CCB94230-3DCB-2946-A210-3138616F96F2}" name="Column5410" dataDxfId="10974"/>
    <tableColumn id="5411" xr3:uid="{585D0A20-9706-4F44-A804-D8D5A01617A8}" name="Column5411" dataDxfId="10973"/>
    <tableColumn id="5412" xr3:uid="{3D523BAA-622F-BE46-8524-335EF668E86D}" name="Column5412" dataDxfId="10972"/>
    <tableColumn id="5413" xr3:uid="{C8C88627-4BC5-6149-B5CF-F383F2EB743F}" name="Column5413" dataDxfId="10971"/>
    <tableColumn id="5414" xr3:uid="{AD2F69F6-279E-A64D-A32D-F8213D142DB3}" name="Column5414" dataDxfId="10970"/>
    <tableColumn id="5415" xr3:uid="{CC03BB73-C83B-8D4E-A1CD-DE5B1DDB96E9}" name="Column5415" dataDxfId="10969"/>
    <tableColumn id="5416" xr3:uid="{AFF7D132-124E-5346-9302-797B87144D8E}" name="Column5416" dataDxfId="10968"/>
    <tableColumn id="5417" xr3:uid="{4753A016-0C8A-364F-BBBA-9C2F83F66B32}" name="Column5417" dataDxfId="10967"/>
    <tableColumn id="5418" xr3:uid="{D8AD1195-4924-754D-A30A-1A46726FEF03}" name="Column5418" dataDxfId="10966"/>
    <tableColumn id="5419" xr3:uid="{2A068B6A-5C78-AE47-80A3-566B315BE6C9}" name="Column5419" dataDxfId="10965"/>
    <tableColumn id="5420" xr3:uid="{ABA71FFA-7066-B842-83F8-EEA82A99BFC0}" name="Column5420" dataDxfId="10964"/>
    <tableColumn id="5421" xr3:uid="{84DE2C93-B3C2-0844-BEB0-290FA880CCFE}" name="Column5421" dataDxfId="10963"/>
    <tableColumn id="5422" xr3:uid="{A2008E51-B346-B04E-9CC0-22EB81C09833}" name="Column5422" dataDxfId="10962"/>
    <tableColumn id="5423" xr3:uid="{3760826E-44DF-D34D-BA62-6D54D9A5E5A4}" name="Column5423" dataDxfId="10961"/>
    <tableColumn id="5424" xr3:uid="{5CBB8F71-16C5-A44A-BFE1-AC555A843A77}" name="Column5424" dataDxfId="10960"/>
    <tableColumn id="5425" xr3:uid="{5899D48C-A793-8345-897B-98AD1218BA9E}" name="Column5425" dataDxfId="10959"/>
    <tableColumn id="5426" xr3:uid="{61331175-7833-584C-A25C-6575D9CF86AA}" name="Column5426" dataDxfId="10958"/>
    <tableColumn id="5427" xr3:uid="{D1CB6C52-5BC2-6A4A-9944-69DB94B6F1EA}" name="Column5427" dataDxfId="10957"/>
    <tableColumn id="5428" xr3:uid="{DF54C4BF-A39A-CE45-896A-CB47BB48AC11}" name="Column5428" dataDxfId="10956"/>
    <tableColumn id="5429" xr3:uid="{2A107D1A-37A2-BD4F-A07E-8E173B9DD708}" name="Column5429" dataDxfId="10955"/>
    <tableColumn id="5430" xr3:uid="{A619661F-8DEF-5848-A43F-FF7D12DA8532}" name="Column5430" dataDxfId="10954"/>
    <tableColumn id="5431" xr3:uid="{6E9040C2-38D6-3045-8D0C-E4BA8DBC9F98}" name="Column5431" dataDxfId="10953"/>
    <tableColumn id="5432" xr3:uid="{104BA703-12B6-A745-A402-548C15181A2D}" name="Column5432" dataDxfId="10952"/>
    <tableColumn id="5433" xr3:uid="{2A25BBDD-7D99-184E-A782-F36338C42A0A}" name="Column5433" dataDxfId="10951"/>
    <tableColumn id="5434" xr3:uid="{A67691DC-E089-D046-B8F0-F370060699AD}" name="Column5434" dataDxfId="10950"/>
    <tableColumn id="5435" xr3:uid="{AF4C79C7-AA80-AA4B-9F84-2EB7289ECFEB}" name="Column5435" dataDxfId="10949"/>
    <tableColumn id="5436" xr3:uid="{59139A71-8B6C-6549-98A3-C61746E9FD91}" name="Column5436" dataDxfId="10948"/>
    <tableColumn id="5437" xr3:uid="{890834E4-4484-A146-A1BB-B4E90841C02C}" name="Column5437" dataDxfId="10947"/>
    <tableColumn id="5438" xr3:uid="{75984B89-10EC-DA47-B90A-06389D732BE2}" name="Column5438" dataDxfId="10946"/>
    <tableColumn id="5439" xr3:uid="{83F52566-DA29-B946-A5E6-A33DE27B7309}" name="Column5439" dataDxfId="10945"/>
    <tableColumn id="5440" xr3:uid="{C205B436-BEBD-BC4E-BC05-37391E994771}" name="Column5440" dataDxfId="10944"/>
    <tableColumn id="5441" xr3:uid="{AD70C04A-41A5-8E4E-953B-AE729D2A1D53}" name="Column5441" dataDxfId="10943"/>
    <tableColumn id="5442" xr3:uid="{C0AFD1E2-9321-6E48-A35C-3D2E881A2B89}" name="Column5442" dataDxfId="10942"/>
    <tableColumn id="5443" xr3:uid="{EF94588C-A49D-3845-BA4A-2DECA7589BC6}" name="Column5443" dataDxfId="10941"/>
    <tableColumn id="5444" xr3:uid="{8AB12318-6D1E-4748-B4A2-31A7764FF0D2}" name="Column5444" dataDxfId="10940"/>
    <tableColumn id="5445" xr3:uid="{836A7900-2687-2A43-950B-9B7DB838D0C7}" name="Column5445" dataDxfId="10939"/>
    <tableColumn id="5446" xr3:uid="{F84110A9-46A9-FE49-9617-AC0759240086}" name="Column5446" dataDxfId="10938"/>
    <tableColumn id="5447" xr3:uid="{2DEE19FC-7A6D-D34E-A3CC-0B17E68AB312}" name="Column5447" dataDxfId="10937"/>
    <tableColumn id="5448" xr3:uid="{AC13F060-15E7-FF46-A91D-CC52B806E559}" name="Column5448" dataDxfId="10936"/>
    <tableColumn id="5449" xr3:uid="{A8ABB199-93EF-0A4C-9EA4-D586FD5E58A9}" name="Column5449" dataDxfId="10935"/>
    <tableColumn id="5450" xr3:uid="{3B1B7F62-62F0-504D-9FFC-9989D3CB8B13}" name="Column5450" dataDxfId="10934"/>
    <tableColumn id="5451" xr3:uid="{D22E52E8-5EB0-6E40-8AC4-1F5B32FABA86}" name="Column5451" dataDxfId="10933"/>
    <tableColumn id="5452" xr3:uid="{BA1ADEF1-F308-8346-BAF2-C66EDFED43C9}" name="Column5452" dataDxfId="10932"/>
    <tableColumn id="5453" xr3:uid="{F2513304-EAFB-AC4A-B1DE-FCDD0096AE01}" name="Column5453" dataDxfId="10931"/>
    <tableColumn id="5454" xr3:uid="{A535A1BB-7EE0-5E40-83E3-F5EB2E461860}" name="Column5454" dataDxfId="10930"/>
    <tableColumn id="5455" xr3:uid="{59988808-62BA-E44F-B82B-5DB4364A6843}" name="Column5455" dataDxfId="10929"/>
    <tableColumn id="5456" xr3:uid="{7395FFDE-643A-D348-866F-8076ABDD7299}" name="Column5456" dataDxfId="10928"/>
    <tableColumn id="5457" xr3:uid="{2AD82E7F-4655-C545-A189-7358CF49BF0E}" name="Column5457" dataDxfId="10927"/>
    <tableColumn id="5458" xr3:uid="{C037CC60-E96C-A748-94B2-62E53666EE31}" name="Column5458" dataDxfId="10926"/>
    <tableColumn id="5459" xr3:uid="{4001C73F-E2EB-2342-962D-84E93936C5D8}" name="Column5459" dataDxfId="10925"/>
    <tableColumn id="5460" xr3:uid="{90F2B67C-FF50-6F47-8E29-339948C5B597}" name="Column5460" dataDxfId="10924"/>
    <tableColumn id="5461" xr3:uid="{5D63DCCB-1496-2A4B-A9BD-56F53A30DACA}" name="Column5461" dataDxfId="10923"/>
    <tableColumn id="5462" xr3:uid="{C695F6EB-6327-1C4A-8674-B091288B45EB}" name="Column5462" dataDxfId="10922"/>
    <tableColumn id="5463" xr3:uid="{C4398382-44E4-2C44-A1D8-5D1B724DB301}" name="Column5463" dataDxfId="10921"/>
    <tableColumn id="5464" xr3:uid="{353D4335-B0B8-054A-B24C-F2D186138687}" name="Column5464" dataDxfId="10920"/>
    <tableColumn id="5465" xr3:uid="{C6E49CE2-0982-A347-B772-607A691AD693}" name="Column5465" dataDxfId="10919"/>
    <tableColumn id="5466" xr3:uid="{3D871486-02AD-A54C-AB4A-82C10E694A5C}" name="Column5466" dataDxfId="10918"/>
    <tableColumn id="5467" xr3:uid="{6D33AB33-BE0C-2D42-B80E-C7E356744A33}" name="Column5467" dataDxfId="10917"/>
    <tableColumn id="5468" xr3:uid="{BFA6BFAF-1DCC-094B-9D34-F49757D06DB7}" name="Column5468" dataDxfId="10916"/>
    <tableColumn id="5469" xr3:uid="{74BF2D3E-7400-4E4A-82A3-61EA768ED57F}" name="Column5469" dataDxfId="10915"/>
    <tableColumn id="5470" xr3:uid="{8B4CD8D8-FE16-6B41-9B20-4EFF62999F02}" name="Column5470" dataDxfId="10914"/>
    <tableColumn id="5471" xr3:uid="{FD23207D-3A52-9C42-8149-B8C09E98CBAC}" name="Column5471" dataDxfId="10913"/>
    <tableColumn id="5472" xr3:uid="{E80BA6B5-C0C8-DB4C-9037-8E4F69F92875}" name="Column5472" dataDxfId="10912"/>
    <tableColumn id="5473" xr3:uid="{33C36317-8C9A-4347-B2FB-5867DD8625E4}" name="Column5473" dataDxfId="10911"/>
    <tableColumn id="5474" xr3:uid="{5A9FB9A0-7E6A-C54E-B26D-914FE45F545F}" name="Column5474" dataDxfId="10910"/>
    <tableColumn id="5475" xr3:uid="{7129E5D0-58C6-E64B-9CBC-5455F28F224F}" name="Column5475" dataDxfId="10909"/>
    <tableColumn id="5476" xr3:uid="{0CB79954-7823-6846-B8E7-530E794388AB}" name="Column5476" dataDxfId="10908"/>
    <tableColumn id="5477" xr3:uid="{722DA299-8461-E745-B6EC-2B756F7992FF}" name="Column5477" dataDxfId="10907"/>
    <tableColumn id="5478" xr3:uid="{CCEB3CE8-0220-1642-A440-1AE919E73031}" name="Column5478" dataDxfId="10906"/>
    <tableColumn id="5479" xr3:uid="{F8258515-E6FA-4B41-AD48-E53805C3F007}" name="Column5479" dataDxfId="10905"/>
    <tableColumn id="5480" xr3:uid="{99786BA2-749B-4545-ABF2-720BDDFF88FF}" name="Column5480" dataDxfId="10904"/>
    <tableColumn id="5481" xr3:uid="{A05CF45C-E30D-B34C-B06B-6B1E5A0B6429}" name="Column5481" dataDxfId="10903"/>
    <tableColumn id="5482" xr3:uid="{3BD59CFF-D979-FB4C-931F-E84A505DEDCD}" name="Column5482" dataDxfId="10902"/>
    <tableColumn id="5483" xr3:uid="{2E0BEBD8-32F1-B941-ADD2-C58CA1E33EAD}" name="Column5483" dataDxfId="10901"/>
    <tableColumn id="5484" xr3:uid="{A4C2FC81-9660-F741-87C9-DE50271350AD}" name="Column5484" dataDxfId="10900"/>
    <tableColumn id="5485" xr3:uid="{359C91E2-6123-D94D-BE42-60CF8BBD92DA}" name="Column5485" dataDxfId="10899"/>
    <tableColumn id="5486" xr3:uid="{55A63908-F434-994F-8D2A-F072FE25F936}" name="Column5486" dataDxfId="10898"/>
    <tableColumn id="5487" xr3:uid="{5F0C0D66-AEF9-C44D-8E06-E2479CBDA45A}" name="Column5487" dataDxfId="10897"/>
    <tableColumn id="5488" xr3:uid="{E3A8898C-64E0-644C-9AE3-DA6F5A1D2E61}" name="Column5488" dataDxfId="10896"/>
    <tableColumn id="5489" xr3:uid="{3E105A68-7973-4847-9816-2DC590AAE85C}" name="Column5489" dataDxfId="10895"/>
    <tableColumn id="5490" xr3:uid="{3B74C5D8-30BB-2140-817A-114CDE418053}" name="Column5490" dataDxfId="10894"/>
    <tableColumn id="5491" xr3:uid="{4B5675FF-D937-2048-A198-192BB2BEC469}" name="Column5491" dataDxfId="10893"/>
    <tableColumn id="5492" xr3:uid="{66603C32-EC99-BB4F-B1E9-EB858C1A8FFB}" name="Column5492" dataDxfId="10892"/>
    <tableColumn id="5493" xr3:uid="{34FA76A4-EB3F-B24B-9E4E-2CC5F4CE1021}" name="Column5493" dataDxfId="10891"/>
    <tableColumn id="5494" xr3:uid="{3DB3A25D-3816-E440-9CF6-6D111884A02B}" name="Column5494" dataDxfId="10890"/>
    <tableColumn id="5495" xr3:uid="{0989E49A-F5B0-7849-B194-B7C27DA11C46}" name="Column5495" dataDxfId="10889"/>
    <tableColumn id="5496" xr3:uid="{4E696294-E829-2B47-B678-6CF0A32EE9AB}" name="Column5496" dataDxfId="10888"/>
    <tableColumn id="5497" xr3:uid="{F5BC3C5F-E2C5-9840-9F87-2374386B05F2}" name="Column5497" dataDxfId="10887"/>
    <tableColumn id="5498" xr3:uid="{948AF297-6D54-414D-8DC3-17F5CFD8C4F9}" name="Column5498" dataDxfId="10886"/>
    <tableColumn id="5499" xr3:uid="{216F673B-F3AC-204D-B06E-F9C3B4BB6C55}" name="Column5499" dataDxfId="10885"/>
    <tableColumn id="5500" xr3:uid="{B8793624-A687-4246-9FA1-08B6764A24A2}" name="Column5500" dataDxfId="10884"/>
    <tableColumn id="5501" xr3:uid="{DEEA8A15-C2D9-7F4C-822A-C5F97A5A9453}" name="Column5501" dataDxfId="10883"/>
    <tableColumn id="5502" xr3:uid="{5CE8BF58-B221-0146-9387-40BC6A2AF2A2}" name="Column5502" dataDxfId="10882"/>
    <tableColumn id="5503" xr3:uid="{873DC189-EF40-0149-A984-31814A9D0EC2}" name="Column5503" dataDxfId="10881"/>
    <tableColumn id="5504" xr3:uid="{0E13B54C-B127-414C-8A7C-20176997527D}" name="Column5504" dataDxfId="10880"/>
    <tableColumn id="5505" xr3:uid="{29374955-6324-8E4A-A42C-D2288EA16106}" name="Column5505" dataDxfId="10879"/>
    <tableColumn id="5506" xr3:uid="{4F9FA551-D321-6047-A673-00F61314E683}" name="Column5506" dataDxfId="10878"/>
    <tableColumn id="5507" xr3:uid="{96F0E70E-697D-294C-8E65-B45B711E6CED}" name="Column5507" dataDxfId="10877"/>
    <tableColumn id="5508" xr3:uid="{35DB4762-55F4-A843-AC41-F6F15DBCF61E}" name="Column5508" dataDxfId="10876"/>
    <tableColumn id="5509" xr3:uid="{3373D2C1-807C-6C41-9D1F-055504299F52}" name="Column5509" dataDxfId="10875"/>
    <tableColumn id="5510" xr3:uid="{F1014A72-FC41-244F-A74F-7438B1CCFAB4}" name="Column5510" dataDxfId="10874"/>
    <tableColumn id="5511" xr3:uid="{68B90DBA-DE46-9342-A572-A1E202DA2871}" name="Column5511" dataDxfId="10873"/>
    <tableColumn id="5512" xr3:uid="{11697198-9CB1-EE4E-A4A6-FEA3101BBEE4}" name="Column5512" dataDxfId="10872"/>
    <tableColumn id="5513" xr3:uid="{D70654DB-2986-5649-9292-C774F3A71FCF}" name="Column5513" dataDxfId="10871"/>
    <tableColumn id="5514" xr3:uid="{2AA9B052-EB8C-4D4B-9E58-12DEF9424087}" name="Column5514" dataDxfId="10870"/>
    <tableColumn id="5515" xr3:uid="{B3E0B055-2960-DC41-8F26-64C2A5B84A02}" name="Column5515" dataDxfId="10869"/>
    <tableColumn id="5516" xr3:uid="{0AA20DD7-6061-CC45-84E6-3DF923B97450}" name="Column5516" dataDxfId="10868"/>
    <tableColumn id="5517" xr3:uid="{2FFE5498-F39B-394F-B30F-A684BEC2F316}" name="Column5517" dataDxfId="10867"/>
    <tableColumn id="5518" xr3:uid="{AE631357-3F9A-684A-BF76-C685B6BB4181}" name="Column5518" dataDxfId="10866"/>
    <tableColumn id="5519" xr3:uid="{1CEFF976-8D24-5446-AC03-99F2655A6BC3}" name="Column5519" dataDxfId="10865"/>
    <tableColumn id="5520" xr3:uid="{78DF38CE-E40B-8B41-82EC-7B075AB520F4}" name="Column5520" dataDxfId="10864"/>
    <tableColumn id="5521" xr3:uid="{886165BF-7979-A343-BB83-91ED0E5A204B}" name="Column5521" dataDxfId="10863"/>
    <tableColumn id="5522" xr3:uid="{2AC6B549-B282-F44A-B0E4-64108D47B5E3}" name="Column5522" dataDxfId="10862"/>
    <tableColumn id="5523" xr3:uid="{BB937512-53A7-1246-85E1-757DCF0A94E6}" name="Column5523" dataDxfId="10861"/>
    <tableColumn id="5524" xr3:uid="{7A4B3544-A7EF-684B-A688-59DA2E959AFF}" name="Column5524" dataDxfId="10860"/>
    <tableColumn id="5525" xr3:uid="{A093C122-F436-0448-A1BE-9CC89DDF5BA0}" name="Column5525" dataDxfId="10859"/>
    <tableColumn id="5526" xr3:uid="{117090A0-840C-4B4D-83E0-B69BE4ABFE9C}" name="Column5526" dataDxfId="10858"/>
    <tableColumn id="5527" xr3:uid="{0D9206C0-B3FC-7B4B-84BD-20905926402B}" name="Column5527" dataDxfId="10857"/>
    <tableColumn id="5528" xr3:uid="{916F25BF-7604-0D4D-ABDD-30E2F1C7D1BE}" name="Column5528" dataDxfId="10856"/>
    <tableColumn id="5529" xr3:uid="{CAFA1E7B-4D07-9441-80EE-3CAACC5BA576}" name="Column5529" dataDxfId="10855"/>
    <tableColumn id="5530" xr3:uid="{86C8F0DD-485D-934E-B705-C56751F2936D}" name="Column5530" dataDxfId="10854"/>
    <tableColumn id="5531" xr3:uid="{5DF80C4C-E375-E44A-9873-177E6633615F}" name="Column5531" dataDxfId="10853"/>
    <tableColumn id="5532" xr3:uid="{6BE1BCFB-EF0D-A749-91A6-A91E983FD3D2}" name="Column5532" dataDxfId="10852"/>
    <tableColumn id="5533" xr3:uid="{172A27DD-293F-814E-819D-ACE497C39158}" name="Column5533" dataDxfId="10851"/>
    <tableColumn id="5534" xr3:uid="{B430DF0D-A9D8-D64A-8706-467A8AAB2C8E}" name="Column5534" dataDxfId="10850"/>
    <tableColumn id="5535" xr3:uid="{2CE77108-531F-2341-B379-A52029DC74F8}" name="Column5535" dataDxfId="10849"/>
    <tableColumn id="5536" xr3:uid="{88FF8E8F-E359-294A-9F09-5CFC21F14852}" name="Column5536" dataDxfId="10848"/>
    <tableColumn id="5537" xr3:uid="{13C077D6-F0B9-DE4C-86AB-6645D70E0A81}" name="Column5537" dataDxfId="10847"/>
    <tableColumn id="5538" xr3:uid="{27B30738-808F-1347-981C-3FF66D20AFB2}" name="Column5538" dataDxfId="10846"/>
    <tableColumn id="5539" xr3:uid="{81BE2030-1632-3347-8CF4-AAAAF36E45A3}" name="Column5539" dataDxfId="10845"/>
    <tableColumn id="5540" xr3:uid="{907B4A29-D53F-5A48-9084-3A4ED14FCDD8}" name="Column5540" dataDxfId="10844"/>
    <tableColumn id="5541" xr3:uid="{4D11D6C2-29EF-6043-911B-EF7021D91E90}" name="Column5541" dataDxfId="10843"/>
    <tableColumn id="5542" xr3:uid="{F1C16ED6-4284-F64C-B67E-87244D3FFBD0}" name="Column5542" dataDxfId="10842"/>
    <tableColumn id="5543" xr3:uid="{CA91889A-8BD6-2045-A0E5-482C04ECC95D}" name="Column5543" dataDxfId="10841"/>
    <tableColumn id="5544" xr3:uid="{076E2E3F-8052-034B-9BF5-EAA9F3754279}" name="Column5544" dataDxfId="10840"/>
    <tableColumn id="5545" xr3:uid="{8B06A82B-8AD3-2D46-9F99-F5ED2ECB9B0E}" name="Column5545" dataDxfId="10839"/>
    <tableColumn id="5546" xr3:uid="{EB905BC2-981D-DE44-A0BE-5D2429418AFF}" name="Column5546" dataDxfId="10838"/>
    <tableColumn id="5547" xr3:uid="{BF5E2BAF-D8C0-894D-9E5E-BD110E383DE3}" name="Column5547" dataDxfId="10837"/>
    <tableColumn id="5548" xr3:uid="{45D8898D-7735-E246-8E7D-58F63279CC3E}" name="Column5548" dataDxfId="10836"/>
    <tableColumn id="5549" xr3:uid="{3471CD1D-5077-C544-8988-B4EA44A8B7CB}" name="Column5549" dataDxfId="10835"/>
    <tableColumn id="5550" xr3:uid="{B0FD8BEE-D1D2-B249-9C39-DBD2CADCB75F}" name="Column5550" dataDxfId="10834"/>
    <tableColumn id="5551" xr3:uid="{7AFBD61F-5A65-DD4A-A98B-71D63B26B5D9}" name="Column5551" dataDxfId="10833"/>
    <tableColumn id="5552" xr3:uid="{CD238A7E-C599-8C44-8A38-E6533BB49D64}" name="Column5552" dataDxfId="10832"/>
    <tableColumn id="5553" xr3:uid="{95CDBFC2-5C0B-7E41-BD9E-1A313EC3F432}" name="Column5553" dataDxfId="10831"/>
    <tableColumn id="5554" xr3:uid="{6F9BE57F-96D6-F048-934B-06854981DE76}" name="Column5554" dataDxfId="10830"/>
    <tableColumn id="5555" xr3:uid="{2D2ABD7E-BAFB-0D44-8065-7F69E9A736F0}" name="Column5555" dataDxfId="10829"/>
    <tableColumn id="5556" xr3:uid="{495CFD87-4421-E544-BFCB-13692ED994B7}" name="Column5556" dataDxfId="10828"/>
    <tableColumn id="5557" xr3:uid="{EE5547BD-45B7-F846-B3C4-51DCBD0B3D24}" name="Column5557" dataDxfId="10827"/>
    <tableColumn id="5558" xr3:uid="{24BAF162-3F06-3449-A8A3-C097552CC57C}" name="Column5558" dataDxfId="10826"/>
    <tableColumn id="5559" xr3:uid="{41016FFC-9E23-5F4D-9393-1E1BF03C55AA}" name="Column5559" dataDxfId="10825"/>
    <tableColumn id="5560" xr3:uid="{414B1CF7-F6E3-4942-8889-2BB28CB48461}" name="Column5560" dataDxfId="10824"/>
    <tableColumn id="5561" xr3:uid="{84CE2A05-D7A6-BE49-85E1-D15EDC7952E8}" name="Column5561" dataDxfId="10823"/>
    <tableColumn id="5562" xr3:uid="{C9323063-8DA1-A94B-B812-8F0BAE0BD167}" name="Column5562" dataDxfId="10822"/>
    <tableColumn id="5563" xr3:uid="{B0AA22D9-05FA-DE46-A7E7-E87DD661F144}" name="Column5563" dataDxfId="10821"/>
    <tableColumn id="5564" xr3:uid="{1EB5FDD0-CC03-FD44-A929-7E099BFEAD84}" name="Column5564" dataDxfId="10820"/>
    <tableColumn id="5565" xr3:uid="{C6B5D44C-9AF4-5845-A9F8-A1137AB3A2AD}" name="Column5565" dataDxfId="10819"/>
    <tableColumn id="5566" xr3:uid="{2CF624CC-6AD4-B640-88BC-B0EA00FA5B87}" name="Column5566" dataDxfId="10818"/>
    <tableColumn id="5567" xr3:uid="{373033E6-6476-3044-B40C-4ACB726A1E80}" name="Column5567" dataDxfId="10817"/>
    <tableColumn id="5568" xr3:uid="{1C516B1D-F20E-5F45-9BF5-C71D22392ACB}" name="Column5568" dataDxfId="10816"/>
    <tableColumn id="5569" xr3:uid="{56DA4C60-4E52-C941-ABC0-1123A3643967}" name="Column5569" dataDxfId="10815"/>
    <tableColumn id="5570" xr3:uid="{185D147D-95FE-AE40-9C4B-89AD02C2C0ED}" name="Column5570" dataDxfId="10814"/>
    <tableColumn id="5571" xr3:uid="{A605584A-AA89-C148-98FF-F19BC6FA1B46}" name="Column5571" dataDxfId="10813"/>
    <tableColumn id="5572" xr3:uid="{91700BF8-8543-8847-974A-24B5C978188E}" name="Column5572" dataDxfId="10812"/>
    <tableColumn id="5573" xr3:uid="{48EAFD62-C133-3A4E-98A9-18628B55111A}" name="Column5573" dataDxfId="10811"/>
    <tableColumn id="5574" xr3:uid="{5ACB755A-8180-9E40-8D17-7E7FAD43499E}" name="Column5574" dataDxfId="10810"/>
    <tableColumn id="5575" xr3:uid="{A0E2D8E1-1377-7C4C-A136-11ADCBCA2DCF}" name="Column5575" dataDxfId="10809"/>
    <tableColumn id="5576" xr3:uid="{FD73D452-3099-7248-8E92-BD1ACD73F49E}" name="Column5576" dataDxfId="10808"/>
    <tableColumn id="5577" xr3:uid="{8AE25366-F5EC-E045-BF2A-4434C8979B04}" name="Column5577" dataDxfId="10807"/>
    <tableColumn id="5578" xr3:uid="{5D8E5E1E-EC12-214E-BB73-49052BF17B20}" name="Column5578" dataDxfId="10806"/>
    <tableColumn id="5579" xr3:uid="{006F3B01-8E75-3049-9CE8-664B5C315CA6}" name="Column5579" dataDxfId="10805"/>
    <tableColumn id="5580" xr3:uid="{E8D6D0EE-316F-1647-858E-3C01E48B3D84}" name="Column5580" dataDxfId="10804"/>
    <tableColumn id="5581" xr3:uid="{7CB0DE94-3A3F-D344-A198-F61A61A747A5}" name="Column5581" dataDxfId="10803"/>
    <tableColumn id="5582" xr3:uid="{706081CF-6C30-7640-A1BD-8EA120B578D2}" name="Column5582" dataDxfId="10802"/>
    <tableColumn id="5583" xr3:uid="{BEFA6539-D492-5748-9B22-6E058F64BD5B}" name="Column5583" dataDxfId="10801"/>
    <tableColumn id="5584" xr3:uid="{E443D1CB-2E9C-A643-A37F-93C7035CD853}" name="Column5584" dataDxfId="10800"/>
    <tableColumn id="5585" xr3:uid="{0B272095-7949-DA47-A2B7-6EC6FDA8BC22}" name="Column5585" dataDxfId="10799"/>
    <tableColumn id="5586" xr3:uid="{C7FEEC99-FA5E-2341-B9EE-9E8B14699007}" name="Column5586" dataDxfId="10798"/>
    <tableColumn id="5587" xr3:uid="{131C23A4-34AE-0546-B240-650B004C29A0}" name="Column5587" dataDxfId="10797"/>
    <tableColumn id="5588" xr3:uid="{214ECD71-6B88-2E44-8D98-A755FC1C42EB}" name="Column5588" dataDxfId="10796"/>
    <tableColumn id="5589" xr3:uid="{4159920E-F0DA-AF41-807C-D7D87FB0E9C3}" name="Column5589" dataDxfId="10795"/>
    <tableColumn id="5590" xr3:uid="{00E9C01C-7008-2B4F-8F18-B27F5E4919E4}" name="Column5590" dataDxfId="10794"/>
    <tableColumn id="5591" xr3:uid="{AB5A491F-65BA-4E42-A5D1-0B53D7E136D1}" name="Column5591" dataDxfId="10793"/>
    <tableColumn id="5592" xr3:uid="{B86D3A5A-89A5-3740-8069-DB5A706620C5}" name="Column5592" dataDxfId="10792"/>
    <tableColumn id="5593" xr3:uid="{A40EA628-BB84-014C-87DE-82E9D8655D24}" name="Column5593" dataDxfId="10791"/>
    <tableColumn id="5594" xr3:uid="{BB8EF35A-C218-1A4D-98BE-DB3CB176ACF4}" name="Column5594" dataDxfId="10790"/>
    <tableColumn id="5595" xr3:uid="{9ACFC1AD-6775-E74E-8D3C-DEDDB66FB8AB}" name="Column5595" dataDxfId="10789"/>
    <tableColumn id="5596" xr3:uid="{D8D94329-B424-B846-AD9A-273574C122C7}" name="Column5596" dataDxfId="10788"/>
    <tableColumn id="5597" xr3:uid="{CDD328FD-823C-CA40-BCF0-ABFF735F0022}" name="Column5597" dataDxfId="10787"/>
    <tableColumn id="5598" xr3:uid="{8C6809B5-CB38-F244-9CD7-D19740D30152}" name="Column5598" dataDxfId="10786"/>
    <tableColumn id="5599" xr3:uid="{CFA84C1D-3598-9F48-BA99-E0B223FA8F29}" name="Column5599" dataDxfId="10785"/>
    <tableColumn id="5600" xr3:uid="{F2C1D83A-802E-FA43-A51C-65F4015E3379}" name="Column5600" dataDxfId="10784"/>
    <tableColumn id="5601" xr3:uid="{7CF5564D-B3CA-E347-8EB3-1494B5CCF58C}" name="Column5601" dataDxfId="10783"/>
    <tableColumn id="5602" xr3:uid="{19081E83-45E5-5543-9C15-A45778B6578D}" name="Column5602" dataDxfId="10782"/>
    <tableColumn id="5603" xr3:uid="{2CE6BC2C-AD85-8749-88E8-73A555D89BDB}" name="Column5603" dataDxfId="10781"/>
    <tableColumn id="5604" xr3:uid="{5A2E0BD1-DFDF-C744-9209-B6B61CBFB1D0}" name="Column5604" dataDxfId="10780"/>
    <tableColumn id="5605" xr3:uid="{B4BF7566-68A2-A74A-8037-013DB7DE61B0}" name="Column5605" dataDxfId="10779"/>
    <tableColumn id="5606" xr3:uid="{E790976F-3356-3243-A9CA-080E95D3558A}" name="Column5606" dataDxfId="10778"/>
    <tableColumn id="5607" xr3:uid="{7D8915C4-A646-3243-B114-01F36ED7B822}" name="Column5607" dataDxfId="10777"/>
    <tableColumn id="5608" xr3:uid="{5DED359E-6618-8E49-96BA-C289CB1FAFE4}" name="Column5608" dataDxfId="10776"/>
    <tableColumn id="5609" xr3:uid="{0B447DBF-4883-8D42-9DF6-D8B1AD80DA53}" name="Column5609" dataDxfId="10775"/>
    <tableColumn id="5610" xr3:uid="{FA1688BD-FDBA-6F49-8981-AF0B86D05BDD}" name="Column5610" dataDxfId="10774"/>
    <tableColumn id="5611" xr3:uid="{B000DAED-7164-3147-A57E-623F87302A1D}" name="Column5611" dataDxfId="10773"/>
    <tableColumn id="5612" xr3:uid="{D0884606-FA6F-4648-AE6B-F830A31DEB3D}" name="Column5612" dataDxfId="10772"/>
    <tableColumn id="5613" xr3:uid="{D7D1EE39-6EA1-CB41-9A44-6494AEE7984A}" name="Column5613" dataDxfId="10771"/>
    <tableColumn id="5614" xr3:uid="{9E5EDB26-1ACC-E04B-B028-66C8BA057B71}" name="Column5614" dataDxfId="10770"/>
    <tableColumn id="5615" xr3:uid="{0DB92DED-BB4C-7A4B-A334-A908A29D0AF9}" name="Column5615" dataDxfId="10769"/>
    <tableColumn id="5616" xr3:uid="{3EF5A91E-ED58-3F46-86E8-E33A82E5387D}" name="Column5616" dataDxfId="10768"/>
    <tableColumn id="5617" xr3:uid="{93887E86-CBDB-BB42-8031-5293C81F995A}" name="Column5617" dataDxfId="10767"/>
    <tableColumn id="5618" xr3:uid="{2E06A521-1E5A-6240-8899-245D92A42DCB}" name="Column5618" dataDxfId="10766"/>
    <tableColumn id="5619" xr3:uid="{EF518A5A-9165-D549-9DD6-E80B5067D638}" name="Column5619" dataDxfId="10765"/>
    <tableColumn id="5620" xr3:uid="{20C3C826-86CB-3141-9E88-BC8CBD6DC383}" name="Column5620" dataDxfId="10764"/>
    <tableColumn id="5621" xr3:uid="{2D42E1ED-24B0-E14F-B52A-D497DC7624CE}" name="Column5621" dataDxfId="10763"/>
    <tableColumn id="5622" xr3:uid="{A458B733-9442-9B46-8F1E-237B3E371664}" name="Column5622" dataDxfId="10762"/>
    <tableColumn id="5623" xr3:uid="{04B74D98-7A50-4146-B819-E9F1AF1CDC9D}" name="Column5623" dataDxfId="10761"/>
    <tableColumn id="5624" xr3:uid="{AA560639-F7BC-8549-AD71-92C1A17D411B}" name="Column5624" dataDxfId="10760"/>
    <tableColumn id="5625" xr3:uid="{DB9CAC64-6DD1-2F4A-839F-D04B479BA326}" name="Column5625" dataDxfId="10759"/>
    <tableColumn id="5626" xr3:uid="{3ABAB6DD-6A56-DA4B-8D2A-9312CCEFAF45}" name="Column5626" dataDxfId="10758"/>
    <tableColumn id="5627" xr3:uid="{901D7845-E942-5949-AB10-32DDF6601698}" name="Column5627" dataDxfId="10757"/>
    <tableColumn id="5628" xr3:uid="{FA930887-CFCA-DA40-B92D-942EA3286F1B}" name="Column5628" dataDxfId="10756"/>
    <tableColumn id="5629" xr3:uid="{94B66200-5810-4C43-8AB3-30D411C93DAA}" name="Column5629" dataDxfId="10755"/>
    <tableColumn id="5630" xr3:uid="{EB051077-918B-5F45-9005-30AAFD4294B8}" name="Column5630" dataDxfId="10754"/>
    <tableColumn id="5631" xr3:uid="{912F09E8-E9A9-FC48-A3AB-1B9094C0E860}" name="Column5631" dataDxfId="10753"/>
    <tableColumn id="5632" xr3:uid="{29C066F3-3EC0-AF42-86C3-260ACDF7931A}" name="Column5632" dataDxfId="10752"/>
    <tableColumn id="5633" xr3:uid="{43EB2E1A-C550-3445-BB46-F29ADFF73C5D}" name="Column5633" dataDxfId="10751"/>
    <tableColumn id="5634" xr3:uid="{531A36FB-4A6B-034B-939A-DD8D308E4851}" name="Column5634" dataDxfId="10750"/>
    <tableColumn id="5635" xr3:uid="{3A887BBD-E408-7841-B28E-E3BD9BB606D7}" name="Column5635" dataDxfId="10749"/>
    <tableColumn id="5636" xr3:uid="{FB9AD8F3-BE35-824B-8BD8-F7A49A7ED4B3}" name="Column5636" dataDxfId="10748"/>
    <tableColumn id="5637" xr3:uid="{6D8941EA-8F83-E840-9969-853D73805F41}" name="Column5637" dataDxfId="10747"/>
    <tableColumn id="5638" xr3:uid="{085480F6-80C2-EC41-B745-A7CFE15F0EC1}" name="Column5638" dataDxfId="10746"/>
    <tableColumn id="5639" xr3:uid="{771B2842-953F-6442-ACD9-6F267852475B}" name="Column5639" dataDxfId="10745"/>
    <tableColumn id="5640" xr3:uid="{5BABB48B-5D5A-0B4F-A449-1A4799A5B1A9}" name="Column5640" dataDxfId="10744"/>
    <tableColumn id="5641" xr3:uid="{5827F391-34AD-6443-8D2A-EBEE270CD737}" name="Column5641" dataDxfId="10743"/>
    <tableColumn id="5642" xr3:uid="{D4E27178-DDB0-DB48-A30B-0ECD3740CDCB}" name="Column5642" dataDxfId="10742"/>
    <tableColumn id="5643" xr3:uid="{6C40A102-9010-DA42-A8F6-762385C5A3C1}" name="Column5643" dataDxfId="10741"/>
    <tableColumn id="5644" xr3:uid="{3A6EB495-B64D-8147-BDFC-249F09583EB9}" name="Column5644" dataDxfId="10740"/>
    <tableColumn id="5645" xr3:uid="{7BE49551-6C58-5642-BB01-19F6680216B3}" name="Column5645" dataDxfId="10739"/>
    <tableColumn id="5646" xr3:uid="{89090738-4CF5-2E44-89DA-E0ACBF64F2C4}" name="Column5646" dataDxfId="10738"/>
    <tableColumn id="5647" xr3:uid="{EF43F60C-15F1-144F-A0F9-999110A5391A}" name="Column5647" dataDxfId="10737"/>
    <tableColumn id="5648" xr3:uid="{7F5BFEFD-0E42-5D4E-A9B2-7613E4E21FD4}" name="Column5648" dataDxfId="10736"/>
    <tableColumn id="5649" xr3:uid="{CDA0C128-C5F0-FD4C-BE6A-F8FF514B7F39}" name="Column5649" dataDxfId="10735"/>
    <tableColumn id="5650" xr3:uid="{8DF5E4C4-4005-7942-AAC8-3396DB1894E3}" name="Column5650" dataDxfId="10734"/>
    <tableColumn id="5651" xr3:uid="{3ED70D35-D989-EC46-86DE-58D4CEE87FF3}" name="Column5651" dataDxfId="10733"/>
    <tableColumn id="5652" xr3:uid="{068F10AA-14E4-FF44-823F-D58286E6EB07}" name="Column5652" dataDxfId="10732"/>
    <tableColumn id="5653" xr3:uid="{5EF2FA7B-7297-6442-920E-021690D63EE5}" name="Column5653" dataDxfId="10731"/>
    <tableColumn id="5654" xr3:uid="{56B96A47-EC9B-1741-8DE7-815798CB9E0D}" name="Column5654" dataDxfId="10730"/>
    <tableColumn id="5655" xr3:uid="{CF43E9CB-AEEE-7C45-B3BD-174A9C3CABFF}" name="Column5655" dataDxfId="10729"/>
    <tableColumn id="5656" xr3:uid="{04C58966-3C18-4644-8D66-612B95EB047B}" name="Column5656" dataDxfId="10728"/>
    <tableColumn id="5657" xr3:uid="{BC1768FD-1296-0D4F-926B-4D3CBE878342}" name="Column5657" dataDxfId="10727"/>
    <tableColumn id="5658" xr3:uid="{6B4FF556-8448-8447-96CE-B11EB93D3F2F}" name="Column5658" dataDxfId="10726"/>
    <tableColumn id="5659" xr3:uid="{4798806C-1BB1-D541-A1C2-A5470EA6F9B8}" name="Column5659" dataDxfId="10725"/>
    <tableColumn id="5660" xr3:uid="{021B6A20-1D98-B248-B68E-596AB69CA8B8}" name="Column5660" dataDxfId="10724"/>
    <tableColumn id="5661" xr3:uid="{94A2D364-7066-AB48-885A-FB24D9E5BB7A}" name="Column5661" dataDxfId="10723"/>
    <tableColumn id="5662" xr3:uid="{4E4D90E1-9794-3A48-B559-E2C5FEF618C3}" name="Column5662" dataDxfId="10722"/>
    <tableColumn id="5663" xr3:uid="{FAED3D54-DC0C-6C4A-854D-4F2514A5AE55}" name="Column5663" dataDxfId="10721"/>
    <tableColumn id="5664" xr3:uid="{44306322-A8EC-7F4D-8CEB-E1473602012A}" name="Column5664" dataDxfId="10720"/>
    <tableColumn id="5665" xr3:uid="{EF26EF31-6833-E648-92A5-2E399A1B2CFD}" name="Column5665" dataDxfId="10719"/>
    <tableColumn id="5666" xr3:uid="{354628E9-C8F6-354C-9B1A-D398C499EE32}" name="Column5666" dataDxfId="10718"/>
    <tableColumn id="5667" xr3:uid="{0787D366-A6C5-6D48-A35B-B2299892F025}" name="Column5667" dataDxfId="10717"/>
    <tableColumn id="5668" xr3:uid="{3A1D1825-7E4A-9748-9D7D-AE6CD469E06F}" name="Column5668" dataDxfId="10716"/>
    <tableColumn id="5669" xr3:uid="{47295FF8-3A20-2747-8A1E-BE7BCCDAFAD6}" name="Column5669" dataDxfId="10715"/>
    <tableColumn id="5670" xr3:uid="{3AAEA6D6-FB98-C14C-93AA-DC523F94EA1A}" name="Column5670" dataDxfId="10714"/>
    <tableColumn id="5671" xr3:uid="{06F889E4-3594-144F-BC8F-A39CB4C70493}" name="Column5671" dataDxfId="10713"/>
    <tableColumn id="5672" xr3:uid="{15D193EE-3AF3-F242-BB8F-15A3094ECF37}" name="Column5672" dataDxfId="10712"/>
    <tableColumn id="5673" xr3:uid="{BF1D87CF-572E-404E-AC70-BF25E9060B56}" name="Column5673" dataDxfId="10711"/>
    <tableColumn id="5674" xr3:uid="{31520204-4AEC-3747-A0C5-E8628754EB10}" name="Column5674" dataDxfId="10710"/>
    <tableColumn id="5675" xr3:uid="{172C91CC-0FB3-E94A-AD5F-294C546C0CB0}" name="Column5675" dataDxfId="10709"/>
    <tableColumn id="5676" xr3:uid="{CA535100-F5C2-7F40-A680-1A9049D28973}" name="Column5676" dataDxfId="10708"/>
    <tableColumn id="5677" xr3:uid="{0DB953FA-DD31-9047-A5A6-ADB9F986ECDA}" name="Column5677" dataDxfId="10707"/>
    <tableColumn id="5678" xr3:uid="{95DB2B8E-37BB-A346-936F-EDA69B6DB777}" name="Column5678" dataDxfId="10706"/>
    <tableColumn id="5679" xr3:uid="{AB73D887-85BE-1542-9691-9C08F2A8825F}" name="Column5679" dataDxfId="10705"/>
    <tableColumn id="5680" xr3:uid="{A541AB63-DD62-2B49-A3D6-75C3F0401236}" name="Column5680" dataDxfId="10704"/>
    <tableColumn id="5681" xr3:uid="{44D5EE6E-55E8-2C46-A93B-F015167539DC}" name="Column5681" dataDxfId="10703"/>
    <tableColumn id="5682" xr3:uid="{EC091866-675E-3C48-8D6A-9C0D93D5E287}" name="Column5682" dataDxfId="10702"/>
    <tableColumn id="5683" xr3:uid="{F7C1ACEE-FE70-3945-825B-78473D868E61}" name="Column5683" dataDxfId="10701"/>
    <tableColumn id="5684" xr3:uid="{7B4E4998-BD62-0E4C-BFB3-BA40B2126DDE}" name="Column5684" dataDxfId="10700"/>
    <tableColumn id="5685" xr3:uid="{969AFBC3-73F3-BB42-9439-F762E099E06A}" name="Column5685" dataDxfId="10699"/>
    <tableColumn id="5686" xr3:uid="{048FB0A9-9214-224B-A1F3-1B0F1D5ABABB}" name="Column5686" dataDxfId="10698"/>
    <tableColumn id="5687" xr3:uid="{D30FE43E-C5E5-174D-B22E-BCBEC19E85AB}" name="Column5687" dataDxfId="10697"/>
    <tableColumn id="5688" xr3:uid="{9BDC638E-C38A-CC4E-A3ED-B6FADE083DC2}" name="Column5688" dataDxfId="10696"/>
    <tableColumn id="5689" xr3:uid="{9C2BD5E0-0588-E74F-A8AF-E0656B69297A}" name="Column5689" dataDxfId="10695"/>
    <tableColumn id="5690" xr3:uid="{AC4139A6-94FF-6C4A-9A1B-43E7D4D3C8AA}" name="Column5690" dataDxfId="10694"/>
    <tableColumn id="5691" xr3:uid="{923B8722-095E-804E-B828-01E00449B77F}" name="Column5691" dataDxfId="10693"/>
    <tableColumn id="5692" xr3:uid="{39185A65-77F3-0143-9137-675B950E9ECA}" name="Column5692" dataDxfId="10692"/>
    <tableColumn id="5693" xr3:uid="{D61F0151-FF0C-954D-8B63-0F9A4D0B5633}" name="Column5693" dataDxfId="10691"/>
    <tableColumn id="5694" xr3:uid="{9F1BFE90-E073-9C4E-BC67-C49F703AD000}" name="Column5694" dataDxfId="10690"/>
    <tableColumn id="5695" xr3:uid="{C4D981DE-22FF-F54A-B515-0D091C476854}" name="Column5695" dataDxfId="10689"/>
    <tableColumn id="5696" xr3:uid="{068B464F-57DF-2843-AFC9-9A4BD9991617}" name="Column5696" dataDxfId="10688"/>
    <tableColumn id="5697" xr3:uid="{28A4394A-26F6-D641-A3C4-711E99DFD279}" name="Column5697" dataDxfId="10687"/>
    <tableColumn id="5698" xr3:uid="{F696E51A-BC1A-B046-83F4-AA315F4DB012}" name="Column5698" dataDxfId="10686"/>
    <tableColumn id="5699" xr3:uid="{516E3D14-F906-444F-A644-FCE1C1E226B0}" name="Column5699" dataDxfId="10685"/>
    <tableColumn id="5700" xr3:uid="{1875CBE5-BD9F-6C4B-A5D6-71F53A1C33DC}" name="Column5700" dataDxfId="10684"/>
    <tableColumn id="5701" xr3:uid="{43F67D56-5825-934C-A76E-18F0A6A9EE1C}" name="Column5701" dataDxfId="10683"/>
    <tableColumn id="5702" xr3:uid="{7F445F1D-1AC3-A643-8A91-674F064D9FFE}" name="Column5702" dataDxfId="10682"/>
    <tableColumn id="5703" xr3:uid="{EF91B7AC-3934-7442-BD00-134462DA223A}" name="Column5703" dataDxfId="10681"/>
    <tableColumn id="5704" xr3:uid="{27F3CF04-408B-1F4D-B218-4DB8D586FB12}" name="Column5704" dataDxfId="10680"/>
    <tableColumn id="5705" xr3:uid="{C09F9904-B218-1F43-A533-31AB58558588}" name="Column5705" dataDxfId="10679"/>
    <tableColumn id="5706" xr3:uid="{A621B83B-97AC-6E4F-9943-FAFC63C4B454}" name="Column5706" dataDxfId="10678"/>
    <tableColumn id="5707" xr3:uid="{F103E489-F6AE-6649-BD2B-1FCEA9D68510}" name="Column5707" dataDxfId="10677"/>
    <tableColumn id="5708" xr3:uid="{4A0D431B-0A03-2545-9EE4-AF13D96A7B1D}" name="Column5708" dataDxfId="10676"/>
    <tableColumn id="5709" xr3:uid="{409175F7-DBC8-D747-8CCC-2B345A079B77}" name="Column5709" dataDxfId="10675"/>
    <tableColumn id="5710" xr3:uid="{816BDDB2-4BAF-1E42-B3B2-EB1811C493DD}" name="Column5710" dataDxfId="10674"/>
    <tableColumn id="5711" xr3:uid="{92ACCC39-10F3-F54C-9F4C-9312009169C7}" name="Column5711" dataDxfId="10673"/>
    <tableColumn id="5712" xr3:uid="{00E6E3C6-2E57-1247-A31F-58E599A3F7F0}" name="Column5712" dataDxfId="10672"/>
    <tableColumn id="5713" xr3:uid="{5F2BB791-2333-B346-A28B-A073C3D7C2C7}" name="Column5713" dataDxfId="10671"/>
    <tableColumn id="5714" xr3:uid="{757ED2B8-D47E-B44D-AAE1-C9472A797496}" name="Column5714" dataDxfId="10670"/>
    <tableColumn id="5715" xr3:uid="{629B0733-8F22-5947-B1CC-AB169C20AAAB}" name="Column5715" dataDxfId="10669"/>
    <tableColumn id="5716" xr3:uid="{39AD3BD7-72A3-AD4F-BD34-5DD791F64C2B}" name="Column5716" dataDxfId="10668"/>
    <tableColumn id="5717" xr3:uid="{8CF91906-1183-A242-AF45-B7E267A61083}" name="Column5717" dataDxfId="10667"/>
    <tableColumn id="5718" xr3:uid="{60CFF68B-CB0D-3B42-A4ED-42BE1DBD2314}" name="Column5718" dataDxfId="10666"/>
    <tableColumn id="5719" xr3:uid="{2AA83BA7-7567-F744-9100-346F951CBB5A}" name="Column5719" dataDxfId="10665"/>
    <tableColumn id="5720" xr3:uid="{9B158417-3D80-F845-B74A-94E4D0FC13C7}" name="Column5720" dataDxfId="10664"/>
    <tableColumn id="5721" xr3:uid="{F19652F0-F1AF-D542-9817-3542A4AA0945}" name="Column5721" dataDxfId="10663"/>
    <tableColumn id="5722" xr3:uid="{6B29E317-BD42-3443-A7F7-7EF3D456F707}" name="Column5722" dataDxfId="10662"/>
    <tableColumn id="5723" xr3:uid="{AB3BCD0F-F94C-DF4F-842F-795ED6EDA8CC}" name="Column5723" dataDxfId="10661"/>
    <tableColumn id="5724" xr3:uid="{F2D19B2B-65E0-8749-977D-35A883050BF2}" name="Column5724" dataDxfId="10660"/>
    <tableColumn id="5725" xr3:uid="{F811F9D9-7F19-A24E-AFAE-6CFF2344FB91}" name="Column5725" dataDxfId="10659"/>
    <tableColumn id="5726" xr3:uid="{D53CB442-0BA5-4E4F-8B7A-308108C1CC70}" name="Column5726" dataDxfId="10658"/>
    <tableColumn id="5727" xr3:uid="{5B361954-D115-3F43-AF4E-2C554FCEA924}" name="Column5727" dataDxfId="10657"/>
    <tableColumn id="5728" xr3:uid="{EE69F687-943E-1244-B4AA-188846A85CA3}" name="Column5728" dataDxfId="10656"/>
    <tableColumn id="5729" xr3:uid="{3EA52E7D-90F1-634C-A38E-85CA72E0D30C}" name="Column5729" dataDxfId="10655"/>
    <tableColumn id="5730" xr3:uid="{48404524-6ED0-0B49-855A-774B0432FC20}" name="Column5730" dataDxfId="10654"/>
    <tableColumn id="5731" xr3:uid="{1AE9B5C2-7303-DA4E-B4AB-B6AB7498776D}" name="Column5731" dataDxfId="10653"/>
    <tableColumn id="5732" xr3:uid="{92E46078-3564-5A46-A98E-0475201C3D74}" name="Column5732" dataDxfId="10652"/>
    <tableColumn id="5733" xr3:uid="{62E6E81E-9110-3044-8070-3B46E25834AB}" name="Column5733" dataDxfId="10651"/>
    <tableColumn id="5734" xr3:uid="{C368D7F2-45D9-1840-A612-42D60E3FE20A}" name="Column5734" dataDxfId="10650"/>
    <tableColumn id="5735" xr3:uid="{6452ACC7-3D85-2543-B6C6-91AAA9E89ACD}" name="Column5735" dataDxfId="10649"/>
    <tableColumn id="5736" xr3:uid="{16872F27-88D0-B141-AEE2-508AA4AF23D1}" name="Column5736" dataDxfId="10648"/>
    <tableColumn id="5737" xr3:uid="{1F208A0A-BFFB-E84B-8E88-7E33A9BF89E1}" name="Column5737" dataDxfId="10647"/>
    <tableColumn id="5738" xr3:uid="{5D2A230C-6300-AF4B-B238-FA9D037CCCEA}" name="Column5738" dataDxfId="10646"/>
    <tableColumn id="5739" xr3:uid="{AB7A5601-4C3B-AC48-8E12-1136ADEA5BF8}" name="Column5739" dataDxfId="10645"/>
    <tableColumn id="5740" xr3:uid="{BD072EDE-3639-C844-A622-A0D171F45DD1}" name="Column5740" dataDxfId="10644"/>
    <tableColumn id="5741" xr3:uid="{8C5D018B-28E4-CE42-98A8-38BAF19B9085}" name="Column5741" dataDxfId="10643"/>
    <tableColumn id="5742" xr3:uid="{4C825905-F4CF-8040-BA5B-18659191BFD4}" name="Column5742" dataDxfId="10642"/>
    <tableColumn id="5743" xr3:uid="{27427D86-CACA-5547-9703-64B257E4312A}" name="Column5743" dataDxfId="10641"/>
    <tableColumn id="5744" xr3:uid="{35B728AF-1EBC-2841-9432-6BFD2ED12F73}" name="Column5744" dataDxfId="10640"/>
    <tableColumn id="5745" xr3:uid="{5B7C381D-BD70-AD4E-B78D-5218542303FB}" name="Column5745" dataDxfId="10639"/>
    <tableColumn id="5746" xr3:uid="{C6A823C0-B01E-DF43-B03D-56F2B514DCBD}" name="Column5746" dataDxfId="10638"/>
    <tableColumn id="5747" xr3:uid="{3E51612B-5073-064B-BBD6-D42D244F0222}" name="Column5747" dataDxfId="10637"/>
    <tableColumn id="5748" xr3:uid="{FB2F7098-CB18-1243-9A65-3BEC5B3621BE}" name="Column5748" dataDxfId="10636"/>
    <tableColumn id="5749" xr3:uid="{BCAA9D09-B186-904D-ACDA-9D5DDD3565F9}" name="Column5749" dataDxfId="10635"/>
    <tableColumn id="5750" xr3:uid="{6D4E9AED-A368-8A46-8534-664953D59E93}" name="Column5750" dataDxfId="10634"/>
    <tableColumn id="5751" xr3:uid="{6BE35ECF-A2DC-3E4B-A949-02B49050EC0C}" name="Column5751" dataDxfId="10633"/>
    <tableColumn id="5752" xr3:uid="{864362B4-D770-8C4E-AE52-34DC60FDA574}" name="Column5752" dataDxfId="10632"/>
    <tableColumn id="5753" xr3:uid="{ED300B98-30A8-534A-BFA6-13F3B53D2DA3}" name="Column5753" dataDxfId="10631"/>
    <tableColumn id="5754" xr3:uid="{2BD368F7-933E-8346-98E8-252ADCCFCFCE}" name="Column5754" dataDxfId="10630"/>
    <tableColumn id="5755" xr3:uid="{7FCCB209-F924-ED45-8F0D-5C86D0611DFF}" name="Column5755" dataDxfId="10629"/>
    <tableColumn id="5756" xr3:uid="{BCB65D22-342E-9F49-8A65-6846FEC38747}" name="Column5756" dataDxfId="10628"/>
    <tableColumn id="5757" xr3:uid="{98AC2D21-5868-3B49-BA09-15EC77BE3B92}" name="Column5757" dataDxfId="10627"/>
    <tableColumn id="5758" xr3:uid="{729C5F5B-AB75-E848-9C93-538F24850408}" name="Column5758" dataDxfId="10626"/>
    <tableColumn id="5759" xr3:uid="{C45D23CE-F3A6-8E43-8280-BD604F252118}" name="Column5759" dataDxfId="10625"/>
    <tableColumn id="5760" xr3:uid="{66BDFB48-C4CF-6949-986C-62A272204E55}" name="Column5760" dataDxfId="10624"/>
    <tableColumn id="5761" xr3:uid="{9B7A8980-D047-2F45-AFFF-C174D6932F2D}" name="Column5761" dataDxfId="10623"/>
    <tableColumn id="5762" xr3:uid="{A1A153A8-4014-5243-A26B-CBDDB764CC9C}" name="Column5762" dataDxfId="10622"/>
    <tableColumn id="5763" xr3:uid="{B14BB8AB-C85C-D448-8E09-B21A6C11EB08}" name="Column5763" dataDxfId="10621"/>
    <tableColumn id="5764" xr3:uid="{D9F51D9B-1E17-D04A-AC56-36A7C094D776}" name="Column5764" dataDxfId="10620"/>
    <tableColumn id="5765" xr3:uid="{ADD6CA53-95A2-2641-B288-D97FEDDB7E3B}" name="Column5765" dataDxfId="10619"/>
    <tableColumn id="5766" xr3:uid="{14E824AF-C9F6-9D47-BCD5-1B7AFA075D45}" name="Column5766" dataDxfId="10618"/>
    <tableColumn id="5767" xr3:uid="{A3F7A8E9-29AB-E74E-8181-F0BAFF1CE52E}" name="Column5767" dataDxfId="10617"/>
    <tableColumn id="5768" xr3:uid="{1B8E79F1-B80D-454F-837E-BB5D96CF282F}" name="Column5768" dataDxfId="10616"/>
    <tableColumn id="5769" xr3:uid="{78B63A50-ECDD-5C41-9C7A-846247B7B622}" name="Column5769" dataDxfId="10615"/>
    <tableColumn id="5770" xr3:uid="{D4F459F7-D7F5-1A46-B83D-8601BA0DF43A}" name="Column5770" dataDxfId="10614"/>
    <tableColumn id="5771" xr3:uid="{1FAD349C-1FB9-8A45-98D7-6ED34C90D57B}" name="Column5771" dataDxfId="10613"/>
    <tableColumn id="5772" xr3:uid="{D2B624BE-34B6-1145-9A67-D68FB34012B4}" name="Column5772" dataDxfId="10612"/>
    <tableColumn id="5773" xr3:uid="{81E7B70B-6147-A548-86F6-8D42A41CFA5B}" name="Column5773" dataDxfId="10611"/>
    <tableColumn id="5774" xr3:uid="{C9AEECBF-1AE0-5A4E-B3A9-E72FE2EBEE38}" name="Column5774" dataDxfId="10610"/>
    <tableColumn id="5775" xr3:uid="{FDBD5D59-DDF5-D143-91B7-BEB468053229}" name="Column5775" dataDxfId="10609"/>
    <tableColumn id="5776" xr3:uid="{70C15876-B850-3A41-AE6E-148FC679E2A7}" name="Column5776" dataDxfId="10608"/>
    <tableColumn id="5777" xr3:uid="{753469F9-AE17-984F-BE91-8D99558EEC4D}" name="Column5777" dataDxfId="10607"/>
    <tableColumn id="5778" xr3:uid="{935F3541-A1CF-AD4F-B269-CE252CD724D1}" name="Column5778" dataDxfId="10606"/>
    <tableColumn id="5779" xr3:uid="{BAB2CC03-02BA-464B-83BC-3E851FFA0CEF}" name="Column5779" dataDxfId="10605"/>
    <tableColumn id="5780" xr3:uid="{1F33636D-29B7-8348-BC39-629FD58FD778}" name="Column5780" dataDxfId="10604"/>
    <tableColumn id="5781" xr3:uid="{1C30A809-F9C4-EE48-83F8-8CC66881C161}" name="Column5781" dataDxfId="10603"/>
    <tableColumn id="5782" xr3:uid="{D84CE8A4-4064-FA45-9D5A-03FD715230BF}" name="Column5782" dataDxfId="10602"/>
    <tableColumn id="5783" xr3:uid="{E5C54678-52A4-6E42-B659-C13CFAF70640}" name="Column5783" dataDxfId="10601"/>
    <tableColumn id="5784" xr3:uid="{14D528AB-4F8E-B942-B30D-03E6528DDB8B}" name="Column5784" dataDxfId="10600"/>
    <tableColumn id="5785" xr3:uid="{47744562-C19E-1C4F-B67C-C1D44D40DECE}" name="Column5785" dataDxfId="10599"/>
    <tableColumn id="5786" xr3:uid="{BF351376-A22D-CD42-9109-EB23C369BAAE}" name="Column5786" dataDxfId="10598"/>
    <tableColumn id="5787" xr3:uid="{23BBDDF7-B424-394C-A0CE-EDFD98A74DA4}" name="Column5787" dataDxfId="10597"/>
    <tableColumn id="5788" xr3:uid="{34E56DCE-5FEC-364B-8E58-77E6B5E46712}" name="Column5788" dataDxfId="10596"/>
    <tableColumn id="5789" xr3:uid="{2B0F3584-915B-004C-B988-0DFA6C78D8CE}" name="Column5789" dataDxfId="10595"/>
    <tableColumn id="5790" xr3:uid="{87C71C9A-28C0-9048-A448-EF9D71F49622}" name="Column5790" dataDxfId="10594"/>
    <tableColumn id="5791" xr3:uid="{E07A630E-0B18-EB4D-8FE5-977C882B9B9C}" name="Column5791" dataDxfId="10593"/>
    <tableColumn id="5792" xr3:uid="{5644EA16-BB56-6B4D-B786-7420FF4E02AA}" name="Column5792" dataDxfId="10592"/>
    <tableColumn id="5793" xr3:uid="{1F455528-A3AD-404B-8D15-67EC3FA5008F}" name="Column5793" dataDxfId="10591"/>
    <tableColumn id="5794" xr3:uid="{F1391A39-F884-714A-813B-BD35927B7DDA}" name="Column5794" dataDxfId="10590"/>
    <tableColumn id="5795" xr3:uid="{6E5BAEA0-C83D-D049-B8D9-78D9D4F2F0B2}" name="Column5795" dataDxfId="10589"/>
    <tableColumn id="5796" xr3:uid="{8B936B84-E617-5640-AD93-42F358519A7E}" name="Column5796" dataDxfId="10588"/>
    <tableColumn id="5797" xr3:uid="{0131C153-3509-BD49-A46D-9803C98BB881}" name="Column5797" dataDxfId="10587"/>
    <tableColumn id="5798" xr3:uid="{1D8C0DC0-8D3B-B942-A9AA-0717C7B4265F}" name="Column5798" dataDxfId="10586"/>
    <tableColumn id="5799" xr3:uid="{0457E51F-AD8C-4047-9F6F-B77BF60A2BC3}" name="Column5799" dataDxfId="10585"/>
    <tableColumn id="5800" xr3:uid="{366C7225-CE3E-1842-9973-720C41A5FD5A}" name="Column5800" dataDxfId="10584"/>
    <tableColumn id="5801" xr3:uid="{745F94EF-7182-554C-88A9-1A6968C37933}" name="Column5801" dataDxfId="10583"/>
    <tableColumn id="5802" xr3:uid="{24CA2F92-DEAF-D54F-AD0B-B85B6D3E2D33}" name="Column5802" dataDxfId="10582"/>
    <tableColumn id="5803" xr3:uid="{6FD75B2A-8C3F-DC4E-9BD2-02F5F9201D40}" name="Column5803" dataDxfId="10581"/>
    <tableColumn id="5804" xr3:uid="{19889D5E-1B08-484B-85A5-7B5348578617}" name="Column5804" dataDxfId="10580"/>
    <tableColumn id="5805" xr3:uid="{60200049-C170-9744-BAA7-2C181CBB509D}" name="Column5805" dataDxfId="10579"/>
    <tableColumn id="5806" xr3:uid="{F7CC0E21-DDDB-B746-91AB-9D762DA28FF5}" name="Column5806" dataDxfId="10578"/>
    <tableColumn id="5807" xr3:uid="{2DFAF0BF-E478-F846-962E-231C665C9C90}" name="Column5807" dataDxfId="10577"/>
    <tableColumn id="5808" xr3:uid="{82851C9C-BFF4-314E-8894-56F0B92DE7C4}" name="Column5808" dataDxfId="10576"/>
    <tableColumn id="5809" xr3:uid="{5E598AEE-83EC-5E46-B4B1-B0E81E684245}" name="Column5809" dataDxfId="10575"/>
    <tableColumn id="5810" xr3:uid="{2D6F256C-0E65-9B43-9E84-9C47C2510451}" name="Column5810" dataDxfId="10574"/>
    <tableColumn id="5811" xr3:uid="{07A42622-3AA7-3D46-A47A-400477ABC4DA}" name="Column5811" dataDxfId="10573"/>
    <tableColumn id="5812" xr3:uid="{11D6B0DA-0EEC-104B-A9DE-867BD88784E7}" name="Column5812" dataDxfId="10572"/>
    <tableColumn id="5813" xr3:uid="{DCF21131-0988-0A4D-9603-95D82FCD7C0D}" name="Column5813" dataDxfId="10571"/>
    <tableColumn id="5814" xr3:uid="{66705D33-7A2E-B64A-897B-9DAD19E62C99}" name="Column5814" dataDxfId="10570"/>
    <tableColumn id="5815" xr3:uid="{8ED85437-17A6-6A4A-9545-1595C4080A97}" name="Column5815" dataDxfId="10569"/>
    <tableColumn id="5816" xr3:uid="{B18AFD20-4B68-5C47-BE0E-CA8BDB1FD31D}" name="Column5816" dataDxfId="10568"/>
    <tableColumn id="5817" xr3:uid="{5D2B5557-889F-BE4B-AD1A-C8BDBD4388F4}" name="Column5817" dataDxfId="10567"/>
    <tableColumn id="5818" xr3:uid="{7F37898C-12BD-D248-AE2D-F81A4D65374F}" name="Column5818" dataDxfId="10566"/>
    <tableColumn id="5819" xr3:uid="{82FF1046-CE34-EB4E-88B6-6539F9350425}" name="Column5819" dataDxfId="10565"/>
    <tableColumn id="5820" xr3:uid="{2B966F66-AD40-F84E-A800-BFA0C80A3296}" name="Column5820" dataDxfId="10564"/>
    <tableColumn id="5821" xr3:uid="{D4E2FAEC-E1C0-5141-A378-C5142402EF2D}" name="Column5821" dataDxfId="10563"/>
    <tableColumn id="5822" xr3:uid="{73282F81-D416-5541-810D-DAA52FB9249A}" name="Column5822" dataDxfId="10562"/>
    <tableColumn id="5823" xr3:uid="{070630D3-BC78-DA4C-97BC-12BF352EE4C4}" name="Column5823" dataDxfId="10561"/>
    <tableColumn id="5824" xr3:uid="{C9CB8BD3-E959-984C-9416-FE54EFA71825}" name="Column5824" dataDxfId="10560"/>
    <tableColumn id="5825" xr3:uid="{4DB0FE6B-6199-2E45-9F99-72BF2FCF5867}" name="Column5825" dataDxfId="10559"/>
    <tableColumn id="5826" xr3:uid="{11588CC2-25FE-CE40-B617-AF13225F75E3}" name="Column5826" dataDxfId="10558"/>
    <tableColumn id="5827" xr3:uid="{89EE758B-FD29-4044-9275-79EEF5FB25AC}" name="Column5827" dataDxfId="10557"/>
    <tableColumn id="5828" xr3:uid="{CCD2DB81-619F-164A-9C75-DD67A7CC31EC}" name="Column5828" dataDxfId="10556"/>
    <tableColumn id="5829" xr3:uid="{680E56D2-5D5D-444A-A442-1F94BEC51B04}" name="Column5829" dataDxfId="10555"/>
    <tableColumn id="5830" xr3:uid="{D959AA4E-A32F-4D43-835D-09F67EB7095D}" name="Column5830" dataDxfId="10554"/>
    <tableColumn id="5831" xr3:uid="{713459D6-A0A4-CD45-9080-ACADDC3376D1}" name="Column5831" dataDxfId="10553"/>
    <tableColumn id="5832" xr3:uid="{3279B456-9F5D-F84C-A38D-725620BA7324}" name="Column5832" dataDxfId="10552"/>
    <tableColumn id="5833" xr3:uid="{5AEED64D-FF58-AD43-8808-C690D878C4AA}" name="Column5833" dataDxfId="10551"/>
    <tableColumn id="5834" xr3:uid="{06BCC23C-4EEF-7B4A-8E10-8FFBC6B4913A}" name="Column5834" dataDxfId="10550"/>
    <tableColumn id="5835" xr3:uid="{B9C27BB3-0848-7B48-95B0-A4BCB1DE62CF}" name="Column5835" dataDxfId="10549"/>
    <tableColumn id="5836" xr3:uid="{585725CA-9903-9642-8CEB-95891042612F}" name="Column5836" dataDxfId="10548"/>
    <tableColumn id="5837" xr3:uid="{4F68EB60-9D3A-184B-AAE6-96E3C742BEE4}" name="Column5837" dataDxfId="10547"/>
    <tableColumn id="5838" xr3:uid="{7C50F0DE-B107-8B41-A980-35134C749A66}" name="Column5838" dataDxfId="10546"/>
    <tableColumn id="5839" xr3:uid="{0AB68306-17A8-254C-AB7B-A2D6F15A4FCC}" name="Column5839" dataDxfId="10545"/>
    <tableColumn id="5840" xr3:uid="{94E10371-6418-4F4D-B55C-B00A60ABB386}" name="Column5840" dataDxfId="10544"/>
    <tableColumn id="5841" xr3:uid="{52AA73C5-1D38-CF49-94E5-C81BF223DCA6}" name="Column5841" dataDxfId="10543"/>
    <tableColumn id="5842" xr3:uid="{1BCFF75E-A364-1349-A8FE-A37F43BF64EE}" name="Column5842" dataDxfId="10542"/>
    <tableColumn id="5843" xr3:uid="{F9ABD695-BB14-1548-BFB5-76F912BD62C9}" name="Column5843" dataDxfId="10541"/>
    <tableColumn id="5844" xr3:uid="{50E299F0-19E2-374E-830F-0A13E9AF8F73}" name="Column5844" dataDxfId="10540"/>
    <tableColumn id="5845" xr3:uid="{E831563F-FCCD-824B-A3C8-8B9026674EB7}" name="Column5845" dataDxfId="10539"/>
    <tableColumn id="5846" xr3:uid="{15A0516B-A681-694A-99B4-4A0C7246D86F}" name="Column5846" dataDxfId="10538"/>
    <tableColumn id="5847" xr3:uid="{C08DFD89-6752-5A40-BB37-1D1CD7A9033A}" name="Column5847" dataDxfId="10537"/>
    <tableColumn id="5848" xr3:uid="{7A2A84F2-742D-0447-A3A1-0BC9590A662A}" name="Column5848" dataDxfId="10536"/>
    <tableColumn id="5849" xr3:uid="{D923E91B-0348-4D45-B76B-DC29279836C8}" name="Column5849" dataDxfId="10535"/>
    <tableColumn id="5850" xr3:uid="{B80D7E9C-7077-6246-9F3C-775616F8FD7B}" name="Column5850" dataDxfId="10534"/>
    <tableColumn id="5851" xr3:uid="{83285062-D05C-294F-9875-424DCA2D14D5}" name="Column5851" dataDxfId="10533"/>
    <tableColumn id="5852" xr3:uid="{45686A55-666F-B948-9DEF-FF4E0E10CC72}" name="Column5852" dataDxfId="10532"/>
    <tableColumn id="5853" xr3:uid="{51AFF5D5-5A13-7447-A0F0-DC3E9C2DE576}" name="Column5853" dataDxfId="10531"/>
    <tableColumn id="5854" xr3:uid="{97EF64B1-84FC-6144-8079-EA2CF668C813}" name="Column5854" dataDxfId="10530"/>
    <tableColumn id="5855" xr3:uid="{3A1B8F85-B04D-C344-9B3C-401E595239AA}" name="Column5855" dataDxfId="10529"/>
    <tableColumn id="5856" xr3:uid="{2053005A-4630-AD40-9284-3F60379CE2D8}" name="Column5856" dataDxfId="10528"/>
    <tableColumn id="5857" xr3:uid="{8CD0DC78-B5FE-BC41-BE50-1BE54CEFC8C7}" name="Column5857" dataDxfId="10527"/>
    <tableColumn id="5858" xr3:uid="{63B65E93-D9D3-5849-BF59-6BDCF13ADE6E}" name="Column5858" dataDxfId="10526"/>
    <tableColumn id="5859" xr3:uid="{C8D58BCF-4C38-5749-A33F-2F9A7F89D82C}" name="Column5859" dataDxfId="10525"/>
    <tableColumn id="5860" xr3:uid="{0653F602-01CD-EA4B-BDF8-446BB6DC8589}" name="Column5860" dataDxfId="10524"/>
    <tableColumn id="5861" xr3:uid="{432293C1-84DC-E44A-BB3D-D2DD087F458F}" name="Column5861" dataDxfId="10523"/>
    <tableColumn id="5862" xr3:uid="{2FF57B4B-C23B-8E42-B292-D33B189722C0}" name="Column5862" dataDxfId="10522"/>
    <tableColumn id="5863" xr3:uid="{1F1626F4-867C-7246-9EA2-F91DA2DF6934}" name="Column5863" dataDxfId="10521"/>
    <tableColumn id="5864" xr3:uid="{5FD04240-8FF1-3248-B1E4-952A4C91F737}" name="Column5864" dataDxfId="10520"/>
    <tableColumn id="5865" xr3:uid="{501F794F-2EAB-BC41-8868-852ED72495B1}" name="Column5865" dataDxfId="10519"/>
    <tableColumn id="5866" xr3:uid="{FBCC5600-B66B-4C4F-B703-159DA8210F41}" name="Column5866" dataDxfId="10518"/>
    <tableColumn id="5867" xr3:uid="{A159C5B7-1560-FA49-9609-63D8F3E35A23}" name="Column5867" dataDxfId="10517"/>
    <tableColumn id="5868" xr3:uid="{15843E96-FAF1-DD43-BA7C-2A12ABDE471F}" name="Column5868" dataDxfId="10516"/>
    <tableColumn id="5869" xr3:uid="{4BAA686E-DE47-FB47-86D1-DC927DC8B631}" name="Column5869" dataDxfId="10515"/>
    <tableColumn id="5870" xr3:uid="{96871E20-EC16-0645-A5F7-C963B0F84B14}" name="Column5870" dataDxfId="10514"/>
    <tableColumn id="5871" xr3:uid="{4C4AC72A-E4E5-E44B-9FB0-3BDBD9262C00}" name="Column5871" dataDxfId="10513"/>
    <tableColumn id="5872" xr3:uid="{66EE4839-5BEF-474F-BE41-DD4774C18C10}" name="Column5872" dataDxfId="10512"/>
    <tableColumn id="5873" xr3:uid="{47E068B3-4B53-C24D-A48A-A5411143BA5D}" name="Column5873" dataDxfId="10511"/>
    <tableColumn id="5874" xr3:uid="{C6B50C84-8A8F-6D41-8733-981B04E160E7}" name="Column5874" dataDxfId="10510"/>
    <tableColumn id="5875" xr3:uid="{D9B63473-2504-0B4F-98C8-B266B8DD5C37}" name="Column5875" dataDxfId="10509"/>
    <tableColumn id="5876" xr3:uid="{5D3810CE-D0E2-F542-B5E0-4CF92A75420B}" name="Column5876" dataDxfId="10508"/>
    <tableColumn id="5877" xr3:uid="{2D062982-4E31-614D-AC3C-BE425AF4D98C}" name="Column5877" dataDxfId="10507"/>
    <tableColumn id="5878" xr3:uid="{9ACDA876-7D1D-2044-94EA-45F5B8E089D3}" name="Column5878" dataDxfId="10506"/>
    <tableColumn id="5879" xr3:uid="{08037BB7-CA64-5A4A-B573-15329FE16C4A}" name="Column5879" dataDxfId="10505"/>
    <tableColumn id="5880" xr3:uid="{1747E457-FF6C-5647-89A9-05E4FCA938F9}" name="Column5880" dataDxfId="10504"/>
    <tableColumn id="5881" xr3:uid="{45048CA5-90B8-514B-9FB5-F09CFFEAEE37}" name="Column5881" dataDxfId="10503"/>
    <tableColumn id="5882" xr3:uid="{0131CEC2-9346-B740-8257-0F70D02AF116}" name="Column5882" dataDxfId="10502"/>
    <tableColumn id="5883" xr3:uid="{C01A7668-39C4-CE46-A74C-C8FF2A62031E}" name="Column5883" dataDxfId="10501"/>
    <tableColumn id="5884" xr3:uid="{18D3EB25-291A-BF43-BF75-D917F6C17A5E}" name="Column5884" dataDxfId="10500"/>
    <tableColumn id="5885" xr3:uid="{0671B108-9C29-F840-9C7A-D317C5F07A14}" name="Column5885" dataDxfId="10499"/>
    <tableColumn id="5886" xr3:uid="{A588FD91-076E-1A4A-B249-924220DBA291}" name="Column5886" dataDxfId="10498"/>
    <tableColumn id="5887" xr3:uid="{00BB4508-1263-FF40-814F-A969958070EB}" name="Column5887" dataDxfId="10497"/>
    <tableColumn id="5888" xr3:uid="{AB765EAD-490D-FD43-ACC4-E23A0D7AD49E}" name="Column5888" dataDxfId="10496"/>
    <tableColumn id="5889" xr3:uid="{761CFA70-32C5-3D40-9958-3A0974EFC3A8}" name="Column5889" dataDxfId="10495"/>
    <tableColumn id="5890" xr3:uid="{2EF7EE1D-42DB-E14A-84B3-7706594E82F6}" name="Column5890" dataDxfId="10494"/>
    <tableColumn id="5891" xr3:uid="{1500C17B-1A70-4F46-A872-0932C8D2D9F3}" name="Column5891" dataDxfId="10493"/>
    <tableColumn id="5892" xr3:uid="{668A77C3-8A46-7742-93EB-9C3AEFEBAFA8}" name="Column5892" dataDxfId="10492"/>
    <tableColumn id="5893" xr3:uid="{A6CD529E-C8BE-104B-9076-6B2F9D6B5887}" name="Column5893" dataDxfId="10491"/>
    <tableColumn id="5894" xr3:uid="{44532086-001C-F943-B854-8689206F7063}" name="Column5894" dataDxfId="10490"/>
    <tableColumn id="5895" xr3:uid="{1D418518-5314-8E4E-BE25-C3DEF614213E}" name="Column5895" dataDxfId="10489"/>
    <tableColumn id="5896" xr3:uid="{C5A21242-2E65-2742-9238-A6A9FB338CFF}" name="Column5896" dataDxfId="10488"/>
    <tableColumn id="5897" xr3:uid="{792467ED-F3A0-B647-B399-2B9509116B66}" name="Column5897" dataDxfId="10487"/>
    <tableColumn id="5898" xr3:uid="{404C9BC1-3D9A-4E43-8764-31933690E561}" name="Column5898" dataDxfId="10486"/>
    <tableColumn id="5899" xr3:uid="{E5FD21E8-1CE4-9340-AAC7-C9AE911202A6}" name="Column5899" dataDxfId="10485"/>
    <tableColumn id="5900" xr3:uid="{ADB5E952-FAAE-3442-8FD5-4D9DADE44611}" name="Column5900" dataDxfId="10484"/>
    <tableColumn id="5901" xr3:uid="{14EC3283-D286-5247-86CA-8AB1F4D53A29}" name="Column5901" dataDxfId="10483"/>
    <tableColumn id="5902" xr3:uid="{02FCC5AE-1DD0-3745-8542-3312B4107FD0}" name="Column5902" dataDxfId="10482"/>
    <tableColumn id="5903" xr3:uid="{952324AE-4FC9-2446-9898-474A9D6A0D09}" name="Column5903" dataDxfId="10481"/>
    <tableColumn id="5904" xr3:uid="{B19A602E-24B6-4C45-B4D2-DE3D8635EB5A}" name="Column5904" dataDxfId="10480"/>
    <tableColumn id="5905" xr3:uid="{EBE45CAA-15AC-E742-8BB1-FB6216A5F58B}" name="Column5905" dataDxfId="10479"/>
    <tableColumn id="5906" xr3:uid="{6A3FDDFF-0760-534C-891B-3BB6D7EF5D6D}" name="Column5906" dataDxfId="10478"/>
    <tableColumn id="5907" xr3:uid="{49625AA4-D706-0F42-BFBE-38CC64A2ADEC}" name="Column5907" dataDxfId="10477"/>
    <tableColumn id="5908" xr3:uid="{13C8FFC4-B30F-0540-B059-512E7DACD66B}" name="Column5908" dataDxfId="10476"/>
    <tableColumn id="5909" xr3:uid="{5A35F6B6-3701-784D-921C-E049FFA36340}" name="Column5909" dataDxfId="10475"/>
    <tableColumn id="5910" xr3:uid="{11B81215-CDC4-7C46-83A3-1027DE509C25}" name="Column5910" dataDxfId="10474"/>
    <tableColumn id="5911" xr3:uid="{35C57884-E0E5-3C40-A59F-16362E0B0609}" name="Column5911" dataDxfId="10473"/>
    <tableColumn id="5912" xr3:uid="{787511CE-EC28-C143-B192-707857FFC7F1}" name="Column5912" dataDxfId="10472"/>
    <tableColumn id="5913" xr3:uid="{6B16299E-BB85-084C-A744-3DAFE9C06EC2}" name="Column5913" dataDxfId="10471"/>
    <tableColumn id="5914" xr3:uid="{0384388F-A04E-8D45-903F-5BF42B92E1F3}" name="Column5914" dataDxfId="10470"/>
    <tableColumn id="5915" xr3:uid="{A9EC1A29-7EDA-974D-8F14-CD0AD6B94F26}" name="Column5915" dataDxfId="10469"/>
    <tableColumn id="5916" xr3:uid="{0E639A82-AADD-3E47-94DE-55304E0F3A85}" name="Column5916" dataDxfId="10468"/>
    <tableColumn id="5917" xr3:uid="{0B7C1B92-2B69-2548-96DE-5871EB15A1C0}" name="Column5917" dataDxfId="10467"/>
    <tableColumn id="5918" xr3:uid="{AF0C4C84-C56B-D045-B624-8F8C2AD2124E}" name="Column5918" dataDxfId="10466"/>
    <tableColumn id="5919" xr3:uid="{15D07040-A35B-554F-ACAA-FDCE111DBCCE}" name="Column5919" dataDxfId="10465"/>
    <tableColumn id="5920" xr3:uid="{C5F67571-103B-6C4A-AA92-D053EDEC6072}" name="Column5920" dataDxfId="10464"/>
    <tableColumn id="5921" xr3:uid="{9844F912-7BD9-CE4A-BDFF-0F2BB282AD32}" name="Column5921" dataDxfId="10463"/>
    <tableColumn id="5922" xr3:uid="{B5EFD5D5-3DA4-294F-9B37-D289C67FE052}" name="Column5922" dataDxfId="10462"/>
    <tableColumn id="5923" xr3:uid="{1160E988-83AD-744A-B6C2-D921ECD9C87B}" name="Column5923" dataDxfId="10461"/>
    <tableColumn id="5924" xr3:uid="{1ECD061B-DEF5-2C45-A3F0-6E67E1A9F941}" name="Column5924" dataDxfId="10460"/>
    <tableColumn id="5925" xr3:uid="{67D7B229-2116-7E4E-9DB9-0EB2A29728EE}" name="Column5925" dataDxfId="10459"/>
    <tableColumn id="5926" xr3:uid="{EFE97D59-7C7B-014F-AD49-ED323A32890E}" name="Column5926" dataDxfId="10458"/>
    <tableColumn id="5927" xr3:uid="{3AB7A286-14BE-8E47-972B-3EB16D1CE864}" name="Column5927" dataDxfId="10457"/>
    <tableColumn id="5928" xr3:uid="{294E3F77-C80E-824E-A752-8DDEC3813AB4}" name="Column5928" dataDxfId="10456"/>
    <tableColumn id="5929" xr3:uid="{93D8CB43-40F9-624B-AFB7-C2C2D5A00A59}" name="Column5929" dataDxfId="10455"/>
    <tableColumn id="5930" xr3:uid="{AD7AD312-4E3A-2A44-A3A7-1AC4414C3138}" name="Column5930" dataDxfId="10454"/>
    <tableColumn id="5931" xr3:uid="{23D48065-CA7B-C94F-962F-CF97A08D1828}" name="Column5931" dataDxfId="10453"/>
    <tableColumn id="5932" xr3:uid="{8353D636-EB0B-D945-B02F-5C560BD0DAB2}" name="Column5932" dataDxfId="10452"/>
    <tableColumn id="5933" xr3:uid="{38918E7B-6E16-8945-AD24-16B2BCA2E7D7}" name="Column5933" dataDxfId="10451"/>
    <tableColumn id="5934" xr3:uid="{EAF6A1A2-732D-D344-983A-884360ECC462}" name="Column5934" dataDxfId="10450"/>
    <tableColumn id="5935" xr3:uid="{E06D07FD-9876-A244-A492-909AA463C9B3}" name="Column5935" dataDxfId="10449"/>
    <tableColumn id="5936" xr3:uid="{7168B261-3B1A-6C41-BD26-24949D20CB62}" name="Column5936" dataDxfId="10448"/>
    <tableColumn id="5937" xr3:uid="{89178F97-2B8C-BC41-BC90-69B60BC7C8B8}" name="Column5937" dataDxfId="10447"/>
    <tableColumn id="5938" xr3:uid="{9E010EF3-C202-9F42-BE68-6725831F2974}" name="Column5938" dataDxfId="10446"/>
    <tableColumn id="5939" xr3:uid="{D4839495-7A11-2E4F-A3C3-F043D5022BCA}" name="Column5939" dataDxfId="10445"/>
    <tableColumn id="5940" xr3:uid="{62E332C6-4DD0-C749-B654-DFB4B2AC06BE}" name="Column5940" dataDxfId="10444"/>
    <tableColumn id="5941" xr3:uid="{741F6B2F-EDAD-BA41-BD31-E3AE71BA2B14}" name="Column5941" dataDxfId="10443"/>
    <tableColumn id="5942" xr3:uid="{A8E8C8F0-26F3-8B44-94DD-EF66F8D652BA}" name="Column5942" dataDxfId="10442"/>
    <tableColumn id="5943" xr3:uid="{43E31C6E-9C33-A440-BAD0-27A3DA456201}" name="Column5943" dataDxfId="10441"/>
    <tableColumn id="5944" xr3:uid="{377341C9-55C6-2F46-8987-4A9451F14712}" name="Column5944" dataDxfId="10440"/>
    <tableColumn id="5945" xr3:uid="{2F5016FD-49F5-A745-9570-628DBDCF520D}" name="Column5945" dataDxfId="10439"/>
    <tableColumn id="5946" xr3:uid="{8F3E0273-F7BB-2F48-864A-494D48B9047B}" name="Column5946" dataDxfId="10438"/>
    <tableColumn id="5947" xr3:uid="{897E9753-773C-904D-93D0-68A9DB769BFE}" name="Column5947" dataDxfId="10437"/>
    <tableColumn id="5948" xr3:uid="{101C3A32-80AF-F641-A500-EFF4AFC11114}" name="Column5948" dataDxfId="10436"/>
    <tableColumn id="5949" xr3:uid="{2B40330C-7776-8748-94AF-6D92E9B1322B}" name="Column5949" dataDxfId="10435"/>
    <tableColumn id="5950" xr3:uid="{AEDAF652-A24D-694D-AB34-D201E94B9365}" name="Column5950" dataDxfId="10434"/>
    <tableColumn id="5951" xr3:uid="{DA481555-5067-FA40-869B-666C58D1DC04}" name="Column5951" dataDxfId="10433"/>
    <tableColumn id="5952" xr3:uid="{AB5E925D-A14F-214C-A623-49111D447DCF}" name="Column5952" dataDxfId="10432"/>
    <tableColumn id="5953" xr3:uid="{8C594402-199E-F34A-8490-22602900AA7F}" name="Column5953" dataDxfId="10431"/>
    <tableColumn id="5954" xr3:uid="{34383CB8-9CCC-9D4C-9D8F-EAFFD2F5679E}" name="Column5954" dataDxfId="10430"/>
    <tableColumn id="5955" xr3:uid="{C11CD6E4-C438-B442-B356-BD2FF4E2C728}" name="Column5955" dataDxfId="10429"/>
    <tableColumn id="5956" xr3:uid="{6036E94E-7E50-514A-B041-1767879B2846}" name="Column5956" dataDxfId="10428"/>
    <tableColumn id="5957" xr3:uid="{FAE4341C-324B-E247-BA72-CE6152870F0C}" name="Column5957" dataDxfId="10427"/>
    <tableColumn id="5958" xr3:uid="{5176C5F3-1E1D-1A49-8172-61570E6D8F97}" name="Column5958" dataDxfId="10426"/>
    <tableColumn id="5959" xr3:uid="{0C55A004-C557-D441-933D-250D3F34338F}" name="Column5959" dataDxfId="10425"/>
    <tableColumn id="5960" xr3:uid="{C7D024FF-D45B-7E42-B139-DAE0E4238138}" name="Column5960" dataDxfId="10424"/>
    <tableColumn id="5961" xr3:uid="{017D7BB4-D16A-4948-BB4C-ED4A847B7116}" name="Column5961" dataDxfId="10423"/>
    <tableColumn id="5962" xr3:uid="{0EE42A56-74E8-8E43-88D1-ED47DABB5310}" name="Column5962" dataDxfId="10422"/>
    <tableColumn id="5963" xr3:uid="{66E0D869-2984-0744-8F55-FA8CCBEA2100}" name="Column5963" dataDxfId="10421"/>
    <tableColumn id="5964" xr3:uid="{B86994DF-259D-074D-AC1E-9CD92D3C81A9}" name="Column5964" dataDxfId="10420"/>
    <tableColumn id="5965" xr3:uid="{F3F6C31F-ED64-7345-9ADD-303DC9229D2B}" name="Column5965" dataDxfId="10419"/>
    <tableColumn id="5966" xr3:uid="{2D23B021-CF0C-0A4B-BDEE-1978017FBA27}" name="Column5966" dataDxfId="10418"/>
    <tableColumn id="5967" xr3:uid="{83DDEF8A-A531-DD45-8AE8-C3A616F66D28}" name="Column5967" dataDxfId="10417"/>
    <tableColumn id="5968" xr3:uid="{643E30B0-E683-4549-BEEE-7D85977992A3}" name="Column5968" dataDxfId="10416"/>
    <tableColumn id="5969" xr3:uid="{A8328118-8726-B241-86BA-432A05261EE5}" name="Column5969" dataDxfId="10415"/>
    <tableColumn id="5970" xr3:uid="{16760A6F-250F-2A41-96D0-442B489C9B3A}" name="Column5970" dataDxfId="10414"/>
    <tableColumn id="5971" xr3:uid="{CA7C91EA-7608-FD46-9AF1-A81A4A692B0E}" name="Column5971" dataDxfId="10413"/>
    <tableColumn id="5972" xr3:uid="{E9B75E6C-6C4D-F04C-92AA-EB91FAE2CF8B}" name="Column5972" dataDxfId="10412"/>
    <tableColumn id="5973" xr3:uid="{2F6EFAAF-439F-8E40-99B3-9A3A3A6E8BEA}" name="Column5973" dataDxfId="10411"/>
    <tableColumn id="5974" xr3:uid="{D1E01FEC-EB37-F44B-97CC-17E254E2181A}" name="Column5974" dataDxfId="10410"/>
    <tableColumn id="5975" xr3:uid="{C29FB9DA-76EA-2646-B6B9-DA94CDACA5D2}" name="Column5975" dataDxfId="10409"/>
    <tableColumn id="5976" xr3:uid="{4D9320EF-6D1B-D146-B4D6-29BA2EDBFB7E}" name="Column5976" dataDxfId="10408"/>
    <tableColumn id="5977" xr3:uid="{22BDFE5E-9EC8-E149-A2AC-C3F9608B69F7}" name="Column5977" dataDxfId="10407"/>
    <tableColumn id="5978" xr3:uid="{73B42EDA-AAD0-2843-8524-C8CCD8E7B4CA}" name="Column5978" dataDxfId="10406"/>
    <tableColumn id="5979" xr3:uid="{B0ECA524-D450-1247-8249-EE4C5534292F}" name="Column5979" dataDxfId="10405"/>
    <tableColumn id="5980" xr3:uid="{8AACBB83-83AC-EC46-8ED4-4C4C66A567D4}" name="Column5980" dataDxfId="10404"/>
    <tableColumn id="5981" xr3:uid="{8B33A4B4-D64B-B943-BDCA-BFC1F46FE7E2}" name="Column5981" dataDxfId="10403"/>
    <tableColumn id="5982" xr3:uid="{2ED16F23-0212-334B-983B-36EBF45BCF66}" name="Column5982" dataDxfId="10402"/>
    <tableColumn id="5983" xr3:uid="{6A0D0DAB-DAB1-7E4B-8ACF-DEE805F5BA7F}" name="Column5983" dataDxfId="10401"/>
    <tableColumn id="5984" xr3:uid="{02726A0A-2457-C043-A4DA-8282D0B28248}" name="Column5984" dataDxfId="10400"/>
    <tableColumn id="5985" xr3:uid="{4C12A2B7-C650-804D-9894-CA9EC40D6994}" name="Column5985" dataDxfId="10399"/>
    <tableColumn id="5986" xr3:uid="{E2068608-08A4-4E4B-9427-FDD5F1355389}" name="Column5986" dataDxfId="10398"/>
    <tableColumn id="5987" xr3:uid="{8C1033F7-A2B6-5048-82E4-2D5A14FEA6F4}" name="Column5987" dataDxfId="10397"/>
    <tableColumn id="5988" xr3:uid="{01F9D2E5-FFB9-B448-B172-3EC817EA556A}" name="Column5988" dataDxfId="10396"/>
    <tableColumn id="5989" xr3:uid="{E853B751-EBA4-6E41-A4D8-30EF8686D33F}" name="Column5989" dataDxfId="10395"/>
    <tableColumn id="5990" xr3:uid="{D2AA8274-6E92-2044-87EF-80302FD1962F}" name="Column5990" dataDxfId="10394"/>
    <tableColumn id="5991" xr3:uid="{018BDA63-B244-674F-BBC5-F0E4F2BC05A9}" name="Column5991" dataDxfId="10393"/>
    <tableColumn id="5992" xr3:uid="{327A1336-A612-4B4D-9B54-FD24945C72C0}" name="Column5992" dataDxfId="10392"/>
    <tableColumn id="5993" xr3:uid="{26644E34-D8FF-324E-8FEE-4AA352A20CCB}" name="Column5993" dataDxfId="10391"/>
    <tableColumn id="5994" xr3:uid="{8033A951-E8C2-FB43-8CEA-40402B4A309D}" name="Column5994" dataDxfId="10390"/>
    <tableColumn id="5995" xr3:uid="{DE0C38DA-B3E3-1542-BC4A-89A3386399A4}" name="Column5995" dataDxfId="10389"/>
    <tableColumn id="5996" xr3:uid="{7E75A6F4-3F60-A64B-B12F-BFBCDD398DB4}" name="Column5996" dataDxfId="10388"/>
    <tableColumn id="5997" xr3:uid="{3D6C3CEB-98F9-A946-8C77-48BF90ECC187}" name="Column5997" dataDxfId="10387"/>
    <tableColumn id="5998" xr3:uid="{41CFECAE-CDCB-0046-A43E-57FAD94F1397}" name="Column5998" dataDxfId="10386"/>
    <tableColumn id="5999" xr3:uid="{0730D5BA-77BB-E747-B2B0-A95A7FA4103C}" name="Column5999" dataDxfId="10385"/>
    <tableColumn id="6000" xr3:uid="{0E52DCC1-2658-1341-ABBF-E773746F1402}" name="Column6000" dataDxfId="10384"/>
    <tableColumn id="6001" xr3:uid="{49FB2EA9-CC8D-1845-8BEB-EC4F7A5EF43A}" name="Column6001" dataDxfId="10383"/>
    <tableColumn id="6002" xr3:uid="{23FA28FA-C72D-E84E-AA51-70AF2A031F16}" name="Column6002" dataDxfId="10382"/>
    <tableColumn id="6003" xr3:uid="{8A8719D8-A791-1640-A07D-10162D639C2F}" name="Column6003" dataDxfId="10381"/>
    <tableColumn id="6004" xr3:uid="{6DDC7819-5415-C848-9862-DFDF890F0E29}" name="Column6004" dataDxfId="10380"/>
    <tableColumn id="6005" xr3:uid="{FF6D43CC-04BC-7248-B60C-C2FB159BBEC2}" name="Column6005" dataDxfId="10379"/>
    <tableColumn id="6006" xr3:uid="{D1C24E33-F142-1742-94E5-6EEA2D57182A}" name="Column6006" dataDxfId="10378"/>
    <tableColumn id="6007" xr3:uid="{C2E26349-72A6-6441-8815-DB9820177AF7}" name="Column6007" dataDxfId="10377"/>
    <tableColumn id="6008" xr3:uid="{3247A11A-1841-1449-9EC6-E0654AD7CCF6}" name="Column6008" dataDxfId="10376"/>
    <tableColumn id="6009" xr3:uid="{173C4769-89BB-0A44-9A7E-FF50D911C80F}" name="Column6009" dataDxfId="10375"/>
    <tableColumn id="6010" xr3:uid="{0B0E136A-B965-2B4B-A8CF-585EDD1BDE79}" name="Column6010" dataDxfId="10374"/>
    <tableColumn id="6011" xr3:uid="{DD611653-BA72-6C47-888E-3045345B4A8D}" name="Column6011" dataDxfId="10373"/>
    <tableColumn id="6012" xr3:uid="{B4142C65-85C1-5C45-B5A3-D00B10600FCD}" name="Column6012" dataDxfId="10372"/>
    <tableColumn id="6013" xr3:uid="{68037917-C9EA-A146-94C1-21C0740DBA99}" name="Column6013" dataDxfId="10371"/>
    <tableColumn id="6014" xr3:uid="{7EC45C37-4686-5449-A6F0-F98E75DF0A36}" name="Column6014" dataDxfId="10370"/>
    <tableColumn id="6015" xr3:uid="{3CFCC57B-1706-5449-AC67-02EB3E0D0F0A}" name="Column6015" dataDxfId="10369"/>
    <tableColumn id="6016" xr3:uid="{48787D38-B1D8-834C-98E6-AC68476F3EE2}" name="Column6016" dataDxfId="10368"/>
    <tableColumn id="6017" xr3:uid="{EB687B2A-036E-454A-9AB5-E5C073E0DEAE}" name="Column6017" dataDxfId="10367"/>
    <tableColumn id="6018" xr3:uid="{B3DF9B4D-6818-5642-93F2-41FAE6690EBF}" name="Column6018" dataDxfId="10366"/>
    <tableColumn id="6019" xr3:uid="{78FCDE39-8ED1-C34F-A098-2D0C8EB48412}" name="Column6019" dataDxfId="10365"/>
    <tableColumn id="6020" xr3:uid="{377DE928-773D-2A4F-84AC-E6B0C6F66549}" name="Column6020" dataDxfId="10364"/>
    <tableColumn id="6021" xr3:uid="{00555BF2-AC29-484A-A482-256D64134EB5}" name="Column6021" dataDxfId="10363"/>
    <tableColumn id="6022" xr3:uid="{D600425D-0C60-C947-BA8B-CD7BC32D9FA4}" name="Column6022" dataDxfId="10362"/>
    <tableColumn id="6023" xr3:uid="{F83814A6-ACC2-DB4C-B463-327D8601875E}" name="Column6023" dataDxfId="10361"/>
    <tableColumn id="6024" xr3:uid="{DEB2714F-9340-CC4C-B22A-EC9C00E58B10}" name="Column6024" dataDxfId="10360"/>
    <tableColumn id="6025" xr3:uid="{BDFD2E13-B86E-2C46-B7AF-8822F81DB46C}" name="Column6025" dataDxfId="10359"/>
    <tableColumn id="6026" xr3:uid="{6695A7CF-A1F2-064D-B0F2-D78F3A5E0D0E}" name="Column6026" dataDxfId="10358"/>
    <tableColumn id="6027" xr3:uid="{940CD087-F50C-F743-8014-F38B082C131D}" name="Column6027" dataDxfId="10357"/>
    <tableColumn id="6028" xr3:uid="{8CE3D3DC-6ADD-E842-A455-5C35F84BD277}" name="Column6028" dataDxfId="10356"/>
    <tableColumn id="6029" xr3:uid="{9D452DC8-C29E-3740-A293-D3371F5F286D}" name="Column6029" dataDxfId="10355"/>
    <tableColumn id="6030" xr3:uid="{4EFC2723-709A-D946-8F2C-5BC6D5DD5908}" name="Column6030" dataDxfId="10354"/>
    <tableColumn id="6031" xr3:uid="{974A8DAE-1A72-1C44-B3AC-0F64D793D716}" name="Column6031" dataDxfId="10353"/>
    <tableColumn id="6032" xr3:uid="{A0ABF3BA-A908-2A43-96C4-C9EB4CD26408}" name="Column6032" dataDxfId="10352"/>
    <tableColumn id="6033" xr3:uid="{126365A5-AAE0-6843-A516-A0F388BAD00E}" name="Column6033" dataDxfId="10351"/>
    <tableColumn id="6034" xr3:uid="{B1127620-D8A1-AF44-B1D1-B4A1E847E76C}" name="Column6034" dataDxfId="10350"/>
    <tableColumn id="6035" xr3:uid="{76CF634D-0FC7-0844-B5B9-23189DF6E14A}" name="Column6035" dataDxfId="10349"/>
    <tableColumn id="6036" xr3:uid="{2DB56FCA-4D07-E647-8716-ED65E579C5F7}" name="Column6036" dataDxfId="10348"/>
    <tableColumn id="6037" xr3:uid="{021A2ACD-ED84-A642-95EE-AC4363212A38}" name="Column6037" dataDxfId="10347"/>
    <tableColumn id="6038" xr3:uid="{D3948933-2FAD-3846-BD4C-E554CADC534E}" name="Column6038" dataDxfId="10346"/>
    <tableColumn id="6039" xr3:uid="{1F663242-AC9E-9A43-BFBF-3CDB554DC32C}" name="Column6039" dataDxfId="10345"/>
    <tableColumn id="6040" xr3:uid="{C4D789AF-7E9A-6544-A524-3E2BFE9D87AD}" name="Column6040" dataDxfId="10344"/>
    <tableColumn id="6041" xr3:uid="{1B4B2589-A290-8F46-8502-EA7FF5572EAF}" name="Column6041" dataDxfId="10343"/>
    <tableColumn id="6042" xr3:uid="{D2F03E6C-FAB9-9B44-9715-CE1C74C87751}" name="Column6042" dataDxfId="10342"/>
    <tableColumn id="6043" xr3:uid="{032B6CE4-7FE6-604A-9C0A-E6ECAE8D9AA2}" name="Column6043" dataDxfId="10341"/>
    <tableColumn id="6044" xr3:uid="{9903FFA9-9E27-2548-8A46-4551FC397409}" name="Column6044" dataDxfId="10340"/>
    <tableColumn id="6045" xr3:uid="{838CBC1E-34D4-134C-A4CF-FD4594DFEEF2}" name="Column6045" dataDxfId="10339"/>
    <tableColumn id="6046" xr3:uid="{A7A51906-BDDF-D542-9421-377335779678}" name="Column6046" dataDxfId="10338"/>
    <tableColumn id="6047" xr3:uid="{1F0B2982-3C54-8647-B18C-64459FFB22BC}" name="Column6047" dataDxfId="10337"/>
    <tableColumn id="6048" xr3:uid="{95842487-F16C-204E-82AC-092B91F05324}" name="Column6048" dataDxfId="10336"/>
    <tableColumn id="6049" xr3:uid="{724BA8AC-2BFA-3E4A-BEC8-9036071D9A0D}" name="Column6049" dataDxfId="10335"/>
    <tableColumn id="6050" xr3:uid="{641263E7-AAF3-7345-B935-9DFC0BC8537B}" name="Column6050" dataDxfId="10334"/>
    <tableColumn id="6051" xr3:uid="{698A810D-DD0D-5A40-B78C-69F6CF3DFE57}" name="Column6051" dataDxfId="10333"/>
    <tableColumn id="6052" xr3:uid="{BCA89FDC-203B-2C4C-9099-3056A391FC62}" name="Column6052" dataDxfId="10332"/>
    <tableColumn id="6053" xr3:uid="{72020009-7101-CA4A-9276-AA54D440983C}" name="Column6053" dataDxfId="10331"/>
    <tableColumn id="6054" xr3:uid="{A2976D6D-7FA0-0C4F-AE20-2F02B4963661}" name="Column6054" dataDxfId="10330"/>
    <tableColumn id="6055" xr3:uid="{85C1A3D1-A840-7143-92FD-A9B737B2A1E4}" name="Column6055" dataDxfId="10329"/>
    <tableColumn id="6056" xr3:uid="{0A74EC34-CEAF-FF4F-BAFF-7804BF2797F5}" name="Column6056" dataDxfId="10328"/>
    <tableColumn id="6057" xr3:uid="{72E97639-0717-4A40-BD91-A19919B440C6}" name="Column6057" dataDxfId="10327"/>
    <tableColumn id="6058" xr3:uid="{032CF86B-2A76-704C-B8DB-E349864DAD95}" name="Column6058" dataDxfId="10326"/>
    <tableColumn id="6059" xr3:uid="{36C6E6D2-95E2-BB4A-ADD3-5114472D46D7}" name="Column6059" dataDxfId="10325"/>
    <tableColumn id="6060" xr3:uid="{F3164EBC-EC32-BF47-835F-845816AEAA61}" name="Column6060" dataDxfId="10324"/>
    <tableColumn id="6061" xr3:uid="{C6B52F12-008A-AD46-998A-C62DA6D19EC4}" name="Column6061" dataDxfId="10323"/>
    <tableColumn id="6062" xr3:uid="{009A3AB2-52CA-C348-8702-5E6564B015A9}" name="Column6062" dataDxfId="10322"/>
    <tableColumn id="6063" xr3:uid="{58697308-9BA7-4545-B223-E097AD2F4AA3}" name="Column6063" dataDxfId="10321"/>
    <tableColumn id="6064" xr3:uid="{9E1A0965-07D6-2640-8C8E-428497A705CA}" name="Column6064" dataDxfId="10320"/>
    <tableColumn id="6065" xr3:uid="{271AB843-E4B2-8740-891A-B74A28EB7518}" name="Column6065" dataDxfId="10319"/>
    <tableColumn id="6066" xr3:uid="{D073E0B6-297F-0F41-A69A-8B33E35C475D}" name="Column6066" dataDxfId="10318"/>
    <tableColumn id="6067" xr3:uid="{B20DD488-F734-1A40-A8AE-59ECFD801A1F}" name="Column6067" dataDxfId="10317"/>
    <tableColumn id="6068" xr3:uid="{695B74FF-74A1-C24B-9956-36F997C6B500}" name="Column6068" dataDxfId="10316"/>
    <tableColumn id="6069" xr3:uid="{EB7A5293-0CDB-864F-BEF6-5B537D94583C}" name="Column6069" dataDxfId="10315"/>
    <tableColumn id="6070" xr3:uid="{FC4D7474-700E-B348-9378-B46DB2E1D18A}" name="Column6070" dataDxfId="10314"/>
    <tableColumn id="6071" xr3:uid="{B410CA3D-726B-774D-A485-EACE59460ABA}" name="Column6071" dataDxfId="10313"/>
    <tableColumn id="6072" xr3:uid="{0AAAC6D3-ABE9-9E44-BE88-6BED5A115945}" name="Column6072" dataDxfId="10312"/>
    <tableColumn id="6073" xr3:uid="{29549738-8BBE-3441-8475-AFDC7D89CBE1}" name="Column6073" dataDxfId="10311"/>
    <tableColumn id="6074" xr3:uid="{D009AAD2-8D22-4744-8E82-19227978679E}" name="Column6074" dataDxfId="10310"/>
    <tableColumn id="6075" xr3:uid="{5F42F472-4C6F-6747-9A94-3DD8ADC52BEE}" name="Column6075" dataDxfId="10309"/>
    <tableColumn id="6076" xr3:uid="{FCB7E6D9-B601-A244-B491-6B24C3D43742}" name="Column6076" dataDxfId="10308"/>
    <tableColumn id="6077" xr3:uid="{F81E7DA1-C964-8D4B-A1C7-B0B74B136F47}" name="Column6077" dataDxfId="10307"/>
    <tableColumn id="6078" xr3:uid="{6CAE7591-F5DD-5B40-9EA5-96B73CC066B9}" name="Column6078" dataDxfId="10306"/>
    <tableColumn id="6079" xr3:uid="{63AA27C8-B039-9549-9D53-DDB14DC154DA}" name="Column6079" dataDxfId="10305"/>
    <tableColumn id="6080" xr3:uid="{E8FE537E-3EE3-044D-9E0A-C903683BE36D}" name="Column6080" dataDxfId="10304"/>
    <tableColumn id="6081" xr3:uid="{02CB805F-4DA3-F54E-A15A-64DEECF8F463}" name="Column6081" dataDxfId="10303"/>
    <tableColumn id="6082" xr3:uid="{39C641DA-9AC1-0E4F-9CA9-05F303102B04}" name="Column6082" dataDxfId="10302"/>
    <tableColumn id="6083" xr3:uid="{C87F312F-0453-E149-A2F7-BD0C69100FD9}" name="Column6083" dataDxfId="10301"/>
    <tableColumn id="6084" xr3:uid="{6A3A9F8A-BF12-1D41-8643-D1DA21875627}" name="Column6084" dataDxfId="10300"/>
    <tableColumn id="6085" xr3:uid="{C148786E-8E5A-EF4D-BFA1-4324AEC85E6A}" name="Column6085" dataDxfId="10299"/>
    <tableColumn id="6086" xr3:uid="{172F1870-5A71-1E4C-B534-2F93B0734AA1}" name="Column6086" dataDxfId="10298"/>
    <tableColumn id="6087" xr3:uid="{FACE4168-0999-784A-B5DA-BA76AD344E87}" name="Column6087" dataDxfId="10297"/>
    <tableColumn id="6088" xr3:uid="{D1371879-06FA-5B43-97CC-FB3FEB1D3527}" name="Column6088" dataDxfId="10296"/>
    <tableColumn id="6089" xr3:uid="{43BD7574-41AB-454F-80AE-9D010CD1AE8C}" name="Column6089" dataDxfId="10295"/>
    <tableColumn id="6090" xr3:uid="{5A6861D7-9F92-3C4E-97CD-F51C4BECBBC3}" name="Column6090" dataDxfId="10294"/>
    <tableColumn id="6091" xr3:uid="{5790FDF6-09C2-E348-AD99-AC90C2858638}" name="Column6091" dataDxfId="10293"/>
    <tableColumn id="6092" xr3:uid="{1B00028A-700A-D347-B97D-C7F42511C75B}" name="Column6092" dataDxfId="10292"/>
    <tableColumn id="6093" xr3:uid="{0CBDD751-5810-8940-95B7-DD04AF436670}" name="Column6093" dataDxfId="10291"/>
    <tableColumn id="6094" xr3:uid="{1C09AE33-7A43-B04E-B987-73365C2989AA}" name="Column6094" dataDxfId="10290"/>
    <tableColumn id="6095" xr3:uid="{0A1354D5-1077-3549-B0CA-E725ACDE2127}" name="Column6095" dataDxfId="10289"/>
    <tableColumn id="6096" xr3:uid="{ACBA67FC-71F5-7943-AAFC-1BDBFA631982}" name="Column6096" dataDxfId="10288"/>
    <tableColumn id="6097" xr3:uid="{235CB8AB-62CF-E348-97C3-00385D1ED4A4}" name="Column6097" dataDxfId="10287"/>
    <tableColumn id="6098" xr3:uid="{7702AE1A-0798-5146-809A-E92F50748BE0}" name="Column6098" dataDxfId="10286"/>
    <tableColumn id="6099" xr3:uid="{E9ACB996-9B23-A849-ABD4-59ACF8103517}" name="Column6099" dataDxfId="10285"/>
    <tableColumn id="6100" xr3:uid="{6F99FE89-571F-0B44-8AA2-E4D2BAC0D7AE}" name="Column6100" dataDxfId="10284"/>
    <tableColumn id="6101" xr3:uid="{729F2361-7C69-1D41-8BD4-155E7620216B}" name="Column6101" dataDxfId="10283"/>
    <tableColumn id="6102" xr3:uid="{4C9DAE02-1004-F74C-8FA5-F9C2A1AD6CD1}" name="Column6102" dataDxfId="10282"/>
    <tableColumn id="6103" xr3:uid="{3ABFA454-1157-6740-B966-3C25C1EF2938}" name="Column6103" dataDxfId="10281"/>
    <tableColumn id="6104" xr3:uid="{67B8B294-6D29-EF4A-8333-6D2C2766684C}" name="Column6104" dataDxfId="10280"/>
    <tableColumn id="6105" xr3:uid="{F1250F8C-65C3-8949-9FB1-8BD58B700D46}" name="Column6105" dataDxfId="10279"/>
    <tableColumn id="6106" xr3:uid="{256ACDE4-33CC-5749-9929-A29A1409C525}" name="Column6106" dataDxfId="10278"/>
    <tableColumn id="6107" xr3:uid="{116DBA2F-5F09-1A45-8A14-08813BAEE36E}" name="Column6107" dataDxfId="10277"/>
    <tableColumn id="6108" xr3:uid="{EE3D0AB7-D54C-8E44-95D0-0EF984FE5897}" name="Column6108" dataDxfId="10276"/>
    <tableColumn id="6109" xr3:uid="{9065EB5B-DA84-314E-9C65-73B11608CED7}" name="Column6109" dataDxfId="10275"/>
    <tableColumn id="6110" xr3:uid="{E4E243A3-65E9-EF43-9654-F2E3A8A6DF8F}" name="Column6110" dataDxfId="10274"/>
    <tableColumn id="6111" xr3:uid="{28F4307E-90F8-0D4E-A3AF-92A32C9EF75A}" name="Column6111" dataDxfId="10273"/>
    <tableColumn id="6112" xr3:uid="{369DDC73-DFBB-2541-A79D-0A1394946202}" name="Column6112" dataDxfId="10272"/>
    <tableColumn id="6113" xr3:uid="{BEDC5419-AE35-464D-84A6-D9AEAC18E8B9}" name="Column6113" dataDxfId="10271"/>
    <tableColumn id="6114" xr3:uid="{3E5F1684-9FC7-AA48-AD0B-F1C6758AD32E}" name="Column6114" dataDxfId="10270"/>
    <tableColumn id="6115" xr3:uid="{367103CF-4D3C-214A-BC6E-04F6A2E59FEE}" name="Column6115" dataDxfId="10269"/>
    <tableColumn id="6116" xr3:uid="{D316A2DF-31C9-F84F-926F-9E0094D9545D}" name="Column6116" dataDxfId="10268"/>
    <tableColumn id="6117" xr3:uid="{82E653E2-97FF-6047-9A93-C310FC392E0E}" name="Column6117" dataDxfId="10267"/>
    <tableColumn id="6118" xr3:uid="{9060496E-DFDE-9245-9DA7-E52E06140B9C}" name="Column6118" dataDxfId="10266"/>
    <tableColumn id="6119" xr3:uid="{BE80CD2B-B59C-8542-B58B-86331CF267EE}" name="Column6119" dataDxfId="10265"/>
    <tableColumn id="6120" xr3:uid="{AB7FEDC0-BD94-1C48-B6D5-A778DCDA63E3}" name="Column6120" dataDxfId="10264"/>
    <tableColumn id="6121" xr3:uid="{B6E8D695-C57F-F94E-A8F2-40D717A76B1A}" name="Column6121" dataDxfId="10263"/>
    <tableColumn id="6122" xr3:uid="{1E9CFD71-AAE2-7E4E-AC42-87EAB1AF723B}" name="Column6122" dataDxfId="10262"/>
    <tableColumn id="6123" xr3:uid="{F5DAE50E-7961-684E-ABF4-EDBD1C8E152F}" name="Column6123" dataDxfId="10261"/>
    <tableColumn id="6124" xr3:uid="{FEBBA50A-1FD3-854E-960E-A5DCF3186BB2}" name="Column6124" dataDxfId="10260"/>
    <tableColumn id="6125" xr3:uid="{B20258D5-BF8C-5A4D-B1D0-0F7993976030}" name="Column6125" dataDxfId="10259"/>
    <tableColumn id="6126" xr3:uid="{9B4712FC-5C50-1344-9282-0D90D73424ED}" name="Column6126" dataDxfId="10258"/>
    <tableColumn id="6127" xr3:uid="{85D89380-11FF-EF44-8CBF-B2BA07A49B9A}" name="Column6127" dataDxfId="10257"/>
    <tableColumn id="6128" xr3:uid="{0FBCC94C-2083-7443-8C87-08A579790006}" name="Column6128" dataDxfId="10256"/>
    <tableColumn id="6129" xr3:uid="{1F554B65-2C4B-5A42-9166-C0224E9D00F4}" name="Column6129" dataDxfId="10255"/>
    <tableColumn id="6130" xr3:uid="{C75F8C31-FC35-4E45-ACE7-80341B1C38D7}" name="Column6130" dataDxfId="10254"/>
    <tableColumn id="6131" xr3:uid="{24F2DFE2-7CF4-9947-9791-00683C3D2D0B}" name="Column6131" dataDxfId="10253"/>
    <tableColumn id="6132" xr3:uid="{E662BC51-F817-FC4E-9D37-D55B4A5255D7}" name="Column6132" dataDxfId="10252"/>
    <tableColumn id="6133" xr3:uid="{7713FAD9-39C4-604D-8CCF-6A232F153132}" name="Column6133" dataDxfId="10251"/>
    <tableColumn id="6134" xr3:uid="{1B5BB307-4497-1A4C-B996-B316249EEE2E}" name="Column6134" dataDxfId="10250"/>
    <tableColumn id="6135" xr3:uid="{B443DA36-70EB-1248-8EEA-71EB582C652C}" name="Column6135" dataDxfId="10249"/>
    <tableColumn id="6136" xr3:uid="{157A86AD-0929-B246-9828-E845D20DFDC0}" name="Column6136" dataDxfId="10248"/>
    <tableColumn id="6137" xr3:uid="{5A1E5C35-A80B-0244-B572-7A3E0EDF3108}" name="Column6137" dataDxfId="10247"/>
    <tableColumn id="6138" xr3:uid="{758A60D9-309B-BB46-B1AC-7F218FE52663}" name="Column6138" dataDxfId="10246"/>
    <tableColumn id="6139" xr3:uid="{6B2143F2-9034-0540-94DD-6B8E7B998F75}" name="Column6139" dataDxfId="10245"/>
    <tableColumn id="6140" xr3:uid="{0F22A869-439E-484A-9CBF-9A046307843C}" name="Column6140" dataDxfId="10244"/>
    <tableColumn id="6141" xr3:uid="{B35FAA52-AFD8-B549-91E0-80FB0D920F63}" name="Column6141" dataDxfId="10243"/>
    <tableColumn id="6142" xr3:uid="{2940330E-9CF7-1C4D-91B7-8DAB0C3F4DE0}" name="Column6142" dataDxfId="10242"/>
    <tableColumn id="6143" xr3:uid="{CBE76A1F-E197-BC45-B6C4-D4457588944B}" name="Column6143" dataDxfId="10241"/>
    <tableColumn id="6144" xr3:uid="{42A3B302-FCE1-8E44-A896-0394B47C98C3}" name="Column6144" dataDxfId="10240"/>
    <tableColumn id="6145" xr3:uid="{0D17AE07-51E3-C74E-A377-05EAE97209C3}" name="Column6145" dataDxfId="10239"/>
    <tableColumn id="6146" xr3:uid="{9A98AA21-1472-6E45-AC74-71AA3FCDA788}" name="Column6146" dataDxfId="10238"/>
    <tableColumn id="6147" xr3:uid="{E613284C-37CA-974F-814B-8F668EA6B8DE}" name="Column6147" dataDxfId="10237"/>
    <tableColumn id="6148" xr3:uid="{68E1A97A-BDB1-7642-84E7-22120E4792C2}" name="Column6148" dataDxfId="10236"/>
    <tableColumn id="6149" xr3:uid="{FF91EA4F-3721-2F4C-84A4-387FE82B4529}" name="Column6149" dataDxfId="10235"/>
    <tableColumn id="6150" xr3:uid="{88142485-5A1F-1D43-90B9-71F791C6245B}" name="Column6150" dataDxfId="10234"/>
    <tableColumn id="6151" xr3:uid="{E3940A85-F133-AD4F-97D5-DCBEEA84A7CA}" name="Column6151" dataDxfId="10233"/>
    <tableColumn id="6152" xr3:uid="{415112EA-4EC8-0841-A9A4-9D64078C43E4}" name="Column6152" dataDxfId="10232"/>
    <tableColumn id="6153" xr3:uid="{6B85625C-0730-8640-82F1-82DAD040B51B}" name="Column6153" dataDxfId="10231"/>
    <tableColumn id="6154" xr3:uid="{716F01EB-BAAD-B148-893F-7AB0F95EFB79}" name="Column6154" dataDxfId="10230"/>
    <tableColumn id="6155" xr3:uid="{14BBB01E-BD51-AA4B-8B43-F66A1139DCB1}" name="Column6155" dataDxfId="10229"/>
    <tableColumn id="6156" xr3:uid="{9A75A486-719D-7D41-BF5C-20F0411A84F6}" name="Column6156" dataDxfId="10228"/>
    <tableColumn id="6157" xr3:uid="{E5B140B1-C806-AE45-8738-EA8AA88F3CB1}" name="Column6157" dataDxfId="10227"/>
    <tableColumn id="6158" xr3:uid="{D55152B9-B2A4-5F4F-9166-EC7E4BC99F5C}" name="Column6158" dataDxfId="10226"/>
    <tableColumn id="6159" xr3:uid="{B204A96C-DBEE-0C48-9E9E-ACDF20D802D9}" name="Column6159" dataDxfId="10225"/>
    <tableColumn id="6160" xr3:uid="{2CA51AFC-C244-FA40-8C0D-51A454E14E5F}" name="Column6160" dataDxfId="10224"/>
    <tableColumn id="6161" xr3:uid="{D869F49C-6F2C-154B-8219-5C9B13DAD881}" name="Column6161" dataDxfId="10223"/>
    <tableColumn id="6162" xr3:uid="{915EB2B7-41E6-D24E-BBC8-87A44711776B}" name="Column6162" dataDxfId="10222"/>
    <tableColumn id="6163" xr3:uid="{9F51879C-729B-5548-B5E2-194DFFEDB566}" name="Column6163" dataDxfId="10221"/>
    <tableColumn id="6164" xr3:uid="{8838BBBD-69B3-5749-9DBF-A455E81795EC}" name="Column6164" dataDxfId="10220"/>
    <tableColumn id="6165" xr3:uid="{DBEB086C-0E54-CE43-809E-36FC184CADE2}" name="Column6165" dataDxfId="10219"/>
    <tableColumn id="6166" xr3:uid="{A50D7A19-99B5-C746-AC88-1CB23A2480F8}" name="Column6166" dataDxfId="10218"/>
    <tableColumn id="6167" xr3:uid="{963B98FA-A22A-BE45-B151-A269687A2E26}" name="Column6167" dataDxfId="10217"/>
    <tableColumn id="6168" xr3:uid="{DF54EC79-406A-6E4B-945F-D20442EA3FDB}" name="Column6168" dataDxfId="10216"/>
    <tableColumn id="6169" xr3:uid="{E39E1F4D-AF5B-F840-A213-DA2D1B1FEB58}" name="Column6169" dataDxfId="10215"/>
    <tableColumn id="6170" xr3:uid="{72902AED-7F03-5740-A83E-60C61B17729F}" name="Column6170" dataDxfId="10214"/>
    <tableColumn id="6171" xr3:uid="{5FD74CE6-4A58-5A42-8409-AF3AA4C140B4}" name="Column6171" dataDxfId="10213"/>
    <tableColumn id="6172" xr3:uid="{EC60FA67-722D-F64E-89F7-0BA2FF731FF2}" name="Column6172" dataDxfId="10212"/>
    <tableColumn id="6173" xr3:uid="{CE9BCA7C-D2FE-1841-B80F-309D0B8557A8}" name="Column6173" dataDxfId="10211"/>
    <tableColumn id="6174" xr3:uid="{5CC05A40-7DC0-284D-A60A-26FBDE26A43A}" name="Column6174" dataDxfId="10210"/>
    <tableColumn id="6175" xr3:uid="{77DA0168-D120-F64D-AE05-4170125160E3}" name="Column6175" dataDxfId="10209"/>
    <tableColumn id="6176" xr3:uid="{194046B0-67B5-CF40-9B3E-16F5E8CB9231}" name="Column6176" dataDxfId="10208"/>
    <tableColumn id="6177" xr3:uid="{31A6C560-7B15-F141-8860-F46398AA7B47}" name="Column6177" dataDxfId="10207"/>
    <tableColumn id="6178" xr3:uid="{80028840-EA63-E545-AADB-0B30DD0BB4F9}" name="Column6178" dataDxfId="10206"/>
    <tableColumn id="6179" xr3:uid="{54C62CA8-EB2C-2E4B-89A3-0DD8E8C3BA2B}" name="Column6179" dataDxfId="10205"/>
    <tableColumn id="6180" xr3:uid="{E82D493F-C81D-A546-85AF-53B188026D11}" name="Column6180" dataDxfId="10204"/>
    <tableColumn id="6181" xr3:uid="{209B6A20-8037-134C-8BE6-2D0D6875D330}" name="Column6181" dataDxfId="10203"/>
    <tableColumn id="6182" xr3:uid="{79726BB8-09BA-454F-A737-03B4788620A5}" name="Column6182" dataDxfId="10202"/>
    <tableColumn id="6183" xr3:uid="{5EB12726-8E08-534D-A67B-86BE23531968}" name="Column6183" dataDxfId="10201"/>
    <tableColumn id="6184" xr3:uid="{87380C44-301A-8245-B73F-C482564F2A4E}" name="Column6184" dataDxfId="10200"/>
    <tableColumn id="6185" xr3:uid="{2C30C9E1-8FA6-E949-A37E-504F8F2EA723}" name="Column6185" dataDxfId="10199"/>
    <tableColumn id="6186" xr3:uid="{B19EB2EF-30E4-444E-B46B-21E8EB601216}" name="Column6186" dataDxfId="10198"/>
    <tableColumn id="6187" xr3:uid="{1FA85CEB-4568-0D45-AB31-24C15238FE5A}" name="Column6187" dataDxfId="10197"/>
    <tableColumn id="6188" xr3:uid="{AB934D06-CD46-9444-8101-67C20C75CA4F}" name="Column6188" dataDxfId="10196"/>
    <tableColumn id="6189" xr3:uid="{C5A3AADE-709A-0442-87D7-A1243CBF4014}" name="Column6189" dataDxfId="10195"/>
    <tableColumn id="6190" xr3:uid="{332B32AA-DBA9-8F46-B68C-EF19FB04EC09}" name="Column6190" dataDxfId="10194"/>
    <tableColumn id="6191" xr3:uid="{8D9805E2-AC21-7745-A097-E4DFF4EAD026}" name="Column6191" dataDxfId="10193"/>
    <tableColumn id="6192" xr3:uid="{689185F3-3F97-B34E-85CF-A9DE8CDD33A6}" name="Column6192" dataDxfId="10192"/>
    <tableColumn id="6193" xr3:uid="{B1B4A639-B8C1-B149-8101-10EB63CF3858}" name="Column6193" dataDxfId="10191"/>
    <tableColumn id="6194" xr3:uid="{29B8D23A-1902-9B48-AB59-0ACFBAE51768}" name="Column6194" dataDxfId="10190"/>
    <tableColumn id="6195" xr3:uid="{48478908-2105-E541-A063-9A563F11C5BB}" name="Column6195" dataDxfId="10189"/>
    <tableColumn id="6196" xr3:uid="{F1BDCBA3-80A2-1A48-8B78-35467E60FE9E}" name="Column6196" dataDxfId="10188"/>
    <tableColumn id="6197" xr3:uid="{C5DD05A5-CE4F-BD40-B886-992926415966}" name="Column6197" dataDxfId="10187"/>
    <tableColumn id="6198" xr3:uid="{605367E4-BB62-A844-8C9F-EE9E980673A4}" name="Column6198" dataDxfId="10186"/>
    <tableColumn id="6199" xr3:uid="{CC684CCE-673F-EF47-B205-8B901366063F}" name="Column6199" dataDxfId="10185"/>
    <tableColumn id="6200" xr3:uid="{252140A4-3138-6049-8247-BA406FC0E6B5}" name="Column6200" dataDxfId="10184"/>
    <tableColumn id="6201" xr3:uid="{B6163DDD-CE27-5C47-A674-8846691A2AD3}" name="Column6201" dataDxfId="10183"/>
    <tableColumn id="6202" xr3:uid="{0BA2CBB0-883A-1B4F-AE70-FBA3462C1B02}" name="Column6202" dataDxfId="10182"/>
    <tableColumn id="6203" xr3:uid="{4FABEF34-B35E-564E-9FD1-55C1C1769174}" name="Column6203" dataDxfId="10181"/>
    <tableColumn id="6204" xr3:uid="{D70A3B46-BDA4-E743-B48D-1F7C352F71F6}" name="Column6204" dataDxfId="10180"/>
    <tableColumn id="6205" xr3:uid="{754D9322-55F0-0640-9702-592BC59E2B34}" name="Column6205" dataDxfId="10179"/>
    <tableColumn id="6206" xr3:uid="{6476DE11-36EB-0D4E-B65D-347F1398D720}" name="Column6206" dataDxfId="10178"/>
    <tableColumn id="6207" xr3:uid="{FAB26AE3-BE9E-9449-A3EA-421B187AAFA0}" name="Column6207" dataDxfId="10177"/>
    <tableColumn id="6208" xr3:uid="{38570642-FB22-BF44-943A-B92707D86CD8}" name="Column6208" dataDxfId="10176"/>
    <tableColumn id="6209" xr3:uid="{6E74A290-5C69-7940-83AA-A94BFEDBE01D}" name="Column6209" dataDxfId="10175"/>
    <tableColumn id="6210" xr3:uid="{CC0EF18E-92CB-0448-B68D-B1D8E8E1A740}" name="Column6210" dataDxfId="10174"/>
    <tableColumn id="6211" xr3:uid="{C1693088-F8C9-A042-B8F5-B090705AB1ED}" name="Column6211" dataDxfId="10173"/>
    <tableColumn id="6212" xr3:uid="{5F771233-B275-4449-8CB1-301946001CC1}" name="Column6212" dataDxfId="10172"/>
    <tableColumn id="6213" xr3:uid="{2181735D-43A0-0940-AE8B-01A7D2977357}" name="Column6213" dataDxfId="10171"/>
    <tableColumn id="6214" xr3:uid="{D00B63B2-A3FB-B54F-B33C-44EA508F4953}" name="Column6214" dataDxfId="10170"/>
    <tableColumn id="6215" xr3:uid="{8C5BDCDC-4F08-734D-9AB7-FDBE7405E363}" name="Column6215" dataDxfId="10169"/>
    <tableColumn id="6216" xr3:uid="{BE159D58-30BA-C949-8222-923F6B564EFA}" name="Column6216" dataDxfId="10168"/>
    <tableColumn id="6217" xr3:uid="{EF8D7AA3-D6A0-F644-9EFA-734127F801A0}" name="Column6217" dataDxfId="10167"/>
    <tableColumn id="6218" xr3:uid="{1703BCA6-3D64-F548-85F8-CFF5B1481E96}" name="Column6218" dataDxfId="10166"/>
    <tableColumn id="6219" xr3:uid="{864A81E5-BD73-2E41-89AC-89E265B729B3}" name="Column6219" dataDxfId="10165"/>
    <tableColumn id="6220" xr3:uid="{1A040E07-F409-6A46-B42E-0225CF55E4DE}" name="Column6220" dataDxfId="10164"/>
    <tableColumn id="6221" xr3:uid="{4F404EF4-1589-CC42-B2EA-F2DDCDB4DF74}" name="Column6221" dataDxfId="10163"/>
    <tableColumn id="6222" xr3:uid="{E9E0F1B7-1F91-0F40-958A-0C4177ED3ACE}" name="Column6222" dataDxfId="10162"/>
    <tableColumn id="6223" xr3:uid="{5421CEF3-715C-4945-883F-E0CB163EE172}" name="Column6223" dataDxfId="10161"/>
    <tableColumn id="6224" xr3:uid="{A31FD254-521B-794C-94FF-28590798467A}" name="Column6224" dataDxfId="10160"/>
    <tableColumn id="6225" xr3:uid="{09C49ECD-2ECF-8041-8220-B7F925D3F121}" name="Column6225" dataDxfId="10159"/>
    <tableColumn id="6226" xr3:uid="{65CF05AA-351E-6546-8EF4-F9EFE9D92EEF}" name="Column6226" dataDxfId="10158"/>
    <tableColumn id="6227" xr3:uid="{61C4032F-C367-2948-A04F-FD4A0B31D7FA}" name="Column6227" dataDxfId="10157"/>
    <tableColumn id="6228" xr3:uid="{4DB28EA6-1CA5-D948-A2F7-B4A4AE22D17C}" name="Column6228" dataDxfId="10156"/>
    <tableColumn id="6229" xr3:uid="{6F482CC4-8C0B-1342-AF80-9D5C43BCFBB3}" name="Column6229" dataDxfId="10155"/>
    <tableColumn id="6230" xr3:uid="{66BDF7D8-7197-254B-8429-98EA9A4E3214}" name="Column6230" dataDxfId="10154"/>
    <tableColumn id="6231" xr3:uid="{8E0F987F-DFBB-AE4F-B40A-19FC8561C029}" name="Column6231" dataDxfId="10153"/>
    <tableColumn id="6232" xr3:uid="{9AAE5EB9-1876-0F4C-8588-CD40D7BCEF62}" name="Column6232" dataDxfId="10152"/>
    <tableColumn id="6233" xr3:uid="{96CDC03B-E31C-7F4F-A3FA-2111FF4DE58A}" name="Column6233" dataDxfId="10151"/>
    <tableColumn id="6234" xr3:uid="{FEED3E90-7151-AE48-959C-4E7086A7082C}" name="Column6234" dataDxfId="10150"/>
    <tableColumn id="6235" xr3:uid="{557EC1E8-73F6-A04E-A372-91781B233E2D}" name="Column6235" dataDxfId="10149"/>
    <tableColumn id="6236" xr3:uid="{1671423C-6B11-2A4E-B42B-70494D56FCE6}" name="Column6236" dataDxfId="10148"/>
    <tableColumn id="6237" xr3:uid="{4785308B-3D69-F04D-A9F0-DB5F5C68A461}" name="Column6237" dataDxfId="10147"/>
    <tableColumn id="6238" xr3:uid="{C0ADD080-6E58-E44D-8467-279C53E64D7A}" name="Column6238" dataDxfId="10146"/>
    <tableColumn id="6239" xr3:uid="{63CEC0AB-949B-F34B-AA75-69D52EB2AA7C}" name="Column6239" dataDxfId="10145"/>
    <tableColumn id="6240" xr3:uid="{3105295B-61E6-7245-819F-8E815F644EAD}" name="Column6240" dataDxfId="10144"/>
    <tableColumn id="6241" xr3:uid="{065125D1-304F-CD44-9BFB-E101E9CC93A8}" name="Column6241" dataDxfId="10143"/>
    <tableColumn id="6242" xr3:uid="{021E6783-75D1-2540-A151-C61395A4849D}" name="Column6242" dataDxfId="10142"/>
    <tableColumn id="6243" xr3:uid="{73F36286-8C7E-F540-95D9-84D25F33FBB8}" name="Column6243" dataDxfId="10141"/>
    <tableColumn id="6244" xr3:uid="{7D0A4BDA-D6BF-7F46-A0F8-451B5625943D}" name="Column6244" dataDxfId="10140"/>
    <tableColumn id="6245" xr3:uid="{61FDBE76-6BB2-D347-8CB6-8746AB7E945B}" name="Column6245" dataDxfId="10139"/>
    <tableColumn id="6246" xr3:uid="{3555A38B-B87A-5D43-8CB5-EC23DE619983}" name="Column6246" dataDxfId="10138"/>
    <tableColumn id="6247" xr3:uid="{D9B1183F-B37F-864C-9F8A-2744E4C7FA0A}" name="Column6247" dataDxfId="10137"/>
    <tableColumn id="6248" xr3:uid="{B0C310D6-A1FC-B945-802A-73BDD89931F1}" name="Column6248" dataDxfId="10136"/>
    <tableColumn id="6249" xr3:uid="{9386E727-D6AA-0341-A3DF-98C8BD5041F1}" name="Column6249" dataDxfId="10135"/>
    <tableColumn id="6250" xr3:uid="{4C4700E6-7432-3B47-83D8-0B1C615FE3AB}" name="Column6250" dataDxfId="10134"/>
    <tableColumn id="6251" xr3:uid="{065F7855-3453-E949-B488-D6EA07B27DBC}" name="Column6251" dataDxfId="10133"/>
    <tableColumn id="6252" xr3:uid="{67C69B51-D2C7-CB49-84CA-B052BCD9ED32}" name="Column6252" dataDxfId="10132"/>
    <tableColumn id="6253" xr3:uid="{850892A7-D7E5-D649-8799-2E35DED65DFC}" name="Column6253" dataDxfId="10131"/>
    <tableColumn id="6254" xr3:uid="{4A02FB7C-0E2B-DA45-9A5B-48121326FC55}" name="Column6254" dataDxfId="10130"/>
    <tableColumn id="6255" xr3:uid="{88D2B8DF-8D45-0D4F-9A63-02BC724B6FD9}" name="Column6255" dataDxfId="10129"/>
    <tableColumn id="6256" xr3:uid="{E17B7131-C499-714B-B37F-A751F63BE6AE}" name="Column6256" dataDxfId="10128"/>
    <tableColumn id="6257" xr3:uid="{861C81D0-56E2-2848-A252-921050ED0F8F}" name="Column6257" dataDxfId="10127"/>
    <tableColumn id="6258" xr3:uid="{73320329-0B8C-F344-B1F8-BD230DF38A0B}" name="Column6258" dataDxfId="10126"/>
    <tableColumn id="6259" xr3:uid="{8D78636D-222E-1948-83B6-D0543FCF0079}" name="Column6259" dataDxfId="10125"/>
    <tableColumn id="6260" xr3:uid="{EEBEDF51-DAA3-154C-8530-DDED17418721}" name="Column6260" dataDxfId="10124"/>
    <tableColumn id="6261" xr3:uid="{4FBC458F-AEF3-0948-B2B4-E37EE51B9A6D}" name="Column6261" dataDxfId="10123"/>
    <tableColumn id="6262" xr3:uid="{3D1F1B33-AE6C-EF47-A51D-04A29E495020}" name="Column6262" dataDxfId="10122"/>
    <tableColumn id="6263" xr3:uid="{83FEA744-ED60-9D48-9E41-A0821F7050B3}" name="Column6263" dataDxfId="10121"/>
    <tableColumn id="6264" xr3:uid="{0B285574-6C7C-8045-9B88-2F8AB17F0637}" name="Column6264" dataDxfId="10120"/>
    <tableColumn id="6265" xr3:uid="{F269C1ED-18F1-064B-AA9F-9558E18E1E8B}" name="Column6265" dataDxfId="10119"/>
    <tableColumn id="6266" xr3:uid="{685C6AA6-D70D-5A4C-9C26-64E9B2F6BD62}" name="Column6266" dataDxfId="10118"/>
    <tableColumn id="6267" xr3:uid="{8AFD0FE4-05CA-0F46-9FE6-B2E0A84CB391}" name="Column6267" dataDxfId="10117"/>
    <tableColumn id="6268" xr3:uid="{1789FEEB-823A-A84D-AF09-48712A81FD0B}" name="Column6268" dataDxfId="10116"/>
    <tableColumn id="6269" xr3:uid="{0F7219B1-DE0F-A248-8118-54F1B55F569F}" name="Column6269" dataDxfId="10115"/>
    <tableColumn id="6270" xr3:uid="{6FF79F52-C3C4-964D-9AF3-9628D81D65CF}" name="Column6270" dataDxfId="10114"/>
    <tableColumn id="6271" xr3:uid="{3DB7BB25-1537-7B49-BC03-2FAA51105BE2}" name="Column6271" dataDxfId="10113"/>
    <tableColumn id="6272" xr3:uid="{9A87DC95-E9B1-2349-96E7-2F7A4B80DF58}" name="Column6272" dataDxfId="10112"/>
    <tableColumn id="6273" xr3:uid="{9F146E19-D970-CF43-92FF-8CC8D4C6EFFB}" name="Column6273" dataDxfId="10111"/>
    <tableColumn id="6274" xr3:uid="{E28D2819-E756-7B4A-99C9-0A0BD7E0148F}" name="Column6274" dataDxfId="10110"/>
    <tableColumn id="6275" xr3:uid="{09E698DD-914E-6B45-B711-2BB8B9221297}" name="Column6275" dataDxfId="10109"/>
    <tableColumn id="6276" xr3:uid="{F51FE766-C73B-944D-9508-FFF3F2C98CF2}" name="Column6276" dataDxfId="10108"/>
    <tableColumn id="6277" xr3:uid="{0F6F69B7-92B7-7841-83FE-D01DE6A7D2EB}" name="Column6277" dataDxfId="10107"/>
    <tableColumn id="6278" xr3:uid="{BA7731BC-11AC-0F4D-8B26-22BC2D2B3742}" name="Column6278" dataDxfId="10106"/>
    <tableColumn id="6279" xr3:uid="{69A956C9-A597-9344-BBC4-5B4CF6ED21BB}" name="Column6279" dataDxfId="10105"/>
    <tableColumn id="6280" xr3:uid="{88EE22CF-ED89-E64B-8E21-5666A4CD776D}" name="Column6280" dataDxfId="10104"/>
    <tableColumn id="6281" xr3:uid="{1E6A292B-DB5D-6A4C-A75A-E89DB9E0A786}" name="Column6281" dataDxfId="10103"/>
    <tableColumn id="6282" xr3:uid="{2223A33B-515E-B449-8B0F-EA3034F3F487}" name="Column6282" dataDxfId="10102"/>
    <tableColumn id="6283" xr3:uid="{2F6875BD-2ADB-2C4C-93BE-7E836DDD71C7}" name="Column6283" dataDxfId="10101"/>
    <tableColumn id="6284" xr3:uid="{D58C4E76-997D-FD4D-967D-79345B509E6E}" name="Column6284" dataDxfId="10100"/>
    <tableColumn id="6285" xr3:uid="{F601310E-7978-614E-BEF4-437E44AD68EE}" name="Column6285" dataDxfId="10099"/>
    <tableColumn id="6286" xr3:uid="{6BB47888-3CA8-E040-87CE-E5C8D914076D}" name="Column6286" dataDxfId="10098"/>
    <tableColumn id="6287" xr3:uid="{B31BC0C3-B541-ED48-89D4-340949142C68}" name="Column6287" dataDxfId="10097"/>
    <tableColumn id="6288" xr3:uid="{BE70FB3A-90A2-6F4B-9B20-F45E69747F9A}" name="Column6288" dataDxfId="10096"/>
    <tableColumn id="6289" xr3:uid="{73C62145-1B5D-F546-9854-F54504461254}" name="Column6289" dataDxfId="10095"/>
    <tableColumn id="6290" xr3:uid="{8FC0D912-E39E-1140-9CE6-0476E30D18C4}" name="Column6290" dataDxfId="10094"/>
    <tableColumn id="6291" xr3:uid="{4F396EB8-83A6-8747-AD78-3416C62C8E77}" name="Column6291" dataDxfId="10093"/>
    <tableColumn id="6292" xr3:uid="{F2DD2C9B-9035-DC43-A858-2C6094419E87}" name="Column6292" dataDxfId="10092"/>
    <tableColumn id="6293" xr3:uid="{69E97F9D-8C29-AC49-83D6-B4FFF4B1B1AD}" name="Column6293" dataDxfId="10091"/>
    <tableColumn id="6294" xr3:uid="{AE4C1AC8-4CF7-9045-A546-A2EEBD23648E}" name="Column6294" dataDxfId="10090"/>
    <tableColumn id="6295" xr3:uid="{EFE7EB24-E326-7F4E-B419-E8A8CFCA4EF8}" name="Column6295" dataDxfId="10089"/>
    <tableColumn id="6296" xr3:uid="{AB0B045D-538E-F243-A493-B002BC8425F2}" name="Column6296" dataDxfId="10088"/>
    <tableColumn id="6297" xr3:uid="{F14856B4-0CBA-A24B-A72B-B200CC499AD7}" name="Column6297" dataDxfId="10087"/>
    <tableColumn id="6298" xr3:uid="{9043B554-E0FF-8A40-9547-AD7DED432F57}" name="Column6298" dataDxfId="10086"/>
    <tableColumn id="6299" xr3:uid="{F8F7269B-A708-654C-AEFF-D5B7F6004F97}" name="Column6299" dataDxfId="10085"/>
    <tableColumn id="6300" xr3:uid="{28CC0238-1970-134F-8D2A-47D4BCA2AA0C}" name="Column6300" dataDxfId="10084"/>
    <tableColumn id="6301" xr3:uid="{B5A172E7-FFFA-1F4D-99FC-BCE8F114ED72}" name="Column6301" dataDxfId="10083"/>
    <tableColumn id="6302" xr3:uid="{64A965B7-330D-FD46-BFD4-783061D8D369}" name="Column6302" dataDxfId="10082"/>
    <tableColumn id="6303" xr3:uid="{E563F449-800D-AE48-A57B-97FFEA56BC01}" name="Column6303" dataDxfId="10081"/>
    <tableColumn id="6304" xr3:uid="{4D20E4B3-9A13-8B43-A3CC-A74DADD7B4FC}" name="Column6304" dataDxfId="10080"/>
    <tableColumn id="6305" xr3:uid="{3F3E81F6-87B8-CE4E-9B04-91A2FD358BAA}" name="Column6305" dataDxfId="10079"/>
    <tableColumn id="6306" xr3:uid="{ECE06DD6-3BBF-8940-86B4-881C7527DE29}" name="Column6306" dataDxfId="10078"/>
    <tableColumn id="6307" xr3:uid="{2DEB7F30-B22E-1C4D-951C-5D624BAC708F}" name="Column6307" dataDxfId="10077"/>
    <tableColumn id="6308" xr3:uid="{9BD2E7B1-D32F-4341-BB6A-C5E590F10275}" name="Column6308" dataDxfId="10076"/>
    <tableColumn id="6309" xr3:uid="{5F00F497-6A2A-8A47-ADD9-5CB455E69029}" name="Column6309" dataDxfId="10075"/>
    <tableColumn id="6310" xr3:uid="{30C02C36-D7B9-6E4B-BC30-4DDB18AA9CC4}" name="Column6310" dataDxfId="10074"/>
    <tableColumn id="6311" xr3:uid="{965168EB-1A1F-9945-9809-7763DA76C23E}" name="Column6311" dataDxfId="10073"/>
    <tableColumn id="6312" xr3:uid="{280BDBA5-96A1-FC4D-9CB0-CB445D18F533}" name="Column6312" dataDxfId="10072"/>
    <tableColumn id="6313" xr3:uid="{C0285E3A-D5CF-1D48-AE52-85FCB781DAF6}" name="Column6313" dataDxfId="10071"/>
    <tableColumn id="6314" xr3:uid="{E1C12D2E-DCAA-AE44-A70D-0946855DAB2A}" name="Column6314" dataDxfId="10070"/>
    <tableColumn id="6315" xr3:uid="{6CCFB0DB-3261-4647-90C6-C445661DA75B}" name="Column6315" dataDxfId="10069"/>
    <tableColumn id="6316" xr3:uid="{25DC4A10-6892-834E-9C34-61FD96D7B2D0}" name="Column6316" dataDxfId="10068"/>
    <tableColumn id="6317" xr3:uid="{70570E76-7971-0544-82F6-74655FD3C8C5}" name="Column6317" dataDxfId="10067"/>
    <tableColumn id="6318" xr3:uid="{FFA4BAE0-F4A1-B647-BF77-C8082242CF45}" name="Column6318" dataDxfId="10066"/>
    <tableColumn id="6319" xr3:uid="{31C6C9FF-A7F5-9748-BE6D-4DAB4ECA9716}" name="Column6319" dataDxfId="10065"/>
    <tableColumn id="6320" xr3:uid="{E77FD712-1DFF-B04C-9E38-7E52F4DE56BB}" name="Column6320" dataDxfId="10064"/>
    <tableColumn id="6321" xr3:uid="{EA6F179A-EF49-1440-8053-E1C9A9CA4058}" name="Column6321" dataDxfId="10063"/>
    <tableColumn id="6322" xr3:uid="{8F131304-D73A-0F46-B8A6-2BB28CFA2B72}" name="Column6322" dataDxfId="10062"/>
    <tableColumn id="6323" xr3:uid="{245EAF07-3C6F-734A-81B8-B8177EF84182}" name="Column6323" dataDxfId="10061"/>
    <tableColumn id="6324" xr3:uid="{30838D94-D43A-B14E-868B-ECC552BA728D}" name="Column6324" dataDxfId="10060"/>
    <tableColumn id="6325" xr3:uid="{7D2C361D-7671-5D4A-A34E-3DEF7FD7D87F}" name="Column6325" dataDxfId="10059"/>
    <tableColumn id="6326" xr3:uid="{EC480567-D272-0F42-ACFD-5FDF68795604}" name="Column6326" dataDxfId="10058"/>
    <tableColumn id="6327" xr3:uid="{AAD6D83F-15AF-F345-ABAB-C956B53DFE0F}" name="Column6327" dataDxfId="10057"/>
    <tableColumn id="6328" xr3:uid="{2F9271DD-9E83-8B43-BF6D-F43B0F2C8493}" name="Column6328" dataDxfId="10056"/>
    <tableColumn id="6329" xr3:uid="{2683D608-DB87-0F48-9631-C3D122836373}" name="Column6329" dataDxfId="10055"/>
    <tableColumn id="6330" xr3:uid="{D81854F0-47DC-1041-B1C2-E6A30FBB9746}" name="Column6330" dataDxfId="10054"/>
    <tableColumn id="6331" xr3:uid="{C8A231D1-24F2-174C-870B-455AFFE98488}" name="Column6331" dataDxfId="10053"/>
    <tableColumn id="6332" xr3:uid="{0EF1B999-DC0C-5942-A28E-2D8A87E70E38}" name="Column6332" dataDxfId="10052"/>
    <tableColumn id="6333" xr3:uid="{EC8275AC-92D4-7D46-A441-1F7DD2AC2CF0}" name="Column6333" dataDxfId="10051"/>
    <tableColumn id="6334" xr3:uid="{70EF77BA-A018-2548-9E63-EF2774667BE2}" name="Column6334" dataDxfId="10050"/>
    <tableColumn id="6335" xr3:uid="{B5D5AD16-0B51-8A46-80EB-71DDC93D59AB}" name="Column6335" dataDxfId="10049"/>
    <tableColumn id="6336" xr3:uid="{22E4F00D-8399-E14D-8836-5819EDFAA88A}" name="Column6336" dataDxfId="10048"/>
    <tableColumn id="6337" xr3:uid="{4F1F146B-4EDF-594B-BEEB-1C35250D39DD}" name="Column6337" dataDxfId="10047"/>
    <tableColumn id="6338" xr3:uid="{C812DF57-18B1-6F47-876D-4DED00121CC5}" name="Column6338" dataDxfId="10046"/>
    <tableColumn id="6339" xr3:uid="{9637CF39-C66E-F842-814B-11C679FB9D08}" name="Column6339" dataDxfId="10045"/>
    <tableColumn id="6340" xr3:uid="{98C0CD87-E16E-904C-AC9F-F0D7AFA5A80B}" name="Column6340" dataDxfId="10044"/>
    <tableColumn id="6341" xr3:uid="{08919AAE-B660-F745-8CA9-6E68EA703CC2}" name="Column6341" dataDxfId="10043"/>
    <tableColumn id="6342" xr3:uid="{BB7C4A95-D2E0-B142-BD96-F433CFE03CB5}" name="Column6342" dataDxfId="10042"/>
    <tableColumn id="6343" xr3:uid="{A4C74515-ACC2-2A44-BE9C-BA5AD4F0F074}" name="Column6343" dataDxfId="10041"/>
    <tableColumn id="6344" xr3:uid="{BBFE85B7-0E68-F148-A3EC-D6470B8B824D}" name="Column6344" dataDxfId="10040"/>
    <tableColumn id="6345" xr3:uid="{9850C849-3289-9645-B6A1-0944783F7700}" name="Column6345" dataDxfId="10039"/>
    <tableColumn id="6346" xr3:uid="{A30528DF-5569-CC42-8124-7D228D72B8A8}" name="Column6346" dataDxfId="10038"/>
    <tableColumn id="6347" xr3:uid="{25C37675-707B-744E-AC1C-96E1399821A2}" name="Column6347" dataDxfId="10037"/>
    <tableColumn id="6348" xr3:uid="{DD18E7C5-98DC-394A-A4DD-D58EBA821122}" name="Column6348" dataDxfId="10036"/>
    <tableColumn id="6349" xr3:uid="{C8CE87EB-4FAA-2343-BB87-E1595511B1EB}" name="Column6349" dataDxfId="10035"/>
    <tableColumn id="6350" xr3:uid="{5F322F6F-9EDE-4747-A2A6-C3B84B621120}" name="Column6350" dataDxfId="10034"/>
    <tableColumn id="6351" xr3:uid="{CF7D8ABC-419C-6C4B-B57B-291E54A7ECFC}" name="Column6351" dataDxfId="10033"/>
    <tableColumn id="6352" xr3:uid="{2D40A756-0342-2547-9945-F232EA723F20}" name="Column6352" dataDxfId="10032"/>
    <tableColumn id="6353" xr3:uid="{338F2B38-FF98-9F4E-8D10-C03122D09533}" name="Column6353" dataDxfId="10031"/>
    <tableColumn id="6354" xr3:uid="{DB70D22C-123E-7B43-85DF-80E9A0E3E4C3}" name="Column6354" dataDxfId="10030"/>
    <tableColumn id="6355" xr3:uid="{504AFBC7-8906-084E-ACC9-9D13F7526946}" name="Column6355" dataDxfId="10029"/>
    <tableColumn id="6356" xr3:uid="{F803B099-2EA5-1F43-863B-F494BA4F35F6}" name="Column6356" dataDxfId="10028"/>
    <tableColumn id="6357" xr3:uid="{27A34A75-9E81-1444-8698-7A0F92E5E7C3}" name="Column6357" dataDxfId="10027"/>
    <tableColumn id="6358" xr3:uid="{30B937F6-652F-8B49-9701-91856092BA5A}" name="Column6358" dataDxfId="10026"/>
    <tableColumn id="6359" xr3:uid="{EBE017E3-9C66-8243-898B-5DDB45D67B9F}" name="Column6359" dataDxfId="10025"/>
    <tableColumn id="6360" xr3:uid="{D21E4A51-1C76-DD4A-B8EA-718F6CBEAC8F}" name="Column6360" dataDxfId="10024"/>
    <tableColumn id="6361" xr3:uid="{F3E814F0-353D-1E4B-8355-88CBB16A9406}" name="Column6361" dataDxfId="10023"/>
    <tableColumn id="6362" xr3:uid="{85250E07-6224-9E41-B7AB-24087C890619}" name="Column6362" dataDxfId="10022"/>
    <tableColumn id="6363" xr3:uid="{61C805F3-E3FC-0645-A71A-673F9953B966}" name="Column6363" dataDxfId="10021"/>
    <tableColumn id="6364" xr3:uid="{9BE3141E-9E23-3B44-9956-739B425EFA24}" name="Column6364" dataDxfId="10020"/>
    <tableColumn id="6365" xr3:uid="{F951C113-FB70-9241-8D92-133009938B3E}" name="Column6365" dataDxfId="10019"/>
    <tableColumn id="6366" xr3:uid="{3BDD7CF8-01D7-6843-9589-E95DAA9B57BD}" name="Column6366" dataDxfId="10018"/>
    <tableColumn id="6367" xr3:uid="{94F372E2-AEA8-9A45-99E5-A1E5EDC2F213}" name="Column6367" dataDxfId="10017"/>
    <tableColumn id="6368" xr3:uid="{BC6E0B23-4A61-2C48-82E0-4760B4EB7600}" name="Column6368" dataDxfId="10016"/>
    <tableColumn id="6369" xr3:uid="{6538906E-46D1-4545-B0D6-E20EB57CC792}" name="Column6369" dataDxfId="10015"/>
    <tableColumn id="6370" xr3:uid="{D7B39C6D-6A6A-BF4C-93F0-838764D5669D}" name="Column6370" dataDxfId="10014"/>
    <tableColumn id="6371" xr3:uid="{896D7A87-B8E0-9742-A2DF-F02388430D46}" name="Column6371" dataDxfId="10013"/>
    <tableColumn id="6372" xr3:uid="{D0C532B3-9D10-F948-92B6-F22C0B290D12}" name="Column6372" dataDxfId="10012"/>
    <tableColumn id="6373" xr3:uid="{7026B6EE-B063-BE49-B2F0-6A149915AA44}" name="Column6373" dataDxfId="10011"/>
    <tableColumn id="6374" xr3:uid="{5D360D21-02B6-F74B-BF61-625E20BD95B7}" name="Column6374" dataDxfId="10010"/>
    <tableColumn id="6375" xr3:uid="{D4679565-DD14-0945-BA66-C91AD28A5A65}" name="Column6375" dataDxfId="10009"/>
    <tableColumn id="6376" xr3:uid="{6F4687C7-2591-7941-A197-15781D355292}" name="Column6376" dataDxfId="10008"/>
    <tableColumn id="6377" xr3:uid="{A71F4BEE-E7B8-B444-AACA-EB80B349F2C2}" name="Column6377" dataDxfId="10007"/>
    <tableColumn id="6378" xr3:uid="{CF8D0EE6-485A-704A-A421-015B1841F7E0}" name="Column6378" dataDxfId="10006"/>
    <tableColumn id="6379" xr3:uid="{C6967C3B-196E-BE42-ACBC-129B4E82566E}" name="Column6379" dataDxfId="10005"/>
    <tableColumn id="6380" xr3:uid="{9F862EFE-CEC3-E444-B444-4CD71488C420}" name="Column6380" dataDxfId="10004"/>
    <tableColumn id="6381" xr3:uid="{FCBEA6AE-BF5B-7944-A26A-E62064B295D0}" name="Column6381" dataDxfId="10003"/>
    <tableColumn id="6382" xr3:uid="{B27CE2EA-DBE5-A14A-AF9F-C4B7A66CFFB7}" name="Column6382" dataDxfId="10002"/>
    <tableColumn id="6383" xr3:uid="{E61493B5-8C67-7F46-8745-09D68D6212E6}" name="Column6383" dataDxfId="10001"/>
    <tableColumn id="6384" xr3:uid="{7B78F135-C022-0B48-9BF3-56EDD5A9B741}" name="Column6384" dataDxfId="10000"/>
    <tableColumn id="6385" xr3:uid="{A3EDBC0E-7A4F-8D40-847C-7FDD4ED05257}" name="Column6385" dataDxfId="9999"/>
    <tableColumn id="6386" xr3:uid="{2647EBE7-01C5-6347-861C-C654E066FDF9}" name="Column6386" dataDxfId="9998"/>
    <tableColumn id="6387" xr3:uid="{C13690B5-895B-F14D-BF39-E5B1CBF0907F}" name="Column6387" dataDxfId="9997"/>
    <tableColumn id="6388" xr3:uid="{7A65E125-6ACA-7042-B285-0FBBEC0342C7}" name="Column6388" dataDxfId="9996"/>
    <tableColumn id="6389" xr3:uid="{3AB4261A-F8F0-DF4F-86E8-8E59FC7099C3}" name="Column6389" dataDxfId="9995"/>
    <tableColumn id="6390" xr3:uid="{6253A497-9FE6-4644-83C7-CED9C98189DA}" name="Column6390" dataDxfId="9994"/>
    <tableColumn id="6391" xr3:uid="{E804BFFD-9E65-A044-883B-EFC4A1BB20BC}" name="Column6391" dataDxfId="9993"/>
    <tableColumn id="6392" xr3:uid="{CC38771A-811F-4940-BC35-D8FB32C40F21}" name="Column6392" dataDxfId="9992"/>
    <tableColumn id="6393" xr3:uid="{9F76AB4A-F04A-8244-84E4-0759F9E398C3}" name="Column6393" dataDxfId="9991"/>
    <tableColumn id="6394" xr3:uid="{B7940F35-2454-F448-B980-646B21897DD1}" name="Column6394" dataDxfId="9990"/>
    <tableColumn id="6395" xr3:uid="{7186497C-690B-D845-B3F3-C1B86BC6DAE6}" name="Column6395" dataDxfId="9989"/>
    <tableColumn id="6396" xr3:uid="{DCC1A5E6-C8F5-1249-BB88-A183DCCDAF7F}" name="Column6396" dataDxfId="9988"/>
    <tableColumn id="6397" xr3:uid="{DFE48063-A4FF-5945-BA34-9AFC233BEA4D}" name="Column6397" dataDxfId="9987"/>
    <tableColumn id="6398" xr3:uid="{90F127FB-D3EB-594D-BC5D-11894D4FB37F}" name="Column6398" dataDxfId="9986"/>
    <tableColumn id="6399" xr3:uid="{4C346405-00FE-674C-8BBF-B7D6C291E102}" name="Column6399" dataDxfId="9985"/>
    <tableColumn id="6400" xr3:uid="{BA171B32-D4E0-6A46-BDAA-EE0AEA45DC32}" name="Column6400" dataDxfId="9984"/>
    <tableColumn id="6401" xr3:uid="{44643D2B-266B-3647-87F6-E22FD5281CCC}" name="Column6401" dataDxfId="9983"/>
    <tableColumn id="6402" xr3:uid="{90A2D4C1-A766-2248-81F7-90FFBD282BEC}" name="Column6402" dataDxfId="9982"/>
    <tableColumn id="6403" xr3:uid="{70D8597D-7EA7-0942-9DD7-286863DC33D6}" name="Column6403" dataDxfId="9981"/>
    <tableColumn id="6404" xr3:uid="{4050A06F-BF7D-F247-A02E-8F250BA5E233}" name="Column6404" dataDxfId="9980"/>
    <tableColumn id="6405" xr3:uid="{B47E24D8-E4B7-124D-8747-CF079BA8C7D3}" name="Column6405" dataDxfId="9979"/>
    <tableColumn id="6406" xr3:uid="{7697B759-2218-474E-93AB-B1938A75459D}" name="Column6406" dataDxfId="9978"/>
    <tableColumn id="6407" xr3:uid="{C5134B65-AE15-2448-A71C-2FDD97D277AA}" name="Column6407" dataDxfId="9977"/>
    <tableColumn id="6408" xr3:uid="{A662A1DE-8141-C843-8CBC-BCE459425177}" name="Column6408" dataDxfId="9976"/>
    <tableColumn id="6409" xr3:uid="{5B2FF36C-247B-4E4D-8AE9-804A0D87F782}" name="Column6409" dataDxfId="9975"/>
    <tableColumn id="6410" xr3:uid="{F6D1ED36-50ED-A947-B92D-0359F52DB9CB}" name="Column6410" dataDxfId="9974"/>
    <tableColumn id="6411" xr3:uid="{A7897C31-6CBF-9648-BFAA-8A79CA7411D3}" name="Column6411" dataDxfId="9973"/>
    <tableColumn id="6412" xr3:uid="{1761F046-ACDF-8340-BF0F-43319CACEF4F}" name="Column6412" dataDxfId="9972"/>
    <tableColumn id="6413" xr3:uid="{5857C052-41B9-B644-9ECA-B7E5E6AEEF4E}" name="Column6413" dataDxfId="9971"/>
    <tableColumn id="6414" xr3:uid="{7D5A79A9-CD84-294A-B690-B284DE1962E0}" name="Column6414" dataDxfId="9970"/>
    <tableColumn id="6415" xr3:uid="{0151F4C2-19FD-234B-822B-0CDCB1926113}" name="Column6415" dataDxfId="9969"/>
    <tableColumn id="6416" xr3:uid="{66CA6CD3-42D8-1D4B-82CE-3E9AFD548010}" name="Column6416" dataDxfId="9968"/>
    <tableColumn id="6417" xr3:uid="{76A9BFBC-F617-224D-996A-7B618A731EDD}" name="Column6417" dataDxfId="9967"/>
    <tableColumn id="6418" xr3:uid="{C13FAA53-02D5-E04C-8459-B98686A28D0E}" name="Column6418" dataDxfId="9966"/>
    <tableColumn id="6419" xr3:uid="{39DC92D7-5120-114C-A946-0B42198D906D}" name="Column6419" dataDxfId="9965"/>
    <tableColumn id="6420" xr3:uid="{0386C078-BAAE-5F44-B964-8CDC2AAFA126}" name="Column6420" dataDxfId="9964"/>
    <tableColumn id="6421" xr3:uid="{DD80B630-8B6F-2341-A785-37377166FBBE}" name="Column6421" dataDxfId="9963"/>
    <tableColumn id="6422" xr3:uid="{DEA85C77-A84F-F347-8CE0-C7288274DA21}" name="Column6422" dataDxfId="9962"/>
    <tableColumn id="6423" xr3:uid="{BB41245F-1171-2F4C-8A06-7D1D9F995C19}" name="Column6423" dataDxfId="9961"/>
    <tableColumn id="6424" xr3:uid="{D4AF875E-7E4F-CE40-93DB-B1522C055FAE}" name="Column6424" dataDxfId="9960"/>
    <tableColumn id="6425" xr3:uid="{9F7337B2-7434-CD4C-9412-56C446458441}" name="Column6425" dataDxfId="9959"/>
    <tableColumn id="6426" xr3:uid="{09AF7F98-CAB0-BD4D-A7ED-5D454EF95ECE}" name="Column6426" dataDxfId="9958"/>
    <tableColumn id="6427" xr3:uid="{6E544A97-3995-5B4E-9DE6-B6C63381EA93}" name="Column6427" dataDxfId="9957"/>
    <tableColumn id="6428" xr3:uid="{D42FE6AC-DA0A-DE40-AE6D-FAD1115F4C6D}" name="Column6428" dataDxfId="9956"/>
    <tableColumn id="6429" xr3:uid="{B767D6D8-CDB6-2B42-BE79-E6E3BD6C0763}" name="Column6429" dataDxfId="9955"/>
    <tableColumn id="6430" xr3:uid="{9AC0EF2C-DDC7-0744-9309-E9A570C0667B}" name="Column6430" dataDxfId="9954"/>
    <tableColumn id="6431" xr3:uid="{BF74BFC9-70A8-1D4E-A48A-998D8FC42689}" name="Column6431" dataDxfId="9953"/>
    <tableColumn id="6432" xr3:uid="{1940A208-BB02-1344-A8CE-3E61F84955BD}" name="Column6432" dataDxfId="9952"/>
    <tableColumn id="6433" xr3:uid="{89921AC4-128B-9549-A184-A2C7D8D9979A}" name="Column6433" dataDxfId="9951"/>
    <tableColumn id="6434" xr3:uid="{A645AAFA-060B-174A-80E7-367137B0D4CE}" name="Column6434" dataDxfId="9950"/>
    <tableColumn id="6435" xr3:uid="{9D7E9172-83F3-FA48-BED5-CD525348495D}" name="Column6435" dataDxfId="9949"/>
    <tableColumn id="6436" xr3:uid="{EFB45471-806A-4A4D-8299-0A782016EC67}" name="Column6436" dataDxfId="9948"/>
    <tableColumn id="6437" xr3:uid="{ACE08523-B235-D549-A387-79AB0A0257E2}" name="Column6437" dataDxfId="9947"/>
    <tableColumn id="6438" xr3:uid="{24C1B016-0B59-8348-B34E-5362CB84B2CE}" name="Column6438" dataDxfId="9946"/>
    <tableColumn id="6439" xr3:uid="{80B00437-0E07-0D46-8CDD-7630E3E28AE7}" name="Column6439" dataDxfId="9945"/>
    <tableColumn id="6440" xr3:uid="{1A6CC41B-271A-344C-B81A-329733A769F4}" name="Column6440" dataDxfId="9944"/>
    <tableColumn id="6441" xr3:uid="{928FC625-FB7C-FC4A-AD4E-B2F3A7A36CC2}" name="Column6441" dataDxfId="9943"/>
    <tableColumn id="6442" xr3:uid="{420800BE-2B21-9F4E-A405-FF54B7D35463}" name="Column6442" dataDxfId="9942"/>
    <tableColumn id="6443" xr3:uid="{11E387A6-3BA7-BA4B-BAFC-6CCC56F4A04A}" name="Column6443" dataDxfId="9941"/>
    <tableColumn id="6444" xr3:uid="{A312A178-436D-0C40-8F14-DEEA8E5E68F5}" name="Column6444" dataDxfId="9940"/>
    <tableColumn id="6445" xr3:uid="{04229471-F567-ED4B-9206-2EC631A1B2F0}" name="Column6445" dataDxfId="9939"/>
    <tableColumn id="6446" xr3:uid="{FBF4B03C-4836-8349-BF17-2829FDDF7C0B}" name="Column6446" dataDxfId="9938"/>
    <tableColumn id="6447" xr3:uid="{4555D949-FFE9-7D47-B84D-5D55382259B2}" name="Column6447" dataDxfId="9937"/>
    <tableColumn id="6448" xr3:uid="{1380448D-63E0-DC4A-A590-7AE2D2E96B6F}" name="Column6448" dataDxfId="9936"/>
    <tableColumn id="6449" xr3:uid="{F4A35F1F-2588-004A-A247-9991F468CD9B}" name="Column6449" dataDxfId="9935"/>
    <tableColumn id="6450" xr3:uid="{A8F4C4F9-99FF-EC49-B49C-01B04645BAE0}" name="Column6450" dataDxfId="9934"/>
    <tableColumn id="6451" xr3:uid="{63DA8A53-58DA-CC40-9104-89B1373E7ED7}" name="Column6451" dataDxfId="9933"/>
    <tableColumn id="6452" xr3:uid="{94BFE53C-6671-8045-BC89-E92BAFED5B61}" name="Column6452" dataDxfId="9932"/>
    <tableColumn id="6453" xr3:uid="{1CC46D6A-7163-3F49-9E79-ADB736C885DF}" name="Column6453" dataDxfId="9931"/>
    <tableColumn id="6454" xr3:uid="{89CD62DA-D336-9B45-B233-16A6ABF2E237}" name="Column6454" dataDxfId="9930"/>
    <tableColumn id="6455" xr3:uid="{C620D15A-E590-014B-A815-315F7D250219}" name="Column6455" dataDxfId="9929"/>
    <tableColumn id="6456" xr3:uid="{8A85AD78-87A8-4A48-A71D-D7AEB7ED30D4}" name="Column6456" dataDxfId="9928"/>
    <tableColumn id="6457" xr3:uid="{05FFA666-3041-F34D-81D9-4F330D46967B}" name="Column6457" dataDxfId="9927"/>
    <tableColumn id="6458" xr3:uid="{38E258AB-51B2-C64F-A70F-F42228B7E5B2}" name="Column6458" dataDxfId="9926"/>
    <tableColumn id="6459" xr3:uid="{54BD2D31-74C1-F744-8AD7-D9FFDECC9B4C}" name="Column6459" dataDxfId="9925"/>
    <tableColumn id="6460" xr3:uid="{202B1AB6-B97B-954B-AF39-72D820205BE4}" name="Column6460" dataDxfId="9924"/>
    <tableColumn id="6461" xr3:uid="{9A14EDC3-D875-8346-AE6D-CDD9166D2778}" name="Column6461" dataDxfId="9923"/>
    <tableColumn id="6462" xr3:uid="{D0D3E41D-5A04-5F47-A05F-881C1150540D}" name="Column6462" dataDxfId="9922"/>
    <tableColumn id="6463" xr3:uid="{31AA05AC-1CA8-5C4F-8F38-DA4B075621B3}" name="Column6463" dataDxfId="9921"/>
    <tableColumn id="6464" xr3:uid="{975B68B1-11BE-5A49-8546-67EF4AAB141E}" name="Column6464" dataDxfId="9920"/>
    <tableColumn id="6465" xr3:uid="{CB1EF39A-6BAB-0440-BB78-8E6178A45823}" name="Column6465" dataDxfId="9919"/>
    <tableColumn id="6466" xr3:uid="{66D52887-AEA6-894C-BEEA-5F77DAE7B93D}" name="Column6466" dataDxfId="9918"/>
    <tableColumn id="6467" xr3:uid="{F8E4689D-BFB1-064A-B351-AF3CB2191824}" name="Column6467" dataDxfId="9917"/>
    <tableColumn id="6468" xr3:uid="{5E831B38-ACB6-154E-85C9-B6F006A7ED30}" name="Column6468" dataDxfId="9916"/>
    <tableColumn id="6469" xr3:uid="{01D63B91-E924-7347-BFC7-A459D92B278D}" name="Column6469" dataDxfId="9915"/>
    <tableColumn id="6470" xr3:uid="{9656A2BE-0127-EA42-9C9F-5B4F7705595E}" name="Column6470" dataDxfId="9914"/>
    <tableColumn id="6471" xr3:uid="{4ED1A131-03A4-F546-9FAE-C3655DD4ABF4}" name="Column6471" dataDxfId="9913"/>
    <tableColumn id="6472" xr3:uid="{097AE28B-D622-5144-90FC-539929FA805D}" name="Column6472" dataDxfId="9912"/>
    <tableColumn id="6473" xr3:uid="{EF45019C-28B8-3540-9171-A1D29B2ECB49}" name="Column6473" dataDxfId="9911"/>
    <tableColumn id="6474" xr3:uid="{9D1A6743-0362-F442-B769-3B37EADA4F9F}" name="Column6474" dataDxfId="9910"/>
    <tableColumn id="6475" xr3:uid="{41422951-1501-F04E-B788-0E707D27BAE7}" name="Column6475" dataDxfId="9909"/>
    <tableColumn id="6476" xr3:uid="{9D1B0AC2-158F-2246-B805-BCBD1BE3606D}" name="Column6476" dataDxfId="9908"/>
    <tableColumn id="6477" xr3:uid="{F94F1611-2CF6-184C-AD7D-305AE890770F}" name="Column6477" dataDxfId="9907"/>
    <tableColumn id="6478" xr3:uid="{4D10058B-6F5B-4345-9275-1819E8259807}" name="Column6478" dataDxfId="9906"/>
    <tableColumn id="6479" xr3:uid="{7DE46750-6C80-244B-8F20-619FB4FA144E}" name="Column6479" dataDxfId="9905"/>
    <tableColumn id="6480" xr3:uid="{2BD7EE95-62C7-8144-8F85-F49CC6D017A6}" name="Column6480" dataDxfId="9904"/>
    <tableColumn id="6481" xr3:uid="{A698122C-F101-0B46-A4CB-87A9579660C3}" name="Column6481" dataDxfId="9903"/>
    <tableColumn id="6482" xr3:uid="{5BCB07DF-C9DF-DF41-B522-420DACD31586}" name="Column6482" dataDxfId="9902"/>
    <tableColumn id="6483" xr3:uid="{46D44D0D-D90E-A74F-95D8-45F514381B38}" name="Column6483" dataDxfId="9901"/>
    <tableColumn id="6484" xr3:uid="{5F3633F6-BE38-5D42-ABAE-E44A9BA9A82D}" name="Column6484" dataDxfId="9900"/>
    <tableColumn id="6485" xr3:uid="{FB46A646-B34F-EF48-A89A-85604A44DE38}" name="Column6485" dataDxfId="9899"/>
    <tableColumn id="6486" xr3:uid="{9539F6C2-6ACB-6B40-9D90-3B88B38E6D56}" name="Column6486" dataDxfId="9898"/>
    <tableColumn id="6487" xr3:uid="{8640DDDE-CC84-3140-9ABC-6AFEBBD6739C}" name="Column6487" dataDxfId="9897"/>
    <tableColumn id="6488" xr3:uid="{DE36C99D-F71F-6145-9FB9-A9C5859F3387}" name="Column6488" dataDxfId="9896"/>
    <tableColumn id="6489" xr3:uid="{7C406B26-DD61-1D40-B46D-FFD9CA4C39CB}" name="Column6489" dataDxfId="9895"/>
    <tableColumn id="6490" xr3:uid="{37A30599-F291-5143-BDE3-2B8D37F64807}" name="Column6490" dataDxfId="9894"/>
    <tableColumn id="6491" xr3:uid="{358B22F4-3DC7-774A-8A0F-2BDFFB7E5BE2}" name="Column6491" dataDxfId="9893"/>
    <tableColumn id="6492" xr3:uid="{62CF701A-173D-064D-99CD-CDBFCB965B29}" name="Column6492" dataDxfId="9892"/>
    <tableColumn id="6493" xr3:uid="{F8B16CED-3B5E-474C-93D4-F3D708E1CF0C}" name="Column6493" dataDxfId="9891"/>
    <tableColumn id="6494" xr3:uid="{F46F4C8D-46DA-AD4F-B0A3-031747EB41BF}" name="Column6494" dataDxfId="9890"/>
    <tableColumn id="6495" xr3:uid="{F6370D89-46D2-5248-B7C4-F2AEC7B0E6AD}" name="Column6495" dataDxfId="9889"/>
    <tableColumn id="6496" xr3:uid="{2BAD5894-3614-6C4E-B754-8B9F195364B8}" name="Column6496" dataDxfId="9888"/>
    <tableColumn id="6497" xr3:uid="{391B1BFD-50E1-F449-AD9E-23A87D0C2C0D}" name="Column6497" dataDxfId="9887"/>
    <tableColumn id="6498" xr3:uid="{F326A957-16A2-6F47-A063-6D534E30781C}" name="Column6498" dataDxfId="9886"/>
    <tableColumn id="6499" xr3:uid="{45CB07D2-B13B-5B4A-91C1-6550B398DE59}" name="Column6499" dataDxfId="9885"/>
    <tableColumn id="6500" xr3:uid="{2DCED45B-30CD-AD4C-BA9F-BA188AABBD04}" name="Column6500" dataDxfId="9884"/>
    <tableColumn id="6501" xr3:uid="{799D3F5D-A764-1043-BD04-51B37D9A57E6}" name="Column6501" dataDxfId="9883"/>
    <tableColumn id="6502" xr3:uid="{A47310E8-C63E-E04C-BB07-693BA2E5B8B2}" name="Column6502" dataDxfId="9882"/>
    <tableColumn id="6503" xr3:uid="{DC622A3F-FF2D-2842-A2AD-30CD509D1230}" name="Column6503" dataDxfId="9881"/>
    <tableColumn id="6504" xr3:uid="{4E6CC268-CC53-4645-BE93-7B86F9CA43A3}" name="Column6504" dataDxfId="9880"/>
    <tableColumn id="6505" xr3:uid="{2F9EE60A-BBB5-DF40-B4DF-E601D4EF935B}" name="Column6505" dataDxfId="9879"/>
    <tableColumn id="6506" xr3:uid="{92509161-808E-814A-AAB5-6CDB0053C527}" name="Column6506" dataDxfId="9878"/>
    <tableColumn id="6507" xr3:uid="{86411875-BE2E-BC4D-96B5-109F68FDAB95}" name="Column6507" dataDxfId="9877"/>
    <tableColumn id="6508" xr3:uid="{7B34475A-B355-ED48-809C-079A56236971}" name="Column6508" dataDxfId="9876"/>
    <tableColumn id="6509" xr3:uid="{50F699B8-9AB2-6B44-9BB8-8AFAA1C03AE7}" name="Column6509" dataDxfId="9875"/>
    <tableColumn id="6510" xr3:uid="{B2D3482D-4EF7-CB44-A0F2-19F89A66B9E6}" name="Column6510" dataDxfId="9874"/>
    <tableColumn id="6511" xr3:uid="{97F2582B-C568-A444-8C91-21277D1BE7A2}" name="Column6511" dataDxfId="9873"/>
    <tableColumn id="6512" xr3:uid="{E92F8101-FDB8-8E4B-A7EB-C6788B013A3D}" name="Column6512" dataDxfId="9872"/>
    <tableColumn id="6513" xr3:uid="{9A0578CC-4309-E74F-8C91-0A402B58F4AA}" name="Column6513" dataDxfId="9871"/>
    <tableColumn id="6514" xr3:uid="{3ACF8A90-CE79-B248-B78E-9F9A6714FBF0}" name="Column6514" dataDxfId="9870"/>
    <tableColumn id="6515" xr3:uid="{68F54C22-E210-F244-A63A-959C17C1B555}" name="Column6515" dataDxfId="9869"/>
    <tableColumn id="6516" xr3:uid="{7658F42A-8160-244C-B26D-2ADAF0C660F8}" name="Column6516" dataDxfId="9868"/>
    <tableColumn id="6517" xr3:uid="{1C3FDBD4-C4BF-6B49-8435-AA2F611E9E28}" name="Column6517" dataDxfId="9867"/>
    <tableColumn id="6518" xr3:uid="{0C4F6878-8AC3-494E-A911-A4B8E1E8EC89}" name="Column6518" dataDxfId="9866"/>
    <tableColumn id="6519" xr3:uid="{1C9DBCD3-EF5F-F843-AF5D-4A6803D4E620}" name="Column6519" dataDxfId="9865"/>
    <tableColumn id="6520" xr3:uid="{1D879540-2738-1340-8901-FAEBA190D0A8}" name="Column6520" dataDxfId="9864"/>
    <tableColumn id="6521" xr3:uid="{E68AC7AC-FC0C-0942-A5BC-58497CA7D603}" name="Column6521" dataDxfId="9863"/>
    <tableColumn id="6522" xr3:uid="{9724E6F5-9FAC-ED42-9BF1-A118562CC08A}" name="Column6522" dataDxfId="9862"/>
    <tableColumn id="6523" xr3:uid="{EA31B51A-EFAC-CF47-B888-DDA42BDAB24A}" name="Column6523" dataDxfId="9861"/>
    <tableColumn id="6524" xr3:uid="{825A7564-AD88-AC44-B12E-493C2A6461FD}" name="Column6524" dataDxfId="9860"/>
    <tableColumn id="6525" xr3:uid="{9E4BC6AC-CC67-2D4E-AEBD-D217A2090E11}" name="Column6525" dataDxfId="9859"/>
    <tableColumn id="6526" xr3:uid="{E241D339-3D88-A745-91FB-E6DA6BDD67FC}" name="Column6526" dataDxfId="9858"/>
    <tableColumn id="6527" xr3:uid="{C3C23CF5-F263-8141-874D-D5FAAD0ECC2D}" name="Column6527" dataDxfId="9857"/>
    <tableColumn id="6528" xr3:uid="{5130E32F-E748-4649-93B1-154CEEDAD031}" name="Column6528" dataDxfId="9856"/>
    <tableColumn id="6529" xr3:uid="{60103821-BE6A-D44C-8020-BC78612ECED2}" name="Column6529" dataDxfId="9855"/>
    <tableColumn id="6530" xr3:uid="{3C971CCF-203A-FB43-9742-D0C881684414}" name="Column6530" dataDxfId="9854"/>
    <tableColumn id="6531" xr3:uid="{91C464D7-D9C7-8D43-9B6D-C1180DF065C4}" name="Column6531" dataDxfId="9853"/>
    <tableColumn id="6532" xr3:uid="{38D6ABC8-350C-5242-BA4A-F9EA73F62AC6}" name="Column6532" dataDxfId="9852"/>
    <tableColumn id="6533" xr3:uid="{63726844-C830-BA40-A4EB-978CFE11BEC0}" name="Column6533" dataDxfId="9851"/>
    <tableColumn id="6534" xr3:uid="{AC24500E-46CD-3F49-ADCE-FE9F6FFC72EA}" name="Column6534" dataDxfId="9850"/>
    <tableColumn id="6535" xr3:uid="{60D55515-500A-704B-94EE-BB483A74E6E5}" name="Column6535" dataDxfId="9849"/>
    <tableColumn id="6536" xr3:uid="{CC0BEFCD-568B-4E4A-AEDE-7A7ED1EB34A4}" name="Column6536" dataDxfId="9848"/>
    <tableColumn id="6537" xr3:uid="{778A7762-F989-134F-8D2A-990BCEFFDEEA}" name="Column6537" dataDxfId="9847"/>
    <tableColumn id="6538" xr3:uid="{2F2A57D9-C06A-4549-8793-77DB52F8C162}" name="Column6538" dataDxfId="9846"/>
    <tableColumn id="6539" xr3:uid="{767AD15F-B3D9-FC44-BC08-AB6DA7AE71C4}" name="Column6539" dataDxfId="9845"/>
    <tableColumn id="6540" xr3:uid="{BD89B6FC-23F5-4D42-8169-BBBC20B12DE0}" name="Column6540" dataDxfId="9844"/>
    <tableColumn id="6541" xr3:uid="{32E3BA29-25EF-BF49-948A-227DDC415C97}" name="Column6541" dataDxfId="9843"/>
    <tableColumn id="6542" xr3:uid="{2CEA9DB2-A557-734D-A45C-6FF29A7CA534}" name="Column6542" dataDxfId="9842"/>
    <tableColumn id="6543" xr3:uid="{9B8BE646-CFF2-B042-B318-F6D789FF285A}" name="Column6543" dataDxfId="9841"/>
    <tableColumn id="6544" xr3:uid="{AB8605EC-71B8-424C-A429-0BC20F31A2BB}" name="Column6544" dataDxfId="9840"/>
    <tableColumn id="6545" xr3:uid="{8AAFA9FB-510C-CD40-8FC1-EF91DABFFEF0}" name="Column6545" dataDxfId="9839"/>
    <tableColumn id="6546" xr3:uid="{CDE8265C-5D58-5B4B-9709-6DD6A9832882}" name="Column6546" dataDxfId="9838"/>
    <tableColumn id="6547" xr3:uid="{048863F8-1F40-6345-B07C-E60B0E0AF592}" name="Column6547" dataDxfId="9837"/>
    <tableColumn id="6548" xr3:uid="{BF1A5AAE-2524-1B40-A5D4-1CFB567B92BD}" name="Column6548" dataDxfId="9836"/>
    <tableColumn id="6549" xr3:uid="{B7CAE274-82F3-9247-A2F0-5655376474B6}" name="Column6549" dataDxfId="9835"/>
    <tableColumn id="6550" xr3:uid="{312B74A5-70C4-B84B-AAFC-98C4F1829955}" name="Column6550" dataDxfId="9834"/>
    <tableColumn id="6551" xr3:uid="{ECE3A08E-2F59-314A-99BE-9BBD1BA09B46}" name="Column6551" dataDxfId="9833"/>
    <tableColumn id="6552" xr3:uid="{BA727AB8-B257-BC4B-B6F1-89222FA43FD3}" name="Column6552" dataDxfId="9832"/>
    <tableColumn id="6553" xr3:uid="{822ADFDA-4F28-1D46-A226-8AF198323C81}" name="Column6553" dataDxfId="9831"/>
    <tableColumn id="6554" xr3:uid="{DDCB51DE-2481-FF41-A481-90F5EF71A3A7}" name="Column6554" dataDxfId="9830"/>
    <tableColumn id="6555" xr3:uid="{6B33A4E2-DCB4-0C4B-A91C-669031915D52}" name="Column6555" dataDxfId="9829"/>
    <tableColumn id="6556" xr3:uid="{BE045C69-DD6D-1546-86B7-A27251035A49}" name="Column6556" dataDxfId="9828"/>
    <tableColumn id="6557" xr3:uid="{1B760697-1447-9644-B5A2-E74EE19B38D0}" name="Column6557" dataDxfId="9827"/>
    <tableColumn id="6558" xr3:uid="{AFE88ADC-E662-FC4A-B35B-C3AC594FF822}" name="Column6558" dataDxfId="9826"/>
    <tableColumn id="6559" xr3:uid="{C25AAC61-8F35-EE4A-97C3-2E7FD3223483}" name="Column6559" dataDxfId="9825"/>
    <tableColumn id="6560" xr3:uid="{D5233D6F-AF88-364D-9F2D-A66195386600}" name="Column6560" dataDxfId="9824"/>
    <tableColumn id="6561" xr3:uid="{156C0F7E-DEBE-4942-B4CF-6E001430D891}" name="Column6561" dataDxfId="9823"/>
    <tableColumn id="6562" xr3:uid="{C189B761-1613-B64B-854E-B477243140C8}" name="Column6562" dataDxfId="9822"/>
    <tableColumn id="6563" xr3:uid="{D51FC628-FB30-EF4B-9801-871383713659}" name="Column6563" dataDxfId="9821"/>
    <tableColumn id="6564" xr3:uid="{C8B99737-5F3B-8548-AAAA-EB9534AD6EE7}" name="Column6564" dataDxfId="9820"/>
    <tableColumn id="6565" xr3:uid="{58147CF7-6A4D-144E-9858-9A48A4A8C285}" name="Column6565" dataDxfId="9819"/>
    <tableColumn id="6566" xr3:uid="{F5DCD2A7-E9D0-F74F-92B2-E3AB7F18A966}" name="Column6566" dataDxfId="9818"/>
    <tableColumn id="6567" xr3:uid="{90255CDD-A439-B946-AF78-E4F6CE8373FD}" name="Column6567" dataDxfId="9817"/>
    <tableColumn id="6568" xr3:uid="{6B292FF3-5414-4C48-82F2-013108F3BCEF}" name="Column6568" dataDxfId="9816"/>
    <tableColumn id="6569" xr3:uid="{60105F0B-EE73-F940-8C0D-218706E9CDCB}" name="Column6569" dataDxfId="9815"/>
    <tableColumn id="6570" xr3:uid="{FA6176E3-BB9F-6544-8124-BF2E7B71298B}" name="Column6570" dataDxfId="9814"/>
    <tableColumn id="6571" xr3:uid="{E45D1228-D2AD-5B4D-AE84-FEC7913061EA}" name="Column6571" dataDxfId="9813"/>
    <tableColumn id="6572" xr3:uid="{72D329B3-563F-4C48-93A4-05782C7B4B96}" name="Column6572" dataDxfId="9812"/>
    <tableColumn id="6573" xr3:uid="{1B50DF52-9AAE-8F48-BF41-603251FD3DDD}" name="Column6573" dataDxfId="9811"/>
    <tableColumn id="6574" xr3:uid="{F644E006-2F67-5846-9A1A-A6A2258D9D48}" name="Column6574" dataDxfId="9810"/>
    <tableColumn id="6575" xr3:uid="{804781C8-E8E5-3646-BF57-1552701B0995}" name="Column6575" dataDxfId="9809"/>
    <tableColumn id="6576" xr3:uid="{D4B28833-653E-2B4F-B35B-88A01DDEC540}" name="Column6576" dataDxfId="9808"/>
    <tableColumn id="6577" xr3:uid="{8487D3A3-CEB1-A14B-A75B-D131EBAD018D}" name="Column6577" dataDxfId="9807"/>
    <tableColumn id="6578" xr3:uid="{8100F43D-0E3F-F445-97A8-F57525A2E9F7}" name="Column6578" dataDxfId="9806"/>
    <tableColumn id="6579" xr3:uid="{1A42EC6A-44E5-3640-B414-13E9CA359B72}" name="Column6579" dataDxfId="9805"/>
    <tableColumn id="6580" xr3:uid="{789C99E2-A36C-CF48-9C52-B64FBD301BDA}" name="Column6580" dataDxfId="9804"/>
    <tableColumn id="6581" xr3:uid="{1F2C3BFF-06B2-944D-A902-FA31322D40C7}" name="Column6581" dataDxfId="9803"/>
    <tableColumn id="6582" xr3:uid="{4B3CD75F-364D-0B48-AE48-D2673B87FCD5}" name="Column6582" dataDxfId="9802"/>
    <tableColumn id="6583" xr3:uid="{E967EA80-5DEF-404C-A7D2-48636E5C0DDF}" name="Column6583" dataDxfId="9801"/>
    <tableColumn id="6584" xr3:uid="{EDD51A24-1A79-DB41-90F0-A7AB540D9E13}" name="Column6584" dataDxfId="9800"/>
    <tableColumn id="6585" xr3:uid="{4A493762-926C-814B-B559-B1F95BA3697B}" name="Column6585" dataDxfId="9799"/>
    <tableColumn id="6586" xr3:uid="{661E5141-D887-5948-A5FB-078802049256}" name="Column6586" dataDxfId="9798"/>
    <tableColumn id="6587" xr3:uid="{35612CCF-F582-EB42-86DE-7BED55AD9362}" name="Column6587" dataDxfId="9797"/>
    <tableColumn id="6588" xr3:uid="{FA612CA6-4871-9F48-BFD0-C8C2DAA94F2F}" name="Column6588" dataDxfId="9796"/>
    <tableColumn id="6589" xr3:uid="{8D4A5479-34E9-164D-8591-186975FFDADB}" name="Column6589" dataDxfId="9795"/>
    <tableColumn id="6590" xr3:uid="{95033731-78FB-EB42-8F3A-1BD6F4361B37}" name="Column6590" dataDxfId="9794"/>
    <tableColumn id="6591" xr3:uid="{26EB60BC-AC4A-874D-9679-F86C08C2107F}" name="Column6591" dataDxfId="9793"/>
    <tableColumn id="6592" xr3:uid="{35DB54C8-7E81-3B47-BA70-5943DAA5C49D}" name="Column6592" dataDxfId="9792"/>
    <tableColumn id="6593" xr3:uid="{063B3A18-4EB7-244D-AB19-71E10761EF3B}" name="Column6593" dataDxfId="9791"/>
    <tableColumn id="6594" xr3:uid="{ED06101C-D715-484C-B895-260580D5C288}" name="Column6594" dataDxfId="9790"/>
    <tableColumn id="6595" xr3:uid="{7B34D566-8A63-1646-8300-A799380E889E}" name="Column6595" dataDxfId="9789"/>
    <tableColumn id="6596" xr3:uid="{99A05128-355C-EC40-8D7A-1336042CE621}" name="Column6596" dataDxfId="9788"/>
    <tableColumn id="6597" xr3:uid="{4C50D882-2B50-5649-8E72-CD4B2E413EBB}" name="Column6597" dataDxfId="9787"/>
    <tableColumn id="6598" xr3:uid="{61CC7057-8119-0B40-989F-C662FF3474E3}" name="Column6598" dataDxfId="9786"/>
    <tableColumn id="6599" xr3:uid="{C469DA47-5B01-9147-A3A5-9C7A08502972}" name="Column6599" dataDxfId="9785"/>
    <tableColumn id="6600" xr3:uid="{4DF5DE37-330F-5D47-825A-FF12404F0D33}" name="Column6600" dataDxfId="9784"/>
    <tableColumn id="6601" xr3:uid="{DD9803AF-C3B2-8540-8358-88D29376B135}" name="Column6601" dataDxfId="9783"/>
    <tableColumn id="6602" xr3:uid="{5B9E539E-838E-CF4C-9C7C-A80A915DED17}" name="Column6602" dataDxfId="9782"/>
    <tableColumn id="6603" xr3:uid="{3AA23D6C-C772-4F41-9C99-34197711E798}" name="Column6603" dataDxfId="9781"/>
    <tableColumn id="6604" xr3:uid="{C1B9DE23-4E32-2E4B-8332-C5455412B1C2}" name="Column6604" dataDxfId="9780"/>
    <tableColumn id="6605" xr3:uid="{1282295C-FC20-B341-A4AD-7C67616663AA}" name="Column6605" dataDxfId="9779"/>
    <tableColumn id="6606" xr3:uid="{DDB1E504-994D-5B47-B6C1-C8AB8F6D71F4}" name="Column6606" dataDxfId="9778"/>
    <tableColumn id="6607" xr3:uid="{5328B0C4-080C-AE43-A680-9E8C1F6D4C6D}" name="Column6607" dataDxfId="9777"/>
    <tableColumn id="6608" xr3:uid="{9E2B30FF-37E4-434D-A3F4-2C508DFF600A}" name="Column6608" dataDxfId="9776"/>
    <tableColumn id="6609" xr3:uid="{F7C60660-FA49-7748-AC4A-9FB4F3039088}" name="Column6609" dataDxfId="9775"/>
    <tableColumn id="6610" xr3:uid="{4C894205-C154-7C45-92E9-90CB45AB4364}" name="Column6610" dataDxfId="9774"/>
    <tableColumn id="6611" xr3:uid="{822C3EF8-D513-6947-B781-8F4A340661EC}" name="Column6611" dataDxfId="9773"/>
    <tableColumn id="6612" xr3:uid="{8193571B-308F-7645-B2DC-E9AAA74BB6B6}" name="Column6612" dataDxfId="9772"/>
    <tableColumn id="6613" xr3:uid="{F8E4FAD0-3B75-844C-9C28-DDEF36A6EABF}" name="Column6613" dataDxfId="9771"/>
    <tableColumn id="6614" xr3:uid="{3A26DAD7-07A2-7C4A-99A3-F1FF45420C65}" name="Column6614" dataDxfId="9770"/>
    <tableColumn id="6615" xr3:uid="{47EA8DA9-83CD-4447-9308-3A47E1AA9508}" name="Column6615" dataDxfId="9769"/>
    <tableColumn id="6616" xr3:uid="{9A085F18-A7E8-F649-90F5-E50E7FDFF0AE}" name="Column6616" dataDxfId="9768"/>
    <tableColumn id="6617" xr3:uid="{670ADE4F-517F-F04C-AC97-B846FCA68B20}" name="Column6617" dataDxfId="9767"/>
    <tableColumn id="6618" xr3:uid="{4EE5C1A2-0FD8-7B47-9F0E-0869E4000FEB}" name="Column6618" dataDxfId="9766"/>
    <tableColumn id="6619" xr3:uid="{E2E266FE-DA41-E64E-9E31-8F3EAEA14F91}" name="Column6619" dataDxfId="9765"/>
    <tableColumn id="6620" xr3:uid="{E1EBE228-F4DA-5E4B-A275-5B65D13ABD4B}" name="Column6620" dataDxfId="9764"/>
    <tableColumn id="6621" xr3:uid="{2C946127-BAAA-D14F-A182-C6EF3AD26A88}" name="Column6621" dataDxfId="9763"/>
    <tableColumn id="6622" xr3:uid="{F5277730-B7AE-4943-BEF8-17C83BA67C99}" name="Column6622" dataDxfId="9762"/>
    <tableColumn id="6623" xr3:uid="{8B54C836-519B-F940-BB17-8C1CFAFFF613}" name="Column6623" dataDxfId="9761"/>
    <tableColumn id="6624" xr3:uid="{F4A8C2DE-BD0D-2E44-AF58-14BF9FD3F807}" name="Column6624" dataDxfId="9760"/>
    <tableColumn id="6625" xr3:uid="{2375BE05-2C1E-0B49-B7A8-F8FD4DD165B2}" name="Column6625" dataDxfId="9759"/>
    <tableColumn id="6626" xr3:uid="{5B7D7B1B-B3E1-3049-B2F0-C70F328DF654}" name="Column6626" dataDxfId="9758"/>
    <tableColumn id="6627" xr3:uid="{F775CA84-7BCB-4F4B-AF08-F6F6B0BFC5C8}" name="Column6627" dataDxfId="9757"/>
    <tableColumn id="6628" xr3:uid="{8B8ED412-264A-FE4D-895B-619DDDB4F90E}" name="Column6628" dataDxfId="9756"/>
    <tableColumn id="6629" xr3:uid="{3D13D133-1150-2045-BAD9-510815FEF4AE}" name="Column6629" dataDxfId="9755"/>
    <tableColumn id="6630" xr3:uid="{0BFC7473-8164-E444-B957-D497F56F514F}" name="Column6630" dataDxfId="9754"/>
    <tableColumn id="6631" xr3:uid="{E5C49D2A-EC7F-EC49-A2EE-059C5A98F891}" name="Column6631" dataDxfId="9753"/>
    <tableColumn id="6632" xr3:uid="{DECCB3E4-A92A-E24C-BE9A-A37CE844C82D}" name="Column6632" dataDxfId="9752"/>
    <tableColumn id="6633" xr3:uid="{707010F6-B529-3344-B98C-6BA79B61C23D}" name="Column6633" dataDxfId="9751"/>
    <tableColumn id="6634" xr3:uid="{D5851383-4310-7F46-B318-53D4A3C33624}" name="Column6634" dataDxfId="9750"/>
    <tableColumn id="6635" xr3:uid="{1B4DBCEE-95EB-7747-9678-F50EBCD0A18D}" name="Column6635" dataDxfId="9749"/>
    <tableColumn id="6636" xr3:uid="{B5918C3A-DE7B-6648-BD56-EBF8AC40BDDB}" name="Column6636" dataDxfId="9748"/>
    <tableColumn id="6637" xr3:uid="{98933B07-3656-1C4C-9536-8A0AFC5C9A3D}" name="Column6637" dataDxfId="9747"/>
    <tableColumn id="6638" xr3:uid="{D93EA3C5-911C-BC4A-B0D0-947740E7D703}" name="Column6638" dataDxfId="9746"/>
    <tableColumn id="6639" xr3:uid="{CF83C090-2D0B-9146-9CC9-15DFA6C158BC}" name="Column6639" dataDxfId="9745"/>
    <tableColumn id="6640" xr3:uid="{F46E6D46-8ECD-A447-A5AA-CC4A470F0816}" name="Column6640" dataDxfId="9744"/>
    <tableColumn id="6641" xr3:uid="{364623FC-5953-E844-A8B3-258B655A8FD2}" name="Column6641" dataDxfId="9743"/>
    <tableColumn id="6642" xr3:uid="{EB4AED64-0AFF-0647-B60E-8E29D3A78530}" name="Column6642" dataDxfId="9742"/>
    <tableColumn id="6643" xr3:uid="{EF24290D-47D2-2242-92D8-14418D77E0BD}" name="Column6643" dataDxfId="9741"/>
    <tableColumn id="6644" xr3:uid="{849C6045-9CD0-6044-A42A-9F839FD8755A}" name="Column6644" dataDxfId="9740"/>
    <tableColumn id="6645" xr3:uid="{C817E55E-7F31-C948-82D6-7841B3E46AD9}" name="Column6645" dataDxfId="9739"/>
    <tableColumn id="6646" xr3:uid="{B4A01DF3-002C-CB47-B690-991FA279D64E}" name="Column6646" dataDxfId="9738"/>
    <tableColumn id="6647" xr3:uid="{68DCEC64-2B87-CD4E-A189-8A00CB9BC058}" name="Column6647" dataDxfId="9737"/>
    <tableColumn id="6648" xr3:uid="{9A31ADF4-6F9D-4042-BD6E-74C074FFE651}" name="Column6648" dataDxfId="9736"/>
    <tableColumn id="6649" xr3:uid="{BE3D0AB0-3DD9-9045-8B34-001ECD43E8A5}" name="Column6649" dataDxfId="9735"/>
    <tableColumn id="6650" xr3:uid="{6A6CE966-0620-2D42-9D6E-DF8C7EAD4DDA}" name="Column6650" dataDxfId="9734"/>
    <tableColumn id="6651" xr3:uid="{A862FCEA-B8DE-5142-B2F4-3899277BE4AF}" name="Column6651" dataDxfId="9733"/>
    <tableColumn id="6652" xr3:uid="{EEC91A6C-96CA-2340-B787-3CEB24A637C1}" name="Column6652" dataDxfId="9732"/>
    <tableColumn id="6653" xr3:uid="{269CC3B6-2FCB-B549-915C-ADB0158B73CA}" name="Column6653" dataDxfId="9731"/>
    <tableColumn id="6654" xr3:uid="{2B99E031-DF0B-DB46-839D-AB81121DB1E8}" name="Column6654" dataDxfId="9730"/>
    <tableColumn id="6655" xr3:uid="{52771566-CFD1-DB44-BFD3-6400AE7BBAC4}" name="Column6655" dataDxfId="9729"/>
    <tableColumn id="6656" xr3:uid="{27033C4C-131B-0F44-BC41-C375F161C06A}" name="Column6656" dataDxfId="9728"/>
    <tableColumn id="6657" xr3:uid="{529713EC-5738-194B-8EB8-79FEA5107D20}" name="Column6657" dataDxfId="9727"/>
    <tableColumn id="6658" xr3:uid="{073C9501-752B-6B43-9933-E3C4E9571F83}" name="Column6658" dataDxfId="9726"/>
    <tableColumn id="6659" xr3:uid="{63BF1357-CF56-494B-A312-E160C4C5AE14}" name="Column6659" dataDxfId="9725"/>
    <tableColumn id="6660" xr3:uid="{6CB71048-8E3B-064D-B787-9E344EAA51DD}" name="Column6660" dataDxfId="9724"/>
    <tableColumn id="6661" xr3:uid="{CDF056BF-0F51-8146-8B6B-8A741331CF63}" name="Column6661" dataDxfId="9723"/>
    <tableColumn id="6662" xr3:uid="{EC1A6A4D-F3CD-0348-A1C9-DF69CB20149E}" name="Column6662" dataDxfId="9722"/>
    <tableColumn id="6663" xr3:uid="{14A5202A-C000-0F45-A4F2-4C405788FB4E}" name="Column6663" dataDxfId="9721"/>
    <tableColumn id="6664" xr3:uid="{11A963E9-F2D5-F949-827A-3882A37CC58E}" name="Column6664" dataDxfId="9720"/>
    <tableColumn id="6665" xr3:uid="{AE08BF6A-9FB8-5340-8DAC-4031A165EBE8}" name="Column6665" dataDxfId="9719"/>
    <tableColumn id="6666" xr3:uid="{67D6BC79-3651-B94B-B2D1-B7661B8AC1B9}" name="Column6666" dataDxfId="9718"/>
    <tableColumn id="6667" xr3:uid="{192275E2-CA6D-FE40-B3BE-202DA9D304F3}" name="Column6667" dataDxfId="9717"/>
    <tableColumn id="6668" xr3:uid="{51459293-F59A-1E47-B7BB-9C384242957B}" name="Column6668" dataDxfId="9716"/>
    <tableColumn id="6669" xr3:uid="{55AEB63C-9690-C448-A0CA-284AC0909509}" name="Column6669" dataDxfId="9715"/>
    <tableColumn id="6670" xr3:uid="{3E31A19F-FF88-E341-AEAD-825BDB28B76E}" name="Column6670" dataDxfId="9714"/>
    <tableColumn id="6671" xr3:uid="{CB767549-B4A6-DA45-880D-3C471642D858}" name="Column6671" dataDxfId="9713"/>
    <tableColumn id="6672" xr3:uid="{85ACE623-FAB9-3645-95C4-3D08DB547E1D}" name="Column6672" dataDxfId="9712"/>
    <tableColumn id="6673" xr3:uid="{51F3ADF8-DE5C-674B-90CD-BCFD5A67ACDB}" name="Column6673" dataDxfId="9711"/>
    <tableColumn id="6674" xr3:uid="{C91ECC9C-94D5-2D42-87A9-E37E280EA366}" name="Column6674" dataDxfId="9710"/>
    <tableColumn id="6675" xr3:uid="{363BAF11-1777-734A-B1CA-D75BEC66F320}" name="Column6675" dataDxfId="9709"/>
    <tableColumn id="6676" xr3:uid="{FF065C07-BF0E-F140-91E0-A2A875722522}" name="Column6676" dataDxfId="9708"/>
    <tableColumn id="6677" xr3:uid="{7B6C1294-1E45-EA4D-A189-32CC252A90CB}" name="Column6677" dataDxfId="9707"/>
    <tableColumn id="6678" xr3:uid="{98FBA120-704A-E94A-B860-CB8AA608230D}" name="Column6678" dataDxfId="9706"/>
    <tableColumn id="6679" xr3:uid="{751A6E2B-1A31-374A-93E7-5B43333A6965}" name="Column6679" dataDxfId="9705"/>
    <tableColumn id="6680" xr3:uid="{46CB9EA6-8350-D441-A87E-90561F4B5A29}" name="Column6680" dataDxfId="9704"/>
    <tableColumn id="6681" xr3:uid="{63861058-A14F-B146-AA64-997BBFA850CB}" name="Column6681" dataDxfId="9703"/>
    <tableColumn id="6682" xr3:uid="{3FC2AE87-2B15-F243-825F-F713A54AEC05}" name="Column6682" dataDxfId="9702"/>
    <tableColumn id="6683" xr3:uid="{DC5A8539-2EDB-DC45-ACF7-67E7B7202362}" name="Column6683" dataDxfId="9701"/>
    <tableColumn id="6684" xr3:uid="{395E04A0-A519-1D46-8DC3-CD1C7BE9DED8}" name="Column6684" dataDxfId="9700"/>
    <tableColumn id="6685" xr3:uid="{9144DF51-25E0-7940-8054-2F48B7900000}" name="Column6685" dataDxfId="9699"/>
    <tableColumn id="6686" xr3:uid="{0C0436E7-761F-8F49-AA67-2E2ED70D41BD}" name="Column6686" dataDxfId="9698"/>
    <tableColumn id="6687" xr3:uid="{EF1EB36D-662C-904C-84C6-FBA5040E4399}" name="Column6687" dataDxfId="9697"/>
    <tableColumn id="6688" xr3:uid="{FAC223D4-CB2F-4942-80A3-8AE1056FBED9}" name="Column6688" dataDxfId="9696"/>
    <tableColumn id="6689" xr3:uid="{997F6D48-DD88-2449-B4F4-6DAC3A822BB0}" name="Column6689" dataDxfId="9695"/>
    <tableColumn id="6690" xr3:uid="{187D1466-3D0F-3141-9743-E77FCA452E3C}" name="Column6690" dataDxfId="9694"/>
    <tableColumn id="6691" xr3:uid="{04B12B91-A7C9-3A45-8E9B-56DAFBD3B936}" name="Column6691" dataDxfId="9693"/>
    <tableColumn id="6692" xr3:uid="{2A995596-526A-5340-8F36-C4CCF6BCA139}" name="Column6692" dataDxfId="9692"/>
    <tableColumn id="6693" xr3:uid="{92CDDA5E-5563-1942-8D9B-444995C1644C}" name="Column6693" dataDxfId="9691"/>
    <tableColumn id="6694" xr3:uid="{EF2BBB8A-380A-FB4A-BC41-EB10D40C3A5F}" name="Column6694" dataDxfId="9690"/>
    <tableColumn id="6695" xr3:uid="{89166162-E91A-1149-8B1A-E17A8B91461F}" name="Column6695" dataDxfId="9689"/>
    <tableColumn id="6696" xr3:uid="{B235C9C0-4A84-8C4A-9A7D-7AE44B5D9F8D}" name="Column6696" dataDxfId="9688"/>
    <tableColumn id="6697" xr3:uid="{EC5F8C95-B84F-4540-ABB8-1A2C503EA3DC}" name="Column6697" dataDxfId="9687"/>
    <tableColumn id="6698" xr3:uid="{08B0525A-EB4B-C74A-922B-64C290E50D04}" name="Column6698" dataDxfId="9686"/>
    <tableColumn id="6699" xr3:uid="{D8A32FBF-3D71-3346-8DDB-4D39EFE9E5BC}" name="Column6699" dataDxfId="9685"/>
    <tableColumn id="6700" xr3:uid="{FEB5D3C1-7359-8D4D-B709-6CD379A37A7B}" name="Column6700" dataDxfId="9684"/>
    <tableColumn id="6701" xr3:uid="{EFE79D35-DCCC-134C-BDDC-1CF978558ED7}" name="Column6701" dataDxfId="9683"/>
    <tableColumn id="6702" xr3:uid="{BEEB6F0A-B566-1040-A9B8-7BAD81FA0815}" name="Column6702" dataDxfId="9682"/>
    <tableColumn id="6703" xr3:uid="{B4B4D1B5-1A47-134C-87C8-A4C3727F1CB6}" name="Column6703" dataDxfId="9681"/>
    <tableColumn id="6704" xr3:uid="{72B1E778-5ECF-5842-92DD-D26CD77AA6CC}" name="Column6704" dataDxfId="9680"/>
    <tableColumn id="6705" xr3:uid="{D2C610E5-0A15-E549-9870-DF7DF1C95B1D}" name="Column6705" dataDxfId="9679"/>
    <tableColumn id="6706" xr3:uid="{5CD79A38-3439-8E45-9054-789869F668A9}" name="Column6706" dataDxfId="9678"/>
    <tableColumn id="6707" xr3:uid="{D7AAD3CF-C20C-0C48-BF27-74D37C1D757E}" name="Column6707" dataDxfId="9677"/>
    <tableColumn id="6708" xr3:uid="{0A98A1BB-E4ED-714D-8E47-AFED1495F8B1}" name="Column6708" dataDxfId="9676"/>
    <tableColumn id="6709" xr3:uid="{13A8B5A7-90C5-9A4D-A5DC-2C21A3823A72}" name="Column6709" dataDxfId="9675"/>
    <tableColumn id="6710" xr3:uid="{BF04BD22-22C0-474E-9E67-91F27088E2F4}" name="Column6710" dataDxfId="9674"/>
    <tableColumn id="6711" xr3:uid="{D85459E0-6880-1849-B87E-6D9837660BF5}" name="Column6711" dataDxfId="9673"/>
    <tableColumn id="6712" xr3:uid="{BAF14253-6494-E84E-8060-E4D7AC982222}" name="Column6712" dataDxfId="9672"/>
    <tableColumn id="6713" xr3:uid="{017772AD-F09A-C841-A7B1-7D93060D1AE3}" name="Column6713" dataDxfId="9671"/>
    <tableColumn id="6714" xr3:uid="{5DC6CA34-2334-2847-8F29-898FF1D8CDC7}" name="Column6714" dataDxfId="9670"/>
    <tableColumn id="6715" xr3:uid="{2D2F73ED-E62D-1C49-8312-4D8FEBA3E507}" name="Column6715" dataDxfId="9669"/>
    <tableColumn id="6716" xr3:uid="{1C4F390F-E99B-C34B-9C36-4068A5C710DE}" name="Column6716" dataDxfId="9668"/>
    <tableColumn id="6717" xr3:uid="{2A1FA261-C675-2343-A407-5DFFCF1A8847}" name="Column6717" dataDxfId="9667"/>
    <tableColumn id="6718" xr3:uid="{D481BCED-9168-4F4C-BFFD-8036542721CB}" name="Column6718" dataDxfId="9666"/>
    <tableColumn id="6719" xr3:uid="{EB4BA5EE-5226-364E-8E7F-50653D0BCF11}" name="Column6719" dataDxfId="9665"/>
    <tableColumn id="6720" xr3:uid="{38A57148-0F66-3F46-9C19-36E206A84771}" name="Column6720" dataDxfId="9664"/>
    <tableColumn id="6721" xr3:uid="{AC947645-C39E-174F-9D30-DE8B5062394F}" name="Column6721" dataDxfId="9663"/>
    <tableColumn id="6722" xr3:uid="{614427A7-77EC-2442-8188-2068ACEE4F5F}" name="Column6722" dataDxfId="9662"/>
    <tableColumn id="6723" xr3:uid="{EF3A2165-780E-424C-865E-E4793973BEFD}" name="Column6723" dataDxfId="9661"/>
    <tableColumn id="6724" xr3:uid="{51BFFBDA-0E01-8B4E-A04D-5867ED23EF1C}" name="Column6724" dataDxfId="9660"/>
    <tableColumn id="6725" xr3:uid="{3543F7DF-0ABE-D840-85B1-54688CBBF8B8}" name="Column6725" dataDxfId="9659"/>
    <tableColumn id="6726" xr3:uid="{93733757-139C-2949-86D5-F0E1DFFA72D8}" name="Column6726" dataDxfId="9658"/>
    <tableColumn id="6727" xr3:uid="{0D32B385-B01A-3A4B-923D-7538D1124082}" name="Column6727" dataDxfId="9657"/>
    <tableColumn id="6728" xr3:uid="{3660CCD4-7632-4141-AA03-824D9E530353}" name="Column6728" dataDxfId="9656"/>
    <tableColumn id="6729" xr3:uid="{0CFC46B4-EACA-DA45-ACE0-48E6C1FB1730}" name="Column6729" dataDxfId="9655"/>
    <tableColumn id="6730" xr3:uid="{9E92DD73-2832-354C-A4AD-DC2EA83190CB}" name="Column6730" dataDxfId="9654"/>
    <tableColumn id="6731" xr3:uid="{1C03C3F7-E97C-BF4F-9EE1-6D6F7821FACF}" name="Column6731" dataDxfId="9653"/>
    <tableColumn id="6732" xr3:uid="{F53BD351-0838-404A-91E6-E7D22835CF15}" name="Column6732" dataDxfId="9652"/>
    <tableColumn id="6733" xr3:uid="{9A34A86F-9C83-E346-832C-692F7EC4937C}" name="Column6733" dataDxfId="9651"/>
    <tableColumn id="6734" xr3:uid="{65CEB036-9FE9-8B4A-B654-46BA2FBDB8C2}" name="Column6734" dataDxfId="9650"/>
    <tableColumn id="6735" xr3:uid="{314B305A-5379-4446-87CE-B37D11991D26}" name="Column6735" dataDxfId="9649"/>
    <tableColumn id="6736" xr3:uid="{BD20616E-4334-C74F-9E3F-C1BE54DF6D3F}" name="Column6736" dataDxfId="9648"/>
    <tableColumn id="6737" xr3:uid="{F81D81CA-A0A6-3842-B656-125A094C9B24}" name="Column6737" dataDxfId="9647"/>
    <tableColumn id="6738" xr3:uid="{78E5C414-A78E-D14B-A597-BC6185268DDA}" name="Column6738" dataDxfId="9646"/>
    <tableColumn id="6739" xr3:uid="{353E9556-0982-834F-84C9-2F0083A90B4D}" name="Column6739" dataDxfId="9645"/>
    <tableColumn id="6740" xr3:uid="{081CDCAA-8014-524B-83C2-AFFA1D10A4E7}" name="Column6740" dataDxfId="9644"/>
    <tableColumn id="6741" xr3:uid="{0D72D508-E44F-7C4C-A2C8-164F78FE93CC}" name="Column6741" dataDxfId="9643"/>
    <tableColumn id="6742" xr3:uid="{DB897D25-5CF5-2E48-9FBD-C364B07D0A86}" name="Column6742" dataDxfId="9642"/>
    <tableColumn id="6743" xr3:uid="{DAFB823D-9D59-DB48-9369-EFABA05DA462}" name="Column6743" dataDxfId="9641"/>
    <tableColumn id="6744" xr3:uid="{DA514E68-4FCF-8A4E-ACD1-B2A51932A6CC}" name="Column6744" dataDxfId="9640"/>
    <tableColumn id="6745" xr3:uid="{03DE247C-9F40-3F44-8AA7-8415F4490CFA}" name="Column6745" dataDxfId="9639"/>
    <tableColumn id="6746" xr3:uid="{B2DDB091-595A-EC44-875E-FBAB94B971E1}" name="Column6746" dataDxfId="9638"/>
    <tableColumn id="6747" xr3:uid="{00C664F4-A8F8-A04C-8677-A9822ECEF1CF}" name="Column6747" dataDxfId="9637"/>
    <tableColumn id="6748" xr3:uid="{0B869155-4E2D-8640-A187-BC19D3D569FA}" name="Column6748" dataDxfId="9636"/>
    <tableColumn id="6749" xr3:uid="{C35E63ED-5CFB-424F-89A9-789350988537}" name="Column6749" dataDxfId="9635"/>
    <tableColumn id="6750" xr3:uid="{DB0562DA-3350-FA46-81B5-B294BA3A3161}" name="Column6750" dataDxfId="9634"/>
    <tableColumn id="6751" xr3:uid="{0E51EA90-72D3-9D46-A737-B820F90CEC24}" name="Column6751" dataDxfId="9633"/>
    <tableColumn id="6752" xr3:uid="{8B762560-3D5F-0D42-9B60-4329AD7592EE}" name="Column6752" dataDxfId="9632"/>
    <tableColumn id="6753" xr3:uid="{25DEE09F-8518-6A4B-9DAE-8A4E50F8C251}" name="Column6753" dataDxfId="9631"/>
    <tableColumn id="6754" xr3:uid="{3A63DF51-3F5D-3446-BB6E-24664A630122}" name="Column6754" dataDxfId="9630"/>
    <tableColumn id="6755" xr3:uid="{54E26422-A7C7-6D49-807D-80A920D528A2}" name="Column6755" dataDxfId="9629"/>
    <tableColumn id="6756" xr3:uid="{0E5E4D6E-D34E-8E4B-84E6-91621329B29A}" name="Column6756" dataDxfId="9628"/>
    <tableColumn id="6757" xr3:uid="{C95EF4E0-A873-C943-8F5A-3D521026DE0E}" name="Column6757" dataDxfId="9627"/>
    <tableColumn id="6758" xr3:uid="{665BD237-4F5F-1647-990C-7C7BC00F7479}" name="Column6758" dataDxfId="9626"/>
    <tableColumn id="6759" xr3:uid="{908B91B1-5EC6-8C44-AE8A-1EF2AEECE538}" name="Column6759" dataDxfId="9625"/>
    <tableColumn id="6760" xr3:uid="{31DE039A-623A-004B-977C-DBF5CEE62D97}" name="Column6760" dataDxfId="9624"/>
    <tableColumn id="6761" xr3:uid="{6A014B4C-521C-344C-A9B1-F379E952702D}" name="Column6761" dataDxfId="9623"/>
    <tableColumn id="6762" xr3:uid="{AA66FAD1-17EB-FB47-B4B9-031E7183BAA2}" name="Column6762" dataDxfId="9622"/>
    <tableColumn id="6763" xr3:uid="{A7CD8D67-945B-424E-8671-B90592BF56C4}" name="Column6763" dataDxfId="9621"/>
    <tableColumn id="6764" xr3:uid="{D1329E78-5A21-0D4A-9442-5A335E30567F}" name="Column6764" dataDxfId="9620"/>
    <tableColumn id="6765" xr3:uid="{CF7CDDDB-6FF0-D645-9A31-99A17D233BD5}" name="Column6765" dataDxfId="9619"/>
    <tableColumn id="6766" xr3:uid="{00119CCF-2D29-9A43-B183-BA593FFAC68D}" name="Column6766" dataDxfId="9618"/>
    <tableColumn id="6767" xr3:uid="{B1A65D9F-B031-EB44-8FCF-7C103DBF3EEC}" name="Column6767" dataDxfId="9617"/>
    <tableColumn id="6768" xr3:uid="{EE3CFAC8-A22D-CB4E-8C4E-2D078C0F53C5}" name="Column6768" dataDxfId="9616"/>
    <tableColumn id="6769" xr3:uid="{33588CD5-3361-1540-8ABD-0E943A03C9C5}" name="Column6769" dataDxfId="9615"/>
    <tableColumn id="6770" xr3:uid="{99EE6B41-D4F0-7243-AAE6-E359FFDC3937}" name="Column6770" dataDxfId="9614"/>
    <tableColumn id="6771" xr3:uid="{9176ED8C-9717-7342-BEB3-9648F40F5942}" name="Column6771" dataDxfId="9613"/>
    <tableColumn id="6772" xr3:uid="{5FF86F56-A599-4046-A10E-BF93DB8B6B99}" name="Column6772" dataDxfId="9612"/>
    <tableColumn id="6773" xr3:uid="{0E4EEAEC-7F24-1A49-AAE8-2150D9D306A4}" name="Column6773" dataDxfId="9611"/>
    <tableColumn id="6774" xr3:uid="{FDEEB2C2-0E34-4D49-A5A2-4B04F9B2DF36}" name="Column6774" dataDxfId="9610"/>
    <tableColumn id="6775" xr3:uid="{8329F413-2980-E84B-BA54-5AAA985A70F5}" name="Column6775" dataDxfId="9609"/>
    <tableColumn id="6776" xr3:uid="{E646622D-BF48-4C4F-8868-98FAA4B4C599}" name="Column6776" dataDxfId="9608"/>
    <tableColumn id="6777" xr3:uid="{99DDBA32-0AFF-604D-B8C0-8BAFEAED974E}" name="Column6777" dataDxfId="9607"/>
    <tableColumn id="6778" xr3:uid="{94E925B7-7169-6349-BBD3-F946EABAE501}" name="Column6778" dataDxfId="9606"/>
    <tableColumn id="6779" xr3:uid="{F6244CD7-968F-4948-8F2A-2E4B1D4AB5A6}" name="Column6779" dataDxfId="9605"/>
    <tableColumn id="6780" xr3:uid="{5B7D35F4-DF78-F042-96C9-21E0603A72BB}" name="Column6780" dataDxfId="9604"/>
    <tableColumn id="6781" xr3:uid="{A0558A5B-6A92-CD46-B9A9-630460609CAA}" name="Column6781" dataDxfId="9603"/>
    <tableColumn id="6782" xr3:uid="{F552DD56-A827-5D40-A127-5D9102186682}" name="Column6782" dataDxfId="9602"/>
    <tableColumn id="6783" xr3:uid="{F9FE3304-C8C0-8543-B421-DA8CBF1B3BC6}" name="Column6783" dataDxfId="9601"/>
    <tableColumn id="6784" xr3:uid="{C242CC3F-4354-E349-AB28-A214E2A98FE0}" name="Column6784" dataDxfId="9600"/>
    <tableColumn id="6785" xr3:uid="{E394D7A3-C692-B340-8B56-EAE7DAA6F06D}" name="Column6785" dataDxfId="9599"/>
    <tableColumn id="6786" xr3:uid="{9B09E372-055C-7E45-928F-13AE8A751A2C}" name="Column6786" dataDxfId="9598"/>
    <tableColumn id="6787" xr3:uid="{98A1BDCA-1CFC-F84E-8D85-4EEB82B32809}" name="Column6787" dataDxfId="9597"/>
    <tableColumn id="6788" xr3:uid="{107FFC32-A19D-8A4A-9BCF-C91B0DABAA10}" name="Column6788" dataDxfId="9596"/>
    <tableColumn id="6789" xr3:uid="{BB30E075-A9D5-1B4E-B6A1-395F2CF6ACEE}" name="Column6789" dataDxfId="9595"/>
    <tableColumn id="6790" xr3:uid="{06ACE4DB-5B81-8F49-B123-F880246E52CE}" name="Column6790" dataDxfId="9594"/>
    <tableColumn id="6791" xr3:uid="{29F4087A-6B9F-B545-B38E-63FF67360CB7}" name="Column6791" dataDxfId="9593"/>
    <tableColumn id="6792" xr3:uid="{589C5AF6-9202-AC49-B05E-A5B28E7C3887}" name="Column6792" dataDxfId="9592"/>
    <tableColumn id="6793" xr3:uid="{95FA4F80-84C1-CF42-816C-4584E9133BBF}" name="Column6793" dataDxfId="9591"/>
    <tableColumn id="6794" xr3:uid="{5C20C8B8-C000-2F41-B3B1-B84B2F207780}" name="Column6794" dataDxfId="9590"/>
    <tableColumn id="6795" xr3:uid="{40B283BB-0B43-2A49-862F-A1246434F35F}" name="Column6795" dataDxfId="9589"/>
    <tableColumn id="6796" xr3:uid="{EB7B099D-7AB9-4744-B187-33FAE53C772F}" name="Column6796" dataDxfId="9588"/>
    <tableColumn id="6797" xr3:uid="{D8965282-32C3-9C4D-8F7A-45D06B2DB2BE}" name="Column6797" dataDxfId="9587"/>
    <tableColumn id="6798" xr3:uid="{D0773F2D-1026-A04C-8C59-5958C94FBDE3}" name="Column6798" dataDxfId="9586"/>
    <tableColumn id="6799" xr3:uid="{52F0E9CD-781B-DE4C-8711-461213B24885}" name="Column6799" dataDxfId="9585"/>
    <tableColumn id="6800" xr3:uid="{E575C208-1CAE-334A-80DD-EAC0C1C4DDC2}" name="Column6800" dataDxfId="9584"/>
    <tableColumn id="6801" xr3:uid="{FDFE60CC-1231-4840-B6B9-E91F10CC922E}" name="Column6801" dataDxfId="9583"/>
    <tableColumn id="6802" xr3:uid="{A1E56EE1-2EBC-0545-A114-1F0DCAC765A4}" name="Column6802" dataDxfId="9582"/>
    <tableColumn id="6803" xr3:uid="{920945C3-28C8-D946-B591-AEBB55973B5F}" name="Column6803" dataDxfId="9581"/>
    <tableColumn id="6804" xr3:uid="{1123D2E1-C22A-7E4C-AA08-C0B2417F79DE}" name="Column6804" dataDxfId="9580"/>
    <tableColumn id="6805" xr3:uid="{66E7FB19-9B4D-314D-AD52-A4B5E40BA56D}" name="Column6805" dataDxfId="9579"/>
    <tableColumn id="6806" xr3:uid="{446C9058-147C-4744-A355-C9BE2F7D9EB9}" name="Column6806" dataDxfId="9578"/>
    <tableColumn id="6807" xr3:uid="{52AF494A-5DA0-4D4D-BA7C-FA5474EABA0F}" name="Column6807" dataDxfId="9577"/>
    <tableColumn id="6808" xr3:uid="{8A014AE2-92AD-A14E-9C91-A9F42FD783A1}" name="Column6808" dataDxfId="9576"/>
    <tableColumn id="6809" xr3:uid="{767F6396-D882-6F49-A4C3-B0EEBB8B7C11}" name="Column6809" dataDxfId="9575"/>
    <tableColumn id="6810" xr3:uid="{27DFA5B1-80D2-384A-8854-FF2E1E8AEE5E}" name="Column6810" dataDxfId="9574"/>
    <tableColumn id="6811" xr3:uid="{CCBEB536-A7D8-4D46-8743-5D97605E7253}" name="Column6811" dataDxfId="9573"/>
    <tableColumn id="6812" xr3:uid="{A524D127-32DC-EC4D-AB3C-485FA7AADCE7}" name="Column6812" dataDxfId="9572"/>
    <tableColumn id="6813" xr3:uid="{65C2EB9E-191F-D342-9B9E-9E8C100B41F3}" name="Column6813" dataDxfId="9571"/>
    <tableColumn id="6814" xr3:uid="{38977083-6380-7E49-8AD8-1C47491B5B6B}" name="Column6814" dataDxfId="9570"/>
    <tableColumn id="6815" xr3:uid="{8F585D56-ED5D-9549-AC42-0B4573430511}" name="Column6815" dataDxfId="9569"/>
    <tableColumn id="6816" xr3:uid="{AFF92671-8BA9-2540-87FA-56A06A10BF80}" name="Column6816" dataDxfId="9568"/>
    <tableColumn id="6817" xr3:uid="{98A51CD2-F529-C44F-A8B5-D13967945D49}" name="Column6817" dataDxfId="9567"/>
    <tableColumn id="6818" xr3:uid="{000447D9-1300-E546-B512-09FE91F76237}" name="Column6818" dataDxfId="9566"/>
    <tableColumn id="6819" xr3:uid="{CB570FD3-F0D4-BC42-8E4F-77B9EA2DCC66}" name="Column6819" dataDxfId="9565"/>
    <tableColumn id="6820" xr3:uid="{9B4DD069-10AC-064F-9E14-F5FB95BF8F5A}" name="Column6820" dataDxfId="9564"/>
    <tableColumn id="6821" xr3:uid="{DED62CA6-C16F-784F-95EA-07B4634963EF}" name="Column6821" dataDxfId="9563"/>
    <tableColumn id="6822" xr3:uid="{1AEB4339-9EF1-7244-91A4-003840BB82B7}" name="Column6822" dataDxfId="9562"/>
    <tableColumn id="6823" xr3:uid="{DF584BE8-F724-7947-846E-FE08C4F856BB}" name="Column6823" dataDxfId="9561"/>
    <tableColumn id="6824" xr3:uid="{03212E1A-E26D-374D-BFE1-8305394675F4}" name="Column6824" dataDxfId="9560"/>
    <tableColumn id="6825" xr3:uid="{6E7AF355-1515-394D-9044-EF31587CEBA3}" name="Column6825" dataDxfId="9559"/>
    <tableColumn id="6826" xr3:uid="{4DCEE670-D256-5C46-A3C4-D1A2EAFA0BCC}" name="Column6826" dataDxfId="9558"/>
    <tableColumn id="6827" xr3:uid="{2FD52787-2276-5648-81C9-FC09408A029A}" name="Column6827" dataDxfId="9557"/>
    <tableColumn id="6828" xr3:uid="{D9C9A7F0-77A8-9249-90E4-B35BD6EAE994}" name="Column6828" dataDxfId="9556"/>
    <tableColumn id="6829" xr3:uid="{B2BAD7B1-B343-FB4D-8E4A-E2EB383961A0}" name="Column6829" dataDxfId="9555"/>
    <tableColumn id="6830" xr3:uid="{1FFD3F3B-B487-A041-9BA7-148265D52575}" name="Column6830" dataDxfId="9554"/>
    <tableColumn id="6831" xr3:uid="{0486DF62-4A30-224C-9065-ABEE8D120F31}" name="Column6831" dataDxfId="9553"/>
    <tableColumn id="6832" xr3:uid="{522A70C3-FAA0-2646-8EEC-FE27C9EBCB02}" name="Column6832" dataDxfId="9552"/>
    <tableColumn id="6833" xr3:uid="{926FCD6B-5A1A-054B-A609-D9E6B79798C5}" name="Column6833" dataDxfId="9551"/>
    <tableColumn id="6834" xr3:uid="{29CE2AF0-B1F5-084D-899E-13F9AD738979}" name="Column6834" dataDxfId="9550"/>
    <tableColumn id="6835" xr3:uid="{E1CCA592-65F3-DF4E-ADD1-8D4E8A1476F9}" name="Column6835" dataDxfId="9549"/>
    <tableColumn id="6836" xr3:uid="{AAD07118-AC0C-9744-8667-7C711D89E32D}" name="Column6836" dataDxfId="9548"/>
    <tableColumn id="6837" xr3:uid="{F648E583-EC58-1E4C-857E-98F2478549E8}" name="Column6837" dataDxfId="9547"/>
    <tableColumn id="6838" xr3:uid="{C9542A82-A7FF-E14B-91D2-89DFD93E358C}" name="Column6838" dataDxfId="9546"/>
    <tableColumn id="6839" xr3:uid="{12B27F41-1D88-BF47-B88F-81789C13D43C}" name="Column6839" dataDxfId="9545"/>
    <tableColumn id="6840" xr3:uid="{68D24768-9B53-AA43-A58E-6630D590F2E7}" name="Column6840" dataDxfId="9544"/>
    <tableColumn id="6841" xr3:uid="{8A47C2FB-5D47-964E-8AD3-0588E1726425}" name="Column6841" dataDxfId="9543"/>
    <tableColumn id="6842" xr3:uid="{8FAF85D5-CA44-624A-B840-D4DC1AA8D153}" name="Column6842" dataDxfId="9542"/>
    <tableColumn id="6843" xr3:uid="{F84135DD-2801-494A-B4FB-4077BF5B6BAE}" name="Column6843" dataDxfId="9541"/>
    <tableColumn id="6844" xr3:uid="{8A20FD50-CB12-7E4E-A9B3-CEF6DDAA1168}" name="Column6844" dataDxfId="9540"/>
    <tableColumn id="6845" xr3:uid="{EF523DFB-EAF8-5647-B4C4-A8E3238234B4}" name="Column6845" dataDxfId="9539"/>
    <tableColumn id="6846" xr3:uid="{8AD32929-E16B-134E-8BE5-F51AA8A24F80}" name="Column6846" dataDxfId="9538"/>
    <tableColumn id="6847" xr3:uid="{12E55196-0621-594E-89F6-4D4AD0C19065}" name="Column6847" dataDxfId="9537"/>
    <tableColumn id="6848" xr3:uid="{50A02551-5B8C-514D-A70D-0D5F08CFB81C}" name="Column6848" dataDxfId="9536"/>
    <tableColumn id="6849" xr3:uid="{52ED4CC8-3106-794D-A8BE-67D520AAF521}" name="Column6849" dataDxfId="9535"/>
    <tableColumn id="6850" xr3:uid="{5488C64B-9865-8441-BAAF-5F11AE668674}" name="Column6850" dataDxfId="9534"/>
    <tableColumn id="6851" xr3:uid="{5DFB3BA3-C75C-FE4C-91FE-DB3440085CDB}" name="Column6851" dataDxfId="9533"/>
    <tableColumn id="6852" xr3:uid="{86C069E3-BE3A-5144-8D8F-5352A1C0E26D}" name="Column6852" dataDxfId="9532"/>
    <tableColumn id="6853" xr3:uid="{C33E8F70-8C96-FF43-8253-153B71A89BDF}" name="Column6853" dataDxfId="9531"/>
    <tableColumn id="6854" xr3:uid="{F9E7FA54-BBAE-744C-8776-993C2D657EF8}" name="Column6854" dataDxfId="9530"/>
    <tableColumn id="6855" xr3:uid="{BC3C0B48-F38F-1D47-AAF7-6DB48A0818E5}" name="Column6855" dataDxfId="9529"/>
    <tableColumn id="6856" xr3:uid="{38D34CD4-E302-214A-A9F6-B8A526D8C93F}" name="Column6856" dataDxfId="9528"/>
    <tableColumn id="6857" xr3:uid="{F66B2289-3E6E-9643-9631-0657E67FB92D}" name="Column6857" dataDxfId="9527"/>
    <tableColumn id="6858" xr3:uid="{8E39DE01-0B37-5A4D-989E-9A57E4682FE3}" name="Column6858" dataDxfId="9526"/>
    <tableColumn id="6859" xr3:uid="{4164E91C-C326-A04C-8B66-0E4374A07322}" name="Column6859" dataDxfId="9525"/>
    <tableColumn id="6860" xr3:uid="{AEA669D1-C7C8-AE49-970E-B2E5333D5BBE}" name="Column6860" dataDxfId="9524"/>
    <tableColumn id="6861" xr3:uid="{7319056B-0722-BE42-ABC0-E7C69F0FB7B3}" name="Column6861" dataDxfId="9523"/>
    <tableColumn id="6862" xr3:uid="{2DE912C6-D697-3C4A-82EE-8F17B392D6C1}" name="Column6862" dataDxfId="9522"/>
    <tableColumn id="6863" xr3:uid="{ECC2F332-BE09-2441-8489-20A98A92E70C}" name="Column6863" dataDxfId="9521"/>
    <tableColumn id="6864" xr3:uid="{AFEB5CD4-BA19-A646-8276-33E97F1516E1}" name="Column6864" dataDxfId="9520"/>
    <tableColumn id="6865" xr3:uid="{CF0D0F56-199B-3C46-BFCA-ED619EE00772}" name="Column6865" dataDxfId="9519"/>
    <tableColumn id="6866" xr3:uid="{DFD867A5-1B96-1642-AC25-105F5D3FC090}" name="Column6866" dataDxfId="9518"/>
    <tableColumn id="6867" xr3:uid="{E7281E8B-0C86-0A42-9040-E6A72898C46D}" name="Column6867" dataDxfId="9517"/>
    <tableColumn id="6868" xr3:uid="{A3F214BB-E7AE-894A-A50D-CA5E7A18AA14}" name="Column6868" dataDxfId="9516"/>
    <tableColumn id="6869" xr3:uid="{E6FBD357-313D-7249-87E1-4661D0FBCC57}" name="Column6869" dataDxfId="9515"/>
    <tableColumn id="6870" xr3:uid="{11392C79-FCA0-8142-A301-179B77FA144F}" name="Column6870" dataDxfId="9514"/>
    <tableColumn id="6871" xr3:uid="{5FD838EA-7BAB-3B40-9ED8-28FBA05DA1FC}" name="Column6871" dataDxfId="9513"/>
    <tableColumn id="6872" xr3:uid="{88F4602B-6C18-E241-9253-E5286B5BA564}" name="Column6872" dataDxfId="9512"/>
    <tableColumn id="6873" xr3:uid="{3060EA5B-3D41-5149-BA62-40B6ABB1024D}" name="Column6873" dataDxfId="9511"/>
    <tableColumn id="6874" xr3:uid="{A564FE98-B278-F146-ABE9-D2C55FB0E02F}" name="Column6874" dataDxfId="9510"/>
    <tableColumn id="6875" xr3:uid="{C7B7A4CB-6A31-9E43-872F-63E78DDBC79E}" name="Column6875" dataDxfId="9509"/>
    <tableColumn id="6876" xr3:uid="{5BF7C48C-314C-6B44-93E7-4519A54A70BC}" name="Column6876" dataDxfId="9508"/>
    <tableColumn id="6877" xr3:uid="{30BCB7B6-F18C-C04D-8611-BE23319F172A}" name="Column6877" dataDxfId="9507"/>
    <tableColumn id="6878" xr3:uid="{CC19A93C-1ACE-4A46-B62B-3C0E601FF8B2}" name="Column6878" dataDxfId="9506"/>
    <tableColumn id="6879" xr3:uid="{AABE8028-6A3F-7B49-85DA-8C492B9E7BA7}" name="Column6879" dataDxfId="9505"/>
    <tableColumn id="6880" xr3:uid="{4F75CDE4-9794-4E4D-8323-2A8CA741B6B0}" name="Column6880" dataDxfId="9504"/>
    <tableColumn id="6881" xr3:uid="{43D5FA11-6FA0-0B43-8BB7-BF9EE57A293C}" name="Column6881" dataDxfId="9503"/>
    <tableColumn id="6882" xr3:uid="{D0098F7C-DBAA-CC45-ACBA-4179AF10B832}" name="Column6882" dataDxfId="9502"/>
    <tableColumn id="6883" xr3:uid="{FD92F74B-5C92-B847-B162-A8A5620DB1FF}" name="Column6883" dataDxfId="9501"/>
    <tableColumn id="6884" xr3:uid="{F0DC9BB4-7975-E84A-B734-FFB02919AC9E}" name="Column6884" dataDxfId="9500"/>
    <tableColumn id="6885" xr3:uid="{7D3E6AF8-0965-5E4F-A49A-365409C8AD25}" name="Column6885" dataDxfId="9499"/>
    <tableColumn id="6886" xr3:uid="{46E7E96F-DE08-C347-88F2-10B25EA951CA}" name="Column6886" dataDxfId="9498"/>
    <tableColumn id="6887" xr3:uid="{FD250388-31FA-2840-85C6-9AAD9E2F5D13}" name="Column6887" dataDxfId="9497"/>
    <tableColumn id="6888" xr3:uid="{6E568F25-55E1-A44C-B312-F8017CE3ED96}" name="Column6888" dataDxfId="9496"/>
    <tableColumn id="6889" xr3:uid="{C336CA56-95AF-774E-A30B-35122304D7F2}" name="Column6889" dataDxfId="9495"/>
    <tableColumn id="6890" xr3:uid="{85B94E89-6731-6F40-8819-25BF8D8FE5E8}" name="Column6890" dataDxfId="9494"/>
    <tableColumn id="6891" xr3:uid="{A2DC74E4-32CF-194D-87E8-6D4E996FF541}" name="Column6891" dataDxfId="9493"/>
    <tableColumn id="6892" xr3:uid="{6DA45355-3EF1-CA42-9CB1-0D444B08F8C3}" name="Column6892" dataDxfId="9492"/>
    <tableColumn id="6893" xr3:uid="{5E80B670-9AA1-7D44-A8F7-6C1E5C623573}" name="Column6893" dataDxfId="9491"/>
    <tableColumn id="6894" xr3:uid="{45C63D8A-19E6-3E4C-81A9-47930C3B350C}" name="Column6894" dataDxfId="9490"/>
    <tableColumn id="6895" xr3:uid="{F1BE11EC-2872-2142-9FAF-018F16CDC51A}" name="Column6895" dataDxfId="9489"/>
    <tableColumn id="6896" xr3:uid="{570D5937-CD13-7046-A293-07C7FF6C6E4C}" name="Column6896" dataDxfId="9488"/>
    <tableColumn id="6897" xr3:uid="{25E45150-E5E0-D343-A04B-9BF3BB1ED82E}" name="Column6897" dataDxfId="9487"/>
    <tableColumn id="6898" xr3:uid="{B51BA779-0E63-0241-B2E6-69276E44B6BE}" name="Column6898" dataDxfId="9486"/>
    <tableColumn id="6899" xr3:uid="{48214CF5-CEBB-C345-9D22-B8671BD22F18}" name="Column6899" dataDxfId="9485"/>
    <tableColumn id="6900" xr3:uid="{6B81A4DA-73F1-0A42-95D7-B2313872E6F2}" name="Column6900" dataDxfId="9484"/>
    <tableColumn id="6901" xr3:uid="{DDA8A972-1A00-DA48-8D3E-E7F5AE13E704}" name="Column6901" dataDxfId="9483"/>
    <tableColumn id="6902" xr3:uid="{B6ECC302-9CF4-CC44-8B1B-17F0E9EC4B17}" name="Column6902" dataDxfId="9482"/>
    <tableColumn id="6903" xr3:uid="{915B3B01-C5D5-D449-A1D2-BB39101E2D1A}" name="Column6903" dataDxfId="9481"/>
    <tableColumn id="6904" xr3:uid="{466AA84E-9A08-1245-B7F8-3C8BDDEC9376}" name="Column6904" dataDxfId="9480"/>
    <tableColumn id="6905" xr3:uid="{1747D439-A28F-5F40-8100-A19DD4DBA2C6}" name="Column6905" dataDxfId="9479"/>
    <tableColumn id="6906" xr3:uid="{9A333C2F-D511-3C49-AE81-7D4B01707D7B}" name="Column6906" dataDxfId="9478"/>
    <tableColumn id="6907" xr3:uid="{8624A60D-927B-7940-A08F-49F1A12C1759}" name="Column6907" dataDxfId="9477"/>
    <tableColumn id="6908" xr3:uid="{0E6CBF12-575A-9A4E-9BD1-42C4C16CE627}" name="Column6908" dataDxfId="9476"/>
    <tableColumn id="6909" xr3:uid="{B58678A9-A111-CA4D-B054-B6A196D90B76}" name="Column6909" dataDxfId="9475"/>
    <tableColumn id="6910" xr3:uid="{266A0043-B34B-CD46-9C5E-5B74DFCB67D7}" name="Column6910" dataDxfId="9474"/>
    <tableColumn id="6911" xr3:uid="{75D0DF14-5EE3-0749-8277-D3C29536D767}" name="Column6911" dataDxfId="9473"/>
    <tableColumn id="6912" xr3:uid="{D5817B64-2890-C64D-8831-B624E27B0AD6}" name="Column6912" dataDxfId="9472"/>
    <tableColumn id="6913" xr3:uid="{08E91BE9-8227-3A43-A66D-D40AEA9B16B5}" name="Column6913" dataDxfId="9471"/>
    <tableColumn id="6914" xr3:uid="{34A1CA89-73D8-9945-8F7C-37ED0769EA14}" name="Column6914" dataDxfId="9470"/>
    <tableColumn id="6915" xr3:uid="{724C3682-AD9B-9643-8BD0-E8EB0CADB912}" name="Column6915" dataDxfId="9469"/>
    <tableColumn id="6916" xr3:uid="{3889BAC2-2135-1347-AE78-6BB31106B394}" name="Column6916" dataDxfId="9468"/>
    <tableColumn id="6917" xr3:uid="{0CE8D1E9-73FB-C043-8E6C-F2D6618B31E5}" name="Column6917" dataDxfId="9467"/>
    <tableColumn id="6918" xr3:uid="{8EDC7573-734D-3248-9D8B-DE7F31BC8F22}" name="Column6918" dataDxfId="9466"/>
    <tableColumn id="6919" xr3:uid="{861497B9-1429-904D-89E1-259A13E7FC93}" name="Column6919" dataDxfId="9465"/>
    <tableColumn id="6920" xr3:uid="{FABED2C4-15EB-304D-BA75-0240A8271576}" name="Column6920" dataDxfId="9464"/>
    <tableColumn id="6921" xr3:uid="{D450F398-8595-1A42-91D0-51937BA22FAA}" name="Column6921" dataDxfId="9463"/>
    <tableColumn id="6922" xr3:uid="{DD78DB30-364E-8844-906F-9448DD5E017D}" name="Column6922" dataDxfId="9462"/>
    <tableColumn id="6923" xr3:uid="{8BC3C978-CDFD-9449-854C-512449FA6DAF}" name="Column6923" dataDxfId="9461"/>
    <tableColumn id="6924" xr3:uid="{ADAA52AB-E78C-4145-84F9-569554863316}" name="Column6924" dataDxfId="9460"/>
    <tableColumn id="6925" xr3:uid="{316F4320-C8DB-3C4C-BE93-D355B26046C9}" name="Column6925" dataDxfId="9459"/>
    <tableColumn id="6926" xr3:uid="{E1E4EFF2-A493-0F43-8171-AC5DF94294C2}" name="Column6926" dataDxfId="9458"/>
    <tableColumn id="6927" xr3:uid="{3EF32FAD-CA41-5A4F-A3E9-10312AD3ECC6}" name="Column6927" dataDxfId="9457"/>
    <tableColumn id="6928" xr3:uid="{10256224-99FD-BD4A-97E5-5CE0F406079D}" name="Column6928" dataDxfId="9456"/>
    <tableColumn id="6929" xr3:uid="{33F46387-825A-7D46-A41A-31D5166268AC}" name="Column6929" dataDxfId="9455"/>
    <tableColumn id="6930" xr3:uid="{751D9486-3FA5-0940-8BBF-8F7D169894F1}" name="Column6930" dataDxfId="9454"/>
    <tableColumn id="6931" xr3:uid="{98B2B9AC-082A-AE4C-BD42-601D91C913E6}" name="Column6931" dataDxfId="9453"/>
    <tableColumn id="6932" xr3:uid="{AEF4B862-3F40-4E43-AB8A-E4CE2F2F08FB}" name="Column6932" dataDxfId="9452"/>
    <tableColumn id="6933" xr3:uid="{CCA2CBD9-3159-9945-AA85-3D340523A5BF}" name="Column6933" dataDxfId="9451"/>
    <tableColumn id="6934" xr3:uid="{93BCDF8B-0F6F-C741-B5D2-63A91E3EFA3C}" name="Column6934" dataDxfId="9450"/>
    <tableColumn id="6935" xr3:uid="{B3189DC0-E305-3645-BCC0-71D6F5FAFAEE}" name="Column6935" dataDxfId="9449"/>
    <tableColumn id="6936" xr3:uid="{55D76F8C-BD27-F647-94CA-D6422DBEA653}" name="Column6936" dataDxfId="9448"/>
    <tableColumn id="6937" xr3:uid="{6221B848-C004-7B46-8EC8-2473E322A9E1}" name="Column6937" dataDxfId="9447"/>
    <tableColumn id="6938" xr3:uid="{C4414E24-D28D-6743-BB35-497002FF4C11}" name="Column6938" dataDxfId="9446"/>
    <tableColumn id="6939" xr3:uid="{23CB82B1-174D-134D-8929-E19CADAC9D8A}" name="Column6939" dataDxfId="9445"/>
    <tableColumn id="6940" xr3:uid="{058B360C-4999-D64B-AB79-7FD5533200FA}" name="Column6940" dataDxfId="9444"/>
    <tableColumn id="6941" xr3:uid="{A3CA306D-0B62-2B44-ABCB-AFF4EB93F3A5}" name="Column6941" dataDxfId="9443"/>
    <tableColumn id="6942" xr3:uid="{7E8718FA-E9F7-B543-B11C-FE212686716F}" name="Column6942" dataDxfId="9442"/>
    <tableColumn id="6943" xr3:uid="{DFB7254A-C1E6-AC44-A9DD-A84045CB6269}" name="Column6943" dataDxfId="9441"/>
    <tableColumn id="6944" xr3:uid="{4C8AE1DF-08A4-8145-A086-7B86B70B96D3}" name="Column6944" dataDxfId="9440"/>
    <tableColumn id="6945" xr3:uid="{E326521A-32AF-924B-A3CF-3F737F2F6661}" name="Column6945" dataDxfId="9439"/>
    <tableColumn id="6946" xr3:uid="{790550B3-9C10-9D40-9404-FDB5F1025FA2}" name="Column6946" dataDxfId="9438"/>
    <tableColumn id="6947" xr3:uid="{6BD3141D-B1B9-A545-92CA-FFF44B12686F}" name="Column6947" dataDxfId="9437"/>
    <tableColumn id="6948" xr3:uid="{3E8F1684-7C5C-5141-AF79-963AAB6C7DE5}" name="Column6948" dataDxfId="9436"/>
    <tableColumn id="6949" xr3:uid="{570E5FBE-1152-A845-BB0D-EEFB4328CBAD}" name="Column6949" dataDxfId="9435"/>
    <tableColumn id="6950" xr3:uid="{67DAE3AE-8DCB-894A-87E6-00348EA4C398}" name="Column6950" dataDxfId="9434"/>
    <tableColumn id="6951" xr3:uid="{04338706-34C6-DA4F-88F7-F14574C88F74}" name="Column6951" dataDxfId="9433"/>
    <tableColumn id="6952" xr3:uid="{0970F98E-F78B-7A4E-A328-088DB4F9DBEE}" name="Column6952" dataDxfId="9432"/>
    <tableColumn id="6953" xr3:uid="{B35BFF27-123D-9E48-9088-4507BFD75FF3}" name="Column6953" dataDxfId="9431"/>
    <tableColumn id="6954" xr3:uid="{EAF87752-C16B-4B4E-A1D5-72BAA528ACBF}" name="Column6954" dataDxfId="9430"/>
    <tableColumn id="6955" xr3:uid="{94CE4B7C-7DDB-D845-869B-0EAA2246E47A}" name="Column6955" dataDxfId="9429"/>
    <tableColumn id="6956" xr3:uid="{F0680CFB-9DD7-814C-A246-F56B77230908}" name="Column6956" dataDxfId="9428"/>
    <tableColumn id="6957" xr3:uid="{55C5A5D1-FEA0-9445-8B35-AF4FEFF31458}" name="Column6957" dataDxfId="9427"/>
    <tableColumn id="6958" xr3:uid="{C0990991-D1E8-2140-BE1F-17107ACA9AF0}" name="Column6958" dataDxfId="9426"/>
    <tableColumn id="6959" xr3:uid="{2034D942-F00A-2949-9ED2-5D26B58C1C4A}" name="Column6959" dataDxfId="9425"/>
    <tableColumn id="6960" xr3:uid="{CAF29777-45E1-824D-9D32-5E307B4600D6}" name="Column6960" dataDxfId="9424"/>
    <tableColumn id="6961" xr3:uid="{71A975CA-BB5D-9447-971E-BD37544C3C88}" name="Column6961" dataDxfId="9423"/>
    <tableColumn id="6962" xr3:uid="{7C61E736-96DE-B34F-A209-FC5579DF7B96}" name="Column6962" dataDxfId="9422"/>
    <tableColumn id="6963" xr3:uid="{835E4F76-6528-1641-82FF-5F11E118BE15}" name="Column6963" dataDxfId="9421"/>
    <tableColumn id="6964" xr3:uid="{A3D6A8D8-3391-A344-8D97-A7112C66ACE9}" name="Column6964" dataDxfId="9420"/>
    <tableColumn id="6965" xr3:uid="{DEDDCEB7-C288-E949-9F91-35D7B1DA67F4}" name="Column6965" dataDxfId="9419"/>
    <tableColumn id="6966" xr3:uid="{DDA61006-A8A6-1142-9D02-196477EE0144}" name="Column6966" dataDxfId="9418"/>
    <tableColumn id="6967" xr3:uid="{FC99E3CC-7BE3-694D-B398-05E7B87155F3}" name="Column6967" dataDxfId="9417"/>
    <tableColumn id="6968" xr3:uid="{A9992965-32DD-3F4C-906C-20C7D38B5776}" name="Column6968" dataDxfId="9416"/>
    <tableColumn id="6969" xr3:uid="{6482D798-034D-BB44-8833-3DD3CC552484}" name="Column6969" dataDxfId="9415"/>
    <tableColumn id="6970" xr3:uid="{E797FDB3-A6CB-7741-AC3F-A1F10CB23544}" name="Column6970" dataDxfId="9414"/>
    <tableColumn id="6971" xr3:uid="{01BED60C-26CC-8C43-B26F-28AC374A0F14}" name="Column6971" dataDxfId="9413"/>
    <tableColumn id="6972" xr3:uid="{367315B3-611C-1D4D-B68A-6DE8370443D3}" name="Column6972" dataDxfId="9412"/>
    <tableColumn id="6973" xr3:uid="{213E4480-FFBB-A043-841A-EAA2231AF3EA}" name="Column6973" dataDxfId="9411"/>
    <tableColumn id="6974" xr3:uid="{F65F26BC-E0AE-6243-8A81-1F73FDD8CC3C}" name="Column6974" dataDxfId="9410"/>
    <tableColumn id="6975" xr3:uid="{B5F4E40A-98B3-924B-BDBB-5689AA3F79C2}" name="Column6975" dataDxfId="9409"/>
    <tableColumn id="6976" xr3:uid="{8A1081A5-7D1F-E442-9F7F-40CE014879DD}" name="Column6976" dataDxfId="9408"/>
    <tableColumn id="6977" xr3:uid="{71E343DF-D8C6-D243-BF8E-6B6218CA294E}" name="Column6977" dataDxfId="9407"/>
    <tableColumn id="6978" xr3:uid="{F24C10D9-A0FA-4D43-8072-1AF44ADAFC02}" name="Column6978" dataDxfId="9406"/>
    <tableColumn id="6979" xr3:uid="{3EE733BD-68D2-164A-8745-5F174DF9761D}" name="Column6979" dataDxfId="9405"/>
    <tableColumn id="6980" xr3:uid="{30889923-42E9-D043-BAB3-EF4F55E344A4}" name="Column6980" dataDxfId="9404"/>
    <tableColumn id="6981" xr3:uid="{47CFA52C-7B5A-694A-B488-15305204B494}" name="Column6981" dataDxfId="9403"/>
    <tableColumn id="6982" xr3:uid="{63D1E95B-00B8-1D4C-9EC8-1DA56031F85F}" name="Column6982" dataDxfId="9402"/>
    <tableColumn id="6983" xr3:uid="{C6AA012E-DD92-FB46-8DCA-E0AC3F504279}" name="Column6983" dataDxfId="9401"/>
    <tableColumn id="6984" xr3:uid="{D09CACF5-E4D8-DF49-A693-4FC1F3F6D642}" name="Column6984" dataDxfId="9400"/>
    <tableColumn id="6985" xr3:uid="{E7AA945F-B37E-0240-930B-E0635D662B93}" name="Column6985" dataDxfId="9399"/>
    <tableColumn id="6986" xr3:uid="{3A44FC0F-F92D-E94F-9EE4-E27F436B253C}" name="Column6986" dataDxfId="9398"/>
    <tableColumn id="6987" xr3:uid="{3D405457-297D-8A4E-A9B2-6D7B1FA038E6}" name="Column6987" dataDxfId="9397"/>
    <tableColumn id="6988" xr3:uid="{5E60A438-51EB-8F4D-AD80-54593F8688B4}" name="Column6988" dataDxfId="9396"/>
    <tableColumn id="6989" xr3:uid="{7C707127-BB22-A44B-A08F-826CC89C2D97}" name="Column6989" dataDxfId="9395"/>
    <tableColumn id="6990" xr3:uid="{8FBA8C47-C12B-7C43-BFE2-65CB8AE516AC}" name="Column6990" dataDxfId="9394"/>
    <tableColumn id="6991" xr3:uid="{CD2435D2-FA77-2A4B-BFDE-8EE89FE54E56}" name="Column6991" dataDxfId="9393"/>
    <tableColumn id="6992" xr3:uid="{75282B9E-EAAC-AB4C-9C57-AADF64C93DF8}" name="Column6992" dataDxfId="9392"/>
    <tableColumn id="6993" xr3:uid="{7A3CE368-E67B-8C48-9644-7309806F1102}" name="Column6993" dataDxfId="9391"/>
    <tableColumn id="6994" xr3:uid="{F69B1AF2-1A66-344B-8B2E-2EDFA176D426}" name="Column6994" dataDxfId="9390"/>
    <tableColumn id="6995" xr3:uid="{D7656A16-0DA4-AD4B-ABA3-932D02D7CC94}" name="Column6995" dataDxfId="9389"/>
    <tableColumn id="6996" xr3:uid="{58FE9646-FD37-9241-8D07-A247B08E9DE3}" name="Column6996" dataDxfId="9388"/>
    <tableColumn id="6997" xr3:uid="{EE95AADA-1EAE-4F42-8777-13DE469C53E6}" name="Column6997" dataDxfId="9387"/>
    <tableColumn id="6998" xr3:uid="{57ADA594-6477-5C4B-B500-07E32AE8CC70}" name="Column6998" dataDxfId="9386"/>
    <tableColumn id="6999" xr3:uid="{8059C4CD-BB91-8748-9A62-A61706AFAE21}" name="Column6999" dataDxfId="9385"/>
    <tableColumn id="7000" xr3:uid="{AF55592B-1104-FF48-9979-B7B0CB168FF0}" name="Column7000" dataDxfId="9384"/>
    <tableColumn id="7001" xr3:uid="{57E1197B-F89A-034C-97DA-9E77EC4FEE59}" name="Column7001" dataDxfId="9383"/>
    <tableColumn id="7002" xr3:uid="{8008C891-6F20-024B-AA24-8D999B539840}" name="Column7002" dataDxfId="9382"/>
    <tableColumn id="7003" xr3:uid="{295C74B5-5D0D-EF44-BB08-CDDA56166417}" name="Column7003" dataDxfId="9381"/>
    <tableColumn id="7004" xr3:uid="{F7712383-3F69-F646-8A47-6AFE85B4E206}" name="Column7004" dataDxfId="9380"/>
    <tableColumn id="7005" xr3:uid="{B3290B79-E18C-FB4D-8B1F-73693DB9C29C}" name="Column7005" dataDxfId="9379"/>
    <tableColumn id="7006" xr3:uid="{0D832E90-D979-C84F-8337-61DE44C545CB}" name="Column7006" dataDxfId="9378"/>
    <tableColumn id="7007" xr3:uid="{EFA4B034-2145-074A-80C2-C580A5CAB639}" name="Column7007" dataDxfId="9377"/>
    <tableColumn id="7008" xr3:uid="{E50A7E80-E145-A745-AD2E-49127C67C0C7}" name="Column7008" dataDxfId="9376"/>
    <tableColumn id="7009" xr3:uid="{EAB442C5-4A10-0842-82AD-F42F285FE1C1}" name="Column7009" dataDxfId="9375"/>
    <tableColumn id="7010" xr3:uid="{2EDEA400-035E-D74A-947B-0CDEB0687714}" name="Column7010" dataDxfId="9374"/>
    <tableColumn id="7011" xr3:uid="{ADE4BED4-28FD-4D45-BA31-10A527BF1726}" name="Column7011" dataDxfId="9373"/>
    <tableColumn id="7012" xr3:uid="{02FEAC8A-A26F-D34B-A14F-1FE3F6DBECD9}" name="Column7012" dataDxfId="9372"/>
    <tableColumn id="7013" xr3:uid="{2F5E01BC-F103-9F43-AD7B-218D36D0A275}" name="Column7013" dataDxfId="9371"/>
    <tableColumn id="7014" xr3:uid="{A847EA47-7EFF-0B4A-B59C-FBC20AC5EC4C}" name="Column7014" dataDxfId="9370"/>
    <tableColumn id="7015" xr3:uid="{4CCFB0E2-4F63-1542-BF0A-69DAD3EC3211}" name="Column7015" dataDxfId="9369"/>
    <tableColumn id="7016" xr3:uid="{B11DDBC3-DC4D-6A46-A340-2C190EFA0D2B}" name="Column7016" dataDxfId="9368"/>
    <tableColumn id="7017" xr3:uid="{101DD5D3-F83F-5242-B669-FBBB23BC83A4}" name="Column7017" dataDxfId="9367"/>
    <tableColumn id="7018" xr3:uid="{39E99C0E-0458-B940-B5A0-1B3F87C6F99A}" name="Column7018" dataDxfId="9366"/>
    <tableColumn id="7019" xr3:uid="{ED2BAFC9-1095-0549-A481-FC9442D221CA}" name="Column7019" dataDxfId="9365"/>
    <tableColumn id="7020" xr3:uid="{3CC70A34-4A55-A341-AEF6-5044E2CD7FE4}" name="Column7020" dataDxfId="9364"/>
    <tableColumn id="7021" xr3:uid="{540DBF18-1EF6-2044-AAC2-3FD70A7EAC83}" name="Column7021" dataDxfId="9363"/>
    <tableColumn id="7022" xr3:uid="{F1646803-BB51-D54C-A281-9BA634EB6225}" name="Column7022" dataDxfId="9362"/>
    <tableColumn id="7023" xr3:uid="{D98B72CA-32C0-8843-A8AD-02A1FBD261EC}" name="Column7023" dataDxfId="9361"/>
    <tableColumn id="7024" xr3:uid="{07441F99-77E6-5F48-8D5E-758B1A708458}" name="Column7024" dataDxfId="9360"/>
    <tableColumn id="7025" xr3:uid="{5111A0FA-50D1-924D-8895-D0F3DC914AD1}" name="Column7025" dataDxfId="9359"/>
    <tableColumn id="7026" xr3:uid="{EA7A965F-0476-0443-B6A5-E4FC1E7E2CB4}" name="Column7026" dataDxfId="9358"/>
    <tableColumn id="7027" xr3:uid="{23C4A56F-E142-C640-BEB2-D2973ED1486F}" name="Column7027" dataDxfId="9357"/>
    <tableColumn id="7028" xr3:uid="{52910718-06D6-CA47-AA5D-35F610DFFDA8}" name="Column7028" dataDxfId="9356"/>
    <tableColumn id="7029" xr3:uid="{83A04F52-D343-324C-A103-A904798B97FF}" name="Column7029" dataDxfId="9355"/>
    <tableColumn id="7030" xr3:uid="{1A4D5E5D-9A2E-1847-A0A2-2391993640A7}" name="Column7030" dataDxfId="9354"/>
    <tableColumn id="7031" xr3:uid="{005B2DB9-BC65-CD43-A806-4821D2715759}" name="Column7031" dataDxfId="9353"/>
    <tableColumn id="7032" xr3:uid="{DAE5BB47-F386-3341-A7E4-BA5CE6A90D4C}" name="Column7032" dataDxfId="9352"/>
    <tableColumn id="7033" xr3:uid="{0B14F96B-4D2D-B042-8A39-1DCD6DA86A3A}" name="Column7033" dataDxfId="9351"/>
    <tableColumn id="7034" xr3:uid="{D5773341-C34F-1F48-A74A-FC3D8F20E038}" name="Column7034" dataDxfId="9350"/>
    <tableColumn id="7035" xr3:uid="{1D7367D3-1942-7B4C-A2B8-7496EED50C8F}" name="Column7035" dataDxfId="9349"/>
    <tableColumn id="7036" xr3:uid="{738B1CC9-9A36-8145-83EA-BDD57325F1AA}" name="Column7036" dataDxfId="9348"/>
    <tableColumn id="7037" xr3:uid="{8F24DDD9-1612-B243-B615-31005DA934FF}" name="Column7037" dataDxfId="9347"/>
    <tableColumn id="7038" xr3:uid="{22DEBE3F-B986-2648-B53E-D9C4114A14BC}" name="Column7038" dataDxfId="9346"/>
    <tableColumn id="7039" xr3:uid="{8CE2B82C-66B6-1F49-B6ED-CACD98ED3842}" name="Column7039" dataDxfId="9345"/>
    <tableColumn id="7040" xr3:uid="{AC957064-E6D3-A344-87D2-626030E53244}" name="Column7040" dataDxfId="9344"/>
    <tableColumn id="7041" xr3:uid="{BEB3E455-EAAE-C34B-ABA7-A34483E32300}" name="Column7041" dataDxfId="9343"/>
    <tableColumn id="7042" xr3:uid="{6BC9A87B-E12B-1249-A578-D817779AC2E4}" name="Column7042" dataDxfId="9342"/>
    <tableColumn id="7043" xr3:uid="{C31A1277-6404-2E4F-A2C9-FFEF84B48CEE}" name="Column7043" dataDxfId="9341"/>
    <tableColumn id="7044" xr3:uid="{5381215D-8430-D04E-9AEE-C691E5296AB9}" name="Column7044" dataDxfId="9340"/>
    <tableColumn id="7045" xr3:uid="{CEF29769-1786-324A-A32D-39920E880C2B}" name="Column7045" dataDxfId="9339"/>
    <tableColumn id="7046" xr3:uid="{830BCCFF-E212-AD48-8382-65732B26421A}" name="Column7046" dataDxfId="9338"/>
    <tableColumn id="7047" xr3:uid="{1FE6CD89-C72B-EA49-A185-B6C455E71776}" name="Column7047" dataDxfId="9337"/>
    <tableColumn id="7048" xr3:uid="{7D7BC112-1BCE-1D45-872A-5E9EF2877A5F}" name="Column7048" dataDxfId="9336"/>
    <tableColumn id="7049" xr3:uid="{700CF0C5-F968-1540-AB9C-058AF6083A04}" name="Column7049" dataDxfId="9335"/>
    <tableColumn id="7050" xr3:uid="{44E26668-5FD8-EA4F-B67A-592A545DFF07}" name="Column7050" dataDxfId="9334"/>
    <tableColumn id="7051" xr3:uid="{B28337E8-FA12-024F-9E2C-4E9BBE1A0AE4}" name="Column7051" dataDxfId="9333"/>
    <tableColumn id="7052" xr3:uid="{039B563B-D8F6-7B40-88D7-4097C2ED49A4}" name="Column7052" dataDxfId="9332"/>
    <tableColumn id="7053" xr3:uid="{5F3886DF-D19D-6145-BDE0-C4C642BED39F}" name="Column7053" dataDxfId="9331"/>
    <tableColumn id="7054" xr3:uid="{1637F4F8-4B79-734D-8485-4B3C69BC54DE}" name="Column7054" dataDxfId="9330"/>
    <tableColumn id="7055" xr3:uid="{306F8884-9EF9-9B4D-A85C-A5247C3FFF6C}" name="Column7055" dataDxfId="9329"/>
    <tableColumn id="7056" xr3:uid="{78DED0E1-6460-E741-AB7B-290A9DEB9270}" name="Column7056" dataDxfId="9328"/>
    <tableColumn id="7057" xr3:uid="{614EC842-0B5C-FE45-9219-560D338381CF}" name="Column7057" dataDxfId="9327"/>
    <tableColumn id="7058" xr3:uid="{2457F0F7-EF6F-C948-A332-92F1E5D178A4}" name="Column7058" dataDxfId="9326"/>
    <tableColumn id="7059" xr3:uid="{8B23CF19-7A0C-544F-817D-0A144D75A8DB}" name="Column7059" dataDxfId="9325"/>
    <tableColumn id="7060" xr3:uid="{FDE4878A-A9B9-A348-96E4-80F86912FEB9}" name="Column7060" dataDxfId="9324"/>
    <tableColumn id="7061" xr3:uid="{BE77F140-D61D-854B-B3BB-422D92C1E1CE}" name="Column7061" dataDxfId="9323"/>
    <tableColumn id="7062" xr3:uid="{950D0471-B0C1-C541-9BBB-40D04EC4D2E4}" name="Column7062" dataDxfId="9322"/>
    <tableColumn id="7063" xr3:uid="{4CA93A4E-5648-534C-9B39-91D482E66A71}" name="Column7063" dataDxfId="9321"/>
    <tableColumn id="7064" xr3:uid="{D9AA8B56-1D23-A14D-A479-05D4FA19E3E6}" name="Column7064" dataDxfId="9320"/>
    <tableColumn id="7065" xr3:uid="{41E99033-725E-A349-9483-580F37BB65F1}" name="Column7065" dataDxfId="9319"/>
    <tableColumn id="7066" xr3:uid="{C0E02E9B-5AAF-6E4B-BA04-887139D213CA}" name="Column7066" dataDxfId="9318"/>
    <tableColumn id="7067" xr3:uid="{5E8E5FD0-9CBD-D540-9AC6-D42EE798A838}" name="Column7067" dataDxfId="9317"/>
    <tableColumn id="7068" xr3:uid="{590F882E-303D-9645-8160-6CEFE49A6086}" name="Column7068" dataDxfId="9316"/>
    <tableColumn id="7069" xr3:uid="{4A3F73EB-897C-B64D-A911-0A8655E15278}" name="Column7069" dataDxfId="9315"/>
    <tableColumn id="7070" xr3:uid="{AED0CC4D-F571-C84D-B3C4-C90A0B93B6DC}" name="Column7070" dataDxfId="9314"/>
    <tableColumn id="7071" xr3:uid="{B23813D1-96A0-0D4F-90FB-3CDD117538F4}" name="Column7071" dataDxfId="9313"/>
    <tableColumn id="7072" xr3:uid="{315FB46D-0652-E448-B360-27BE1369A049}" name="Column7072" dataDxfId="9312"/>
    <tableColumn id="7073" xr3:uid="{233FA97E-6AC9-154D-BDBD-DBCCD6C53CD0}" name="Column7073" dataDxfId="9311"/>
    <tableColumn id="7074" xr3:uid="{802DFA09-CDE9-BB4F-A42B-5CAD18DF761C}" name="Column7074" dataDxfId="9310"/>
    <tableColumn id="7075" xr3:uid="{014533D3-B438-9648-A20B-AD4AFAE95DAE}" name="Column7075" dataDxfId="9309"/>
    <tableColumn id="7076" xr3:uid="{9A89DA19-32E2-504B-81A3-0BD868151725}" name="Column7076" dataDxfId="9308"/>
    <tableColumn id="7077" xr3:uid="{86EB898D-C736-B540-8F1A-31A489CF0A7C}" name="Column7077" dataDxfId="9307"/>
    <tableColumn id="7078" xr3:uid="{D9FEFEA8-068B-0640-B59F-2AADF52AD6E0}" name="Column7078" dataDxfId="9306"/>
    <tableColumn id="7079" xr3:uid="{4EFCAD8E-91FD-6E42-9D71-FDBC7CE57D98}" name="Column7079" dataDxfId="9305"/>
    <tableColumn id="7080" xr3:uid="{2900FA79-9D86-1347-8B90-696FC8607F00}" name="Column7080" dataDxfId="9304"/>
    <tableColumn id="7081" xr3:uid="{0E88ED7F-A417-3540-B1A5-4E56C5E06BF0}" name="Column7081" dataDxfId="9303"/>
    <tableColumn id="7082" xr3:uid="{CB632885-345D-A04F-9525-FA0B31E3D198}" name="Column7082" dataDxfId="9302"/>
    <tableColumn id="7083" xr3:uid="{286CA279-8C31-3340-A0F9-4485068A11CA}" name="Column7083" dataDxfId="9301"/>
    <tableColumn id="7084" xr3:uid="{16C08D91-0FA8-F74C-B055-8682F3357B86}" name="Column7084" dataDxfId="9300"/>
    <tableColumn id="7085" xr3:uid="{876AEF54-E903-7A4D-BA13-8D6D494DC558}" name="Column7085" dataDxfId="9299"/>
    <tableColumn id="7086" xr3:uid="{76727421-361A-4942-8380-6829CC245B4F}" name="Column7086" dataDxfId="9298"/>
    <tableColumn id="7087" xr3:uid="{9A5CB013-1510-7F4A-9F3C-233DE5957CBB}" name="Column7087" dataDxfId="9297"/>
    <tableColumn id="7088" xr3:uid="{884980E3-EDF1-1849-95DD-FCAE33756893}" name="Column7088" dataDxfId="9296"/>
    <tableColumn id="7089" xr3:uid="{73AD3AF3-597C-F747-B7D6-88FAD1184004}" name="Column7089" dataDxfId="9295"/>
    <tableColumn id="7090" xr3:uid="{FE3F4D40-E48F-2F46-A66D-9D261BE5CF91}" name="Column7090" dataDxfId="9294"/>
    <tableColumn id="7091" xr3:uid="{5B65CE8D-593F-4A4D-90E2-3E99A05B163A}" name="Column7091" dataDxfId="9293"/>
    <tableColumn id="7092" xr3:uid="{4B54255D-9405-9A4A-B97F-C84DEA27D1DA}" name="Column7092" dataDxfId="9292"/>
    <tableColumn id="7093" xr3:uid="{F3409287-D043-F049-A352-F6130B58E818}" name="Column7093" dataDxfId="9291"/>
    <tableColumn id="7094" xr3:uid="{ADCC2A16-6751-254D-9FEE-FECD1C80369C}" name="Column7094" dataDxfId="9290"/>
    <tableColumn id="7095" xr3:uid="{9FFD8E80-079C-6C4E-A930-076754F19ECA}" name="Column7095" dataDxfId="9289"/>
    <tableColumn id="7096" xr3:uid="{91C63A07-5D44-4947-BE40-0FA281B051AC}" name="Column7096" dataDxfId="9288"/>
    <tableColumn id="7097" xr3:uid="{713BF012-9DBB-424D-B934-A7E14ABAF2BC}" name="Column7097" dataDxfId="9287"/>
    <tableColumn id="7098" xr3:uid="{D6954CF3-03A5-564F-B48D-2DB74FE5C7A9}" name="Column7098" dataDxfId="9286"/>
    <tableColumn id="7099" xr3:uid="{7D5217C2-B8C4-D448-8759-2ADF8AE5115A}" name="Column7099" dataDxfId="9285"/>
    <tableColumn id="7100" xr3:uid="{F4781F6E-1876-CA47-8D0A-E22535839A38}" name="Column7100" dataDxfId="9284"/>
    <tableColumn id="7101" xr3:uid="{F3903CA6-E65B-2648-ABCF-061AB8404F98}" name="Column7101" dataDxfId="9283"/>
    <tableColumn id="7102" xr3:uid="{4CD983BC-E75D-9B44-9644-68F3437612B8}" name="Column7102" dataDxfId="9282"/>
    <tableColumn id="7103" xr3:uid="{0570DD8E-AC32-3843-BD1C-2809B63A445B}" name="Column7103" dataDxfId="9281"/>
    <tableColumn id="7104" xr3:uid="{6EC16AFA-E554-3148-9424-37EBFE878E33}" name="Column7104" dataDxfId="9280"/>
    <tableColumn id="7105" xr3:uid="{B3D781CA-0035-8544-BC18-215EF85322D1}" name="Column7105" dataDxfId="9279"/>
    <tableColumn id="7106" xr3:uid="{8667574A-9DC5-0F47-A048-4B2025F12B24}" name="Column7106" dataDxfId="9278"/>
    <tableColumn id="7107" xr3:uid="{E124DE31-E09E-A744-8452-61195B15FFDA}" name="Column7107" dataDxfId="9277"/>
    <tableColumn id="7108" xr3:uid="{103746F0-F3EA-2044-8F58-28B422FCF28A}" name="Column7108" dataDxfId="9276"/>
    <tableColumn id="7109" xr3:uid="{EF63157A-0720-A649-9F17-C0C9E64783AC}" name="Column7109" dataDxfId="9275"/>
    <tableColumn id="7110" xr3:uid="{FA2653EB-4AF2-1846-AAAD-20A2B06461A0}" name="Column7110" dataDxfId="9274"/>
    <tableColumn id="7111" xr3:uid="{D0F34D4D-A844-4845-AE7A-BEA396AB114A}" name="Column7111" dataDxfId="9273"/>
    <tableColumn id="7112" xr3:uid="{6F3513F0-52B6-AE49-8C66-1AF816BFF9B3}" name="Column7112" dataDxfId="9272"/>
    <tableColumn id="7113" xr3:uid="{406F3371-BC31-E646-814A-928E58414CBB}" name="Column7113" dataDxfId="9271"/>
    <tableColumn id="7114" xr3:uid="{02E448CE-71FF-0E4C-BCA7-4822B4B9CAB2}" name="Column7114" dataDxfId="9270"/>
    <tableColumn id="7115" xr3:uid="{CC77DB34-E487-7D42-9B97-E0F18E67CBF3}" name="Column7115" dataDxfId="9269"/>
    <tableColumn id="7116" xr3:uid="{4827D6A3-9371-2242-A1FC-3723C343570C}" name="Column7116" dataDxfId="9268"/>
    <tableColumn id="7117" xr3:uid="{7C3115D8-5467-7445-A027-1A5BFD413981}" name="Column7117" dataDxfId="9267"/>
    <tableColumn id="7118" xr3:uid="{656DD3A8-4E89-D442-89A2-4F770C0D94A4}" name="Column7118" dataDxfId="9266"/>
    <tableColumn id="7119" xr3:uid="{EA83F5A3-6B67-CC44-BB59-06112FF5E6E9}" name="Column7119" dataDxfId="9265"/>
    <tableColumn id="7120" xr3:uid="{B74DE24D-E901-DE4C-916E-284D526A86F4}" name="Column7120" dataDxfId="9264"/>
    <tableColumn id="7121" xr3:uid="{605EF252-688E-4D42-BDDA-3910242BDEB8}" name="Column7121" dataDxfId="9263"/>
    <tableColumn id="7122" xr3:uid="{640D2F95-8FB0-3749-8C49-2530CA9B82E1}" name="Column7122" dataDxfId="9262"/>
    <tableColumn id="7123" xr3:uid="{537E1955-3B3C-CF4E-ADD5-FCF3B74C339F}" name="Column7123" dataDxfId="9261"/>
    <tableColumn id="7124" xr3:uid="{B6FBC961-2C7D-1B46-928D-58CA05C07AE7}" name="Column7124" dataDxfId="9260"/>
    <tableColumn id="7125" xr3:uid="{913E343A-7CEA-B244-8264-2C3C0E947AF6}" name="Column7125" dataDxfId="9259"/>
    <tableColumn id="7126" xr3:uid="{CC8E2397-E68B-FC4D-8EBB-9784F6B71360}" name="Column7126" dataDxfId="9258"/>
    <tableColumn id="7127" xr3:uid="{8704FE52-6034-4A4E-8A72-D4CBF4101827}" name="Column7127" dataDxfId="9257"/>
    <tableColumn id="7128" xr3:uid="{EA121C6F-B4AF-0B4B-B591-CA3195356AF9}" name="Column7128" dataDxfId="9256"/>
    <tableColumn id="7129" xr3:uid="{D639BD7F-A3F5-5C49-8DD9-B7294F33B9F6}" name="Column7129" dataDxfId="9255"/>
    <tableColumn id="7130" xr3:uid="{C36A4EFC-19D4-B943-A2E2-E90352ED893D}" name="Column7130" dataDxfId="9254"/>
    <tableColumn id="7131" xr3:uid="{65D69ED8-1DC3-B142-AF58-419ABEAD51DF}" name="Column7131" dataDxfId="9253"/>
    <tableColumn id="7132" xr3:uid="{DE4C49C7-44E0-7B4E-A1BA-D711B85F58D3}" name="Column7132" dataDxfId="9252"/>
    <tableColumn id="7133" xr3:uid="{4242075F-0A39-9642-A11D-825145858EAB}" name="Column7133" dataDxfId="9251"/>
    <tableColumn id="7134" xr3:uid="{F16E6883-AE63-7C4B-B931-C072807A9AD4}" name="Column7134" dataDxfId="9250"/>
    <tableColumn id="7135" xr3:uid="{9635EE34-9FB2-F542-B21D-471E3AE2D236}" name="Column7135" dataDxfId="9249"/>
    <tableColumn id="7136" xr3:uid="{35C2056F-3C34-634F-AE2F-D87A42104262}" name="Column7136" dataDxfId="9248"/>
    <tableColumn id="7137" xr3:uid="{9D4D474E-0585-9745-9311-7CA0263A7655}" name="Column7137" dataDxfId="9247"/>
    <tableColumn id="7138" xr3:uid="{A54E4E5F-E11C-DA49-AB1F-742723BAAFC0}" name="Column7138" dataDxfId="9246"/>
    <tableColumn id="7139" xr3:uid="{6C20BC44-2D92-D24C-9E4E-84E4EEACDF1E}" name="Column7139" dataDxfId="9245"/>
    <tableColumn id="7140" xr3:uid="{F9CA09AD-2FF4-524C-A704-A5D6CC75764B}" name="Column7140" dataDxfId="9244"/>
    <tableColumn id="7141" xr3:uid="{95C4EB69-920F-3445-95E3-B8069DE59E67}" name="Column7141" dataDxfId="9243"/>
    <tableColumn id="7142" xr3:uid="{F993ED7C-149A-2949-9B73-B0AC621825D1}" name="Column7142" dataDxfId="9242"/>
    <tableColumn id="7143" xr3:uid="{7D312830-0283-2046-83B5-FE0A6C168F0B}" name="Column7143" dataDxfId="9241"/>
    <tableColumn id="7144" xr3:uid="{D2C8681A-F639-BF47-83DA-27AEC107EBDE}" name="Column7144" dataDxfId="9240"/>
    <tableColumn id="7145" xr3:uid="{7B487BBA-96E1-5B44-8B67-3E9100CECE1A}" name="Column7145" dataDxfId="9239"/>
    <tableColumn id="7146" xr3:uid="{6FE5A3FB-01E7-8A4A-A5B3-FCBB03B87AAA}" name="Column7146" dataDxfId="9238"/>
    <tableColumn id="7147" xr3:uid="{843CEA20-7E6D-6744-B57F-DE2771FBA46A}" name="Column7147" dataDxfId="9237"/>
    <tableColumn id="7148" xr3:uid="{4CDA5937-97E1-5141-9731-B3AC3FB1A720}" name="Column7148" dataDxfId="9236"/>
    <tableColumn id="7149" xr3:uid="{7698A245-5AF8-BA4F-91D8-2C45E4BAC13C}" name="Column7149" dataDxfId="9235"/>
    <tableColumn id="7150" xr3:uid="{8FD3B484-1511-5144-BFDB-5E2913CDA817}" name="Column7150" dataDxfId="9234"/>
    <tableColumn id="7151" xr3:uid="{C35231C8-D0C0-7346-8693-A00925F56D44}" name="Column7151" dataDxfId="9233"/>
    <tableColumn id="7152" xr3:uid="{CD019745-08CE-0D42-B7D4-66381FF8F434}" name="Column7152" dataDxfId="9232"/>
    <tableColumn id="7153" xr3:uid="{D5D25FD5-B6B6-2149-A3B9-2898CA527D58}" name="Column7153" dataDxfId="9231"/>
    <tableColumn id="7154" xr3:uid="{A9EC6DAA-1B45-FF4D-B30A-BDA0EF7C019E}" name="Column7154" dataDxfId="9230"/>
    <tableColumn id="7155" xr3:uid="{B23225F7-A894-B040-8178-98C8EAAB3578}" name="Column7155" dataDxfId="9229"/>
    <tableColumn id="7156" xr3:uid="{0B4C1419-51F8-2848-878D-5B31DF79170C}" name="Column7156" dataDxfId="9228"/>
    <tableColumn id="7157" xr3:uid="{1A1EE1E1-10C6-B041-8A70-B330AD99E332}" name="Column7157" dataDxfId="9227"/>
    <tableColumn id="7158" xr3:uid="{618A4B46-643C-FE4E-8086-565CB8A8C5AC}" name="Column7158" dataDxfId="9226"/>
    <tableColumn id="7159" xr3:uid="{280DCEE7-090E-234B-8D96-BFD4851F1D81}" name="Column7159" dataDxfId="9225"/>
    <tableColumn id="7160" xr3:uid="{8DE5B859-1399-F643-9404-3F8E4B0D8216}" name="Column7160" dataDxfId="9224"/>
    <tableColumn id="7161" xr3:uid="{B8E05D32-9F63-D743-B84D-FD76806419F5}" name="Column7161" dataDxfId="9223"/>
    <tableColumn id="7162" xr3:uid="{F1F56B22-F0A5-C346-9FA1-322F5D800D43}" name="Column7162" dataDxfId="9222"/>
    <tableColumn id="7163" xr3:uid="{40873786-0DD6-4342-9D70-C208450DBD77}" name="Column7163" dataDxfId="9221"/>
    <tableColumn id="7164" xr3:uid="{FE43CF59-6A87-654A-9928-514A3BB92FAB}" name="Column7164" dataDxfId="9220"/>
    <tableColumn id="7165" xr3:uid="{CC24052F-8775-654A-AAE2-F6C80BD6D895}" name="Column7165" dataDxfId="9219"/>
    <tableColumn id="7166" xr3:uid="{704E3D23-BEAE-A34D-88D3-698640852195}" name="Column7166" dataDxfId="9218"/>
    <tableColumn id="7167" xr3:uid="{2B3709BF-422B-9C4C-8339-414A27164607}" name="Column7167" dataDxfId="9217"/>
    <tableColumn id="7168" xr3:uid="{7BFDD75A-1CEC-5E41-8568-A1C362CC2CCB}" name="Column7168" dataDxfId="9216"/>
    <tableColumn id="7169" xr3:uid="{82968C58-E8EF-4E48-A8A5-DEF99C13FE58}" name="Column7169" dataDxfId="9215"/>
    <tableColumn id="7170" xr3:uid="{5B6089F7-1C64-244E-A5CE-FB819DEB9409}" name="Column7170" dataDxfId="9214"/>
    <tableColumn id="7171" xr3:uid="{F983A5E9-E43C-A643-A757-0C43A850FE5E}" name="Column7171" dataDxfId="9213"/>
    <tableColumn id="7172" xr3:uid="{D78C5D10-A4A3-C148-AD5C-1A5A37C30571}" name="Column7172" dataDxfId="9212"/>
    <tableColumn id="7173" xr3:uid="{EDCB6DBB-567C-BF43-9615-757B78946910}" name="Column7173" dataDxfId="9211"/>
    <tableColumn id="7174" xr3:uid="{26267753-D6AE-BB4A-9E02-F0AB5CA7567A}" name="Column7174" dataDxfId="9210"/>
    <tableColumn id="7175" xr3:uid="{630FB717-D966-3449-B286-C612BA319E5E}" name="Column7175" dataDxfId="9209"/>
    <tableColumn id="7176" xr3:uid="{E3B852AF-ACB3-8649-9E43-3CB106E652D5}" name="Column7176" dataDxfId="9208"/>
    <tableColumn id="7177" xr3:uid="{BC064D53-BA0B-8F49-95EA-94724B2D9B90}" name="Column7177" dataDxfId="9207"/>
    <tableColumn id="7178" xr3:uid="{36985D88-8C1B-E44F-A6C8-CB13D5BC6E0E}" name="Column7178" dataDxfId="9206"/>
    <tableColumn id="7179" xr3:uid="{50F6FFB1-9A99-A941-BDDC-48EC55CFD1BD}" name="Column7179" dataDxfId="9205"/>
    <tableColumn id="7180" xr3:uid="{81D59196-F544-8047-BA3D-6FC3992F8376}" name="Column7180" dataDxfId="9204"/>
    <tableColumn id="7181" xr3:uid="{8EE26E85-C07B-8F41-B320-6F9D4EC1C6EB}" name="Column7181" dataDxfId="9203"/>
    <tableColumn id="7182" xr3:uid="{FB163395-9761-8742-A981-C5AB07A36EDB}" name="Column7182" dataDxfId="9202"/>
    <tableColumn id="7183" xr3:uid="{56C94BBC-C7B2-424A-BDBD-1BABFC341D1E}" name="Column7183" dataDxfId="9201"/>
    <tableColumn id="7184" xr3:uid="{08DA6296-1289-534B-B738-BD8C4580BCCE}" name="Column7184" dataDxfId="9200"/>
    <tableColumn id="7185" xr3:uid="{F8B6BF9C-20F1-C348-9A4A-B9FE4DBA22BD}" name="Column7185" dataDxfId="9199"/>
    <tableColumn id="7186" xr3:uid="{B5FA3EC5-211B-6C47-94E1-B73466E448CC}" name="Column7186" dataDxfId="9198"/>
    <tableColumn id="7187" xr3:uid="{BE8F3591-8BC4-9549-9F8E-49322B375DEE}" name="Column7187" dataDxfId="9197"/>
    <tableColumn id="7188" xr3:uid="{C7CEE842-9454-E342-863F-9584FF6ED2CA}" name="Column7188" dataDxfId="9196"/>
    <tableColumn id="7189" xr3:uid="{5C9396CC-A16D-0946-B7D6-711E881EBBD4}" name="Column7189" dataDxfId="9195"/>
    <tableColumn id="7190" xr3:uid="{E8E68F5E-8199-AD49-863D-DB6B20FD31E9}" name="Column7190" dataDxfId="9194"/>
    <tableColumn id="7191" xr3:uid="{BFF1B766-B5C6-0D4A-A1CE-0D7E1111D2C1}" name="Column7191" dataDxfId="9193"/>
    <tableColumn id="7192" xr3:uid="{AF6A5767-EFC2-B34A-A63F-6FBB7DD248AF}" name="Column7192" dataDxfId="9192"/>
    <tableColumn id="7193" xr3:uid="{DE3C5197-786D-CB46-AFC4-938B9D03EB3A}" name="Column7193" dataDxfId="9191"/>
    <tableColumn id="7194" xr3:uid="{911EEC69-3CAA-EC46-B380-CBC05C46E1A6}" name="Column7194" dataDxfId="9190"/>
    <tableColumn id="7195" xr3:uid="{9FAD6284-BB65-3F4F-B706-321B1BFCB5CB}" name="Column7195" dataDxfId="9189"/>
    <tableColumn id="7196" xr3:uid="{6536553F-065D-7846-8BD0-D467F07461A5}" name="Column7196" dataDxfId="9188"/>
    <tableColumn id="7197" xr3:uid="{80C12B40-F21E-8E40-86AC-2C4E92D86DA7}" name="Column7197" dataDxfId="9187"/>
    <tableColumn id="7198" xr3:uid="{08322DC2-BE54-EB4B-9FEA-5CBB281531E9}" name="Column7198" dataDxfId="9186"/>
    <tableColumn id="7199" xr3:uid="{E7275EE9-155E-3E41-A9E7-72F20AA126D6}" name="Column7199" dataDxfId="9185"/>
    <tableColumn id="7200" xr3:uid="{78B90CD0-2104-0449-90EA-0F5F053D6F3C}" name="Column7200" dataDxfId="9184"/>
    <tableColumn id="7201" xr3:uid="{C72E4ABC-440E-7641-969C-63BFF5E0D8B6}" name="Column7201" dataDxfId="9183"/>
    <tableColumn id="7202" xr3:uid="{90CC2AD0-1A3E-6544-9430-5E20052E072C}" name="Column7202" dataDxfId="9182"/>
    <tableColumn id="7203" xr3:uid="{D8A25663-BE3A-4C48-BA64-204F27F396A6}" name="Column7203" dataDxfId="9181"/>
    <tableColumn id="7204" xr3:uid="{71513055-8490-0243-AB77-EE4B7B62528E}" name="Column7204" dataDxfId="9180"/>
    <tableColumn id="7205" xr3:uid="{531C4814-49B5-7248-A569-DD10E454481A}" name="Column7205" dataDxfId="9179"/>
    <tableColumn id="7206" xr3:uid="{6F991CFF-C071-8446-B6D2-B011760D8892}" name="Column7206" dataDxfId="9178"/>
    <tableColumn id="7207" xr3:uid="{253D057F-540E-EE4D-931B-A79071AAE49F}" name="Column7207" dataDxfId="9177"/>
    <tableColumn id="7208" xr3:uid="{74CA8DBE-CDBD-4D49-BA99-E362006CFC4B}" name="Column7208" dataDxfId="9176"/>
    <tableColumn id="7209" xr3:uid="{4C2EAAB8-7BBD-F642-AA85-723FAF48BA1C}" name="Column7209" dataDxfId="9175"/>
    <tableColumn id="7210" xr3:uid="{27CC2711-EB08-D34E-8C54-67E4E53EC370}" name="Column7210" dataDxfId="9174"/>
    <tableColumn id="7211" xr3:uid="{FFCDFE9D-C4FB-C046-BBC6-4526BEDBE825}" name="Column7211" dataDxfId="9173"/>
    <tableColumn id="7212" xr3:uid="{5975B382-0D18-CA44-A563-3103E59368B7}" name="Column7212" dataDxfId="9172"/>
    <tableColumn id="7213" xr3:uid="{A3C0F9F8-3DC6-064E-8804-246EE6FF4DF9}" name="Column7213" dataDxfId="9171"/>
    <tableColumn id="7214" xr3:uid="{CF94410D-49D5-6A44-9F98-DC2CEB1440B2}" name="Column7214" dataDxfId="9170"/>
    <tableColumn id="7215" xr3:uid="{D607336B-2F5C-3945-BA36-7258B7778E03}" name="Column7215" dataDxfId="9169"/>
    <tableColumn id="7216" xr3:uid="{782CCBDB-3009-CE4D-AD1D-76964057DE39}" name="Column7216" dataDxfId="9168"/>
    <tableColumn id="7217" xr3:uid="{E1647604-78C8-DD43-A9EC-7D8ACEF5E94D}" name="Column7217" dataDxfId="9167"/>
    <tableColumn id="7218" xr3:uid="{1514E518-2F8D-0242-87A3-B50E6CB544B1}" name="Column7218" dataDxfId="9166"/>
    <tableColumn id="7219" xr3:uid="{28CFBA2E-223F-1F47-8E15-1D829022FE88}" name="Column7219" dataDxfId="9165"/>
    <tableColumn id="7220" xr3:uid="{54752809-1C22-4E41-84EB-D782A3C1ABB4}" name="Column7220" dataDxfId="9164"/>
    <tableColumn id="7221" xr3:uid="{44DAA102-D85A-F342-BCF5-76815681B0BF}" name="Column7221" dataDxfId="9163"/>
    <tableColumn id="7222" xr3:uid="{27915AC0-C492-2440-B703-D9234616550F}" name="Column7222" dataDxfId="9162"/>
    <tableColumn id="7223" xr3:uid="{BD2D5E42-8294-B049-8445-0403DD218530}" name="Column7223" dataDxfId="9161"/>
    <tableColumn id="7224" xr3:uid="{C87A28EE-776F-F647-B3F2-E3B76FE3B11F}" name="Column7224" dataDxfId="9160"/>
    <tableColumn id="7225" xr3:uid="{BEBAE8E9-76DF-894B-9379-8216291D79F1}" name="Column7225" dataDxfId="9159"/>
    <tableColumn id="7226" xr3:uid="{F48F5861-6B8D-5445-8671-21EDC495602F}" name="Column7226" dataDxfId="9158"/>
    <tableColumn id="7227" xr3:uid="{89A7C0B7-31FB-2740-87D3-D224E2AE310D}" name="Column7227" dataDxfId="9157"/>
    <tableColumn id="7228" xr3:uid="{B94A8D43-EE89-2E4E-A126-2DFCB8E5C8A4}" name="Column7228" dataDxfId="9156"/>
    <tableColumn id="7229" xr3:uid="{11A21309-18A2-B440-AB1F-6A24E535388C}" name="Column7229" dataDxfId="9155"/>
    <tableColumn id="7230" xr3:uid="{A91B42F1-1EB2-0246-BB20-61D459848D9E}" name="Column7230" dataDxfId="9154"/>
    <tableColumn id="7231" xr3:uid="{FAD8C1EA-A8A5-E54B-81B3-ECF16560649F}" name="Column7231" dataDxfId="9153"/>
    <tableColumn id="7232" xr3:uid="{97771FD6-6F4B-ED40-BE04-C79B90A3DC10}" name="Column7232" dataDxfId="9152"/>
    <tableColumn id="7233" xr3:uid="{7600CEDF-EDBC-2145-BCB3-DD27D19A070C}" name="Column7233" dataDxfId="9151"/>
    <tableColumn id="7234" xr3:uid="{33D6F743-7D56-104E-A690-9BFF0846A5C0}" name="Column7234" dataDxfId="9150"/>
    <tableColumn id="7235" xr3:uid="{EB0AB156-6885-A142-859F-A5DCAC22D3E7}" name="Column7235" dataDxfId="9149"/>
    <tableColumn id="7236" xr3:uid="{D8060248-3860-E643-91D8-DB81B576B98C}" name="Column7236" dataDxfId="9148"/>
    <tableColumn id="7237" xr3:uid="{842792EC-12A8-C74A-B8C2-177F0BD283DF}" name="Column7237" dataDxfId="9147"/>
    <tableColumn id="7238" xr3:uid="{1F585CBC-205C-4E4D-B382-26C5E412D3AC}" name="Column7238" dataDxfId="9146"/>
    <tableColumn id="7239" xr3:uid="{A7EF0C59-D568-944D-A3E3-7984C335591C}" name="Column7239" dataDxfId="9145"/>
    <tableColumn id="7240" xr3:uid="{5D3BC315-F435-A946-BD61-DFC9D559CD65}" name="Column7240" dataDxfId="9144"/>
    <tableColumn id="7241" xr3:uid="{8FC0A9AF-22EB-A245-BD4B-D2CE73DB0313}" name="Column7241" dataDxfId="9143"/>
    <tableColumn id="7242" xr3:uid="{F5CECFAB-AE71-6B48-BC72-7357DD19E1C6}" name="Column7242" dataDxfId="9142"/>
    <tableColumn id="7243" xr3:uid="{9BA5369E-E571-694F-B557-583529970E69}" name="Column7243" dataDxfId="9141"/>
    <tableColumn id="7244" xr3:uid="{6470A2C4-CD65-2243-A1F3-C48E4CB40B7D}" name="Column7244" dataDxfId="9140"/>
    <tableColumn id="7245" xr3:uid="{1E60B8DE-635D-F44B-B0AD-16622B825723}" name="Column7245" dataDxfId="9139"/>
    <tableColumn id="7246" xr3:uid="{F15FA37C-9103-3747-B188-FF97489847D4}" name="Column7246" dataDxfId="9138"/>
    <tableColumn id="7247" xr3:uid="{901F18DF-BDF0-0A49-87CA-C3B2C2BF9A56}" name="Column7247" dataDxfId="9137"/>
    <tableColumn id="7248" xr3:uid="{FB398367-A7F4-C144-98E7-71AF32B9BB0B}" name="Column7248" dataDxfId="9136"/>
    <tableColumn id="7249" xr3:uid="{9DED6F15-EC20-4C4B-BB84-AB5AC924CF3A}" name="Column7249" dataDxfId="9135"/>
    <tableColumn id="7250" xr3:uid="{6B8E6FAD-903D-E04C-905B-7EBCB575CAC0}" name="Column7250" dataDxfId="9134"/>
    <tableColumn id="7251" xr3:uid="{A5010C0C-E437-C848-A909-4F37677BB831}" name="Column7251" dataDxfId="9133"/>
    <tableColumn id="7252" xr3:uid="{EF824212-9652-D646-B455-82C762E034A5}" name="Column7252" dataDxfId="9132"/>
    <tableColumn id="7253" xr3:uid="{C54E3BC8-2BE0-3B43-BA98-B70542AFA787}" name="Column7253" dataDxfId="9131"/>
    <tableColumn id="7254" xr3:uid="{BC4C7583-1E1C-C74F-960D-816C839AF74B}" name="Column7254" dataDxfId="9130"/>
    <tableColumn id="7255" xr3:uid="{044D99DB-28AA-0A47-B23B-FACDEAE9FDFD}" name="Column7255" dataDxfId="9129"/>
    <tableColumn id="7256" xr3:uid="{36B47DA4-A6EC-5847-8546-4AD604B808DC}" name="Column7256" dataDxfId="9128"/>
    <tableColumn id="7257" xr3:uid="{AB1F5BF0-72FE-4C44-9544-4B8D7EC6AB41}" name="Column7257" dataDxfId="9127"/>
    <tableColumn id="7258" xr3:uid="{35B4B597-D1D4-B242-92C4-AE0B2C2AA850}" name="Column7258" dataDxfId="9126"/>
    <tableColumn id="7259" xr3:uid="{5010E315-39FD-B944-A68E-DFC0EDD6CAAE}" name="Column7259" dataDxfId="9125"/>
    <tableColumn id="7260" xr3:uid="{174317F8-0900-D74A-8D0A-B73ECA607B65}" name="Column7260" dataDxfId="9124"/>
    <tableColumn id="7261" xr3:uid="{C43DD9C8-51A9-9443-A6D3-22EB959B4C4C}" name="Column7261" dataDxfId="9123"/>
    <tableColumn id="7262" xr3:uid="{5A021462-9018-FB4D-B144-A12E355F45B0}" name="Column7262" dataDxfId="9122"/>
    <tableColumn id="7263" xr3:uid="{030EC513-A641-8D4D-B1D6-B1C2695EE097}" name="Column7263" dataDxfId="9121"/>
    <tableColumn id="7264" xr3:uid="{980A6FB6-D79C-CB43-9C20-BD96FA2EAA5B}" name="Column7264" dataDxfId="9120"/>
    <tableColumn id="7265" xr3:uid="{30CFE82B-8B34-CE48-9FA0-640DEB1AF4CB}" name="Column7265" dataDxfId="9119"/>
    <tableColumn id="7266" xr3:uid="{98741EA7-48BE-4D41-9BDC-449D8F899047}" name="Column7266" dataDxfId="9118"/>
    <tableColumn id="7267" xr3:uid="{EE8AA7A3-B2C1-DE4D-93AF-64AA035A0E8B}" name="Column7267" dataDxfId="9117"/>
    <tableColumn id="7268" xr3:uid="{885D500E-235C-294E-A048-78EE1336AA13}" name="Column7268" dataDxfId="9116"/>
    <tableColumn id="7269" xr3:uid="{0F16EB1C-EC6F-5A48-88A5-155BD9BDEDB5}" name="Column7269" dataDxfId="9115"/>
    <tableColumn id="7270" xr3:uid="{3DA75294-E17B-654C-A74C-FF01F14014C4}" name="Column7270" dataDxfId="9114"/>
    <tableColumn id="7271" xr3:uid="{1ED515C3-9219-964A-B730-BD81EFA9841C}" name="Column7271" dataDxfId="9113"/>
    <tableColumn id="7272" xr3:uid="{982846E3-AF0B-5941-9E12-2A7BFA0D7068}" name="Column7272" dataDxfId="9112"/>
    <tableColumn id="7273" xr3:uid="{5370C6BB-1A56-7C48-8B02-081571E72C40}" name="Column7273" dataDxfId="9111"/>
    <tableColumn id="7274" xr3:uid="{0163F7F5-14E3-3240-B801-47289AD02529}" name="Column7274" dataDxfId="9110"/>
    <tableColumn id="7275" xr3:uid="{37D54CB6-97D0-084D-85B9-B86F87793EDC}" name="Column7275" dataDxfId="9109"/>
    <tableColumn id="7276" xr3:uid="{588CBE41-BF21-8E4B-A3F0-5F8CB045350D}" name="Column7276" dataDxfId="9108"/>
    <tableColumn id="7277" xr3:uid="{2FE00AA7-6C1B-3047-949C-6FE215046A72}" name="Column7277" dataDxfId="9107"/>
    <tableColumn id="7278" xr3:uid="{B7EBE439-8C6D-2748-9A19-DD77ACD52BD7}" name="Column7278" dataDxfId="9106"/>
    <tableColumn id="7279" xr3:uid="{AD6C7901-E9C8-B04C-986A-B2F1D906F27D}" name="Column7279" dataDxfId="9105"/>
    <tableColumn id="7280" xr3:uid="{896B75E4-68DC-4240-9ABF-94AEE36201CC}" name="Column7280" dataDxfId="9104"/>
    <tableColumn id="7281" xr3:uid="{640321E0-9143-104C-8276-777F73C07D49}" name="Column7281" dataDxfId="9103"/>
    <tableColumn id="7282" xr3:uid="{1178B5F2-11A6-0E4E-8CA7-84A10D5C7858}" name="Column7282" dataDxfId="9102"/>
    <tableColumn id="7283" xr3:uid="{8CCBB73C-2FC4-8A4F-9033-D8AF7B874501}" name="Column7283" dataDxfId="9101"/>
    <tableColumn id="7284" xr3:uid="{1F930D63-A008-064F-A756-01CC7C322B0A}" name="Column7284" dataDxfId="9100"/>
    <tableColumn id="7285" xr3:uid="{3273E40B-E296-0243-A8AA-1F8886E84399}" name="Column7285" dataDxfId="9099"/>
    <tableColumn id="7286" xr3:uid="{3BE30731-E91E-084D-A835-A2C65E2F927F}" name="Column7286" dataDxfId="9098"/>
    <tableColumn id="7287" xr3:uid="{923F6C1E-E1BD-E047-988F-E7B6C1846392}" name="Column7287" dataDxfId="9097"/>
    <tableColumn id="7288" xr3:uid="{9B9F806C-9929-484A-A6F8-F454656495BF}" name="Column7288" dataDxfId="9096"/>
    <tableColumn id="7289" xr3:uid="{F9530589-D5F0-544B-BDD4-BA5F09677059}" name="Column7289" dataDxfId="9095"/>
    <tableColumn id="7290" xr3:uid="{D26AC342-8878-434D-961B-C7BD1F4D8D47}" name="Column7290" dataDxfId="9094"/>
    <tableColumn id="7291" xr3:uid="{3B5CC2DD-3A69-6446-BB66-E01BCE68C6F1}" name="Column7291" dataDxfId="9093"/>
    <tableColumn id="7292" xr3:uid="{768C736B-432A-AD42-8310-B3AF8A7C819C}" name="Column7292" dataDxfId="9092"/>
    <tableColumn id="7293" xr3:uid="{569B2F55-2ACE-B54D-9575-222E1F90344F}" name="Column7293" dataDxfId="9091"/>
    <tableColumn id="7294" xr3:uid="{257B679E-DFFB-EF4C-B41F-BA925BF77166}" name="Column7294" dataDxfId="9090"/>
    <tableColumn id="7295" xr3:uid="{3CBB6539-A01D-354B-8DA1-9BD1BF4DB25A}" name="Column7295" dataDxfId="9089"/>
    <tableColumn id="7296" xr3:uid="{8002AB1B-93D8-254D-9F6E-8FE908FA19AC}" name="Column7296" dataDxfId="9088"/>
    <tableColumn id="7297" xr3:uid="{4CCA42BD-3248-404F-923B-C65907201B0F}" name="Column7297" dataDxfId="9087"/>
    <tableColumn id="7298" xr3:uid="{1A6A5200-BD3B-C54E-86B5-7E4E93B6D81F}" name="Column7298" dataDxfId="9086"/>
    <tableColumn id="7299" xr3:uid="{3C6AA7EB-2F67-D346-9C78-078FF1CD87DF}" name="Column7299" dataDxfId="9085"/>
    <tableColumn id="7300" xr3:uid="{304C4041-8977-A341-879C-23BFA762B96F}" name="Column7300" dataDxfId="9084"/>
    <tableColumn id="7301" xr3:uid="{01BA78D0-C63C-D249-9DAE-D0859F8E9993}" name="Column7301" dataDxfId="9083"/>
    <tableColumn id="7302" xr3:uid="{C24B9B01-B851-8349-A855-242009FB6B24}" name="Column7302" dataDxfId="9082"/>
    <tableColumn id="7303" xr3:uid="{BCE580DE-B24A-7642-A952-205EE0F8FFB0}" name="Column7303" dataDxfId="9081"/>
    <tableColumn id="7304" xr3:uid="{CB63B557-7BFB-4F4B-96AB-970EA12C4CF9}" name="Column7304" dataDxfId="9080"/>
    <tableColumn id="7305" xr3:uid="{9D0A0BC9-1B3F-7D43-8215-8A385B168FD6}" name="Column7305" dataDxfId="9079"/>
    <tableColumn id="7306" xr3:uid="{151E75AB-9766-FB4C-87BE-FBA6382AF224}" name="Column7306" dataDxfId="9078"/>
    <tableColumn id="7307" xr3:uid="{162A2C91-FCA2-8B4D-A21D-1ACFA330617B}" name="Column7307" dataDxfId="9077"/>
    <tableColumn id="7308" xr3:uid="{8527FEDE-D824-344D-9710-13E9A079A53A}" name="Column7308" dataDxfId="9076"/>
    <tableColumn id="7309" xr3:uid="{88C951D1-1A0B-CF49-87DF-8C4526514200}" name="Column7309" dataDxfId="9075"/>
    <tableColumn id="7310" xr3:uid="{843D417E-5A11-4647-84F4-CCF4D578F5E4}" name="Column7310" dataDxfId="9074"/>
    <tableColumn id="7311" xr3:uid="{39205DD4-E2E0-8340-AF68-F662255B4B40}" name="Column7311" dataDxfId="9073"/>
    <tableColumn id="7312" xr3:uid="{81A7EEA3-175E-234E-B108-94F558DAF1B0}" name="Column7312" dataDxfId="9072"/>
    <tableColumn id="7313" xr3:uid="{1F620F9A-CBD3-CD4F-8A7E-8CD0FAED6F82}" name="Column7313" dataDxfId="9071"/>
    <tableColumn id="7314" xr3:uid="{173CD723-CEB8-F74B-85D6-8EBFB78FB7E2}" name="Column7314" dataDxfId="9070"/>
    <tableColumn id="7315" xr3:uid="{FA0CFBB9-1D36-584D-B4C6-901677902B6E}" name="Column7315" dataDxfId="9069"/>
    <tableColumn id="7316" xr3:uid="{EFA04934-67DA-DB41-9878-026BFC79A2EF}" name="Column7316" dataDxfId="9068"/>
    <tableColumn id="7317" xr3:uid="{7ED12E1B-C206-0141-8500-45FDC668D42F}" name="Column7317" dataDxfId="9067"/>
    <tableColumn id="7318" xr3:uid="{D43E1288-E75E-3444-9101-9BAEBDE133A6}" name="Column7318" dataDxfId="9066"/>
    <tableColumn id="7319" xr3:uid="{5BCD7D2D-DC52-3A40-A96B-363E55001570}" name="Column7319" dataDxfId="9065"/>
    <tableColumn id="7320" xr3:uid="{17602341-3C9D-F94C-8DB3-B4FA78A2B4C5}" name="Column7320" dataDxfId="9064"/>
    <tableColumn id="7321" xr3:uid="{4EDD82EC-6229-8D4B-BC2D-86E2F293672B}" name="Column7321" dataDxfId="9063"/>
    <tableColumn id="7322" xr3:uid="{31D8C5C5-F85D-F54A-8151-E36D7983003C}" name="Column7322" dataDxfId="9062"/>
    <tableColumn id="7323" xr3:uid="{CEAEDFC1-9738-7845-9C20-6BC5243DF6A7}" name="Column7323" dataDxfId="9061"/>
    <tableColumn id="7324" xr3:uid="{7D24D806-3B95-474C-9126-804B05B7C99C}" name="Column7324" dataDxfId="9060"/>
    <tableColumn id="7325" xr3:uid="{02D766A5-3ACC-3B45-84B8-DD55EA70D7F2}" name="Column7325" dataDxfId="9059"/>
    <tableColumn id="7326" xr3:uid="{1974BADC-048C-B849-90BF-ACA75EC30C66}" name="Column7326" dataDxfId="9058"/>
    <tableColumn id="7327" xr3:uid="{4ABEBCA3-C743-1C49-B24B-71AA7EFF014F}" name="Column7327" dataDxfId="9057"/>
    <tableColumn id="7328" xr3:uid="{679034F6-895B-3141-8F28-B4F4A5BE0B6D}" name="Column7328" dataDxfId="9056"/>
    <tableColumn id="7329" xr3:uid="{8ADB932C-82F0-A64D-B140-305BC6E45D36}" name="Column7329" dataDxfId="9055"/>
    <tableColumn id="7330" xr3:uid="{C7C39D4F-202A-6946-9457-80754484DEB5}" name="Column7330" dataDxfId="9054"/>
    <tableColumn id="7331" xr3:uid="{CA869192-915B-104B-9DC4-606EBD460295}" name="Column7331" dataDxfId="9053"/>
    <tableColumn id="7332" xr3:uid="{EA17FF16-A23F-6046-9DBF-E7CAB6C4C2EB}" name="Column7332" dataDxfId="9052"/>
    <tableColumn id="7333" xr3:uid="{2135154D-A971-6642-AC24-4B95B691BDC6}" name="Column7333" dataDxfId="9051"/>
    <tableColumn id="7334" xr3:uid="{B0A9581E-78D3-E04E-B83F-27BC7A3C5D5E}" name="Column7334" dataDxfId="9050"/>
    <tableColumn id="7335" xr3:uid="{7F59C59B-B8A5-F441-BF70-428883432C6B}" name="Column7335" dataDxfId="9049"/>
    <tableColumn id="7336" xr3:uid="{E1F989C6-A752-C84F-A854-8E79CF3F1916}" name="Column7336" dataDxfId="9048"/>
    <tableColumn id="7337" xr3:uid="{230B4A7B-7EC8-9B46-93CF-26FC5EC7DFC1}" name="Column7337" dataDxfId="9047"/>
    <tableColumn id="7338" xr3:uid="{9862557A-BAC1-D64F-AD01-6DED800B2036}" name="Column7338" dataDxfId="9046"/>
    <tableColumn id="7339" xr3:uid="{FBA76B19-6220-EE40-A1B0-293963B5D79A}" name="Column7339" dataDxfId="9045"/>
    <tableColumn id="7340" xr3:uid="{1327AE8A-BFAF-E643-BCB0-85535145164C}" name="Column7340" dataDxfId="9044"/>
    <tableColumn id="7341" xr3:uid="{EEBD1C8A-34F9-224C-9D1D-44A7A39E9644}" name="Column7341" dataDxfId="9043"/>
    <tableColumn id="7342" xr3:uid="{D9A7A875-4216-3B45-B4A3-B58EBE6B9D4A}" name="Column7342" dataDxfId="9042"/>
    <tableColumn id="7343" xr3:uid="{3575509F-A577-6C4D-BF60-5706C83075CE}" name="Column7343" dataDxfId="9041"/>
    <tableColumn id="7344" xr3:uid="{E3C2B2DE-D1FC-954D-8CE7-B15CB914A478}" name="Column7344" dataDxfId="9040"/>
    <tableColumn id="7345" xr3:uid="{B851F2D6-57F6-644F-928A-5BAED1D8815F}" name="Column7345" dataDxfId="9039"/>
    <tableColumn id="7346" xr3:uid="{51311809-EAA5-1A4C-9652-7DC21925D7E9}" name="Column7346" dataDxfId="9038"/>
    <tableColumn id="7347" xr3:uid="{01262A30-9B6A-5941-8B75-26D3422AEAC6}" name="Column7347" dataDxfId="9037"/>
    <tableColumn id="7348" xr3:uid="{D6970F1B-3602-CD4E-AEC9-968244634D03}" name="Column7348" dataDxfId="9036"/>
    <tableColumn id="7349" xr3:uid="{46F50298-651C-F245-98C4-895C8867757A}" name="Column7349" dataDxfId="9035"/>
    <tableColumn id="7350" xr3:uid="{383B2F76-E915-4F4F-BA3B-9491DAEDE276}" name="Column7350" dataDxfId="9034"/>
    <tableColumn id="7351" xr3:uid="{F52CB9D9-D819-E04C-9067-77E4B538505D}" name="Column7351" dataDxfId="9033"/>
    <tableColumn id="7352" xr3:uid="{EE83DC6B-CA1F-C647-9C87-DF55E4440810}" name="Column7352" dataDxfId="9032"/>
    <tableColumn id="7353" xr3:uid="{880E205F-D3DC-D24E-9AAA-F066E6A62AC6}" name="Column7353" dataDxfId="9031"/>
    <tableColumn id="7354" xr3:uid="{56C55130-9A49-1042-A657-02F5257CCEF8}" name="Column7354" dataDxfId="9030"/>
    <tableColumn id="7355" xr3:uid="{5D52DD69-C5B3-2441-8574-1BA4FD96C3F5}" name="Column7355" dataDxfId="9029"/>
    <tableColumn id="7356" xr3:uid="{8D4B7B13-4766-374E-848A-20B349F82C1E}" name="Column7356" dataDxfId="9028"/>
    <tableColumn id="7357" xr3:uid="{B7DFE872-4F29-6D49-B4CB-AC2786EA5A90}" name="Column7357" dataDxfId="9027"/>
    <tableColumn id="7358" xr3:uid="{1B68DA65-3A3D-1F40-A7A5-73DB0F76B1E0}" name="Column7358" dataDxfId="9026"/>
    <tableColumn id="7359" xr3:uid="{6E62B0B8-AEF3-8B4C-BE6A-57B62E082F3C}" name="Column7359" dataDxfId="9025"/>
    <tableColumn id="7360" xr3:uid="{04388DAD-CE57-3E44-ABCE-AD287B09C8AB}" name="Column7360" dataDxfId="9024"/>
    <tableColumn id="7361" xr3:uid="{046C5BF7-AEBA-B045-B1A8-A69DC62491B7}" name="Column7361" dataDxfId="9023"/>
    <tableColumn id="7362" xr3:uid="{498E56D7-D8E3-824D-95D7-EDAA162892D6}" name="Column7362" dataDxfId="9022"/>
    <tableColumn id="7363" xr3:uid="{42A87A86-55CF-3E41-8D7E-42676C8E9B08}" name="Column7363" dataDxfId="9021"/>
    <tableColumn id="7364" xr3:uid="{BFA466C1-7573-D64F-B9B7-2278E7F7029E}" name="Column7364" dataDxfId="9020"/>
    <tableColumn id="7365" xr3:uid="{2A8AA306-EF63-A24C-905F-682587F1D9E4}" name="Column7365" dataDxfId="9019"/>
    <tableColumn id="7366" xr3:uid="{D31BAF27-5936-C743-B172-28E8DA49074D}" name="Column7366" dataDxfId="9018"/>
    <tableColumn id="7367" xr3:uid="{D2688EEE-B50C-9C46-B48B-6750B486D756}" name="Column7367" dataDxfId="9017"/>
    <tableColumn id="7368" xr3:uid="{1337D442-0070-634D-9267-E9241611C64E}" name="Column7368" dataDxfId="9016"/>
    <tableColumn id="7369" xr3:uid="{7C8D46D8-02B4-6045-91B1-1CE794AD711E}" name="Column7369" dataDxfId="9015"/>
    <tableColumn id="7370" xr3:uid="{498DC4CD-8D6E-B149-B26A-74BE46DEE42E}" name="Column7370" dataDxfId="9014"/>
    <tableColumn id="7371" xr3:uid="{A40CB1BB-22F4-9244-AABB-55827E140BFB}" name="Column7371" dataDxfId="9013"/>
    <tableColumn id="7372" xr3:uid="{78291EBF-AE0F-D24A-85BE-2347D48EF564}" name="Column7372" dataDxfId="9012"/>
    <tableColumn id="7373" xr3:uid="{7EECAE3E-AB35-394B-A9D4-83953E737BFA}" name="Column7373" dataDxfId="9011"/>
    <tableColumn id="7374" xr3:uid="{380BCDA7-7FE9-CC40-90FD-C254B8648E2F}" name="Column7374" dataDxfId="9010"/>
    <tableColumn id="7375" xr3:uid="{49CF3A50-249A-D648-85A0-BFADC99E0305}" name="Column7375" dataDxfId="9009"/>
    <tableColumn id="7376" xr3:uid="{535A6887-4E68-134B-9237-46EFAB2FA1CF}" name="Column7376" dataDxfId="9008"/>
    <tableColumn id="7377" xr3:uid="{87A8F722-BF6F-2447-961C-3399BA6BC6B8}" name="Column7377" dataDxfId="9007"/>
    <tableColumn id="7378" xr3:uid="{C6FFC21C-ED4F-CD4D-91A2-504DA17DA86E}" name="Column7378" dataDxfId="9006"/>
    <tableColumn id="7379" xr3:uid="{53EB9708-3D20-514C-BBA2-6F10AB29603F}" name="Column7379" dataDxfId="9005"/>
    <tableColumn id="7380" xr3:uid="{BA206C51-FF0A-EC47-8B5B-6C3C0D771158}" name="Column7380" dataDxfId="9004"/>
    <tableColumn id="7381" xr3:uid="{6E4D2E85-9D50-2A46-AC04-BE4FA8D5D756}" name="Column7381" dataDxfId="9003"/>
    <tableColumn id="7382" xr3:uid="{1257FA48-063E-D846-9DDE-A3B20FD2BE22}" name="Column7382" dataDxfId="9002"/>
    <tableColumn id="7383" xr3:uid="{5D9B74BD-79B7-0B46-ABDC-210831495823}" name="Column7383" dataDxfId="9001"/>
    <tableColumn id="7384" xr3:uid="{CCFEC5C3-04DF-4242-AEB3-E3FCEEC8ED17}" name="Column7384" dataDxfId="9000"/>
    <tableColumn id="7385" xr3:uid="{7766A5A7-8EFB-C84C-82FE-64901192CB9A}" name="Column7385" dataDxfId="8999"/>
    <tableColumn id="7386" xr3:uid="{DB17BEC9-589A-6C4D-92A9-FD199B330F73}" name="Column7386" dataDxfId="8998"/>
    <tableColumn id="7387" xr3:uid="{DDD6EE78-C3B1-0F43-BBC9-75811CE6FB81}" name="Column7387" dataDxfId="8997"/>
    <tableColumn id="7388" xr3:uid="{A020A779-079B-274D-989F-E458AC441318}" name="Column7388" dataDxfId="8996"/>
    <tableColumn id="7389" xr3:uid="{E8735A69-133A-E944-B699-87FFF4969A45}" name="Column7389" dataDxfId="8995"/>
    <tableColumn id="7390" xr3:uid="{A45A23B0-951E-BE40-810A-346D25699F47}" name="Column7390" dataDxfId="8994"/>
    <tableColumn id="7391" xr3:uid="{3DB2A43C-F45C-2847-B35C-25F962AE4D08}" name="Column7391" dataDxfId="8993"/>
    <tableColumn id="7392" xr3:uid="{DCA74057-ADE3-7442-8761-F029B375B1C7}" name="Column7392" dataDxfId="8992"/>
    <tableColumn id="7393" xr3:uid="{2308FC9D-FCAB-8142-A164-1251CCF15316}" name="Column7393" dataDxfId="8991"/>
    <tableColumn id="7394" xr3:uid="{11D304D5-E9BC-E043-A0DA-B33BE3495BA8}" name="Column7394" dataDxfId="8990"/>
    <tableColumn id="7395" xr3:uid="{A118C56A-77AA-6947-84F9-E600D6BC0DC8}" name="Column7395" dataDxfId="8989"/>
    <tableColumn id="7396" xr3:uid="{4B8268EA-8FF7-F142-9315-5B69284BCD28}" name="Column7396" dataDxfId="8988"/>
    <tableColumn id="7397" xr3:uid="{15CDAD37-C646-1744-B784-E5FB019A9D48}" name="Column7397" dataDxfId="8987"/>
    <tableColumn id="7398" xr3:uid="{67318F99-1E91-9E46-9824-7B6A70BD69F4}" name="Column7398" dataDxfId="8986"/>
    <tableColumn id="7399" xr3:uid="{F224FDFD-41F8-6048-B5A7-1D12E2162410}" name="Column7399" dataDxfId="8985"/>
    <tableColumn id="7400" xr3:uid="{BAE4753B-4AB5-8D41-B830-B1724B77A61B}" name="Column7400" dataDxfId="8984"/>
    <tableColumn id="7401" xr3:uid="{34122AF3-BF40-3B44-A069-1E6FC27E70C3}" name="Column7401" dataDxfId="8983"/>
    <tableColumn id="7402" xr3:uid="{E917F3DB-960A-1D40-9986-3ACA3ED9E3A6}" name="Column7402" dataDxfId="8982"/>
    <tableColumn id="7403" xr3:uid="{56904645-E947-5943-B2E2-62E75C1317E3}" name="Column7403" dataDxfId="8981"/>
    <tableColumn id="7404" xr3:uid="{604E4B95-C4D8-E045-9F18-F56A98A6A729}" name="Column7404" dataDxfId="8980"/>
    <tableColumn id="7405" xr3:uid="{EF2E671C-B4EE-6D41-87E2-DF155255B664}" name="Column7405" dataDxfId="8979"/>
    <tableColumn id="7406" xr3:uid="{98082E77-0F46-6F46-95D7-B15295FA74B4}" name="Column7406" dataDxfId="8978"/>
    <tableColumn id="7407" xr3:uid="{8F2210AF-D406-5A46-81E9-90E40B333C64}" name="Column7407" dataDxfId="8977"/>
    <tableColumn id="7408" xr3:uid="{C4A3DBC4-1891-C34B-9FFB-8AEC78A0D828}" name="Column7408" dataDxfId="8976"/>
    <tableColumn id="7409" xr3:uid="{3957C6B1-F3D3-D449-8B3A-D3904F2DF053}" name="Column7409" dataDxfId="8975"/>
    <tableColumn id="7410" xr3:uid="{08A7AAC9-1916-A14E-95B1-9215EE075182}" name="Column7410" dataDxfId="8974"/>
    <tableColumn id="7411" xr3:uid="{C4E82992-18D0-C640-A2A3-04CE1E36EE7E}" name="Column7411" dataDxfId="8973"/>
    <tableColumn id="7412" xr3:uid="{6EAE4AB7-804E-724E-AFE1-1987D1368742}" name="Column7412" dataDxfId="8972"/>
    <tableColumn id="7413" xr3:uid="{4BF448B0-DA74-324F-8CC7-104C0B5C3D49}" name="Column7413" dataDxfId="8971"/>
    <tableColumn id="7414" xr3:uid="{11D73092-390C-AB4D-A7EB-46962FF900CF}" name="Column7414" dataDxfId="8970"/>
    <tableColumn id="7415" xr3:uid="{EC8B6363-7975-524A-BDD6-B78DE6AA6792}" name="Column7415" dataDxfId="8969"/>
    <tableColumn id="7416" xr3:uid="{84114018-E338-A245-BEFF-7E72493278CB}" name="Column7416" dataDxfId="8968"/>
    <tableColumn id="7417" xr3:uid="{F500AFCB-1F94-4E4E-82D4-5881F7ED8A81}" name="Column7417" dataDxfId="8967"/>
    <tableColumn id="7418" xr3:uid="{39CC2ABC-5F8C-1344-B560-50AD21B9532B}" name="Column7418" dataDxfId="8966"/>
    <tableColumn id="7419" xr3:uid="{349B1D7F-04F9-0B46-A8E9-59A373685BB5}" name="Column7419" dataDxfId="8965"/>
    <tableColumn id="7420" xr3:uid="{A0C1029E-DE3F-2841-A8B0-1955951547B2}" name="Column7420" dataDxfId="8964"/>
    <tableColumn id="7421" xr3:uid="{8A2490AF-897F-8149-B821-46576FF2251E}" name="Column7421" dataDxfId="8963"/>
    <tableColumn id="7422" xr3:uid="{E9C61D6F-55D1-5F46-92FC-4CDC6A042B90}" name="Column7422" dataDxfId="8962"/>
    <tableColumn id="7423" xr3:uid="{15F3828D-9053-DB4C-9C81-C8C552618408}" name="Column7423" dataDxfId="8961"/>
    <tableColumn id="7424" xr3:uid="{0B25C322-9F52-B84F-A63B-2CED0995D301}" name="Column7424" dataDxfId="8960"/>
    <tableColumn id="7425" xr3:uid="{3529DC98-9F25-FA45-932D-951C8B87A6F5}" name="Column7425" dataDxfId="8959"/>
    <tableColumn id="7426" xr3:uid="{A5B3A57C-36EB-EF4C-83CC-4AD51E44390B}" name="Column7426" dataDxfId="8958"/>
    <tableColumn id="7427" xr3:uid="{55F60267-8315-8A41-A65B-553C036096C2}" name="Column7427" dataDxfId="8957"/>
    <tableColumn id="7428" xr3:uid="{55E41418-5EDC-BF42-B0C1-DC0C6DDBC1AD}" name="Column7428" dataDxfId="8956"/>
    <tableColumn id="7429" xr3:uid="{3CC03B0D-8CD0-BE40-830E-32169F913B48}" name="Column7429" dataDxfId="8955"/>
    <tableColumn id="7430" xr3:uid="{131028D0-EFB1-BA4B-82BA-2E2942527D71}" name="Column7430" dataDxfId="8954"/>
    <tableColumn id="7431" xr3:uid="{E80FD29B-4E7F-3B40-A2D1-503228AA87DA}" name="Column7431" dataDxfId="8953"/>
    <tableColumn id="7432" xr3:uid="{DDB7D59C-CE1E-C947-9E4D-65858B9C4AF3}" name="Column7432" dataDxfId="8952"/>
    <tableColumn id="7433" xr3:uid="{F3C26CEA-CE6C-FD42-88A5-876EFE348041}" name="Column7433" dataDxfId="8951"/>
    <tableColumn id="7434" xr3:uid="{28B36930-3A6E-5C42-8A61-7573D3C47A03}" name="Column7434" dataDxfId="8950"/>
    <tableColumn id="7435" xr3:uid="{9FC98770-6C87-FE4D-A81D-0CECF5DBE128}" name="Column7435" dataDxfId="8949"/>
    <tableColumn id="7436" xr3:uid="{01D01B57-5C3E-2F45-9D14-B8AC120CAD8B}" name="Column7436" dataDxfId="8948"/>
    <tableColumn id="7437" xr3:uid="{60A092BB-93A7-E743-A5C9-4C1D01F39E41}" name="Column7437" dataDxfId="8947"/>
    <tableColumn id="7438" xr3:uid="{7544CFE6-B91C-AB4E-B3BD-891E265773F7}" name="Column7438" dataDxfId="8946"/>
    <tableColumn id="7439" xr3:uid="{88F569CD-5C51-FA45-BA44-B47E3A28C2E7}" name="Column7439" dataDxfId="8945"/>
    <tableColumn id="7440" xr3:uid="{39904B03-F647-014A-92BD-22D9B25F9266}" name="Column7440" dataDxfId="8944"/>
    <tableColumn id="7441" xr3:uid="{D90DA031-6A98-6B44-B6B1-C8B98B07A207}" name="Column7441" dataDxfId="8943"/>
    <tableColumn id="7442" xr3:uid="{6C5904B0-02DF-F94C-8274-9FB8AF5849FF}" name="Column7442" dataDxfId="8942"/>
    <tableColumn id="7443" xr3:uid="{FCE02AF0-5F89-E04B-A2C2-30C613E5C4AD}" name="Column7443" dataDxfId="8941"/>
    <tableColumn id="7444" xr3:uid="{214568DC-F1FB-254D-AF81-C4072DADA0CE}" name="Column7444" dataDxfId="8940"/>
    <tableColumn id="7445" xr3:uid="{29D130C3-75BA-E444-9349-89818031F0B6}" name="Column7445" dataDxfId="8939"/>
    <tableColumn id="7446" xr3:uid="{90B9047A-B295-4F49-ADAB-2F1E6531202A}" name="Column7446" dataDxfId="8938"/>
    <tableColumn id="7447" xr3:uid="{003B52D9-7917-7847-B64C-C4B600DDB66C}" name="Column7447" dataDxfId="8937"/>
    <tableColumn id="7448" xr3:uid="{6041C3D0-5683-3C45-ABAF-BC0F1DF79CBD}" name="Column7448" dataDxfId="8936"/>
    <tableColumn id="7449" xr3:uid="{56017520-591E-314E-A3EF-83852567B0ED}" name="Column7449" dataDxfId="8935"/>
    <tableColumn id="7450" xr3:uid="{F4472540-2B84-1249-92BD-D560B5C40623}" name="Column7450" dataDxfId="8934"/>
    <tableColumn id="7451" xr3:uid="{454D62AD-1DA2-2949-92AF-5EC7285EB614}" name="Column7451" dataDxfId="8933"/>
    <tableColumn id="7452" xr3:uid="{9E3A91FD-1F30-004C-8CA1-E8D67789F8E0}" name="Column7452" dataDxfId="8932"/>
    <tableColumn id="7453" xr3:uid="{063D9235-D998-834C-9EA7-10716884F990}" name="Column7453" dataDxfId="8931"/>
    <tableColumn id="7454" xr3:uid="{4BD7188C-2ECD-A449-A39D-C505B70568A3}" name="Column7454" dataDxfId="8930"/>
    <tableColumn id="7455" xr3:uid="{E4CC56C6-5CB1-0642-9DA4-BFD6900C55C2}" name="Column7455" dataDxfId="8929"/>
    <tableColumn id="7456" xr3:uid="{B00C3151-C7ED-2947-9D25-07EA1EFE50BF}" name="Column7456" dataDxfId="8928"/>
    <tableColumn id="7457" xr3:uid="{AB89766E-A467-F54B-8E5A-202BA0DC23CF}" name="Column7457" dataDxfId="8927"/>
    <tableColumn id="7458" xr3:uid="{FCC44BE2-94A5-724A-A33B-60B1B3A19A37}" name="Column7458" dataDxfId="8926"/>
    <tableColumn id="7459" xr3:uid="{312B78B7-9C5F-214B-8639-C3F0764C92CE}" name="Column7459" dataDxfId="8925"/>
    <tableColumn id="7460" xr3:uid="{15693B6F-DF64-6D49-AFD4-D4E8BA3C2189}" name="Column7460" dataDxfId="8924"/>
    <tableColumn id="7461" xr3:uid="{5B6D379F-C37D-DA43-986F-157F81DA433C}" name="Column7461" dataDxfId="8923"/>
    <tableColumn id="7462" xr3:uid="{D1606CD4-9463-9046-8573-F2770A051FD5}" name="Column7462" dataDxfId="8922"/>
    <tableColumn id="7463" xr3:uid="{12B97640-60BE-774C-81E8-C546185F29F9}" name="Column7463" dataDxfId="8921"/>
    <tableColumn id="7464" xr3:uid="{824264B6-30FF-1541-A567-822697CE064B}" name="Column7464" dataDxfId="8920"/>
    <tableColumn id="7465" xr3:uid="{048CA416-814D-E44A-90BC-5676AB0DF5D7}" name="Column7465" dataDxfId="8919"/>
    <tableColumn id="7466" xr3:uid="{69B8168D-127A-CD44-99CA-EF5B3BBEAEB2}" name="Column7466" dataDxfId="8918"/>
    <tableColumn id="7467" xr3:uid="{84117E11-FA44-B74C-99B5-6169F24B7D4F}" name="Column7467" dataDxfId="8917"/>
    <tableColumn id="7468" xr3:uid="{6CBF45ED-CE01-664A-A6BF-40881464DF7F}" name="Column7468" dataDxfId="8916"/>
    <tableColumn id="7469" xr3:uid="{BDE1774E-60CB-A54F-9F32-52017D8CA2FD}" name="Column7469" dataDxfId="8915"/>
    <tableColumn id="7470" xr3:uid="{421F1A05-51C4-944E-B198-272295309B65}" name="Column7470" dataDxfId="8914"/>
    <tableColumn id="7471" xr3:uid="{5E852001-B0F6-4843-9228-7731FE0964B3}" name="Column7471" dataDxfId="8913"/>
    <tableColumn id="7472" xr3:uid="{AF15EB03-8316-7F4C-9B05-640807C42901}" name="Column7472" dataDxfId="8912"/>
    <tableColumn id="7473" xr3:uid="{557E246F-B8D4-214B-A96D-75959D0FD4C0}" name="Column7473" dataDxfId="8911"/>
    <tableColumn id="7474" xr3:uid="{89CE9668-AB2C-E94E-8C6D-3CE3F1ACB5D0}" name="Column7474" dataDxfId="8910"/>
    <tableColumn id="7475" xr3:uid="{F8D474E2-82B0-2B4A-BE3D-5A21FF3F27B1}" name="Column7475" dataDxfId="8909"/>
    <tableColumn id="7476" xr3:uid="{78F0B041-836E-E04B-ADED-8C6ED9606A0C}" name="Column7476" dataDxfId="8908"/>
    <tableColumn id="7477" xr3:uid="{2C2E0978-8744-684D-BF1A-788F6A94F7F9}" name="Column7477" dataDxfId="8907"/>
    <tableColumn id="7478" xr3:uid="{A383BF15-DDC9-AF4A-98BE-5DD2F2F5698A}" name="Column7478" dataDxfId="8906"/>
    <tableColumn id="7479" xr3:uid="{8FCB3B2C-B8C6-CA40-A508-59B032CBB078}" name="Column7479" dataDxfId="8905"/>
    <tableColumn id="7480" xr3:uid="{817EE60E-C4A1-F246-9314-0A728AE3E288}" name="Column7480" dataDxfId="8904"/>
    <tableColumn id="7481" xr3:uid="{B0CB8408-4E84-3E45-A587-7FCED785732C}" name="Column7481" dataDxfId="8903"/>
    <tableColumn id="7482" xr3:uid="{FFDEE38A-B345-6845-8A8B-8C8585330876}" name="Column7482" dataDxfId="8902"/>
    <tableColumn id="7483" xr3:uid="{8110A515-D82B-EB4D-8AA6-25D13B600E06}" name="Column7483" dataDxfId="8901"/>
    <tableColumn id="7484" xr3:uid="{D4E04672-8D86-9F44-9CE9-3796FA24345E}" name="Column7484" dataDxfId="8900"/>
    <tableColumn id="7485" xr3:uid="{283E9397-83BB-9842-8D4A-AFAF23E345CB}" name="Column7485" dataDxfId="8899"/>
    <tableColumn id="7486" xr3:uid="{55C904E0-B1F0-FB4D-95C1-A3CA5E7ACEF2}" name="Column7486" dataDxfId="8898"/>
    <tableColumn id="7487" xr3:uid="{115E72BA-3B65-7C48-B0EE-96FC905A212E}" name="Column7487" dataDxfId="8897"/>
    <tableColumn id="7488" xr3:uid="{6C219FA3-A69E-0D48-AD6D-E1227149C1C9}" name="Column7488" dataDxfId="8896"/>
    <tableColumn id="7489" xr3:uid="{6D0EC092-E50E-3F40-9071-2FDA68BA1704}" name="Column7489" dataDxfId="8895"/>
    <tableColumn id="7490" xr3:uid="{C1413272-A5EB-C14A-98D1-7DCD53590AF4}" name="Column7490" dataDxfId="8894"/>
    <tableColumn id="7491" xr3:uid="{784BDF2D-7410-BF45-BB35-F463E5BA9B8D}" name="Column7491" dataDxfId="8893"/>
    <tableColumn id="7492" xr3:uid="{CD3EBD91-E6D4-C44C-A64B-0BCB70C9BF8A}" name="Column7492" dataDxfId="8892"/>
    <tableColumn id="7493" xr3:uid="{342DBA20-ADB4-344E-B1A3-8BA6869FF376}" name="Column7493" dataDxfId="8891"/>
    <tableColumn id="7494" xr3:uid="{5FBAECD0-9B00-7147-8A9B-430E4C61C636}" name="Column7494" dataDxfId="8890"/>
    <tableColumn id="7495" xr3:uid="{98E688FF-D938-B448-8A99-D056720A1697}" name="Column7495" dataDxfId="8889"/>
    <tableColumn id="7496" xr3:uid="{5AB38E2E-11D0-1C44-83B2-E87360BA5373}" name="Column7496" dataDxfId="8888"/>
    <tableColumn id="7497" xr3:uid="{B3B709DA-1A50-7647-A2D3-5979805D26F8}" name="Column7497" dataDxfId="8887"/>
    <tableColumn id="7498" xr3:uid="{3CDC43FC-1C39-594D-A166-3BCD04DEC9DC}" name="Column7498" dataDxfId="8886"/>
    <tableColumn id="7499" xr3:uid="{BE3BF590-0EDE-5148-8403-9376D78E5CC0}" name="Column7499" dataDxfId="8885"/>
    <tableColumn id="7500" xr3:uid="{441747C5-5221-6E4A-8E75-785469EEE89D}" name="Column7500" dataDxfId="8884"/>
    <tableColumn id="7501" xr3:uid="{38C3F6AE-ADE9-7848-87EE-6759BBBC82E0}" name="Column7501" dataDxfId="8883"/>
    <tableColumn id="7502" xr3:uid="{1172DAC0-F00A-B049-BC2E-4D7612AD7724}" name="Column7502" dataDxfId="8882"/>
    <tableColumn id="7503" xr3:uid="{3AD2C281-1DE8-9D4F-A9D7-CF7238725FE2}" name="Column7503" dataDxfId="8881"/>
    <tableColumn id="7504" xr3:uid="{393B2A6E-CF88-E842-9E58-4E04737B67EC}" name="Column7504" dataDxfId="8880"/>
    <tableColumn id="7505" xr3:uid="{5312CB63-9A70-0E4F-9B67-71F8C9BC53E6}" name="Column7505" dataDxfId="8879"/>
    <tableColumn id="7506" xr3:uid="{32A0E6A6-D0E5-5740-B549-B1272097AA23}" name="Column7506" dataDxfId="8878"/>
    <tableColumn id="7507" xr3:uid="{DB280AF7-80BE-124F-AECC-D6F6619C947C}" name="Column7507" dataDxfId="8877"/>
    <tableColumn id="7508" xr3:uid="{97859C7C-E482-A94A-867D-19F069D736BC}" name="Column7508" dataDxfId="8876"/>
    <tableColumn id="7509" xr3:uid="{1BF37541-5638-4D41-B070-6FC4CB137A04}" name="Column7509" dataDxfId="8875"/>
    <tableColumn id="7510" xr3:uid="{3B0CDA8F-5AE5-1C4C-8C29-0004D648903B}" name="Column7510" dataDxfId="8874"/>
    <tableColumn id="7511" xr3:uid="{3416BA87-2A83-6944-A653-442B5A0B9CDB}" name="Column7511" dataDxfId="8873"/>
    <tableColumn id="7512" xr3:uid="{0CB275B0-9823-644A-8362-DBA135BB1CD3}" name="Column7512" dataDxfId="8872"/>
    <tableColumn id="7513" xr3:uid="{99F1A28B-2501-AF45-A83D-02B2E9ADFBE5}" name="Column7513" dataDxfId="8871"/>
    <tableColumn id="7514" xr3:uid="{3FE0B900-FE2F-4842-8D23-BE9A2CB9D012}" name="Column7514" dataDxfId="8870"/>
    <tableColumn id="7515" xr3:uid="{004D32F9-EBA8-1E45-9201-FFA8F0360DBE}" name="Column7515" dataDxfId="8869"/>
    <tableColumn id="7516" xr3:uid="{302D13F2-E169-CF4F-B93A-4DD713514A47}" name="Column7516" dataDxfId="8868"/>
    <tableColumn id="7517" xr3:uid="{0358BB22-4CBA-2D46-A2B4-7EBC14A6E813}" name="Column7517" dataDxfId="8867"/>
    <tableColumn id="7518" xr3:uid="{4A8446E5-794C-AA4F-A446-671576202721}" name="Column7518" dataDxfId="8866"/>
    <tableColumn id="7519" xr3:uid="{CED14A15-6687-8240-8CE1-CB1CE492DB18}" name="Column7519" dataDxfId="8865"/>
    <tableColumn id="7520" xr3:uid="{4D641290-2D2E-2149-869A-264ABB6EA1F8}" name="Column7520" dataDxfId="8864"/>
    <tableColumn id="7521" xr3:uid="{B849867B-204F-9E45-AF07-6C460C942E46}" name="Column7521" dataDxfId="8863"/>
    <tableColumn id="7522" xr3:uid="{D22FE3F2-4BC4-1842-9533-4FB3B15BA24E}" name="Column7522" dataDxfId="8862"/>
    <tableColumn id="7523" xr3:uid="{E065A32C-1DDF-5247-BB4A-423C8661B2AA}" name="Column7523" dataDxfId="8861"/>
    <tableColumn id="7524" xr3:uid="{B50EAB21-48F5-A143-BDD1-0A0B26B3BBF8}" name="Column7524" dataDxfId="8860"/>
    <tableColumn id="7525" xr3:uid="{15DAFD40-C5D1-6B41-83E6-AB992A7ECE12}" name="Column7525" dataDxfId="8859"/>
    <tableColumn id="7526" xr3:uid="{ECA3C6C0-3434-064B-9673-757A1F485CBD}" name="Column7526" dataDxfId="8858"/>
    <tableColumn id="7527" xr3:uid="{754985E4-F9BA-104C-AD90-D937EDB9373D}" name="Column7527" dataDxfId="8857"/>
    <tableColumn id="7528" xr3:uid="{968DE81E-589A-8642-B9C7-1B0A5E1F8E08}" name="Column7528" dataDxfId="8856"/>
    <tableColumn id="7529" xr3:uid="{53DA6AD5-7643-A34B-B133-78D4C2E96A6F}" name="Column7529" dataDxfId="8855"/>
    <tableColumn id="7530" xr3:uid="{70A27A34-F7E1-9745-9093-7BC5838C7F09}" name="Column7530" dataDxfId="8854"/>
    <tableColumn id="7531" xr3:uid="{E393A418-BDDD-1F4F-8F25-DEF5537CAFC6}" name="Column7531" dataDxfId="8853"/>
    <tableColumn id="7532" xr3:uid="{D6BF66C7-880B-B844-9BAB-42B82E17D964}" name="Column7532" dataDxfId="8852"/>
    <tableColumn id="7533" xr3:uid="{7FD38C76-942D-264C-B028-3BCE7683BEBF}" name="Column7533" dataDxfId="8851"/>
    <tableColumn id="7534" xr3:uid="{D3DD6BC1-C4B4-A64D-9AA5-A5ABCBE6E9A5}" name="Column7534" dataDxfId="8850"/>
    <tableColumn id="7535" xr3:uid="{5076133F-0CC4-664B-9FA0-48909AE56798}" name="Column7535" dataDxfId="8849"/>
    <tableColumn id="7536" xr3:uid="{C357EACE-5869-8D44-95F1-238EEC56AB9D}" name="Column7536" dataDxfId="8848"/>
    <tableColumn id="7537" xr3:uid="{C9979E3D-C97D-844E-8D7F-0BAD78BE0364}" name="Column7537" dataDxfId="8847"/>
    <tableColumn id="7538" xr3:uid="{759AC408-2DAB-4543-A673-D1C8E83B67BB}" name="Column7538" dataDxfId="8846"/>
    <tableColumn id="7539" xr3:uid="{890C3BDA-AC5C-D247-B094-3EB4DCA42F6C}" name="Column7539" dataDxfId="8845"/>
    <tableColumn id="7540" xr3:uid="{3CD28A88-4DFF-BF42-9973-819158EDD9D5}" name="Column7540" dataDxfId="8844"/>
    <tableColumn id="7541" xr3:uid="{22420BAA-2825-3A4C-97F3-BB1CBD4484C1}" name="Column7541" dataDxfId="8843"/>
    <tableColumn id="7542" xr3:uid="{9E0B8652-CC61-F346-B56A-91B03F1E40CB}" name="Column7542" dataDxfId="8842"/>
    <tableColumn id="7543" xr3:uid="{12F4F347-FB3F-0646-B588-3A3B6315E4BC}" name="Column7543" dataDxfId="8841"/>
    <tableColumn id="7544" xr3:uid="{816C9B45-F9EF-D94C-B48C-3BFB764BDAC6}" name="Column7544" dataDxfId="8840"/>
    <tableColumn id="7545" xr3:uid="{95220F83-7C02-824E-9406-A063178B2FE4}" name="Column7545" dataDxfId="8839"/>
    <tableColumn id="7546" xr3:uid="{4A52726E-32B0-6C4B-B341-FB40176396DF}" name="Column7546" dataDxfId="8838"/>
    <tableColumn id="7547" xr3:uid="{BEE5A64E-AC2F-9942-9F1A-79D6417DA1DA}" name="Column7547" dataDxfId="8837"/>
    <tableColumn id="7548" xr3:uid="{3F6EDABF-B94E-534D-B4E0-46B555D61578}" name="Column7548" dataDxfId="8836"/>
    <tableColumn id="7549" xr3:uid="{D7B3442A-0AA7-7644-A55B-04284F8FE9A9}" name="Column7549" dataDxfId="8835"/>
    <tableColumn id="7550" xr3:uid="{21D26D91-751A-A44C-9415-3ABC7BF7C75A}" name="Column7550" dataDxfId="8834"/>
    <tableColumn id="7551" xr3:uid="{0133A9EC-C048-2046-8370-6BCC12ABD00E}" name="Column7551" dataDxfId="8833"/>
    <tableColumn id="7552" xr3:uid="{18F16E75-EB6D-E24E-8056-5D078C8E09C1}" name="Column7552" dataDxfId="8832"/>
    <tableColumn id="7553" xr3:uid="{55EAD23A-2623-A245-9AA3-97FD55A9F79C}" name="Column7553" dataDxfId="8831"/>
    <tableColumn id="7554" xr3:uid="{7BE43EF7-B285-5C40-9A21-D7C125BD3D34}" name="Column7554" dataDxfId="8830"/>
    <tableColumn id="7555" xr3:uid="{72CEC430-A2A0-C54A-9675-8598D6B8F756}" name="Column7555" dataDxfId="8829"/>
    <tableColumn id="7556" xr3:uid="{416916A7-9646-4641-A839-BB676320C279}" name="Column7556" dataDxfId="8828"/>
    <tableColumn id="7557" xr3:uid="{37E2990A-8C8F-664D-9549-BB8569DC98BC}" name="Column7557" dataDxfId="8827"/>
    <tableColumn id="7558" xr3:uid="{E218C846-502C-EF43-AFF2-3E87C9DB7A11}" name="Column7558" dataDxfId="8826"/>
    <tableColumn id="7559" xr3:uid="{42CB2EFE-4F61-1843-AF7E-888F9212587C}" name="Column7559" dataDxfId="8825"/>
    <tableColumn id="7560" xr3:uid="{988BA4FD-BC9E-8043-B4AC-EFB9A773458C}" name="Column7560" dataDxfId="8824"/>
    <tableColumn id="7561" xr3:uid="{77D5DC58-C30E-5F4E-B004-A21DB5CA943B}" name="Column7561" dataDxfId="8823"/>
    <tableColumn id="7562" xr3:uid="{CA1A780F-0876-2D44-801A-25FDC057A6C6}" name="Column7562" dataDxfId="8822"/>
    <tableColumn id="7563" xr3:uid="{20105342-DB4A-974A-82F1-1433FFFEC549}" name="Column7563" dataDxfId="8821"/>
    <tableColumn id="7564" xr3:uid="{CA0D6A75-4C73-7843-B51B-F0981A3DF31E}" name="Column7564" dataDxfId="8820"/>
    <tableColumn id="7565" xr3:uid="{23DCC278-0750-A44A-A7C8-6007A5631023}" name="Column7565" dataDxfId="8819"/>
    <tableColumn id="7566" xr3:uid="{425217DF-38BB-0440-85DA-A116A7D6D2B7}" name="Column7566" dataDxfId="8818"/>
    <tableColumn id="7567" xr3:uid="{D21DB0BE-3A67-D940-9DBC-88A18DDDDA34}" name="Column7567" dataDxfId="8817"/>
    <tableColumn id="7568" xr3:uid="{7F163473-071B-644C-A49C-C1D7FE95B300}" name="Column7568" dataDxfId="8816"/>
    <tableColumn id="7569" xr3:uid="{8873DF62-8F5D-CE4F-9CD9-5022290CA5E3}" name="Column7569" dataDxfId="8815"/>
    <tableColumn id="7570" xr3:uid="{BACA3C3F-097A-4F48-818D-4519FEB8D993}" name="Column7570" dataDxfId="8814"/>
    <tableColumn id="7571" xr3:uid="{CCF79838-9BD3-B840-A164-E39CC3ACDC96}" name="Column7571" dataDxfId="8813"/>
    <tableColumn id="7572" xr3:uid="{99DB4249-7071-8545-8357-29DE8A821AC2}" name="Column7572" dataDxfId="8812"/>
    <tableColumn id="7573" xr3:uid="{1BD641D4-7A8E-D64C-B28E-1EA99EA08A63}" name="Column7573" dataDxfId="8811"/>
    <tableColumn id="7574" xr3:uid="{B189594E-6278-B44A-AC52-1305F3E574F1}" name="Column7574" dataDxfId="8810"/>
    <tableColumn id="7575" xr3:uid="{46F824B3-22E8-C749-AECA-13CE890AE262}" name="Column7575" dataDxfId="8809"/>
    <tableColumn id="7576" xr3:uid="{DED7C623-4E3F-2D4D-BEAC-22C558C7678B}" name="Column7576" dataDxfId="8808"/>
    <tableColumn id="7577" xr3:uid="{9A3F0CD9-9B7C-C04F-B2A8-DA476B6A0767}" name="Column7577" dataDxfId="8807"/>
    <tableColumn id="7578" xr3:uid="{E9684DE1-8DAD-AF43-AF48-A189B3E2EF27}" name="Column7578" dataDxfId="8806"/>
    <tableColumn id="7579" xr3:uid="{22FA869A-84D0-EA4B-B6F5-C7EA887F3EF3}" name="Column7579" dataDxfId="8805"/>
    <tableColumn id="7580" xr3:uid="{B179A43C-286A-694D-8003-0C31FE663057}" name="Column7580" dataDxfId="8804"/>
    <tableColumn id="7581" xr3:uid="{3FD95A98-C6CA-7C43-9189-6A488A274EA9}" name="Column7581" dataDxfId="8803"/>
    <tableColumn id="7582" xr3:uid="{F4C26138-08C4-434A-8794-1272E8629FD0}" name="Column7582" dataDxfId="8802"/>
    <tableColumn id="7583" xr3:uid="{14994108-B29B-7C4E-9A70-278100C93B66}" name="Column7583" dataDxfId="8801"/>
    <tableColumn id="7584" xr3:uid="{B5D1D87A-2E3B-2B47-91CD-1529323BAA19}" name="Column7584" dataDxfId="8800"/>
    <tableColumn id="7585" xr3:uid="{D31549FC-5CF9-164F-9B3E-BFCEC0706061}" name="Column7585" dataDxfId="8799"/>
    <tableColumn id="7586" xr3:uid="{2B31EC96-4E1D-7043-8311-DE32A5BCFEE1}" name="Column7586" dataDxfId="8798"/>
    <tableColumn id="7587" xr3:uid="{A612F301-957D-D147-A570-1FC0DEB1BB10}" name="Column7587" dataDxfId="8797"/>
    <tableColumn id="7588" xr3:uid="{DB444E6D-7B24-9E45-9ADB-877C84009352}" name="Column7588" dataDxfId="8796"/>
    <tableColumn id="7589" xr3:uid="{FC58AC2C-FBDD-8045-B23B-55B387C7FB4D}" name="Column7589" dataDxfId="8795"/>
    <tableColumn id="7590" xr3:uid="{C4AAEA0B-B5DE-F546-967A-939547589B31}" name="Column7590" dataDxfId="8794"/>
    <tableColumn id="7591" xr3:uid="{FA773D9D-C203-3043-8EC7-EABD8E8A05FA}" name="Column7591" dataDxfId="8793"/>
    <tableColumn id="7592" xr3:uid="{A02DF5EE-E060-304F-9DF2-9FF845FDC900}" name="Column7592" dataDxfId="8792"/>
    <tableColumn id="7593" xr3:uid="{8410EAFB-9FB9-5643-B131-639C6A61BEA6}" name="Column7593" dataDxfId="8791"/>
    <tableColumn id="7594" xr3:uid="{FF591017-43F2-8349-9294-C32A11AC3930}" name="Column7594" dataDxfId="8790"/>
    <tableColumn id="7595" xr3:uid="{C77F6B76-57BD-2041-B3B4-A5699D200D05}" name="Column7595" dataDxfId="8789"/>
    <tableColumn id="7596" xr3:uid="{010EEF1F-A325-DE4E-B9F0-E3516A0D14F3}" name="Column7596" dataDxfId="8788"/>
    <tableColumn id="7597" xr3:uid="{9CAFCA0C-FF26-9A48-9308-1D574E94A334}" name="Column7597" dataDxfId="8787"/>
    <tableColumn id="7598" xr3:uid="{CC54E6BD-6B17-1544-9AF9-C532C313F376}" name="Column7598" dataDxfId="8786"/>
    <tableColumn id="7599" xr3:uid="{F1E032D9-68C6-F04A-BC21-A0E52EC4A0FA}" name="Column7599" dataDxfId="8785"/>
    <tableColumn id="7600" xr3:uid="{9C5A1755-739E-6B4E-84E1-F9811913A765}" name="Column7600" dataDxfId="8784"/>
    <tableColumn id="7601" xr3:uid="{DAC6E822-078F-F04F-A2CF-C9B9B8C16CB6}" name="Column7601" dataDxfId="8783"/>
    <tableColumn id="7602" xr3:uid="{00AC3CCD-CF7A-F74D-B9B0-96DDC396C181}" name="Column7602" dataDxfId="8782"/>
    <tableColumn id="7603" xr3:uid="{8D1F3E47-3669-1542-AB1E-AE36577DBF08}" name="Column7603" dataDxfId="8781"/>
    <tableColumn id="7604" xr3:uid="{C20EC729-F727-4241-A69A-7076EAC020ED}" name="Column7604" dataDxfId="8780"/>
    <tableColumn id="7605" xr3:uid="{83618560-D9AE-2C45-91F1-77277E11E1EB}" name="Column7605" dataDxfId="8779"/>
    <tableColumn id="7606" xr3:uid="{10DA1707-FFA3-214F-9628-8333F545AF38}" name="Column7606" dataDxfId="8778"/>
    <tableColumn id="7607" xr3:uid="{AFADFD2B-726A-DA49-BACD-A052B4329B15}" name="Column7607" dataDxfId="8777"/>
    <tableColumn id="7608" xr3:uid="{8548DEBF-578D-B84C-BEED-7670F645846D}" name="Column7608" dataDxfId="8776"/>
    <tableColumn id="7609" xr3:uid="{699D44CE-000E-814E-A654-F52781DDF309}" name="Column7609" dataDxfId="8775"/>
    <tableColumn id="7610" xr3:uid="{3A09522C-6E0C-8F4C-82FA-90DB9FF6DFD8}" name="Column7610" dataDxfId="8774"/>
    <tableColumn id="7611" xr3:uid="{B00E8F2C-2980-154B-BEC6-001F5D3A8AEC}" name="Column7611" dataDxfId="8773"/>
    <tableColumn id="7612" xr3:uid="{25B5FA0A-2025-4D4C-B29F-23ED865C4B48}" name="Column7612" dataDxfId="8772"/>
    <tableColumn id="7613" xr3:uid="{525C2210-EC3E-A84E-B38D-D27CC8849130}" name="Column7613" dataDxfId="8771"/>
    <tableColumn id="7614" xr3:uid="{F5FF1230-018F-7548-A189-4DDA09989222}" name="Column7614" dataDxfId="8770"/>
    <tableColumn id="7615" xr3:uid="{A2FBF9D4-D823-3B40-B9E7-65B98E8D4D48}" name="Column7615" dataDxfId="8769"/>
    <tableColumn id="7616" xr3:uid="{EB662711-64C6-4A41-AE9C-96EF74C64836}" name="Column7616" dataDxfId="8768"/>
    <tableColumn id="7617" xr3:uid="{B3217E9D-2CB5-E942-B7E0-EAC2B4798DD8}" name="Column7617" dataDxfId="8767"/>
    <tableColumn id="7618" xr3:uid="{CA88886F-BE3D-E142-89C2-5C35E908C2D0}" name="Column7618" dataDxfId="8766"/>
    <tableColumn id="7619" xr3:uid="{AEB6EA60-A8C2-244F-88AE-C36369671770}" name="Column7619" dataDxfId="8765"/>
    <tableColumn id="7620" xr3:uid="{3F237666-498F-414B-82AD-DE4BD6752E5D}" name="Column7620" dataDxfId="8764"/>
    <tableColumn id="7621" xr3:uid="{46629C5D-48F0-0249-996A-39BAE41F2E74}" name="Column7621" dataDxfId="8763"/>
    <tableColumn id="7622" xr3:uid="{C78860CE-FA5D-B94C-83EC-C1EF2E3A962B}" name="Column7622" dataDxfId="8762"/>
    <tableColumn id="7623" xr3:uid="{DA0FA803-0A99-9C4E-8BD7-3BA95FA46D94}" name="Column7623" dataDxfId="8761"/>
    <tableColumn id="7624" xr3:uid="{94059E98-C0D6-FA43-AA11-CEB3CF958A43}" name="Column7624" dataDxfId="8760"/>
    <tableColumn id="7625" xr3:uid="{BBC7DA68-8CAE-FB4A-94B4-AACA35A835EF}" name="Column7625" dataDxfId="8759"/>
    <tableColumn id="7626" xr3:uid="{0B4DC22B-A168-0E4E-8301-AB6CA3D790DF}" name="Column7626" dataDxfId="8758"/>
    <tableColumn id="7627" xr3:uid="{A7E1EDD2-214C-0F49-B868-2D33BFD5EF22}" name="Column7627" dataDxfId="8757"/>
    <tableColumn id="7628" xr3:uid="{FEA482A8-BCF5-8141-9F80-194177433486}" name="Column7628" dataDxfId="8756"/>
    <tableColumn id="7629" xr3:uid="{3EA05362-CC18-E84D-BFAC-CD70087221DF}" name="Column7629" dataDxfId="8755"/>
    <tableColumn id="7630" xr3:uid="{B63A06F0-1751-994D-B709-8E254B425444}" name="Column7630" dataDxfId="8754"/>
    <tableColumn id="7631" xr3:uid="{CF242E1E-5D00-0740-8946-4853E77682B1}" name="Column7631" dataDxfId="8753"/>
    <tableColumn id="7632" xr3:uid="{2EFE1230-A662-B74F-B068-01493FB81A92}" name="Column7632" dataDxfId="8752"/>
    <tableColumn id="7633" xr3:uid="{B45F707C-5ED1-7B45-BDBD-211DDE22D28A}" name="Column7633" dataDxfId="8751"/>
    <tableColumn id="7634" xr3:uid="{91D6157B-D905-DE4E-A677-D6EC2CB40AF5}" name="Column7634" dataDxfId="8750"/>
    <tableColumn id="7635" xr3:uid="{778D37FF-E79B-294C-A32F-C1E30BF72227}" name="Column7635" dataDxfId="8749"/>
    <tableColumn id="7636" xr3:uid="{F5FE8996-481E-8248-B7CE-C587FDEDEB3D}" name="Column7636" dataDxfId="8748"/>
    <tableColumn id="7637" xr3:uid="{8486C73F-6CAB-6046-9059-FF1AEBB69B04}" name="Column7637" dataDxfId="8747"/>
    <tableColumn id="7638" xr3:uid="{BADD5B96-66CB-D546-88C2-EB10B6A273B2}" name="Column7638" dataDxfId="8746"/>
    <tableColumn id="7639" xr3:uid="{D1E8BC59-7BAE-3D43-B174-1F234A54FAEC}" name="Column7639" dataDxfId="8745"/>
    <tableColumn id="7640" xr3:uid="{499426A4-DEBE-D640-8400-10654808DB52}" name="Column7640" dataDxfId="8744"/>
    <tableColumn id="7641" xr3:uid="{DA553D5A-1F3C-A84A-8264-D31F243C1AFC}" name="Column7641" dataDxfId="8743"/>
    <tableColumn id="7642" xr3:uid="{09683BFA-7206-C64D-A4A6-5D1F28A6BF40}" name="Column7642" dataDxfId="8742"/>
    <tableColumn id="7643" xr3:uid="{744A24F0-6C0B-E24B-8875-5AE6B64C371F}" name="Column7643" dataDxfId="8741"/>
    <tableColumn id="7644" xr3:uid="{FA11C815-76E0-2B4B-8B64-2803040873BF}" name="Column7644" dataDxfId="8740"/>
    <tableColumn id="7645" xr3:uid="{5974D011-C7FC-4E42-858E-3895E6154BA7}" name="Column7645" dataDxfId="8739"/>
    <tableColumn id="7646" xr3:uid="{E2615973-6817-1C40-AB87-17098A59ED1A}" name="Column7646" dataDxfId="8738"/>
    <tableColumn id="7647" xr3:uid="{8042A4E5-A5B0-1E43-928B-A362067363FB}" name="Column7647" dataDxfId="8737"/>
    <tableColumn id="7648" xr3:uid="{3770DAE6-C841-2541-B35D-745E119CB482}" name="Column7648" dataDxfId="8736"/>
    <tableColumn id="7649" xr3:uid="{E176BCC7-094D-934A-944F-DB26A7E9387A}" name="Column7649" dataDxfId="8735"/>
    <tableColumn id="7650" xr3:uid="{2004F9EB-E3AE-8E4F-A9AD-32F7FB7E00FF}" name="Column7650" dataDxfId="8734"/>
    <tableColumn id="7651" xr3:uid="{0BAFDB25-440D-BC41-A55A-073FCBDFF2AE}" name="Column7651" dataDxfId="8733"/>
    <tableColumn id="7652" xr3:uid="{290D57A7-25ED-5B45-B41D-CFA9F8EB7DBD}" name="Column7652" dataDxfId="8732"/>
    <tableColumn id="7653" xr3:uid="{B1A9F91A-1E8B-3049-9CBF-8C0FFDB25500}" name="Column7653" dataDxfId="8731"/>
    <tableColumn id="7654" xr3:uid="{A788BE03-D0F4-3F45-9EA3-CDDD6A2D6C20}" name="Column7654" dataDxfId="8730"/>
    <tableColumn id="7655" xr3:uid="{0FC2E48C-8DB1-924C-AD86-FE22654145C2}" name="Column7655" dataDxfId="8729"/>
    <tableColumn id="7656" xr3:uid="{6E6916C1-01E0-BE4E-967C-AFED6D9F440B}" name="Column7656" dataDxfId="8728"/>
    <tableColumn id="7657" xr3:uid="{BD547E1B-367F-F347-9AE3-82BA60434FF1}" name="Column7657" dataDxfId="8727"/>
    <tableColumn id="7658" xr3:uid="{B5886089-D7EB-F047-9DF2-2925C53F245B}" name="Column7658" dataDxfId="8726"/>
    <tableColumn id="7659" xr3:uid="{43196A1F-C6F5-824B-8975-FF183752D4AF}" name="Column7659" dataDxfId="8725"/>
    <tableColumn id="7660" xr3:uid="{16EC93C7-2E80-E84C-96C8-2AE70CA868CF}" name="Column7660" dataDxfId="8724"/>
    <tableColumn id="7661" xr3:uid="{5094A356-193B-4A42-A28E-A4D99E0B818B}" name="Column7661" dataDxfId="8723"/>
    <tableColumn id="7662" xr3:uid="{8D984604-269A-0E4D-AA66-1733BB57FDA7}" name="Column7662" dataDxfId="8722"/>
    <tableColumn id="7663" xr3:uid="{D5FA49C1-E996-0141-9745-6434A00879E8}" name="Column7663" dataDxfId="8721"/>
    <tableColumn id="7664" xr3:uid="{B6D5A38D-1731-2B45-BDC3-06A3FF3752F5}" name="Column7664" dataDxfId="8720"/>
    <tableColumn id="7665" xr3:uid="{353A63ED-608A-F14B-8075-11A1862A9E1D}" name="Column7665" dataDxfId="8719"/>
    <tableColumn id="7666" xr3:uid="{A6A80C1D-1E93-2042-806A-99F586D2B662}" name="Column7666" dataDxfId="8718"/>
    <tableColumn id="7667" xr3:uid="{67F76741-628F-4943-B499-C6ECD3305265}" name="Column7667" dataDxfId="8717"/>
    <tableColumn id="7668" xr3:uid="{FF630590-DC02-3945-89BB-1B6A290F543E}" name="Column7668" dataDxfId="8716"/>
    <tableColumn id="7669" xr3:uid="{DB3C460E-C7DE-4540-8D14-32956AA49B3F}" name="Column7669" dataDxfId="8715"/>
    <tableColumn id="7670" xr3:uid="{28D61443-CF42-6244-A454-08DD23801BDB}" name="Column7670" dataDxfId="8714"/>
    <tableColumn id="7671" xr3:uid="{2A63AC15-799D-A54C-84F9-E8BF9D3EBDF0}" name="Column7671" dataDxfId="8713"/>
    <tableColumn id="7672" xr3:uid="{9B037996-E8CA-6C49-B11A-D319B5D9C1DE}" name="Column7672" dataDxfId="8712"/>
    <tableColumn id="7673" xr3:uid="{A5F7D4DD-5516-D84A-A2A3-22CDAB188A8E}" name="Column7673" dataDxfId="8711"/>
    <tableColumn id="7674" xr3:uid="{5BF6CCCB-0E3B-DB40-9033-BC26024430A5}" name="Column7674" dataDxfId="8710"/>
    <tableColumn id="7675" xr3:uid="{E34DE362-DF49-1149-888B-DC8A496F7EB9}" name="Column7675" dataDxfId="8709"/>
    <tableColumn id="7676" xr3:uid="{26D5FDBD-B523-3142-A705-EF64ADE7AC29}" name="Column7676" dataDxfId="8708"/>
    <tableColumn id="7677" xr3:uid="{49B0F59F-E152-824A-A97A-4709CB215F8B}" name="Column7677" dataDxfId="8707"/>
    <tableColumn id="7678" xr3:uid="{6ED0FBA0-E25E-914C-AA11-0205116DB032}" name="Column7678" dataDxfId="8706"/>
    <tableColumn id="7679" xr3:uid="{E3CA859C-AAF9-284E-9D43-61322A03298A}" name="Column7679" dataDxfId="8705"/>
    <tableColumn id="7680" xr3:uid="{C968A967-90AF-544C-85CD-6FF672EEFACE}" name="Column7680" dataDxfId="8704"/>
    <tableColumn id="7681" xr3:uid="{71A418D2-8880-6648-A56C-6FBD4B38A11F}" name="Column7681" dataDxfId="8703"/>
    <tableColumn id="7682" xr3:uid="{3E634279-2CF4-FF48-97EA-53168A75A514}" name="Column7682" dataDxfId="8702"/>
    <tableColumn id="7683" xr3:uid="{897006F6-44D4-9846-9DC9-DB125DC1BE7B}" name="Column7683" dataDxfId="8701"/>
    <tableColumn id="7684" xr3:uid="{DE71F4BA-26F5-F142-85BC-5319BF22EE58}" name="Column7684" dataDxfId="8700"/>
    <tableColumn id="7685" xr3:uid="{29B94BD3-5ADE-584D-90DF-4BABEB9027BB}" name="Column7685" dataDxfId="8699"/>
    <tableColumn id="7686" xr3:uid="{73ABD4EF-2502-9649-93F0-3A7AA09C1642}" name="Column7686" dataDxfId="8698"/>
    <tableColumn id="7687" xr3:uid="{39F33EB4-9A28-7241-B2B6-4E2018779FD3}" name="Column7687" dataDxfId="8697"/>
    <tableColumn id="7688" xr3:uid="{80C1DB4A-204E-A745-894C-417FDAFA4110}" name="Column7688" dataDxfId="8696"/>
    <tableColumn id="7689" xr3:uid="{9A9650CD-0BCA-1B4C-B712-2497556E7A5D}" name="Column7689" dataDxfId="8695"/>
    <tableColumn id="7690" xr3:uid="{FD6BF43A-B2D5-7B4F-A9BF-64874F0037F3}" name="Column7690" dataDxfId="8694"/>
    <tableColumn id="7691" xr3:uid="{527CFCA8-1D9E-E649-A5D0-86E514BD5623}" name="Column7691" dataDxfId="8693"/>
    <tableColumn id="7692" xr3:uid="{D155D0F5-FA29-CE4E-9A6A-638ABDF5D268}" name="Column7692" dataDxfId="8692"/>
    <tableColumn id="7693" xr3:uid="{BFD1575E-E109-104E-AEE5-ADDC3E43E77E}" name="Column7693" dataDxfId="8691"/>
    <tableColumn id="7694" xr3:uid="{329D4244-9037-BD46-B5D8-B30D7D23B571}" name="Column7694" dataDxfId="8690"/>
    <tableColumn id="7695" xr3:uid="{2E3F5FBB-6417-624C-9308-ADF5626B2C50}" name="Column7695" dataDxfId="8689"/>
    <tableColumn id="7696" xr3:uid="{703F7A00-3BE8-1F4A-88AF-922282BB462F}" name="Column7696" dataDxfId="8688"/>
    <tableColumn id="7697" xr3:uid="{E03A16E5-B4A7-0441-8F43-3269CC36B9B8}" name="Column7697" dataDxfId="8687"/>
    <tableColumn id="7698" xr3:uid="{9AEF8171-EA98-DA48-A476-2DC32144815E}" name="Column7698" dataDxfId="8686"/>
    <tableColumn id="7699" xr3:uid="{BBC51538-1E03-E948-AED0-73796592A14A}" name="Column7699" dataDxfId="8685"/>
    <tableColumn id="7700" xr3:uid="{BCBBA861-3136-0446-B825-7F3F801E0482}" name="Column7700" dataDxfId="8684"/>
    <tableColumn id="7701" xr3:uid="{2398B74B-C5F3-F34A-A6DB-B8669A446B2D}" name="Column7701" dataDxfId="8683"/>
    <tableColumn id="7702" xr3:uid="{83F78587-384B-5E44-A21C-350022690408}" name="Column7702" dataDxfId="8682"/>
    <tableColumn id="7703" xr3:uid="{874B1405-CA69-164A-A396-253AAEAF6C47}" name="Column7703" dataDxfId="8681"/>
    <tableColumn id="7704" xr3:uid="{97A569C3-07F5-8447-B5E5-E72CA63F5550}" name="Column7704" dataDxfId="8680"/>
    <tableColumn id="7705" xr3:uid="{C87E0285-FD94-924F-9234-409BAF7DB2F7}" name="Column7705" dataDxfId="8679"/>
    <tableColumn id="7706" xr3:uid="{3FB495F4-640B-C948-B8BF-22A3BDBF3835}" name="Column7706" dataDxfId="8678"/>
    <tableColumn id="7707" xr3:uid="{38AEC8B5-039A-7D4E-AD09-369003652730}" name="Column7707" dataDxfId="8677"/>
    <tableColumn id="7708" xr3:uid="{A8796F47-EF0D-A64C-8AC8-668E6B19821E}" name="Column7708" dataDxfId="8676"/>
    <tableColumn id="7709" xr3:uid="{C206D071-BFD9-B24E-8201-6C8770EB6FC5}" name="Column7709" dataDxfId="8675"/>
    <tableColumn id="7710" xr3:uid="{395E3800-2A85-E74C-A855-76C269028BF2}" name="Column7710" dataDxfId="8674"/>
    <tableColumn id="7711" xr3:uid="{254F5100-FCD3-974F-A5E0-E03ADB8627EB}" name="Column7711" dataDxfId="8673"/>
    <tableColumn id="7712" xr3:uid="{CCD833A6-617A-404B-BF40-7FFB5534B244}" name="Column7712" dataDxfId="8672"/>
    <tableColumn id="7713" xr3:uid="{6CDCA090-08F3-2147-A245-B44703E31949}" name="Column7713" dataDxfId="8671"/>
    <tableColumn id="7714" xr3:uid="{7EB2FAC0-A37B-184A-BAEE-6C2C1D55901C}" name="Column7714" dataDxfId="8670"/>
    <tableColumn id="7715" xr3:uid="{5D0FF63F-6A9B-194A-B89C-36C1EAA58ACD}" name="Column7715" dataDxfId="8669"/>
    <tableColumn id="7716" xr3:uid="{8F33CC1D-D2A6-CE4F-B143-604C838FF51E}" name="Column7716" dataDxfId="8668"/>
    <tableColumn id="7717" xr3:uid="{25BEA0D1-E4A6-4C4A-8207-FEC4D89FCA86}" name="Column7717" dataDxfId="8667"/>
    <tableColumn id="7718" xr3:uid="{D903CD72-CF9E-3043-BDEF-7923F5AE90C9}" name="Column7718" dataDxfId="8666"/>
    <tableColumn id="7719" xr3:uid="{9D64B081-2CFA-5F4A-9B38-6E9461354802}" name="Column7719" dataDxfId="8665"/>
    <tableColumn id="7720" xr3:uid="{C3120A65-A249-9840-BF13-507AAE96FE77}" name="Column7720" dataDxfId="8664"/>
    <tableColumn id="7721" xr3:uid="{3B8245A2-602E-8644-AC49-4F4FA7AB7E26}" name="Column7721" dataDxfId="8663"/>
    <tableColumn id="7722" xr3:uid="{FEBB8766-5CD6-9D4A-A0E3-B6CF6F44FC3B}" name="Column7722" dataDxfId="8662"/>
    <tableColumn id="7723" xr3:uid="{27472379-7F43-9148-8A36-190416B6D503}" name="Column7723" dataDxfId="8661"/>
    <tableColumn id="7724" xr3:uid="{51527164-8957-204E-B42F-1339665D02A4}" name="Column7724" dataDxfId="8660"/>
    <tableColumn id="7725" xr3:uid="{AF64E7BC-68E8-6C4B-BB0E-BFE3F1E03509}" name="Column7725" dataDxfId="8659"/>
    <tableColumn id="7726" xr3:uid="{AF56D219-B0B1-8A49-B1CA-E28FB1F20FBF}" name="Column7726" dataDxfId="8658"/>
    <tableColumn id="7727" xr3:uid="{6FD1D74C-A767-2B4B-8499-036F12EE28A3}" name="Column7727" dataDxfId="8657"/>
    <tableColumn id="7728" xr3:uid="{866DC695-5521-314E-87AE-771CB795AA94}" name="Column7728" dataDxfId="8656"/>
    <tableColumn id="7729" xr3:uid="{7112458D-8350-0141-A2BF-D322F06EDDEA}" name="Column7729" dataDxfId="8655"/>
    <tableColumn id="7730" xr3:uid="{C32EB4C9-5616-FB4E-BBA7-8C6365297372}" name="Column7730" dataDxfId="8654"/>
    <tableColumn id="7731" xr3:uid="{01CEAAAD-E4B9-2E46-8F80-41B62E26F378}" name="Column7731" dataDxfId="8653"/>
    <tableColumn id="7732" xr3:uid="{8933FAD2-187A-524B-9F54-E7D6ECC4FA6B}" name="Column7732" dataDxfId="8652"/>
    <tableColumn id="7733" xr3:uid="{B4ED0490-47A9-A94E-9F1E-B73F9172AAFF}" name="Column7733" dataDxfId="8651"/>
    <tableColumn id="7734" xr3:uid="{BD38E4A1-1C8A-C24F-8F11-F677A4BB8D4D}" name="Column7734" dataDxfId="8650"/>
    <tableColumn id="7735" xr3:uid="{EF452826-AA24-E643-93A6-FAE938DE974F}" name="Column7735" dataDxfId="8649"/>
    <tableColumn id="7736" xr3:uid="{2AD5A2D1-5BA8-EE48-8298-915864B98D19}" name="Column7736" dataDxfId="8648"/>
    <tableColumn id="7737" xr3:uid="{6CFD0AE5-FC35-C742-AF26-C111E513EAFF}" name="Column7737" dataDxfId="8647"/>
    <tableColumn id="7738" xr3:uid="{7074AD1B-3DC2-2D4D-B7FF-C5A665A4AD43}" name="Column7738" dataDxfId="8646"/>
    <tableColumn id="7739" xr3:uid="{1B7BC67E-1310-714B-9605-40A8CC04BB62}" name="Column7739" dataDxfId="8645"/>
    <tableColumn id="7740" xr3:uid="{78AC0639-E29F-5A49-B500-86235ACAA034}" name="Column7740" dataDxfId="8644"/>
    <tableColumn id="7741" xr3:uid="{B1CEBDAF-5F85-F448-A581-A2BA94287882}" name="Column7741" dataDxfId="8643"/>
    <tableColumn id="7742" xr3:uid="{05F9A7D7-A932-7A4D-B889-68A917DF739B}" name="Column7742" dataDxfId="8642"/>
    <tableColumn id="7743" xr3:uid="{BEB727EF-7BB6-8146-A040-908829536F1C}" name="Column7743" dataDxfId="8641"/>
    <tableColumn id="7744" xr3:uid="{8EEC35C4-E01E-C545-AB87-F57BB0A22F43}" name="Column7744" dataDxfId="8640"/>
    <tableColumn id="7745" xr3:uid="{CEAB3F19-BEEF-3746-8EFD-9BFF3036845A}" name="Column7745" dataDxfId="8639"/>
    <tableColumn id="7746" xr3:uid="{A8A1BD2F-72EE-3A4C-9DD9-05E41F425AE0}" name="Column7746" dataDxfId="8638"/>
    <tableColumn id="7747" xr3:uid="{7ED88882-018C-3946-9152-7A1E9011A768}" name="Column7747" dataDxfId="8637"/>
    <tableColumn id="7748" xr3:uid="{014234AF-1191-A44F-A5C4-10CCE66AD55B}" name="Column7748" dataDxfId="8636"/>
    <tableColumn id="7749" xr3:uid="{72210901-940B-8E4D-9D7B-8F1A6DF4102A}" name="Column7749" dataDxfId="8635"/>
    <tableColumn id="7750" xr3:uid="{56ED6584-BC3B-6F44-A0AD-33B8EF827F8C}" name="Column7750" dataDxfId="8634"/>
    <tableColumn id="7751" xr3:uid="{63DDF850-948C-C543-8D1D-7DA4A2907D8A}" name="Column7751" dataDxfId="8633"/>
    <tableColumn id="7752" xr3:uid="{1867EE4F-0935-2C43-9929-866CCF64398B}" name="Column7752" dataDxfId="8632"/>
    <tableColumn id="7753" xr3:uid="{40294FAC-9A03-3740-8D3A-AB2507BAFBF3}" name="Column7753" dataDxfId="8631"/>
    <tableColumn id="7754" xr3:uid="{85687230-C1C7-F04B-A8F9-7C5ED5333428}" name="Column7754" dataDxfId="8630"/>
    <tableColumn id="7755" xr3:uid="{212F540E-3838-FF4F-B1D5-7EFA3567BA3C}" name="Column7755" dataDxfId="8629"/>
    <tableColumn id="7756" xr3:uid="{4131FFFE-FD4E-BD44-BBAC-1BCD82724D51}" name="Column7756" dataDxfId="8628"/>
    <tableColumn id="7757" xr3:uid="{14B863DE-96BE-874E-AABC-2B79913F8876}" name="Column7757" dataDxfId="8627"/>
    <tableColumn id="7758" xr3:uid="{2470EA61-9CF1-324B-9704-B15A3B8BD5DC}" name="Column7758" dataDxfId="8626"/>
    <tableColumn id="7759" xr3:uid="{CB3896F3-5159-024C-B07D-1AE60109E03E}" name="Column7759" dataDxfId="8625"/>
    <tableColumn id="7760" xr3:uid="{9C126313-8760-1245-A69B-07E142D78C3D}" name="Column7760" dataDxfId="8624"/>
    <tableColumn id="7761" xr3:uid="{83ED4DE9-8C7C-DB49-8600-999FE554BEE1}" name="Column7761" dataDxfId="8623"/>
    <tableColumn id="7762" xr3:uid="{0739CFC2-051E-E941-A20F-FB7A7B49C657}" name="Column7762" dataDxfId="8622"/>
    <tableColumn id="7763" xr3:uid="{648B7CB4-9538-F14D-9C78-F7A72A36ACF8}" name="Column7763" dataDxfId="8621"/>
    <tableColumn id="7764" xr3:uid="{132619D0-5507-044F-920F-6F91698A6DA4}" name="Column7764" dataDxfId="8620"/>
    <tableColumn id="7765" xr3:uid="{7BA423F4-020B-4946-98A4-74936ACCA34F}" name="Column7765" dataDxfId="8619"/>
    <tableColumn id="7766" xr3:uid="{C9B7C54E-007D-C643-A180-E88F63363FAA}" name="Column7766" dataDxfId="8618"/>
    <tableColumn id="7767" xr3:uid="{D4E4783F-CA88-6D4D-86F9-D06E1A746D71}" name="Column7767" dataDxfId="8617"/>
    <tableColumn id="7768" xr3:uid="{2CBF146A-F83B-8B43-88AA-F36F6001AD47}" name="Column7768" dataDxfId="8616"/>
    <tableColumn id="7769" xr3:uid="{37FFA2CB-5FBC-2342-90FB-DCFBFB01E469}" name="Column7769" dataDxfId="8615"/>
    <tableColumn id="7770" xr3:uid="{4D2A3AF2-90D1-C94C-96E3-E5073334772C}" name="Column7770" dataDxfId="8614"/>
    <tableColumn id="7771" xr3:uid="{E1328B9B-2D91-0041-9872-D7FF1443150B}" name="Column7771" dataDxfId="8613"/>
    <tableColumn id="7772" xr3:uid="{588A2F52-120D-744A-B357-F1E7E05D67AC}" name="Column7772" dataDxfId="8612"/>
    <tableColumn id="7773" xr3:uid="{C834E6E3-9FD0-C44C-A129-48A085E45237}" name="Column7773" dataDxfId="8611"/>
    <tableColumn id="7774" xr3:uid="{6E0B82E7-96DF-F840-B697-C283D6DF8956}" name="Column7774" dataDxfId="8610"/>
    <tableColumn id="7775" xr3:uid="{3559EEAF-9009-D949-BF79-6A47C75156AB}" name="Column7775" dataDxfId="8609"/>
    <tableColumn id="7776" xr3:uid="{D17060C3-1B0E-704A-9E18-E0C1CDCD0FA7}" name="Column7776" dataDxfId="8608"/>
    <tableColumn id="7777" xr3:uid="{1C2ABB8E-8B09-6040-BC37-5ECD43E161D4}" name="Column7777" dataDxfId="8607"/>
    <tableColumn id="7778" xr3:uid="{D1CBF1FD-55A2-D34F-B0E1-5B6D438A12E5}" name="Column7778" dataDxfId="8606"/>
    <tableColumn id="7779" xr3:uid="{5A8E605F-0F9C-0344-88AE-8E5C7E3B6D6F}" name="Column7779" dataDxfId="8605"/>
    <tableColumn id="7780" xr3:uid="{75DE4AE0-CFB7-1247-B49F-4FDDA5404791}" name="Column7780" dataDxfId="8604"/>
    <tableColumn id="7781" xr3:uid="{1DAB0052-6FA7-3841-927A-135504DA9EB3}" name="Column7781" dataDxfId="8603"/>
    <tableColumn id="7782" xr3:uid="{CABFCCB2-14DA-BF48-9B05-C046DAD7C692}" name="Column7782" dataDxfId="8602"/>
    <tableColumn id="7783" xr3:uid="{AC371CF5-17DD-6E48-8612-D10FB074FBAB}" name="Column7783" dataDxfId="8601"/>
    <tableColumn id="7784" xr3:uid="{F722D709-505D-B043-8541-5A39565262C0}" name="Column7784" dataDxfId="8600"/>
    <tableColumn id="7785" xr3:uid="{7B88FFB2-5524-A041-86CA-EE266CD782D2}" name="Column7785" dataDxfId="8599"/>
    <tableColumn id="7786" xr3:uid="{148BF84A-5B10-BB42-A565-5361312575B0}" name="Column7786" dataDxfId="8598"/>
    <tableColumn id="7787" xr3:uid="{0C799412-7BAE-DB41-839C-EE3BF7B132A3}" name="Column7787" dataDxfId="8597"/>
    <tableColumn id="7788" xr3:uid="{3534C12E-DE61-894D-8672-B0BB58120D88}" name="Column7788" dataDxfId="8596"/>
    <tableColumn id="7789" xr3:uid="{C578E307-7595-9046-A1BF-FD2322767EEE}" name="Column7789" dataDxfId="8595"/>
    <tableColumn id="7790" xr3:uid="{BA1C1716-37F8-184A-ADFD-D5406367E00C}" name="Column7790" dataDxfId="8594"/>
    <tableColumn id="7791" xr3:uid="{E39D1B78-25D7-6940-9ECE-BF10097932E4}" name="Column7791" dataDxfId="8593"/>
    <tableColumn id="7792" xr3:uid="{9DB31293-EBFB-614B-8DAD-9B80C29BC600}" name="Column7792" dataDxfId="8592"/>
    <tableColumn id="7793" xr3:uid="{8F635638-1CD2-2D45-B3F2-FE5BF5B32EF4}" name="Column7793" dataDxfId="8591"/>
    <tableColumn id="7794" xr3:uid="{579BA8B6-ED89-CD49-8954-F2EA6980B3D9}" name="Column7794" dataDxfId="8590"/>
    <tableColumn id="7795" xr3:uid="{DC8A2298-1527-DD48-B167-9D3D1C5B42C7}" name="Column7795" dataDxfId="8589"/>
    <tableColumn id="7796" xr3:uid="{8C210A3D-9A93-2041-83BB-CA73F08DE108}" name="Column7796" dataDxfId="8588"/>
    <tableColumn id="7797" xr3:uid="{4AD79FA0-97BF-7344-AA99-CEF89D80897C}" name="Column7797" dataDxfId="8587"/>
    <tableColumn id="7798" xr3:uid="{D081941D-97EC-B941-B8EE-1855B37936BF}" name="Column7798" dataDxfId="8586"/>
    <tableColumn id="7799" xr3:uid="{406E3DA6-34A3-264F-9C85-DB7382AF5048}" name="Column7799" dataDxfId="8585"/>
    <tableColumn id="7800" xr3:uid="{F08ABF5D-DAA4-0C46-A3FD-65CF556AD2DE}" name="Column7800" dataDxfId="8584"/>
    <tableColumn id="7801" xr3:uid="{C91E2292-D972-2942-9031-E64CE3E12724}" name="Column7801" dataDxfId="8583"/>
    <tableColumn id="7802" xr3:uid="{3B9254D7-D518-744C-87CA-4EA8D4BEFFD2}" name="Column7802" dataDxfId="8582"/>
    <tableColumn id="7803" xr3:uid="{5B3722C9-77CA-6C42-A23A-8D4CF9395C76}" name="Column7803" dataDxfId="8581"/>
    <tableColumn id="7804" xr3:uid="{03274E78-704B-8246-AF4E-43F8787AC13C}" name="Column7804" dataDxfId="8580"/>
    <tableColumn id="7805" xr3:uid="{22A1A9F1-845F-B440-9359-E1D2FCE51256}" name="Column7805" dataDxfId="8579"/>
    <tableColumn id="7806" xr3:uid="{2BBC1819-254E-8F42-8530-2EF52B79D33D}" name="Column7806" dataDxfId="8578"/>
    <tableColumn id="7807" xr3:uid="{90491770-5ADF-744F-8C40-47473389AC9E}" name="Column7807" dataDxfId="8577"/>
    <tableColumn id="7808" xr3:uid="{329B4536-E7C5-0042-B317-8D49B6E78A00}" name="Column7808" dataDxfId="8576"/>
    <tableColumn id="7809" xr3:uid="{F39EE73D-A94C-3E45-BAF9-ED4D0A5449F7}" name="Column7809" dataDxfId="8575"/>
    <tableColumn id="7810" xr3:uid="{44AB1469-8A9F-0B4D-BA4D-AC2D4EDA1135}" name="Column7810" dataDxfId="8574"/>
    <tableColumn id="7811" xr3:uid="{B5C969C1-443F-6347-A38B-8186A6DCCEFC}" name="Column7811" dataDxfId="8573"/>
    <tableColumn id="7812" xr3:uid="{A4C09C09-CF4F-204B-811B-42208A7A29C1}" name="Column7812" dataDxfId="8572"/>
    <tableColumn id="7813" xr3:uid="{60697F55-226A-BA4C-B324-F19F074B17A2}" name="Column7813" dataDxfId="8571"/>
    <tableColumn id="7814" xr3:uid="{489C75DF-2D9E-4A45-988C-65525ECD2075}" name="Column7814" dataDxfId="8570"/>
    <tableColumn id="7815" xr3:uid="{18E5992B-36CA-534C-A77D-0C3B58D42099}" name="Column7815" dataDxfId="8569"/>
    <tableColumn id="7816" xr3:uid="{CB46BBB2-7F2D-0646-AD6B-681061BC4DC4}" name="Column7816" dataDxfId="8568"/>
    <tableColumn id="7817" xr3:uid="{1D4401E9-A957-8B4A-B149-955634BC1DEB}" name="Column7817" dataDxfId="8567"/>
    <tableColumn id="7818" xr3:uid="{3BE9A353-55F9-0044-8A61-6CBFA8622E4B}" name="Column7818" dataDxfId="8566"/>
    <tableColumn id="7819" xr3:uid="{901083A5-7985-3445-BE2A-4E54C3CD1375}" name="Column7819" dataDxfId="8565"/>
    <tableColumn id="7820" xr3:uid="{A8A7D5C7-C6E9-0948-9E8C-2F0A38CBE2AE}" name="Column7820" dataDxfId="8564"/>
    <tableColumn id="7821" xr3:uid="{82F7D8D1-78D4-6747-8C8A-6F494AEDE80D}" name="Column7821" dataDxfId="8563"/>
    <tableColumn id="7822" xr3:uid="{96832D72-BA88-3E4F-A1E4-3B5B48745F79}" name="Column7822" dataDxfId="8562"/>
    <tableColumn id="7823" xr3:uid="{1EFB6AB9-FA03-F64E-B227-A6DF7F6F2773}" name="Column7823" dataDxfId="8561"/>
    <tableColumn id="7824" xr3:uid="{2985499C-EBF0-514F-B55A-C5B822B1DFDD}" name="Column7824" dataDxfId="8560"/>
    <tableColumn id="7825" xr3:uid="{7B4BE184-ED22-764A-9439-1116DAB19EF5}" name="Column7825" dataDxfId="8559"/>
    <tableColumn id="7826" xr3:uid="{AAC32A3C-ABBD-C14F-93C3-B9E92921DABF}" name="Column7826" dataDxfId="8558"/>
    <tableColumn id="7827" xr3:uid="{8170BC79-0697-E349-88BB-C1C88D2EF332}" name="Column7827" dataDxfId="8557"/>
    <tableColumn id="7828" xr3:uid="{A93A1021-115F-3B44-A05E-AB38235ECB53}" name="Column7828" dataDxfId="8556"/>
    <tableColumn id="7829" xr3:uid="{1F717905-A79E-0B4C-AD4D-C93414364EB6}" name="Column7829" dataDxfId="8555"/>
    <tableColumn id="7830" xr3:uid="{7FFE94D3-491C-DE40-9B99-94F7100334BF}" name="Column7830" dataDxfId="8554"/>
    <tableColumn id="7831" xr3:uid="{382C6618-AC05-D341-9C38-BD2B710F7C97}" name="Column7831" dataDxfId="8553"/>
    <tableColumn id="7832" xr3:uid="{2BFB60B6-1338-8547-AC51-1D6A00CF048D}" name="Column7832" dataDxfId="8552"/>
    <tableColumn id="7833" xr3:uid="{5E883E2C-E3F0-FC4C-B386-B69049CF11A8}" name="Column7833" dataDxfId="8551"/>
    <tableColumn id="7834" xr3:uid="{3748043B-796B-E341-913F-A1C1388557A3}" name="Column7834" dataDxfId="8550"/>
    <tableColumn id="7835" xr3:uid="{689D431E-F51B-2B41-9E91-56CFD14CEC20}" name="Column7835" dataDxfId="8549"/>
    <tableColumn id="7836" xr3:uid="{06568C6B-FBCA-7A46-AD08-4997F55DF587}" name="Column7836" dataDxfId="8548"/>
    <tableColumn id="7837" xr3:uid="{30E0CCB6-4356-0044-B49E-39C0002571DA}" name="Column7837" dataDxfId="8547"/>
    <tableColumn id="7838" xr3:uid="{9D1E399A-1125-5C42-AAC2-02C388C46E28}" name="Column7838" dataDxfId="8546"/>
    <tableColumn id="7839" xr3:uid="{A189B531-D754-8149-B1AD-159CDD6B44FB}" name="Column7839" dataDxfId="8545"/>
    <tableColumn id="7840" xr3:uid="{02F1F6EE-465F-CC4F-83F7-0A74CE24A9A2}" name="Column7840" dataDxfId="8544"/>
    <tableColumn id="7841" xr3:uid="{983B8022-FCD5-FF42-BEEA-EC3F9288404C}" name="Column7841" dataDxfId="8543"/>
    <tableColumn id="7842" xr3:uid="{0425962F-6018-8143-8BE5-2CD11A208744}" name="Column7842" dataDxfId="8542"/>
    <tableColumn id="7843" xr3:uid="{DC2F760C-1FA8-194E-9FD0-DFE7C820188D}" name="Column7843" dataDxfId="8541"/>
    <tableColumn id="7844" xr3:uid="{E8AF07C8-5CAD-D646-98AB-BB3956D5FD89}" name="Column7844" dataDxfId="8540"/>
    <tableColumn id="7845" xr3:uid="{CCA1BABE-65C9-EE45-839D-0C8B96B9CFCD}" name="Column7845" dataDxfId="8539"/>
    <tableColumn id="7846" xr3:uid="{35CA963D-7EF2-A548-9E2F-A21FD4D9003C}" name="Column7846" dataDxfId="8538"/>
    <tableColumn id="7847" xr3:uid="{6975D38E-855C-7C4A-A62A-30E872DA0505}" name="Column7847" dataDxfId="8537"/>
    <tableColumn id="7848" xr3:uid="{EB1E5783-20E8-6144-9CD8-A24C4B2BCE2D}" name="Column7848" dataDxfId="8536"/>
    <tableColumn id="7849" xr3:uid="{A043336A-526A-8045-BA18-DE143A53EA05}" name="Column7849" dataDxfId="8535"/>
    <tableColumn id="7850" xr3:uid="{432F6795-5E1C-8E46-A9F1-AED3FBADD9A8}" name="Column7850" dataDxfId="8534"/>
    <tableColumn id="7851" xr3:uid="{58D1536C-5D83-8744-9166-EC30A6AC6E36}" name="Column7851" dataDxfId="8533"/>
    <tableColumn id="7852" xr3:uid="{4ED07691-EFF0-A045-BE10-848761AF7028}" name="Column7852" dataDxfId="8532"/>
    <tableColumn id="7853" xr3:uid="{6641134D-F916-164F-95F5-3184066AA857}" name="Column7853" dataDxfId="8531"/>
    <tableColumn id="7854" xr3:uid="{4DC63D46-E361-6A4B-9A3A-FF10238A4AF5}" name="Column7854" dataDxfId="8530"/>
    <tableColumn id="7855" xr3:uid="{D0F5A5AE-D216-FF47-80A2-EB0D65758CAA}" name="Column7855" dataDxfId="8529"/>
    <tableColumn id="7856" xr3:uid="{09DBDFCC-F853-374D-9529-8DCE1112C1A4}" name="Column7856" dataDxfId="8528"/>
    <tableColumn id="7857" xr3:uid="{37A6A8FB-367A-D644-BAE0-4E250E0195D4}" name="Column7857" dataDxfId="8527"/>
    <tableColumn id="7858" xr3:uid="{9E522E40-2082-4341-9E7B-22BDF6D5F8AE}" name="Column7858" dataDxfId="8526"/>
    <tableColumn id="7859" xr3:uid="{39B565CA-28F5-A545-9FF6-BCC0DC137BF2}" name="Column7859" dataDxfId="8525"/>
    <tableColumn id="7860" xr3:uid="{416B0343-D93A-7E43-A494-EAC68243F389}" name="Column7860" dataDxfId="8524"/>
    <tableColumn id="7861" xr3:uid="{F969A995-19C9-C340-BC6D-73366FB509E0}" name="Column7861" dataDxfId="8523"/>
    <tableColumn id="7862" xr3:uid="{5F43365E-EDFD-574C-BF35-BF9AC4C8B603}" name="Column7862" dataDxfId="8522"/>
    <tableColumn id="7863" xr3:uid="{9E24C2D1-AC09-E446-8044-9C3751EFD2B3}" name="Column7863" dataDxfId="8521"/>
    <tableColumn id="7864" xr3:uid="{281B3764-7A05-9749-899B-A1252158D5C8}" name="Column7864" dataDxfId="8520"/>
    <tableColumn id="7865" xr3:uid="{C88F19DF-2F93-6246-B7B9-6CB812698CD0}" name="Column7865" dataDxfId="8519"/>
    <tableColumn id="7866" xr3:uid="{419B1C02-178E-8547-B70B-1E4A099F515D}" name="Column7866" dataDxfId="8518"/>
    <tableColumn id="7867" xr3:uid="{B4540D22-734C-7A4F-BDE2-7EAF33806455}" name="Column7867" dataDxfId="8517"/>
    <tableColumn id="7868" xr3:uid="{F2BF56A4-611C-1649-B40D-40DD8D284E76}" name="Column7868" dataDxfId="8516"/>
    <tableColumn id="7869" xr3:uid="{3037D1A8-375C-B746-9B0B-4E3771CB3BA8}" name="Column7869" dataDxfId="8515"/>
    <tableColumn id="7870" xr3:uid="{9A30A7EE-49DB-0E42-A0A9-0713277637E3}" name="Column7870" dataDxfId="8514"/>
    <tableColumn id="7871" xr3:uid="{27C7D6CE-265B-C542-A7C4-A57DB5D01015}" name="Column7871" dataDxfId="8513"/>
    <tableColumn id="7872" xr3:uid="{869131DE-C47A-D442-9BA5-1735ADA3A58E}" name="Column7872" dataDxfId="8512"/>
    <tableColumn id="7873" xr3:uid="{3A636D7F-3311-EC47-9CD5-508162C79682}" name="Column7873" dataDxfId="8511"/>
    <tableColumn id="7874" xr3:uid="{4B4C3EC1-AE59-DF4E-ABD2-1646E51683C3}" name="Column7874" dataDxfId="8510"/>
    <tableColumn id="7875" xr3:uid="{0EC9B796-0548-6B43-A6F8-61DDE8DDC574}" name="Column7875" dataDxfId="8509"/>
    <tableColumn id="7876" xr3:uid="{6F08C0C5-ECFB-2941-95B7-D30B7F1B5D13}" name="Column7876" dataDxfId="8508"/>
    <tableColumn id="7877" xr3:uid="{0528B8D9-F2B2-354A-BB8C-70AB54E26CF0}" name="Column7877" dataDxfId="8507"/>
    <tableColumn id="7878" xr3:uid="{93FAFE78-8561-9845-B11B-212D67E0AC5A}" name="Column7878" dataDxfId="8506"/>
    <tableColumn id="7879" xr3:uid="{7A8D69F4-82D6-E04B-9135-25C662851F21}" name="Column7879" dataDxfId="8505"/>
    <tableColumn id="7880" xr3:uid="{0654B501-F1D9-9142-817D-D61A975AA46F}" name="Column7880" dataDxfId="8504"/>
    <tableColumn id="7881" xr3:uid="{3510E8BA-A495-514B-9EAB-C9D7E6A99476}" name="Column7881" dataDxfId="8503"/>
    <tableColumn id="7882" xr3:uid="{5ED74D0B-4535-C248-9C8A-94EEF1A8F0FC}" name="Column7882" dataDxfId="8502"/>
    <tableColumn id="7883" xr3:uid="{8B373394-7E77-8E4B-86B5-5BF6DD4AEC2F}" name="Column7883" dataDxfId="8501"/>
    <tableColumn id="7884" xr3:uid="{B089B330-3E56-B048-8F53-8915930D571D}" name="Column7884" dataDxfId="8500"/>
    <tableColumn id="7885" xr3:uid="{AE442C70-F7A2-2C4B-B090-62EEE1CD403B}" name="Column7885" dataDxfId="8499"/>
    <tableColumn id="7886" xr3:uid="{9CCA2689-EC8F-F245-B575-0853F25BDFB7}" name="Column7886" dataDxfId="8498"/>
    <tableColumn id="7887" xr3:uid="{566DE467-C342-6E4D-8E47-51C1C723B05C}" name="Column7887" dataDxfId="8497"/>
    <tableColumn id="7888" xr3:uid="{5C287017-0837-0746-A02B-B0FC2AA6301D}" name="Column7888" dataDxfId="8496"/>
    <tableColumn id="7889" xr3:uid="{703DCC3C-BF54-F84B-861F-A676863EC160}" name="Column7889" dataDxfId="8495"/>
    <tableColumn id="7890" xr3:uid="{D6032D09-92DB-024C-B3E4-C4DC3FA76A13}" name="Column7890" dataDxfId="8494"/>
    <tableColumn id="7891" xr3:uid="{F6541972-C4BE-3B48-B8AE-1F93B5ECF84F}" name="Column7891" dataDxfId="8493"/>
    <tableColumn id="7892" xr3:uid="{41BBCF8B-1C9F-B242-BBD2-6D1B9502A40E}" name="Column7892" dataDxfId="8492"/>
    <tableColumn id="7893" xr3:uid="{51CB72E3-1DE1-8C4A-ACBF-D8F6E392718C}" name="Column7893" dataDxfId="8491"/>
    <tableColumn id="7894" xr3:uid="{E40F7582-16AB-A847-B2C4-677208459018}" name="Column7894" dataDxfId="8490"/>
    <tableColumn id="7895" xr3:uid="{89462122-65A6-B447-BC49-8FB7833E4C32}" name="Column7895" dataDxfId="8489"/>
    <tableColumn id="7896" xr3:uid="{9104DFB3-E807-2E4B-8457-838CCB263612}" name="Column7896" dataDxfId="8488"/>
    <tableColumn id="7897" xr3:uid="{FEC0C6A1-9587-5646-8DB9-2966BE38C6BE}" name="Column7897" dataDxfId="8487"/>
    <tableColumn id="7898" xr3:uid="{3C08E547-0997-664B-A8D1-BDBA1E297588}" name="Column7898" dataDxfId="8486"/>
    <tableColumn id="7899" xr3:uid="{3343A84A-6E88-0447-8B77-A8489F5B2BD4}" name="Column7899" dataDxfId="8485"/>
    <tableColumn id="7900" xr3:uid="{01FF6AF9-DA84-0D48-9D01-0C8FCE14CC83}" name="Column7900" dataDxfId="8484"/>
    <tableColumn id="7901" xr3:uid="{2C347C1E-196B-0F40-8D41-5B142F5C83C0}" name="Column7901" dataDxfId="8483"/>
    <tableColumn id="7902" xr3:uid="{04652993-572A-2C48-BD0A-6CA7FB17BEE7}" name="Column7902" dataDxfId="8482"/>
    <tableColumn id="7903" xr3:uid="{DC9FBBAD-6433-2B42-B4E4-0E5B4D3C696E}" name="Column7903" dataDxfId="8481"/>
    <tableColumn id="7904" xr3:uid="{13989EE4-5665-1A42-9723-C6F8A0202470}" name="Column7904" dataDxfId="8480"/>
    <tableColumn id="7905" xr3:uid="{9E033202-2578-8040-983A-1682FC17EC3A}" name="Column7905" dataDxfId="8479"/>
    <tableColumn id="7906" xr3:uid="{336C6D6F-F5EC-0341-9B4E-20C4A1E9C004}" name="Column7906" dataDxfId="8478"/>
    <tableColumn id="7907" xr3:uid="{BBC95899-C832-4547-BE89-A3E570C285DD}" name="Column7907" dataDxfId="8477"/>
    <tableColumn id="7908" xr3:uid="{26F40431-39EB-8949-9521-3DDC21380A50}" name="Column7908" dataDxfId="8476"/>
    <tableColumn id="7909" xr3:uid="{ED9CA6C3-47C1-484B-A2BC-9A9FF5D81BCD}" name="Column7909" dataDxfId="8475"/>
    <tableColumn id="7910" xr3:uid="{B0D5C958-65A4-8C44-BF0F-4762FD3D8707}" name="Column7910" dataDxfId="8474"/>
    <tableColumn id="7911" xr3:uid="{E169CA80-E64E-AB48-BA2C-6248BD386AAE}" name="Column7911" dataDxfId="8473"/>
    <tableColumn id="7912" xr3:uid="{3FD92748-C204-6A4C-8DFD-98DC04C259BC}" name="Column7912" dataDxfId="8472"/>
    <tableColumn id="7913" xr3:uid="{B7540CF3-3421-AB49-AAFF-A075A48DB0C0}" name="Column7913" dataDxfId="8471"/>
    <tableColumn id="7914" xr3:uid="{DBDFAC92-0BBF-5E4F-964B-ED2BDB6078C6}" name="Column7914" dataDxfId="8470"/>
    <tableColumn id="7915" xr3:uid="{534DC41B-5D04-2C4E-887C-AB0A58B83501}" name="Column7915" dataDxfId="8469"/>
    <tableColumn id="7916" xr3:uid="{0E41748D-B6D4-E543-AEB5-97E74B943A9D}" name="Column7916" dataDxfId="8468"/>
    <tableColumn id="7917" xr3:uid="{72E8D815-241E-A346-8C05-A15F34321BE1}" name="Column7917" dataDxfId="8467"/>
    <tableColumn id="7918" xr3:uid="{F1410CAE-B181-244C-9531-5F064F285C78}" name="Column7918" dataDxfId="8466"/>
    <tableColumn id="7919" xr3:uid="{99C12AA1-6965-C547-A98C-E6C5A37B7A1E}" name="Column7919" dataDxfId="8465"/>
    <tableColumn id="7920" xr3:uid="{10F2A772-E518-4546-B958-8650D76D3CD4}" name="Column7920" dataDxfId="8464"/>
    <tableColumn id="7921" xr3:uid="{95E0E8AC-998F-FC4B-827F-81D54C0D9445}" name="Column7921" dataDxfId="8463"/>
    <tableColumn id="7922" xr3:uid="{58CFC8CA-030A-7F40-9C2A-08CBF86CF131}" name="Column7922" dataDxfId="8462"/>
    <tableColumn id="7923" xr3:uid="{B8633597-DB62-A64D-844B-000D7C2BA99A}" name="Column7923" dataDxfId="8461"/>
    <tableColumn id="7924" xr3:uid="{BAF07D5D-394F-474F-AC25-A025DC5D2DA9}" name="Column7924" dataDxfId="8460"/>
    <tableColumn id="7925" xr3:uid="{650C9FFA-516E-3D45-AA27-B9F78C0A148B}" name="Column7925" dataDxfId="8459"/>
    <tableColumn id="7926" xr3:uid="{72B207B6-CD0B-3A4B-AC97-2D07ECE37AE8}" name="Column7926" dataDxfId="8458"/>
    <tableColumn id="7927" xr3:uid="{8C530E12-D075-BB40-AEFD-534D060C0C8E}" name="Column7927" dataDxfId="8457"/>
    <tableColumn id="7928" xr3:uid="{C08D3615-93C6-4F4D-AB35-C7E933E4F772}" name="Column7928" dataDxfId="8456"/>
    <tableColumn id="7929" xr3:uid="{A0830AAB-01F2-604A-BF7A-E8DF2FE2B8B1}" name="Column7929" dataDxfId="8455"/>
    <tableColumn id="7930" xr3:uid="{37C90460-C3FB-BD46-A57C-3A93E7FB1B77}" name="Column7930" dataDxfId="8454"/>
    <tableColumn id="7931" xr3:uid="{0226B131-508D-8548-9D39-1FF192561935}" name="Column7931" dataDxfId="8453"/>
    <tableColumn id="7932" xr3:uid="{75978F43-C3B9-804A-876D-F53B1014B9A1}" name="Column7932" dataDxfId="8452"/>
    <tableColumn id="7933" xr3:uid="{2A82B6DA-5B59-7B43-BBF8-6730855FD151}" name="Column7933" dataDxfId="8451"/>
    <tableColumn id="7934" xr3:uid="{C688CCD3-E04B-AE40-8477-E26C98949E56}" name="Column7934" dataDxfId="8450"/>
    <tableColumn id="7935" xr3:uid="{B41FCC62-2F4A-DC4F-9062-426A3D3814A0}" name="Column7935" dataDxfId="8449"/>
    <tableColumn id="7936" xr3:uid="{9ED77CD1-7B41-B349-9F56-9E240AEAB7B9}" name="Column7936" dataDxfId="8448"/>
    <tableColumn id="7937" xr3:uid="{8EDADD51-7455-ED41-96C7-B9CF9CCD4999}" name="Column7937" dataDxfId="8447"/>
    <tableColumn id="7938" xr3:uid="{8D7E7027-4784-D14D-8339-B503A003EF0A}" name="Column7938" dataDxfId="8446"/>
    <tableColumn id="7939" xr3:uid="{B3BFF5B3-5F2F-C047-93A1-2EB14109444D}" name="Column7939" dataDxfId="8445"/>
    <tableColumn id="7940" xr3:uid="{58D9F21F-A448-D844-9BC8-C30C0EADE117}" name="Column7940" dataDxfId="8444"/>
    <tableColumn id="7941" xr3:uid="{1910FD4A-E005-8140-8447-269968FE67FB}" name="Column7941" dataDxfId="8443"/>
    <tableColumn id="7942" xr3:uid="{6263993E-929B-C149-8A85-7DA8DB85694F}" name="Column7942" dataDxfId="8442"/>
    <tableColumn id="7943" xr3:uid="{C5387C36-745D-364A-9BD0-7AA498995044}" name="Column7943" dataDxfId="8441"/>
    <tableColumn id="7944" xr3:uid="{0165A3C5-D2E4-394E-98B7-07DDB8DAF0D5}" name="Column7944" dataDxfId="8440"/>
    <tableColumn id="7945" xr3:uid="{819A4B17-538E-9E4E-91C2-4A236077725A}" name="Column7945" dataDxfId="8439"/>
    <tableColumn id="7946" xr3:uid="{E968F3F4-0193-C044-8198-5B75EF43E4D8}" name="Column7946" dataDxfId="8438"/>
    <tableColumn id="7947" xr3:uid="{E35047C5-FC35-2845-B762-FA3241F7603A}" name="Column7947" dataDxfId="8437"/>
    <tableColumn id="7948" xr3:uid="{FA51091B-F15A-7E47-92A1-3BA4BC651558}" name="Column7948" dataDxfId="8436"/>
    <tableColumn id="7949" xr3:uid="{3E01B364-D7BD-1C4C-A50B-789AB4B2A3C0}" name="Column7949" dataDxfId="8435"/>
    <tableColumn id="7950" xr3:uid="{7813EF45-B4AB-BA41-BF6A-160B2EB06AB8}" name="Column7950" dataDxfId="8434"/>
    <tableColumn id="7951" xr3:uid="{8BE87469-08A9-2C48-8B75-CABA6589CAE7}" name="Column7951" dataDxfId="8433"/>
    <tableColumn id="7952" xr3:uid="{9D5AFDFC-A2F5-5044-A520-2F8BBADB059B}" name="Column7952" dataDxfId="8432"/>
    <tableColumn id="7953" xr3:uid="{DB7F8F32-2DBD-DC4C-B08F-A23CDEDCD39E}" name="Column7953" dataDxfId="8431"/>
    <tableColumn id="7954" xr3:uid="{C8E0F362-9F98-0846-AB8E-E5FAEB1F89ED}" name="Column7954" dataDxfId="8430"/>
    <tableColumn id="7955" xr3:uid="{0069A26B-2084-4041-A517-C92D018321D0}" name="Column7955" dataDxfId="8429"/>
    <tableColumn id="7956" xr3:uid="{968BB50B-D5EC-1641-AC74-10C808458E64}" name="Column7956" dataDxfId="8428"/>
    <tableColumn id="7957" xr3:uid="{FB4F5DC1-D438-AD43-941F-5B0CDA8047E5}" name="Column7957" dataDxfId="8427"/>
    <tableColumn id="7958" xr3:uid="{04D3720A-81F9-1E4B-9F7C-881595336DF5}" name="Column7958" dataDxfId="8426"/>
    <tableColumn id="7959" xr3:uid="{C88B391B-8858-664E-A813-B9EFB3872168}" name="Column7959" dataDxfId="8425"/>
    <tableColumn id="7960" xr3:uid="{AACD1E19-0D09-A34B-B438-5F869FC53CC1}" name="Column7960" dataDxfId="8424"/>
    <tableColumn id="7961" xr3:uid="{754D5D1C-6726-F74F-8334-9617A39F12E5}" name="Column7961" dataDxfId="8423"/>
    <tableColumn id="7962" xr3:uid="{04EA047F-D5AB-FD42-A4C6-22EFC5A101E6}" name="Column7962" dataDxfId="8422"/>
    <tableColumn id="7963" xr3:uid="{909FCCA4-FD1B-D842-831C-F2514C0025EC}" name="Column7963" dataDxfId="8421"/>
    <tableColumn id="7964" xr3:uid="{BA3F800C-3ECB-AE4A-9E4D-67C799F9B971}" name="Column7964" dataDxfId="8420"/>
    <tableColumn id="7965" xr3:uid="{D4E519EC-F5B1-3649-B1F9-AE152D573B15}" name="Column7965" dataDxfId="8419"/>
    <tableColumn id="7966" xr3:uid="{9ECCF262-B8FF-FA44-AAC2-FAE73382F7DE}" name="Column7966" dataDxfId="8418"/>
    <tableColumn id="7967" xr3:uid="{A8EF3C07-8958-E54E-82F3-8E815E154D5D}" name="Column7967" dataDxfId="8417"/>
    <tableColumn id="7968" xr3:uid="{69374D3D-132E-5742-A13E-1A99BFBBD7FF}" name="Column7968" dataDxfId="8416"/>
    <tableColumn id="7969" xr3:uid="{1AC796BA-44F9-6F47-A061-48F1ADA62CA6}" name="Column7969" dataDxfId="8415"/>
    <tableColumn id="7970" xr3:uid="{14BB13D4-660E-FD4F-9831-92B794BCD824}" name="Column7970" dataDxfId="8414"/>
    <tableColumn id="7971" xr3:uid="{026B76E2-1E1E-6545-AC81-D9221A820576}" name="Column7971" dataDxfId="8413"/>
    <tableColumn id="7972" xr3:uid="{3C5DE317-02A9-E842-B3D1-1B4CF0EE64A8}" name="Column7972" dataDxfId="8412"/>
    <tableColumn id="7973" xr3:uid="{66B3B372-33FB-AA4F-A001-5ADA9ABEAC41}" name="Column7973" dataDxfId="8411"/>
    <tableColumn id="7974" xr3:uid="{3E60D3C6-D826-D64F-8DF0-96C0A16AE7F6}" name="Column7974" dataDxfId="8410"/>
    <tableColumn id="7975" xr3:uid="{FBFEC487-314C-694A-A84A-67E1659BDE4F}" name="Column7975" dataDxfId="8409"/>
    <tableColumn id="7976" xr3:uid="{79A97502-CF53-D64D-A822-118FE5D4A253}" name="Column7976" dataDxfId="8408"/>
    <tableColumn id="7977" xr3:uid="{A3D5DD50-E0AE-C843-B738-E5181A6BF7D9}" name="Column7977" dataDxfId="8407"/>
    <tableColumn id="7978" xr3:uid="{2687CD09-FACF-E744-ADAF-9F95F75EBB86}" name="Column7978" dataDxfId="8406"/>
    <tableColumn id="7979" xr3:uid="{1BBB46C4-60D4-394C-8DF8-F3DB452EEA7A}" name="Column7979" dataDxfId="8405"/>
    <tableColumn id="7980" xr3:uid="{B47635AE-8301-AB4C-8F24-DB2A3A1C9348}" name="Column7980" dataDxfId="8404"/>
    <tableColumn id="7981" xr3:uid="{34A1FB26-F426-0A4F-BE48-81734EEFC26B}" name="Column7981" dataDxfId="8403"/>
    <tableColumn id="7982" xr3:uid="{BF237632-A984-BF47-B28B-33CF65DF90CC}" name="Column7982" dataDxfId="8402"/>
    <tableColumn id="7983" xr3:uid="{B6F61B7A-C30F-A74D-8E04-3261D5464627}" name="Column7983" dataDxfId="8401"/>
    <tableColumn id="7984" xr3:uid="{D3AD2EC0-897B-4749-A300-645584BCA434}" name="Column7984" dataDxfId="8400"/>
    <tableColumn id="7985" xr3:uid="{59109271-4F19-B049-B6B8-CB18FBEC27C7}" name="Column7985" dataDxfId="8399"/>
    <tableColumn id="7986" xr3:uid="{4653824F-0389-3447-A128-65E5D2055458}" name="Column7986" dataDxfId="8398"/>
    <tableColumn id="7987" xr3:uid="{BC07521C-3903-FB47-BB3E-DF2DFE27BC5F}" name="Column7987" dataDxfId="8397"/>
    <tableColumn id="7988" xr3:uid="{99B389C1-72DF-BA41-83BB-617A8C0B3221}" name="Column7988" dataDxfId="8396"/>
    <tableColumn id="7989" xr3:uid="{395909AE-8BB8-6246-AB60-EACA0726286E}" name="Column7989" dataDxfId="8395"/>
    <tableColumn id="7990" xr3:uid="{7AF0B77D-B94F-7149-81D5-88D6237A4BD0}" name="Column7990" dataDxfId="8394"/>
    <tableColumn id="7991" xr3:uid="{17BED769-4574-D74B-ADFA-CCB1299BC8C4}" name="Column7991" dataDxfId="8393"/>
    <tableColumn id="7992" xr3:uid="{5C6F68D7-8584-1B42-8AE6-CCE3B65DE830}" name="Column7992" dataDxfId="8392"/>
    <tableColumn id="7993" xr3:uid="{FD6D09E8-E3E8-2546-8BF1-182437393496}" name="Column7993" dataDxfId="8391"/>
    <tableColumn id="7994" xr3:uid="{3BE3D8AB-A329-864C-9A0A-5724803C137D}" name="Column7994" dataDxfId="8390"/>
    <tableColumn id="7995" xr3:uid="{0D57DC36-18E9-2443-99F9-43744CF8362D}" name="Column7995" dataDxfId="8389"/>
    <tableColumn id="7996" xr3:uid="{C9D96948-EBAA-3745-8574-1511F6215160}" name="Column7996" dataDxfId="8388"/>
    <tableColumn id="7997" xr3:uid="{A24439F1-A9F4-024C-A65D-84FE98C8285C}" name="Column7997" dataDxfId="8387"/>
    <tableColumn id="7998" xr3:uid="{60470B84-E77B-2746-8806-95D53A282C4A}" name="Column7998" dataDxfId="8386"/>
    <tableColumn id="7999" xr3:uid="{3362F90D-5F2C-244E-96F2-1B7932BE289C}" name="Column7999" dataDxfId="8385"/>
    <tableColumn id="8000" xr3:uid="{BD5A1EFC-204F-A046-AA43-DFF0D148771E}" name="Column8000" dataDxfId="8384"/>
    <tableColumn id="8001" xr3:uid="{C17BFED8-51E6-2B45-992F-5C7800090C13}" name="Column8001" dataDxfId="8383"/>
    <tableColumn id="8002" xr3:uid="{F793DF8E-9617-5941-A93F-5DB40799C731}" name="Column8002" dataDxfId="8382"/>
    <tableColumn id="8003" xr3:uid="{614D19F7-F87E-3C47-B8F7-F0B327F6FED2}" name="Column8003" dataDxfId="8381"/>
    <tableColumn id="8004" xr3:uid="{779C7280-C232-074B-8176-10416A4606DE}" name="Column8004" dataDxfId="8380"/>
    <tableColumn id="8005" xr3:uid="{81D39A85-61BD-A74F-96D3-626FFCCF0640}" name="Column8005" dataDxfId="8379"/>
    <tableColumn id="8006" xr3:uid="{63B4CDB8-DE76-B645-8624-D92E85FA0A60}" name="Column8006" dataDxfId="8378"/>
    <tableColumn id="8007" xr3:uid="{6DEE7085-2E54-644B-ADE4-3F1B118910BE}" name="Column8007" dataDxfId="8377"/>
    <tableColumn id="8008" xr3:uid="{0E892A98-156E-604C-9380-82C567D3C097}" name="Column8008" dataDxfId="8376"/>
    <tableColumn id="8009" xr3:uid="{3E5F07E7-D1C9-7A4D-8B88-039304A09CE0}" name="Column8009" dataDxfId="8375"/>
    <tableColumn id="8010" xr3:uid="{3CCC3666-A38A-404C-9B0E-349C62B1E59A}" name="Column8010" dataDxfId="8374"/>
    <tableColumn id="8011" xr3:uid="{E9DD3BA1-CB5F-5442-8B1C-5013A2954EB9}" name="Column8011" dataDxfId="8373"/>
    <tableColumn id="8012" xr3:uid="{3F87B30B-9D9A-D244-9B35-6D4464FE0FAD}" name="Column8012" dataDxfId="8372"/>
    <tableColumn id="8013" xr3:uid="{0716A0DE-89CB-6645-8531-79F008507ED4}" name="Column8013" dataDxfId="8371"/>
    <tableColumn id="8014" xr3:uid="{F951DFDB-DFC8-F542-8BC6-E7353727F2AD}" name="Column8014" dataDxfId="8370"/>
    <tableColumn id="8015" xr3:uid="{497F8A84-0F2F-724C-BD1D-87BB816B1904}" name="Column8015" dataDxfId="8369"/>
    <tableColumn id="8016" xr3:uid="{409CA35A-1D93-324B-B2F5-3024B1F4FC0F}" name="Column8016" dataDxfId="8368"/>
    <tableColumn id="8017" xr3:uid="{2E9C5CBD-B15E-D94C-A1DB-F32FC8F9F8B4}" name="Column8017" dataDxfId="8367"/>
    <tableColumn id="8018" xr3:uid="{4E035E8E-CC5A-6C40-B45F-D52DDC3B524D}" name="Column8018" dataDxfId="8366"/>
    <tableColumn id="8019" xr3:uid="{F4240B84-9AAA-5C4E-9E08-2EA8DA4D1ECD}" name="Column8019" dataDxfId="8365"/>
    <tableColumn id="8020" xr3:uid="{C7EC294F-2116-E84F-B710-D5A07D8488E5}" name="Column8020" dataDxfId="8364"/>
    <tableColumn id="8021" xr3:uid="{BF060B75-F5E2-114A-89AC-C4AACE541AA0}" name="Column8021" dataDxfId="8363"/>
    <tableColumn id="8022" xr3:uid="{2A91A98E-B3DF-8C49-97FA-D8E44B2DACBE}" name="Column8022" dataDxfId="8362"/>
    <tableColumn id="8023" xr3:uid="{C079F2F8-97C2-AE45-95F2-42514DB85426}" name="Column8023" dataDxfId="8361"/>
    <tableColumn id="8024" xr3:uid="{A99C24E4-3C58-9641-BBD9-91F70A9510CA}" name="Column8024" dataDxfId="8360"/>
    <tableColumn id="8025" xr3:uid="{56400590-F134-174D-ADEA-445271B739CE}" name="Column8025" dataDxfId="8359"/>
    <tableColumn id="8026" xr3:uid="{66FD4DBE-15D1-AE40-AFDF-C07F85C0EEE9}" name="Column8026" dataDxfId="8358"/>
    <tableColumn id="8027" xr3:uid="{C6888BE8-C459-7A45-80A7-3F3B0FBC12B0}" name="Column8027" dataDxfId="8357"/>
    <tableColumn id="8028" xr3:uid="{5CAE438C-BBC7-A946-94A1-84A77A6D0C33}" name="Column8028" dataDxfId="8356"/>
    <tableColumn id="8029" xr3:uid="{E4974EF5-505B-5D46-9905-37E297F8A007}" name="Column8029" dataDxfId="8355"/>
    <tableColumn id="8030" xr3:uid="{1BFA1385-7424-E644-875E-F73FBE90C1F1}" name="Column8030" dataDxfId="8354"/>
    <tableColumn id="8031" xr3:uid="{ABF7290D-6DE4-6647-9C06-00FFD5B992E9}" name="Column8031" dataDxfId="8353"/>
    <tableColumn id="8032" xr3:uid="{D29E83B6-7C44-EB4F-AA6A-40AB530A6341}" name="Column8032" dataDxfId="8352"/>
    <tableColumn id="8033" xr3:uid="{86D4BD90-FF3D-3E4A-97C8-5D33782EEBA6}" name="Column8033" dataDxfId="8351"/>
    <tableColumn id="8034" xr3:uid="{A6557350-4DD1-634B-9AD9-BCA059CD21CA}" name="Column8034" dataDxfId="8350"/>
    <tableColumn id="8035" xr3:uid="{FBB94510-23D8-8F46-B8E9-A290D3912466}" name="Column8035" dataDxfId="8349"/>
    <tableColumn id="8036" xr3:uid="{D607CE4D-7166-F648-A429-671629D76F4F}" name="Column8036" dataDxfId="8348"/>
    <tableColumn id="8037" xr3:uid="{29C45594-903A-F64A-9DEB-897E0727CBEB}" name="Column8037" dataDxfId="8347"/>
    <tableColumn id="8038" xr3:uid="{23E6E2EF-8CA9-F14D-B60F-32278032FCD5}" name="Column8038" dataDxfId="8346"/>
    <tableColumn id="8039" xr3:uid="{9BCEDDB8-1975-1E4B-95CE-000A39A12B30}" name="Column8039" dataDxfId="8345"/>
    <tableColumn id="8040" xr3:uid="{E407DE47-2159-2A4F-84DA-8DAC2A1B8479}" name="Column8040" dataDxfId="8344"/>
    <tableColumn id="8041" xr3:uid="{B18A46F3-ACC2-4046-852E-9E00E4E25DCC}" name="Column8041" dataDxfId="8343"/>
    <tableColumn id="8042" xr3:uid="{5C29692D-6B6A-CD4F-9CEF-7FB699E1E740}" name="Column8042" dataDxfId="8342"/>
    <tableColumn id="8043" xr3:uid="{41100E57-4C1B-8246-8135-BABE719FACAE}" name="Column8043" dataDxfId="8341"/>
    <tableColumn id="8044" xr3:uid="{623806D3-7405-DA40-B1F8-8E49C05766E0}" name="Column8044" dataDxfId="8340"/>
    <tableColumn id="8045" xr3:uid="{02A4E517-954B-844F-9038-478553500E24}" name="Column8045" dataDxfId="8339"/>
    <tableColumn id="8046" xr3:uid="{6886F376-D2BD-BF46-83C9-C7EEA6056B61}" name="Column8046" dataDxfId="8338"/>
    <tableColumn id="8047" xr3:uid="{A4A54EAD-2ABE-4547-ACC7-31F22A9C312A}" name="Column8047" dataDxfId="8337"/>
    <tableColumn id="8048" xr3:uid="{36A757B6-EC44-E84D-A270-CE840EB12737}" name="Column8048" dataDxfId="8336"/>
    <tableColumn id="8049" xr3:uid="{A3B74104-02A3-F849-A292-5EFF3D2B155D}" name="Column8049" dataDxfId="8335"/>
    <tableColumn id="8050" xr3:uid="{B0185658-5065-7244-A70D-1808D2FF94BF}" name="Column8050" dataDxfId="8334"/>
    <tableColumn id="8051" xr3:uid="{5CB9C720-BD5F-E54C-8132-C206BD801CFF}" name="Column8051" dataDxfId="8333"/>
    <tableColumn id="8052" xr3:uid="{AAC44E6F-7240-614D-A5EF-23870F2CDEE9}" name="Column8052" dataDxfId="8332"/>
    <tableColumn id="8053" xr3:uid="{132A8D06-661E-1B4E-AB06-AD3152E4FD7F}" name="Column8053" dataDxfId="8331"/>
    <tableColumn id="8054" xr3:uid="{82A730E3-66B2-ED40-A5DC-6998CFE22ABE}" name="Column8054" dataDxfId="8330"/>
    <tableColumn id="8055" xr3:uid="{105C7F24-591F-4A40-8446-D2A6A155772C}" name="Column8055" dataDxfId="8329"/>
    <tableColumn id="8056" xr3:uid="{BCF7ABD6-B028-A74D-86C5-8FB96C150721}" name="Column8056" dataDxfId="8328"/>
    <tableColumn id="8057" xr3:uid="{25E19E69-499E-844E-9CD0-848C1E7E10ED}" name="Column8057" dataDxfId="8327"/>
    <tableColumn id="8058" xr3:uid="{09202FFC-90A5-BF4F-8B1F-D3496FCFF079}" name="Column8058" dataDxfId="8326"/>
    <tableColumn id="8059" xr3:uid="{7359826C-A73B-D540-8345-62FAF3F5E103}" name="Column8059" dataDxfId="8325"/>
    <tableColumn id="8060" xr3:uid="{331BA4D1-8C74-0542-B2FD-202242D06B6C}" name="Column8060" dataDxfId="8324"/>
    <tableColumn id="8061" xr3:uid="{7D7F2E66-5B57-3D4E-97A6-5FB5C3AFBD5A}" name="Column8061" dataDxfId="8323"/>
    <tableColumn id="8062" xr3:uid="{24283C46-46BE-2F43-AE89-5298E9B612A4}" name="Column8062" dataDxfId="8322"/>
    <tableColumn id="8063" xr3:uid="{45B4F914-D216-384E-9D72-7EF7FE8B983A}" name="Column8063" dataDxfId="8321"/>
    <tableColumn id="8064" xr3:uid="{54243D9A-2FBC-FD46-8861-D2809FECD63A}" name="Column8064" dataDxfId="8320"/>
    <tableColumn id="8065" xr3:uid="{4D6F8B2D-F417-6246-93B0-24B94E559AEB}" name="Column8065" dataDxfId="8319"/>
    <tableColumn id="8066" xr3:uid="{7B31AF4E-8F70-2E4A-87E5-A57C600C9751}" name="Column8066" dataDxfId="8318"/>
    <tableColumn id="8067" xr3:uid="{7A5DF2A5-CFCB-2B4C-8D27-87DEAC6D29D2}" name="Column8067" dataDxfId="8317"/>
    <tableColumn id="8068" xr3:uid="{406FDB80-009B-5341-9B56-DFC06368C0FC}" name="Column8068" dataDxfId="8316"/>
    <tableColumn id="8069" xr3:uid="{D916FF57-AF5A-DF4E-8AAF-6D309995AE88}" name="Column8069" dataDxfId="8315"/>
    <tableColumn id="8070" xr3:uid="{06B3224E-6292-6F48-BDDC-86491975893E}" name="Column8070" dataDxfId="8314"/>
    <tableColumn id="8071" xr3:uid="{9E445E18-8B3D-0348-8EE6-4A916D73ACF2}" name="Column8071" dataDxfId="8313"/>
    <tableColumn id="8072" xr3:uid="{F001BA4D-3BBF-674D-AD73-560EBA949B96}" name="Column8072" dataDxfId="8312"/>
    <tableColumn id="8073" xr3:uid="{8409FA1D-B5C3-554B-8075-2CC6202304A0}" name="Column8073" dataDxfId="8311"/>
    <tableColumn id="8074" xr3:uid="{BD714C0A-CEB7-C447-8B84-A46FCE6C238F}" name="Column8074" dataDxfId="8310"/>
    <tableColumn id="8075" xr3:uid="{195E1BD6-9DAF-F347-B560-1AB1B0AA5F7D}" name="Column8075" dataDxfId="8309"/>
    <tableColumn id="8076" xr3:uid="{6C0F6E1D-381D-C941-8D3C-7AF461A96D1F}" name="Column8076" dataDxfId="8308"/>
    <tableColumn id="8077" xr3:uid="{A227C894-A754-5744-B826-697486A64268}" name="Column8077" dataDxfId="8307"/>
    <tableColumn id="8078" xr3:uid="{F06AD062-4858-B843-A680-FF0A5C89833E}" name="Column8078" dataDxfId="8306"/>
    <tableColumn id="8079" xr3:uid="{F37CC834-2A46-9A49-9685-2320BBBF66ED}" name="Column8079" dataDxfId="8305"/>
    <tableColumn id="8080" xr3:uid="{E5CB4358-A0B1-B04C-8592-EA9DDC605AFE}" name="Column8080" dataDxfId="8304"/>
    <tableColumn id="8081" xr3:uid="{D4FC0C8F-DEE7-9546-8329-06D603F20890}" name="Column8081" dataDxfId="8303"/>
    <tableColumn id="8082" xr3:uid="{E6D64EFC-5748-6F4C-A337-A0DF02462D65}" name="Column8082" dataDxfId="8302"/>
    <tableColumn id="8083" xr3:uid="{D0503BDD-F38C-6A42-970A-9352A8EA9DAA}" name="Column8083" dataDxfId="8301"/>
    <tableColumn id="8084" xr3:uid="{3D6F9365-650C-BC48-BDEF-A5693AD9B2AD}" name="Column8084" dataDxfId="8300"/>
    <tableColumn id="8085" xr3:uid="{FA1F05A7-4857-7647-B81B-0B6AA2F96438}" name="Column8085" dataDxfId="8299"/>
    <tableColumn id="8086" xr3:uid="{AE27DCB1-93FD-5943-BA5B-F109B2871982}" name="Column8086" dataDxfId="8298"/>
    <tableColumn id="8087" xr3:uid="{17D7FE70-6097-AF4E-A8B5-A7CA6A261397}" name="Column8087" dataDxfId="8297"/>
    <tableColumn id="8088" xr3:uid="{523870C8-01AA-384D-9164-4CB6D8654293}" name="Column8088" dataDxfId="8296"/>
    <tableColumn id="8089" xr3:uid="{50DEAB33-BAD8-4E42-AA93-A3CA65F92922}" name="Column8089" dataDxfId="8295"/>
    <tableColumn id="8090" xr3:uid="{3C895A59-95AD-8F45-926D-22EAAF9B930D}" name="Column8090" dataDxfId="8294"/>
    <tableColumn id="8091" xr3:uid="{A48C9D9B-22C5-EE45-B6AE-D31F3F345D52}" name="Column8091" dataDxfId="8293"/>
    <tableColumn id="8092" xr3:uid="{B52F71BC-C0B9-FD44-8CC1-B527AE938100}" name="Column8092" dataDxfId="8292"/>
    <tableColumn id="8093" xr3:uid="{94DBF652-FBCF-8E44-8116-6B6287BC0D9E}" name="Column8093" dataDxfId="8291"/>
    <tableColumn id="8094" xr3:uid="{D8F7A588-FFD3-0E4F-9397-D8B907DD966F}" name="Column8094" dataDxfId="8290"/>
    <tableColumn id="8095" xr3:uid="{FD2E0074-1A9E-144B-8688-0DDCE5D2FB4A}" name="Column8095" dataDxfId="8289"/>
    <tableColumn id="8096" xr3:uid="{3362E63B-6573-6749-8304-01EE3B0D697D}" name="Column8096" dataDxfId="8288"/>
    <tableColumn id="8097" xr3:uid="{4BDCFF75-9157-1646-B579-5124A9351138}" name="Column8097" dataDxfId="8287"/>
    <tableColumn id="8098" xr3:uid="{B9CC65A2-B3BF-3043-9EBB-0230397F4A52}" name="Column8098" dataDxfId="8286"/>
    <tableColumn id="8099" xr3:uid="{BD74B0F2-5774-074E-B71A-3422AB3F8FA4}" name="Column8099" dataDxfId="8285"/>
    <tableColumn id="8100" xr3:uid="{8B490ABF-0B8F-A14F-B382-8A7A24D2FA90}" name="Column8100" dataDxfId="8284"/>
    <tableColumn id="8101" xr3:uid="{973161B3-EF14-2940-B60F-F3B2539F7C34}" name="Column8101" dataDxfId="8283"/>
    <tableColumn id="8102" xr3:uid="{A0A661D3-62B8-FE45-865A-1079B8E93511}" name="Column8102" dataDxfId="8282"/>
    <tableColumn id="8103" xr3:uid="{16175B37-B812-0047-838E-20EEDC8E5775}" name="Column8103" dataDxfId="8281"/>
    <tableColumn id="8104" xr3:uid="{C25FF7E5-3BE6-AB43-AC1A-36028ABD2EA3}" name="Column8104" dataDxfId="8280"/>
    <tableColumn id="8105" xr3:uid="{4397B5FE-A779-694D-918C-E8B2F3B8EC5E}" name="Column8105" dataDxfId="8279"/>
    <tableColumn id="8106" xr3:uid="{EF332B38-9EE5-2C43-B5B4-0F1402834B95}" name="Column8106" dataDxfId="8278"/>
    <tableColumn id="8107" xr3:uid="{3952BDEA-8226-4342-BE82-EEF7B5DCF65B}" name="Column8107" dataDxfId="8277"/>
    <tableColumn id="8108" xr3:uid="{8813203C-9D9A-5D42-817B-72354C711FD8}" name="Column8108" dataDxfId="8276"/>
    <tableColumn id="8109" xr3:uid="{277A26A6-6F66-1C46-93B3-D739FCBC8B8A}" name="Column8109" dataDxfId="8275"/>
    <tableColumn id="8110" xr3:uid="{E55CFC04-AE3A-E64A-94EF-8E2AF5313C75}" name="Column8110" dataDxfId="8274"/>
    <tableColumn id="8111" xr3:uid="{3D3E5D76-5340-C844-B707-13E05548A219}" name="Column8111" dataDxfId="8273"/>
    <tableColumn id="8112" xr3:uid="{38C808D9-D64C-1C42-AFEB-BC5ADD674E89}" name="Column8112" dataDxfId="8272"/>
    <tableColumn id="8113" xr3:uid="{E6E9C880-29B6-1C4E-B90D-0901DA387204}" name="Column8113" dataDxfId="8271"/>
    <tableColumn id="8114" xr3:uid="{A7966855-F02E-E14C-84CD-93076EDA5286}" name="Column8114" dataDxfId="8270"/>
    <tableColumn id="8115" xr3:uid="{DFBD7C07-8E2E-314D-BEF8-48CF6777948B}" name="Column8115" dataDxfId="8269"/>
    <tableColumn id="8116" xr3:uid="{6B409105-5566-9442-8823-96F0BD66033C}" name="Column8116" dataDxfId="8268"/>
    <tableColumn id="8117" xr3:uid="{02D0DF84-10F1-F946-AA82-FFD24FB5BE50}" name="Column8117" dataDxfId="8267"/>
    <tableColumn id="8118" xr3:uid="{449BBEE6-8BA9-974C-8E4E-2C5B9A228837}" name="Column8118" dataDxfId="8266"/>
    <tableColumn id="8119" xr3:uid="{9BD9FFAF-5E33-7C49-B21A-C76BAF9D7F2E}" name="Column8119" dataDxfId="8265"/>
    <tableColumn id="8120" xr3:uid="{97CB786E-D8BF-954F-A351-2312D5159A83}" name="Column8120" dataDxfId="8264"/>
    <tableColumn id="8121" xr3:uid="{811F2C81-1EE6-E84D-BA52-DC530CE40FDB}" name="Column8121" dataDxfId="8263"/>
    <tableColumn id="8122" xr3:uid="{D84B4D44-2417-164B-8314-5A2DE1491241}" name="Column8122" dataDxfId="8262"/>
    <tableColumn id="8123" xr3:uid="{0195FB4D-584E-F845-B229-D8F54E4B1837}" name="Column8123" dataDxfId="8261"/>
    <tableColumn id="8124" xr3:uid="{33A08D26-7CFF-2B44-8614-E46B7F352BD5}" name="Column8124" dataDxfId="8260"/>
    <tableColumn id="8125" xr3:uid="{2BEAD306-CABE-CE44-BFC8-E3A3B32C2AEF}" name="Column8125" dataDxfId="8259"/>
    <tableColumn id="8126" xr3:uid="{61002E13-83FB-C945-BCD8-DA78A539EC93}" name="Column8126" dataDxfId="8258"/>
    <tableColumn id="8127" xr3:uid="{B2EDA94B-69C3-F34B-BD35-F3D90CF07274}" name="Column8127" dataDxfId="8257"/>
    <tableColumn id="8128" xr3:uid="{7C4B3123-A16E-CA43-BA05-50F2D046BCB6}" name="Column8128" dataDxfId="8256"/>
    <tableColumn id="8129" xr3:uid="{52497A6C-685D-3A4C-8E2F-2BE4EF4B1468}" name="Column8129" dataDxfId="8255"/>
    <tableColumn id="8130" xr3:uid="{7F496A01-C673-8649-B453-4E15FA85ADCC}" name="Column8130" dataDxfId="8254"/>
    <tableColumn id="8131" xr3:uid="{D8019C00-EF0D-384E-AF62-266F0EA97946}" name="Column8131" dataDxfId="8253"/>
    <tableColumn id="8132" xr3:uid="{74808338-9465-F24B-ADBF-421BCD8965F8}" name="Column8132" dataDxfId="8252"/>
    <tableColumn id="8133" xr3:uid="{8CB25151-E163-6343-B773-A8A98935BAFB}" name="Column8133" dataDxfId="8251"/>
    <tableColumn id="8134" xr3:uid="{CE6F139B-F059-5644-8DE7-84493CD3A3FA}" name="Column8134" dataDxfId="8250"/>
    <tableColumn id="8135" xr3:uid="{28D6FB60-6DF6-BF49-845B-4A2C2FF42A0A}" name="Column8135" dataDxfId="8249"/>
    <tableColumn id="8136" xr3:uid="{DA4B5356-7892-2F48-A1E2-2176D23B9DC3}" name="Column8136" dataDxfId="8248"/>
    <tableColumn id="8137" xr3:uid="{68D9316F-C659-8F4E-A959-47BC9DBE37FF}" name="Column8137" dataDxfId="8247"/>
    <tableColumn id="8138" xr3:uid="{E34D182F-9BC5-FE44-91B2-9B02226D8015}" name="Column8138" dataDxfId="8246"/>
    <tableColumn id="8139" xr3:uid="{247130E4-4F58-3F4C-8CC4-B9D269339821}" name="Column8139" dataDxfId="8245"/>
    <tableColumn id="8140" xr3:uid="{244440B6-609B-544F-A6D3-AB7EF5825642}" name="Column8140" dataDxfId="8244"/>
    <tableColumn id="8141" xr3:uid="{B03D08A0-5031-6347-911F-03553F1EEEA1}" name="Column8141" dataDxfId="8243"/>
    <tableColumn id="8142" xr3:uid="{EF537596-A147-F140-AB4B-E4AAF02B4785}" name="Column8142" dataDxfId="8242"/>
    <tableColumn id="8143" xr3:uid="{5A5912C0-18BD-EC43-978B-C8DFC366135D}" name="Column8143" dataDxfId="8241"/>
    <tableColumn id="8144" xr3:uid="{352B71B1-9C3B-A846-AA03-BA39A2D4F260}" name="Column8144" dataDxfId="8240"/>
    <tableColumn id="8145" xr3:uid="{D47EC9E7-D51B-944A-B286-F5890CF9443F}" name="Column8145" dataDxfId="8239"/>
    <tableColumn id="8146" xr3:uid="{02F2C665-2262-0B47-B0B2-7AF37F57710A}" name="Column8146" dataDxfId="8238"/>
    <tableColumn id="8147" xr3:uid="{181B3E5D-8CEF-B640-B2B5-B6197B3422FD}" name="Column8147" dataDxfId="8237"/>
    <tableColumn id="8148" xr3:uid="{9DD3A3B7-CBF9-594C-AD10-872590591F90}" name="Column8148" dataDxfId="8236"/>
    <tableColumn id="8149" xr3:uid="{A5FA8B33-03E0-4349-83BD-6AFD87B852A2}" name="Column8149" dataDxfId="8235"/>
    <tableColumn id="8150" xr3:uid="{AA8F68B9-9236-2F49-9AFE-FF9F5420EBC8}" name="Column8150" dataDxfId="8234"/>
    <tableColumn id="8151" xr3:uid="{33263929-2CE0-6F46-882C-50F8AE3C058E}" name="Column8151" dataDxfId="8233"/>
    <tableColumn id="8152" xr3:uid="{A942CE32-D0B6-6447-B1E7-BD42C6650391}" name="Column8152" dataDxfId="8232"/>
    <tableColumn id="8153" xr3:uid="{F8DE3E9E-AC56-B047-9F16-4A7E3A66D8E8}" name="Column8153" dataDxfId="8231"/>
    <tableColumn id="8154" xr3:uid="{784FDAB5-A24F-7C45-9C29-51443A1F0576}" name="Column8154" dataDxfId="8230"/>
    <tableColumn id="8155" xr3:uid="{F177F7A1-4837-E74F-900B-07E9F96F6858}" name="Column8155" dataDxfId="8229"/>
    <tableColumn id="8156" xr3:uid="{74D14A45-A117-5844-B662-9CB088FC384D}" name="Column8156" dataDxfId="8228"/>
    <tableColumn id="8157" xr3:uid="{92F07E03-E2CB-714D-9412-8A5718A5B5F9}" name="Column8157" dataDxfId="8227"/>
    <tableColumn id="8158" xr3:uid="{939CB99B-4FE4-B84C-92CC-E7D688B69C15}" name="Column8158" dataDxfId="8226"/>
    <tableColumn id="8159" xr3:uid="{2D3F4257-1513-E945-BD18-F7B952F90A71}" name="Column8159" dataDxfId="8225"/>
    <tableColumn id="8160" xr3:uid="{589756FC-6234-1046-94AE-F34C701A0734}" name="Column8160" dataDxfId="8224"/>
    <tableColumn id="8161" xr3:uid="{2F3DD3E8-F4C7-2447-BE0D-C85035CF2F08}" name="Column8161" dataDxfId="8223"/>
    <tableColumn id="8162" xr3:uid="{F3DFBB44-35D2-864A-8F81-13AE435C4B66}" name="Column8162" dataDxfId="8222"/>
    <tableColumn id="8163" xr3:uid="{9EBD14F3-454B-1444-A753-12257AF69E75}" name="Column8163" dataDxfId="8221"/>
    <tableColumn id="8164" xr3:uid="{8D61060A-07A1-3843-8FA3-A966D4DF644F}" name="Column8164" dataDxfId="8220"/>
    <tableColumn id="8165" xr3:uid="{757AF48A-6BEC-2346-B31B-9E028A4271A1}" name="Column8165" dataDxfId="8219"/>
    <tableColumn id="8166" xr3:uid="{04568CB8-9092-1945-810F-D61672E1B7D7}" name="Column8166" dataDxfId="8218"/>
    <tableColumn id="8167" xr3:uid="{01DF257F-D3A8-B441-9342-61745C2721BD}" name="Column8167" dataDxfId="8217"/>
    <tableColumn id="8168" xr3:uid="{2380AE83-185E-FC47-AFAD-B842C5801788}" name="Column8168" dataDxfId="8216"/>
    <tableColumn id="8169" xr3:uid="{4292F956-6D44-BC41-8514-A68992B825DC}" name="Column8169" dataDxfId="8215"/>
    <tableColumn id="8170" xr3:uid="{8EA113F5-8598-5746-B363-7EDDAA7FFA77}" name="Column8170" dataDxfId="8214"/>
    <tableColumn id="8171" xr3:uid="{EB3D7E49-5016-4344-B07A-6E670D6AAAC5}" name="Column8171" dataDxfId="8213"/>
    <tableColumn id="8172" xr3:uid="{A2F99AB6-BBE4-3C41-A805-8AE9B5CE2F8D}" name="Column8172" dataDxfId="8212"/>
    <tableColumn id="8173" xr3:uid="{FB7CA612-C546-4B44-BD0B-A77206790C1A}" name="Column8173" dataDxfId="8211"/>
    <tableColumn id="8174" xr3:uid="{E8B34A48-B756-0F4B-92FF-002031ADDA5C}" name="Column8174" dataDxfId="8210"/>
    <tableColumn id="8175" xr3:uid="{BAE82C40-E950-7343-972D-ABF7EA2DF851}" name="Column8175" dataDxfId="8209"/>
    <tableColumn id="8176" xr3:uid="{5D3873DA-CEFE-FD4D-AAD0-F3DAFE8A3E51}" name="Column8176" dataDxfId="8208"/>
    <tableColumn id="8177" xr3:uid="{84FED86B-3EA0-AD45-8CAF-FEBCAE82DCE9}" name="Column8177" dataDxfId="8207"/>
    <tableColumn id="8178" xr3:uid="{AB2D482A-75C1-D641-999F-B9B91610BC9B}" name="Column8178" dataDxfId="8206"/>
    <tableColumn id="8179" xr3:uid="{94631563-EF94-284B-A8AD-EDE50804E4D2}" name="Column8179" dataDxfId="8205"/>
    <tableColumn id="8180" xr3:uid="{565DB62B-CE5F-494F-8100-9E1C07876CF3}" name="Column8180" dataDxfId="8204"/>
    <tableColumn id="8181" xr3:uid="{756A8562-DBC3-4640-8897-6E9D7B86B901}" name="Column8181" dataDxfId="8203"/>
    <tableColumn id="8182" xr3:uid="{BA59F96A-5DD9-A842-9BA2-7CDAC0D267E6}" name="Column8182" dataDxfId="8202"/>
    <tableColumn id="8183" xr3:uid="{D542A34D-21F3-C646-A84A-A8FE12635B4C}" name="Column8183" dataDxfId="8201"/>
    <tableColumn id="8184" xr3:uid="{34A4E426-463F-3F4E-A5D2-AF68D101D312}" name="Column8184" dataDxfId="8200"/>
    <tableColumn id="8185" xr3:uid="{3A4567DB-C41A-8A45-B65D-390A6C5C0A31}" name="Column8185" dataDxfId="8199"/>
    <tableColumn id="8186" xr3:uid="{A387D9B6-426F-F74A-880C-2742103FE9A1}" name="Column8186" dataDxfId="8198"/>
    <tableColumn id="8187" xr3:uid="{9BB5FE18-A3E7-0E4A-8B4F-7CA3ECE778A8}" name="Column8187" dataDxfId="8197"/>
    <tableColumn id="8188" xr3:uid="{25D4D12D-788F-124B-831A-DCD33C334D61}" name="Column8188" dataDxfId="8196"/>
    <tableColumn id="8189" xr3:uid="{2EB7D341-A9DD-E34F-BA6C-18FAD248C5C4}" name="Column8189" dataDxfId="8195"/>
    <tableColumn id="8190" xr3:uid="{C6D4A411-037A-C445-8A08-E70C65D407A7}" name="Column8190" dataDxfId="8194"/>
    <tableColumn id="8191" xr3:uid="{D023D7B8-7E1D-0941-88EA-7CD40BF69B3C}" name="Column8191" dataDxfId="8193"/>
    <tableColumn id="8192" xr3:uid="{79F76339-16FC-F843-9463-A8F18FD36B25}" name="Column8192" dataDxfId="8192"/>
    <tableColumn id="8193" xr3:uid="{EC6E51F3-31EA-0243-A847-E1F48B60DB5D}" name="Column8193" dataDxfId="8191"/>
    <tableColumn id="8194" xr3:uid="{8FF3CA9E-01D2-C946-ADD7-FEFF41D345AF}" name="Column8194" dataDxfId="8190"/>
    <tableColumn id="8195" xr3:uid="{B8CE8087-3EB5-4140-9EEA-709628B8EF47}" name="Column8195" dataDxfId="8189"/>
    <tableColumn id="8196" xr3:uid="{7572BD1A-E830-F44B-82D3-9047BCD05E42}" name="Column8196" dataDxfId="8188"/>
    <tableColumn id="8197" xr3:uid="{D465C13F-D098-1649-81CA-9794098CEC2B}" name="Column8197" dataDxfId="8187"/>
    <tableColumn id="8198" xr3:uid="{EF230245-39D5-8F4D-9B5E-757276E3DA03}" name="Column8198" dataDxfId="8186"/>
    <tableColumn id="8199" xr3:uid="{614154B9-6E7E-DC4A-9305-08FAA4C452DD}" name="Column8199" dataDxfId="8185"/>
    <tableColumn id="8200" xr3:uid="{01568002-5D8F-9541-9411-4F69EB17DFE0}" name="Column8200" dataDxfId="8184"/>
    <tableColumn id="8201" xr3:uid="{FF6E4EAB-5DAF-F242-A19F-3626D789C893}" name="Column8201" dataDxfId="8183"/>
    <tableColumn id="8202" xr3:uid="{B2B99F90-F7B3-E54B-87E3-F67458D5C290}" name="Column8202" dataDxfId="8182"/>
    <tableColumn id="8203" xr3:uid="{FF05E7C0-11B9-A84C-828D-874C97110731}" name="Column8203" dataDxfId="8181"/>
    <tableColumn id="8204" xr3:uid="{65D75660-8BE5-3340-B364-CADC4DA71E2F}" name="Column8204" dataDxfId="8180"/>
    <tableColumn id="8205" xr3:uid="{3DAFC916-1B5A-8B4C-966D-3A27ED166C31}" name="Column8205" dataDxfId="8179"/>
    <tableColumn id="8206" xr3:uid="{9B3AD3C3-2A20-874D-B6D8-C90E617D6CAA}" name="Column8206" dataDxfId="8178"/>
    <tableColumn id="8207" xr3:uid="{12B4A358-B04E-FF4A-AC16-1938C5EED328}" name="Column8207" dataDxfId="8177"/>
    <tableColumn id="8208" xr3:uid="{1D9F3ECD-A12F-7447-94CD-FAF089AE9FC7}" name="Column8208" dataDxfId="8176"/>
    <tableColumn id="8209" xr3:uid="{FA3A1776-5EE2-F142-B96A-295EAD9D88AC}" name="Column8209" dataDxfId="8175"/>
    <tableColumn id="8210" xr3:uid="{83D193B5-CE8A-0E44-8899-E869E423EDEC}" name="Column8210" dataDxfId="8174"/>
    <tableColumn id="8211" xr3:uid="{DE1F3C4B-1426-4941-9128-3AFC66EF634E}" name="Column8211" dataDxfId="8173"/>
    <tableColumn id="8212" xr3:uid="{5A4940F2-172E-904D-A03E-564BEA2194CD}" name="Column8212" dataDxfId="8172"/>
    <tableColumn id="8213" xr3:uid="{F1F0C705-9A5A-6B4C-8143-20E8C7932ADB}" name="Column8213" dataDxfId="8171"/>
    <tableColumn id="8214" xr3:uid="{8DB46507-C48C-F145-98B0-6C4A4E16BEE2}" name="Column8214" dataDxfId="8170"/>
    <tableColumn id="8215" xr3:uid="{9F13B4AE-8A07-8B44-B4BA-D893F5720EE5}" name="Column8215" dataDxfId="8169"/>
    <tableColumn id="8216" xr3:uid="{97DF8A36-48F3-FE4C-907E-0D67F2FD1756}" name="Column8216" dataDxfId="8168"/>
    <tableColumn id="8217" xr3:uid="{9EBD98FC-8BAF-E848-AB64-214FE765A041}" name="Column8217" dataDxfId="8167"/>
    <tableColumn id="8218" xr3:uid="{41E24C46-B82C-BF40-80FD-41075C95AD09}" name="Column8218" dataDxfId="8166"/>
    <tableColumn id="8219" xr3:uid="{22D72113-D9AC-3E48-9AAC-F59086EB763A}" name="Column8219" dataDxfId="8165"/>
    <tableColumn id="8220" xr3:uid="{DF42B570-26C2-D441-90E0-4822F75EE59C}" name="Column8220" dataDxfId="8164"/>
    <tableColumn id="8221" xr3:uid="{D0A96585-28E1-7B4E-AB57-18DBFF1C33F2}" name="Column8221" dataDxfId="8163"/>
    <tableColumn id="8222" xr3:uid="{71F4334A-051C-1D49-BA48-A07387BC23FE}" name="Column8222" dataDxfId="8162"/>
    <tableColumn id="8223" xr3:uid="{46BAE10E-7D96-9E41-8ABB-17AF9F062567}" name="Column8223" dataDxfId="8161"/>
    <tableColumn id="8224" xr3:uid="{1889FB59-20E2-A142-B073-FA7D37BF1180}" name="Column8224" dataDxfId="8160"/>
    <tableColumn id="8225" xr3:uid="{1EA59BEA-D20F-154F-9E03-6683C50EA30E}" name="Column8225" dataDxfId="8159"/>
    <tableColumn id="8226" xr3:uid="{135D7CF0-277E-D948-8FE0-613567F34F29}" name="Column8226" dataDxfId="8158"/>
    <tableColumn id="8227" xr3:uid="{CB215E59-40FB-8043-9CF2-118072801087}" name="Column8227" dataDxfId="8157"/>
    <tableColumn id="8228" xr3:uid="{031A3CE3-4989-FC4E-B377-410B2DE0FD88}" name="Column8228" dataDxfId="8156"/>
    <tableColumn id="8229" xr3:uid="{80EEA2CE-9CAC-984C-B9CE-5403328F612E}" name="Column8229" dataDxfId="8155"/>
    <tableColumn id="8230" xr3:uid="{7A8F4AC0-7519-0745-8BD0-CED795B806CE}" name="Column8230" dataDxfId="8154"/>
    <tableColumn id="8231" xr3:uid="{C941B5AA-D28E-DD4B-975D-04E597CF2C02}" name="Column8231" dataDxfId="8153"/>
    <tableColumn id="8232" xr3:uid="{92FDBE6A-AAB2-BB4A-BCEC-C0467D3D0D09}" name="Column8232" dataDxfId="8152"/>
    <tableColumn id="8233" xr3:uid="{3202DDF4-A080-C043-A6CB-61E1D5D6CFE4}" name="Column8233" dataDxfId="8151"/>
    <tableColumn id="8234" xr3:uid="{7106E9F2-2011-2145-AB37-51CA57F9B48D}" name="Column8234" dataDxfId="8150"/>
    <tableColumn id="8235" xr3:uid="{45756A31-B547-1E45-849B-EE87109294B0}" name="Column8235" dataDxfId="8149"/>
    <tableColumn id="8236" xr3:uid="{23B8D2A7-3039-CC45-AA2B-6F884CD52A95}" name="Column8236" dataDxfId="8148"/>
    <tableColumn id="8237" xr3:uid="{9A660B43-503E-A34C-BA9F-02FD7E1EE9DC}" name="Column8237" dataDxfId="8147"/>
    <tableColumn id="8238" xr3:uid="{DB9A5B50-662F-6442-A4AB-80BD1BB41455}" name="Column8238" dataDxfId="8146"/>
    <tableColumn id="8239" xr3:uid="{48C4C005-DC17-FB40-AC1B-3A5DBF7E4B2A}" name="Column8239" dataDxfId="8145"/>
    <tableColumn id="8240" xr3:uid="{C1FCD528-F529-B242-A1ED-88B5E42A43B4}" name="Column8240" dataDxfId="8144"/>
    <tableColumn id="8241" xr3:uid="{41696148-14D9-E045-ACB4-0CA1325C51C0}" name="Column8241" dataDxfId="8143"/>
    <tableColumn id="8242" xr3:uid="{4D662F96-2642-7942-AEAE-85AF90E87369}" name="Column8242" dataDxfId="8142"/>
    <tableColumn id="8243" xr3:uid="{7B3AFF89-E132-5B4D-800B-4BAF864E1650}" name="Column8243" dataDxfId="8141"/>
    <tableColumn id="8244" xr3:uid="{F70C8A79-741B-8E47-8868-E1FBB374A548}" name="Column8244" dataDxfId="8140"/>
    <tableColumn id="8245" xr3:uid="{231E458E-FE3F-6543-B739-36F7C00BF8CA}" name="Column8245" dataDxfId="8139"/>
    <tableColumn id="8246" xr3:uid="{75500E00-9187-924F-9164-F434AD6C85F7}" name="Column8246" dataDxfId="8138"/>
    <tableColumn id="8247" xr3:uid="{C4149871-A97B-674A-AF9B-8C5F839CC52A}" name="Column8247" dataDxfId="8137"/>
    <tableColumn id="8248" xr3:uid="{DAD6BB50-C411-F749-A233-976C5DD5F1C8}" name="Column8248" dataDxfId="8136"/>
    <tableColumn id="8249" xr3:uid="{501F6E9E-7AEF-504B-844E-2CE8A1099A17}" name="Column8249" dataDxfId="8135"/>
    <tableColumn id="8250" xr3:uid="{8E7BB4B8-D6E1-EE4C-8431-0578968A48BC}" name="Column8250" dataDxfId="8134"/>
    <tableColumn id="8251" xr3:uid="{CBFB6062-7636-DF49-AA40-FEA82D6FAE97}" name="Column8251" dataDxfId="8133"/>
    <tableColumn id="8252" xr3:uid="{F55B3DD9-1B29-9748-A6D1-AD5878532D93}" name="Column8252" dataDxfId="8132"/>
    <tableColumn id="8253" xr3:uid="{94C9590D-54AF-0641-B849-D2D307A7A7D4}" name="Column8253" dataDxfId="8131"/>
    <tableColumn id="8254" xr3:uid="{BF2349AD-C132-DF4E-8B7B-ECF51D431FFF}" name="Column8254" dataDxfId="8130"/>
    <tableColumn id="8255" xr3:uid="{D7287D90-A471-694F-8E6E-BE0D68804878}" name="Column8255" dataDxfId="8129"/>
    <tableColumn id="8256" xr3:uid="{68E5DD55-7982-BA48-97F6-2C0C814502D8}" name="Column8256" dataDxfId="8128"/>
    <tableColumn id="8257" xr3:uid="{F8F1D2F7-166B-F94E-8EA9-BCF5DEB1B28D}" name="Column8257" dataDxfId="8127"/>
    <tableColumn id="8258" xr3:uid="{49AB3FAE-4A6A-BC4A-85F0-63E4AC79B4DA}" name="Column8258" dataDxfId="8126"/>
    <tableColumn id="8259" xr3:uid="{6943ED2D-C960-9A4A-AA5F-12E2237A1853}" name="Column8259" dataDxfId="8125"/>
    <tableColumn id="8260" xr3:uid="{20A54962-AEBD-F641-867E-FDB342471108}" name="Column8260" dataDxfId="8124"/>
    <tableColumn id="8261" xr3:uid="{71AD1898-3C8C-8541-834B-E1AD05B1B185}" name="Column8261" dataDxfId="8123"/>
    <tableColumn id="8262" xr3:uid="{89F7AF67-9798-E34A-B372-5964B3896EA1}" name="Column8262" dataDxfId="8122"/>
    <tableColumn id="8263" xr3:uid="{31D2411B-4347-3B41-BA43-00828C60BC0E}" name="Column8263" dataDxfId="8121"/>
    <tableColumn id="8264" xr3:uid="{8FF4D36A-81D9-EB4B-9A06-71F93D59E4BF}" name="Column8264" dataDxfId="8120"/>
    <tableColumn id="8265" xr3:uid="{5F6DE389-476B-F748-B978-BBE161F013C7}" name="Column8265" dataDxfId="8119"/>
    <tableColumn id="8266" xr3:uid="{931CC7F9-93E5-FD4D-BC56-8416CA9EEB0A}" name="Column8266" dataDxfId="8118"/>
    <tableColumn id="8267" xr3:uid="{9985D37C-3C79-1545-826A-945761EB5FAC}" name="Column8267" dataDxfId="8117"/>
    <tableColumn id="8268" xr3:uid="{834330EE-9E50-CE41-91F3-91DA5F74F5FE}" name="Column8268" dataDxfId="8116"/>
    <tableColumn id="8269" xr3:uid="{12B65C1C-3546-D446-8F50-D00EF5C167A9}" name="Column8269" dataDxfId="8115"/>
    <tableColumn id="8270" xr3:uid="{1A77F9A5-7105-7B4D-89B6-24FB344C8B29}" name="Column8270" dataDxfId="8114"/>
    <tableColumn id="8271" xr3:uid="{C480236C-A6E5-F84C-A3C4-6949470F66BB}" name="Column8271" dataDxfId="8113"/>
    <tableColumn id="8272" xr3:uid="{AF7B17CD-EB18-8F49-9F98-6E65AF87A6BF}" name="Column8272" dataDxfId="8112"/>
    <tableColumn id="8273" xr3:uid="{98EB5ADB-8D2C-7641-86BC-B3A84649B264}" name="Column8273" dataDxfId="8111"/>
    <tableColumn id="8274" xr3:uid="{49CFF862-F7DA-1144-B133-5AF9A5253560}" name="Column8274" dataDxfId="8110"/>
    <tableColumn id="8275" xr3:uid="{F7D8F268-58CE-DA41-892D-7BCBA6C90CFA}" name="Column8275" dataDxfId="8109"/>
    <tableColumn id="8276" xr3:uid="{9C487698-9019-0D47-A827-2F5D9E249B4D}" name="Column8276" dataDxfId="8108"/>
    <tableColumn id="8277" xr3:uid="{6A0BAD4D-1838-2B47-9B7D-A4D30CB8F6C2}" name="Column8277" dataDxfId="8107"/>
    <tableColumn id="8278" xr3:uid="{3ED40C56-8E8C-D044-B6A5-13F2B1D0A07F}" name="Column8278" dataDxfId="8106"/>
    <tableColumn id="8279" xr3:uid="{8866B246-9712-4045-898A-6A0498E07D17}" name="Column8279" dataDxfId="8105"/>
    <tableColumn id="8280" xr3:uid="{2A0AD876-6E5D-4A46-88F0-9035870D9698}" name="Column8280" dataDxfId="8104"/>
    <tableColumn id="8281" xr3:uid="{51BF36C9-3049-2F4C-8F60-803EDE3FF9BF}" name="Column8281" dataDxfId="8103"/>
    <tableColumn id="8282" xr3:uid="{DAE139D4-7247-6444-9B03-62E5BDAE203D}" name="Column8282" dataDxfId="8102"/>
    <tableColumn id="8283" xr3:uid="{BB0D903C-2B7A-4349-B17C-A6B7A281CB70}" name="Column8283" dataDxfId="8101"/>
    <tableColumn id="8284" xr3:uid="{51E199C2-9313-3B46-BEE1-DDD911E857FB}" name="Column8284" dataDxfId="8100"/>
    <tableColumn id="8285" xr3:uid="{D8BDF72F-F285-9C47-AC5A-AB7D3503056F}" name="Column8285" dataDxfId="8099"/>
    <tableColumn id="8286" xr3:uid="{FD7F5D73-998E-C747-B777-9831782BBBD2}" name="Column8286" dataDxfId="8098"/>
    <tableColumn id="8287" xr3:uid="{402175BB-7B10-2B4F-B1A1-CD00D4CBFBCA}" name="Column8287" dataDxfId="8097"/>
    <tableColumn id="8288" xr3:uid="{F96B16F7-F47E-EF43-98CD-02138FCB7A03}" name="Column8288" dataDxfId="8096"/>
    <tableColumn id="8289" xr3:uid="{6E9679DB-C1DE-F145-B5A4-FE0996B2D30D}" name="Column8289" dataDxfId="8095"/>
    <tableColumn id="8290" xr3:uid="{3AEFBC3B-9FC3-6444-A675-E7E415ABE29C}" name="Column8290" dataDxfId="8094"/>
    <tableColumn id="8291" xr3:uid="{93BB9F5F-D3B0-2E4B-9545-E689A671F60F}" name="Column8291" dataDxfId="8093"/>
    <tableColumn id="8292" xr3:uid="{3CC0AF00-6846-EA44-A8CD-9A02774501A7}" name="Column8292" dataDxfId="8092"/>
    <tableColumn id="8293" xr3:uid="{A503A96A-1F6C-0848-BCA9-15D662482F4F}" name="Column8293" dataDxfId="8091"/>
    <tableColumn id="8294" xr3:uid="{4AC4498E-3256-594F-82FD-D0191143A9B5}" name="Column8294" dataDxfId="8090"/>
    <tableColumn id="8295" xr3:uid="{62B9FB7B-615D-9F47-8222-0947D825EEF0}" name="Column8295" dataDxfId="8089"/>
    <tableColumn id="8296" xr3:uid="{797F1385-E32D-F346-8B13-4B611F9E1749}" name="Column8296" dataDxfId="8088"/>
    <tableColumn id="8297" xr3:uid="{4980D82E-88D1-CC43-B591-E6623368ACDA}" name="Column8297" dataDxfId="8087"/>
    <tableColumn id="8298" xr3:uid="{1EB6C0C9-7423-E349-94FB-5464D50C9D47}" name="Column8298" dataDxfId="8086"/>
    <tableColumn id="8299" xr3:uid="{2624F7A5-216B-4940-B23A-FAD843920F02}" name="Column8299" dataDxfId="8085"/>
    <tableColumn id="8300" xr3:uid="{9E0155FC-FF4B-0C42-8EB9-A0C9F419E13F}" name="Column8300" dataDxfId="8084"/>
    <tableColumn id="8301" xr3:uid="{C1B249F9-EFD3-7D40-B339-751BFB4CE2AB}" name="Column8301" dataDxfId="8083"/>
    <tableColumn id="8302" xr3:uid="{905B4AD1-BBA7-6C47-A703-03F66AE531DA}" name="Column8302" dataDxfId="8082"/>
    <tableColumn id="8303" xr3:uid="{3A688DD2-C1DD-A149-A5EF-F2ACB2C5824F}" name="Column8303" dataDxfId="8081"/>
    <tableColumn id="8304" xr3:uid="{54041784-4878-1C49-80A0-CB4EBC7F8630}" name="Column8304" dataDxfId="8080"/>
    <tableColumn id="8305" xr3:uid="{0EF50E6D-1A3A-4A42-AB6C-54CC4F9EDADA}" name="Column8305" dataDxfId="8079"/>
    <tableColumn id="8306" xr3:uid="{F8863760-7574-A043-B5B5-7E835F173153}" name="Column8306" dataDxfId="8078"/>
    <tableColumn id="8307" xr3:uid="{1A2A6733-6020-0C4C-83DA-34A63755D1BA}" name="Column8307" dataDxfId="8077"/>
    <tableColumn id="8308" xr3:uid="{FF1374B7-B94C-DD4C-A56C-BBEB07F8527B}" name="Column8308" dataDxfId="8076"/>
    <tableColumn id="8309" xr3:uid="{AD69B824-B288-7248-81C7-C97EADB4C6FA}" name="Column8309" dataDxfId="8075"/>
    <tableColumn id="8310" xr3:uid="{D8BFE842-C615-6E4B-A8A3-C0FC0E1C5838}" name="Column8310" dataDxfId="8074"/>
    <tableColumn id="8311" xr3:uid="{69C70733-EE11-7D4C-94AD-B89B7F9123D3}" name="Column8311" dataDxfId="8073"/>
    <tableColumn id="8312" xr3:uid="{71CC820B-DECE-EC47-94FD-CFA56D1C0EA1}" name="Column8312" dataDxfId="8072"/>
    <tableColumn id="8313" xr3:uid="{9FA08EB8-A4B5-EA4C-A63B-EAA4CA8D4302}" name="Column8313" dataDxfId="8071"/>
    <tableColumn id="8314" xr3:uid="{D15CC9E9-FA90-5B49-B368-DB2DD515F5DB}" name="Column8314" dataDxfId="8070"/>
    <tableColumn id="8315" xr3:uid="{5549B26F-1873-D143-8C4F-686CAB4DEE2B}" name="Column8315" dataDxfId="8069"/>
    <tableColumn id="8316" xr3:uid="{5A12CD3C-4A4F-044E-95C4-75BF9530BFEA}" name="Column8316" dataDxfId="8068"/>
    <tableColumn id="8317" xr3:uid="{BC3E6106-0D8F-9C4F-9657-7F66629367DF}" name="Column8317" dataDxfId="8067"/>
    <tableColumn id="8318" xr3:uid="{5E91EF7A-0A85-AA4A-B8A4-07D4DDFA2D55}" name="Column8318" dataDxfId="8066"/>
    <tableColumn id="8319" xr3:uid="{8D18E72A-FDF7-9A49-A108-37045B1526C8}" name="Column8319" dataDxfId="8065"/>
    <tableColumn id="8320" xr3:uid="{97800E26-4E90-814E-B5E6-125BD0AD4469}" name="Column8320" dataDxfId="8064"/>
    <tableColumn id="8321" xr3:uid="{DF9E5A42-7BE2-7547-AF3E-B7E742AE89F5}" name="Column8321" dataDxfId="8063"/>
    <tableColumn id="8322" xr3:uid="{E1D39E12-FB78-C447-BC38-D821788BBABC}" name="Column8322" dataDxfId="8062"/>
    <tableColumn id="8323" xr3:uid="{2D59FF64-E57A-C84A-B654-C9593D6E185F}" name="Column8323" dataDxfId="8061"/>
    <tableColumn id="8324" xr3:uid="{7744A566-6B2A-1644-939C-A2635EC531A9}" name="Column8324" dataDxfId="8060"/>
    <tableColumn id="8325" xr3:uid="{C45CBE24-4DF5-5641-90FE-8DE784D0B0D9}" name="Column8325" dataDxfId="8059"/>
    <tableColumn id="8326" xr3:uid="{91AEE1A2-8F0F-CB40-AEB0-C62C2B6030F7}" name="Column8326" dataDxfId="8058"/>
    <tableColumn id="8327" xr3:uid="{A38572EE-EB5D-1144-8F2E-D3614F873224}" name="Column8327" dataDxfId="8057"/>
    <tableColumn id="8328" xr3:uid="{CEB72B43-06EE-0742-9CB6-A4E2E3CEB654}" name="Column8328" dataDxfId="8056"/>
    <tableColumn id="8329" xr3:uid="{443D1F44-1A9C-4F4A-AA83-52DA37F8462E}" name="Column8329" dataDxfId="8055"/>
    <tableColumn id="8330" xr3:uid="{21BE31C8-4321-6B44-B8BD-A1CA83C5B77A}" name="Column8330" dataDxfId="8054"/>
    <tableColumn id="8331" xr3:uid="{994C218B-8C07-0246-8876-8CF54954AAF9}" name="Column8331" dataDxfId="8053"/>
    <tableColumn id="8332" xr3:uid="{0B8B39A1-54AA-C840-A9C5-DF3E319AB038}" name="Column8332" dataDxfId="8052"/>
    <tableColumn id="8333" xr3:uid="{80D146FA-FEBB-4E44-9E66-9770F39511C8}" name="Column8333" dataDxfId="8051"/>
    <tableColumn id="8334" xr3:uid="{D99D0D4C-4F19-C442-9C8E-89317B885162}" name="Column8334" dataDxfId="8050"/>
    <tableColumn id="8335" xr3:uid="{EFB60506-3043-5042-BDC5-EA494ECDDD14}" name="Column8335" dataDxfId="8049"/>
    <tableColumn id="8336" xr3:uid="{6E91BDEB-B156-1C4F-A627-39E4EFDAE67B}" name="Column8336" dataDxfId="8048"/>
    <tableColumn id="8337" xr3:uid="{C819A688-0DF0-F849-A4F0-3731CF59AE3C}" name="Column8337" dataDxfId="8047"/>
    <tableColumn id="8338" xr3:uid="{ED13B656-CD55-FE4A-A7FD-0CDAB83CB8B1}" name="Column8338" dataDxfId="8046"/>
    <tableColumn id="8339" xr3:uid="{71684EBC-2F1B-C549-A721-AC27910E15C7}" name="Column8339" dataDxfId="8045"/>
    <tableColumn id="8340" xr3:uid="{48B9867C-3A21-A14A-8FCB-473907E39FBF}" name="Column8340" dataDxfId="8044"/>
    <tableColumn id="8341" xr3:uid="{E3DAAD7A-ED90-4C4E-B96F-B0D9FC122F08}" name="Column8341" dataDxfId="8043"/>
    <tableColumn id="8342" xr3:uid="{5B6E8E16-0A5C-6F40-A3A0-5615B27D3B52}" name="Column8342" dataDxfId="8042"/>
    <tableColumn id="8343" xr3:uid="{CEBED593-8862-1B4F-A5F8-BB7DABD4B659}" name="Column8343" dataDxfId="8041"/>
    <tableColumn id="8344" xr3:uid="{D742A786-0301-B346-8950-38C6513A139D}" name="Column8344" dataDxfId="8040"/>
    <tableColumn id="8345" xr3:uid="{611ABA52-6F55-334D-A6C6-3AC80B1FC5EB}" name="Column8345" dataDxfId="8039"/>
    <tableColumn id="8346" xr3:uid="{0C509772-BD32-DE47-85A7-9C8DF642E8CA}" name="Column8346" dataDxfId="8038"/>
    <tableColumn id="8347" xr3:uid="{410E4BD8-5D34-5C48-B2D4-261E64500A3E}" name="Column8347" dataDxfId="8037"/>
    <tableColumn id="8348" xr3:uid="{255396D7-EC8E-C44E-8A7B-E32043302B18}" name="Column8348" dataDxfId="8036"/>
    <tableColumn id="8349" xr3:uid="{69803F04-78C0-A442-A5F8-E01C3BCE803A}" name="Column8349" dataDxfId="8035"/>
    <tableColumn id="8350" xr3:uid="{3BF83F44-F317-214C-B251-0AB598B28AF2}" name="Column8350" dataDxfId="8034"/>
    <tableColumn id="8351" xr3:uid="{EA21D090-733A-A84D-A434-639B4F70AA6E}" name="Column8351" dataDxfId="8033"/>
    <tableColumn id="8352" xr3:uid="{27A65F23-7449-B549-A2BA-847F8341DED6}" name="Column8352" dataDxfId="8032"/>
    <tableColumn id="8353" xr3:uid="{7A9840E0-BC36-8548-AD9C-C0F4F53B8089}" name="Column8353" dataDxfId="8031"/>
    <tableColumn id="8354" xr3:uid="{73577EAD-FE5C-484D-9A6B-CC98C85560BC}" name="Column8354" dataDxfId="8030"/>
    <tableColumn id="8355" xr3:uid="{2E85881B-92B2-2545-9710-BE637F557823}" name="Column8355" dataDxfId="8029"/>
    <tableColumn id="8356" xr3:uid="{FB8FB8C8-A7C5-C44E-AE3A-2E98BB91DB12}" name="Column8356" dataDxfId="8028"/>
    <tableColumn id="8357" xr3:uid="{7CB4436E-898D-3D4F-9FC7-A6B4A579A227}" name="Column8357" dataDxfId="8027"/>
    <tableColumn id="8358" xr3:uid="{877A2562-DD55-4B4F-8432-5E28420C1B44}" name="Column8358" dataDxfId="8026"/>
    <tableColumn id="8359" xr3:uid="{4DEBC007-EED4-6B46-BFB0-8E9D5CD9E7F5}" name="Column8359" dataDxfId="8025"/>
    <tableColumn id="8360" xr3:uid="{DB8C40C7-8CDF-C043-BD97-AFF064F1273C}" name="Column8360" dataDxfId="8024"/>
    <tableColumn id="8361" xr3:uid="{4102568A-4F80-264A-AC11-F8E08F15DB95}" name="Column8361" dataDxfId="8023"/>
    <tableColumn id="8362" xr3:uid="{800DA236-AEFB-5F42-AE4D-18020946840D}" name="Column8362" dataDxfId="8022"/>
    <tableColumn id="8363" xr3:uid="{F0B61245-C9BB-B74B-9BE3-26605869355D}" name="Column8363" dataDxfId="8021"/>
    <tableColumn id="8364" xr3:uid="{84912806-F5F3-7145-B723-5E1A044FAEDC}" name="Column8364" dataDxfId="8020"/>
    <tableColumn id="8365" xr3:uid="{B0B934A8-581E-8448-BF7B-B1D645DD6E22}" name="Column8365" dataDxfId="8019"/>
    <tableColumn id="8366" xr3:uid="{2AB9A1B5-FF55-1C4D-AF93-646EA93517CD}" name="Column8366" dataDxfId="8018"/>
    <tableColumn id="8367" xr3:uid="{6A9603F8-B160-9549-A1B1-FCF88B36D5DC}" name="Column8367" dataDxfId="8017"/>
    <tableColumn id="8368" xr3:uid="{A6936301-1D67-654C-824B-AA6513414CDC}" name="Column8368" dataDxfId="8016"/>
    <tableColumn id="8369" xr3:uid="{A59BD352-6CCA-C44E-84F2-D68820F60FFC}" name="Column8369" dataDxfId="8015"/>
    <tableColumn id="8370" xr3:uid="{0AF3A534-0169-8F4A-A274-E719E488B1CD}" name="Column8370" dataDxfId="8014"/>
    <tableColumn id="8371" xr3:uid="{637A4B88-31A5-6F4B-BC6E-101F9D94C35F}" name="Column8371" dataDxfId="8013"/>
    <tableColumn id="8372" xr3:uid="{2EC91882-44D6-5D47-BE79-54065830143F}" name="Column8372" dataDxfId="8012"/>
    <tableColumn id="8373" xr3:uid="{3150E411-9AF7-AE44-A102-30C4ABA1DC4C}" name="Column8373" dataDxfId="8011"/>
    <tableColumn id="8374" xr3:uid="{3BD1CEE7-2B75-7C44-93E5-4B2273D73EBD}" name="Column8374" dataDxfId="8010"/>
    <tableColumn id="8375" xr3:uid="{6B3AB20E-05BC-B045-A1D8-6E1DAB58503D}" name="Column8375" dataDxfId="8009"/>
    <tableColumn id="8376" xr3:uid="{12266F1F-833F-7543-90EC-8DA337A1812E}" name="Column8376" dataDxfId="8008"/>
    <tableColumn id="8377" xr3:uid="{B55B9FC1-079B-CA4C-AC29-33C01B35FCF8}" name="Column8377" dataDxfId="8007"/>
    <tableColumn id="8378" xr3:uid="{CB173286-F1E1-C743-938A-BBA308677179}" name="Column8378" dataDxfId="8006"/>
    <tableColumn id="8379" xr3:uid="{25AC9C84-BB6E-2B46-9307-AD43656C9E85}" name="Column8379" dataDxfId="8005"/>
    <tableColumn id="8380" xr3:uid="{7EDA5E36-DAA9-A249-B8D7-11A1120D9FC3}" name="Column8380" dataDxfId="8004"/>
    <tableColumn id="8381" xr3:uid="{C1822581-0F14-FE41-B9FD-2F71A1B2C19F}" name="Column8381" dataDxfId="8003"/>
    <tableColumn id="8382" xr3:uid="{0E8947D6-C3DD-D543-B06A-F357CE116C28}" name="Column8382" dataDxfId="8002"/>
    <tableColumn id="8383" xr3:uid="{0E59C138-A9A2-D94D-906B-5126CF95B92D}" name="Column8383" dataDxfId="8001"/>
    <tableColumn id="8384" xr3:uid="{5B2D6447-25D9-3448-9695-59739EA766B6}" name="Column8384" dataDxfId="8000"/>
    <tableColumn id="8385" xr3:uid="{A95DDF36-C939-AA4F-B4F9-973749EE1986}" name="Column8385" dataDxfId="7999"/>
    <tableColumn id="8386" xr3:uid="{D6D6BC64-0EF9-1948-837D-A8810F468426}" name="Column8386" dataDxfId="7998"/>
    <tableColumn id="8387" xr3:uid="{058589E2-BC1C-A743-88E2-BEE99EA71E9E}" name="Column8387" dataDxfId="7997"/>
    <tableColumn id="8388" xr3:uid="{7D4ADEAE-6E76-D643-B5D3-255D3561AC0C}" name="Column8388" dataDxfId="7996"/>
    <tableColumn id="8389" xr3:uid="{CCAEC3E2-E595-4943-93E3-9830685CB9A5}" name="Column8389" dataDxfId="7995"/>
    <tableColumn id="8390" xr3:uid="{76F4DDC7-60F1-014A-B777-FB0C959D5EB3}" name="Column8390" dataDxfId="7994"/>
    <tableColumn id="8391" xr3:uid="{8A0A5707-BE80-3C4B-A9EB-8E8BA42B7480}" name="Column8391" dataDxfId="7993"/>
    <tableColumn id="8392" xr3:uid="{1D8A5B47-5BEC-B44D-ABEB-351CED56B4AF}" name="Column8392" dataDxfId="7992"/>
    <tableColumn id="8393" xr3:uid="{C5B92E8D-6AF4-CE49-860F-754722C56289}" name="Column8393" dataDxfId="7991"/>
    <tableColumn id="8394" xr3:uid="{A1F0A08B-44DB-0646-A8BB-4C688BE3B2ED}" name="Column8394" dataDxfId="7990"/>
    <tableColumn id="8395" xr3:uid="{A6B7379C-9459-F849-912B-7CDC1FA24BAE}" name="Column8395" dataDxfId="7989"/>
    <tableColumn id="8396" xr3:uid="{AD720F1B-3DCB-864B-A609-1C196D72DB21}" name="Column8396" dataDxfId="7988"/>
    <tableColumn id="8397" xr3:uid="{63936D5F-F5DD-D94E-818B-ED34AF49042A}" name="Column8397" dataDxfId="7987"/>
    <tableColumn id="8398" xr3:uid="{81518630-6201-A24E-9493-E9E9B3F0B26D}" name="Column8398" dataDxfId="7986"/>
    <tableColumn id="8399" xr3:uid="{1F23CD88-49CD-F048-9335-4EB029A7B1C2}" name="Column8399" dataDxfId="7985"/>
    <tableColumn id="8400" xr3:uid="{413A9F6F-A5DF-FD4D-ADCA-11D2AE22A50C}" name="Column8400" dataDxfId="7984"/>
    <tableColumn id="8401" xr3:uid="{736E5E20-7983-AD47-ACA2-512CE2A66D1D}" name="Column8401" dataDxfId="7983"/>
    <tableColumn id="8402" xr3:uid="{6F507E76-DE1F-0F40-B623-F2C07D070564}" name="Column8402" dataDxfId="7982"/>
    <tableColumn id="8403" xr3:uid="{11505B4B-D640-7F48-A4FE-66F203963626}" name="Column8403" dataDxfId="7981"/>
    <tableColumn id="8404" xr3:uid="{AD2DA6BB-C62B-4E42-BB02-C7B5DF34E6D0}" name="Column8404" dataDxfId="7980"/>
    <tableColumn id="8405" xr3:uid="{34F92AD5-EACD-AB43-91B6-60D82226DFC5}" name="Column8405" dataDxfId="7979"/>
    <tableColumn id="8406" xr3:uid="{A6A53491-AE29-0746-ACF6-255C16C79F11}" name="Column8406" dataDxfId="7978"/>
    <tableColumn id="8407" xr3:uid="{7DF0281A-1877-6C40-95B4-8A014C68E4D0}" name="Column8407" dataDxfId="7977"/>
    <tableColumn id="8408" xr3:uid="{B66B5603-9B0E-CC4E-B378-E4A34AB0D8A2}" name="Column8408" dataDxfId="7976"/>
    <tableColumn id="8409" xr3:uid="{2F5585DC-A313-5B48-B62F-534DD86547D6}" name="Column8409" dataDxfId="7975"/>
    <tableColumn id="8410" xr3:uid="{3091F33D-8945-EF44-A2D7-5B6BF1619E1D}" name="Column8410" dataDxfId="7974"/>
    <tableColumn id="8411" xr3:uid="{42028DD8-64B8-2D4B-B11C-5371A89BD9D8}" name="Column8411" dataDxfId="7973"/>
    <tableColumn id="8412" xr3:uid="{4AAEA19D-726E-2D43-BE39-021936D27F29}" name="Column8412" dataDxfId="7972"/>
    <tableColumn id="8413" xr3:uid="{C19DB7D4-AD68-BB4A-BA8B-39E589F32C46}" name="Column8413" dataDxfId="7971"/>
    <tableColumn id="8414" xr3:uid="{EF63A184-1404-F049-B696-767080734739}" name="Column8414" dataDxfId="7970"/>
    <tableColumn id="8415" xr3:uid="{846ADCBD-B9C4-A042-8C5A-46DF44D757B8}" name="Column8415" dataDxfId="7969"/>
    <tableColumn id="8416" xr3:uid="{1A33AE10-76BF-5849-BCEB-6DA33D08761F}" name="Column8416" dataDxfId="7968"/>
    <tableColumn id="8417" xr3:uid="{3B594212-6FD3-6046-9702-5B52CB307289}" name="Column8417" dataDxfId="7967"/>
    <tableColumn id="8418" xr3:uid="{86160E83-D9FA-C044-8BC2-938D2D2E6A7F}" name="Column8418" dataDxfId="7966"/>
    <tableColumn id="8419" xr3:uid="{C5F85A1F-1D2B-F445-BFC2-D225D30319E8}" name="Column8419" dataDxfId="7965"/>
    <tableColumn id="8420" xr3:uid="{9F581F5A-BE11-F04A-95D5-3AEA380829B3}" name="Column8420" dataDxfId="7964"/>
    <tableColumn id="8421" xr3:uid="{B753364E-DA5B-4847-BD88-5379D978AD71}" name="Column8421" dataDxfId="7963"/>
    <tableColumn id="8422" xr3:uid="{4FB4A9D7-228F-4D48-81A4-EE3F1DE4D1DF}" name="Column8422" dataDxfId="7962"/>
    <tableColumn id="8423" xr3:uid="{58F8ACD4-95A8-AB41-AA77-ED30227CAFC0}" name="Column8423" dataDxfId="7961"/>
    <tableColumn id="8424" xr3:uid="{EB1D6451-842C-4F4C-8179-B43785E64D1F}" name="Column8424" dataDxfId="7960"/>
    <tableColumn id="8425" xr3:uid="{FD99A207-38B3-9A4C-986D-B6AC7FE25FDD}" name="Column8425" dataDxfId="7959"/>
    <tableColumn id="8426" xr3:uid="{0AC0FE55-0AD2-BC4F-8594-D59E19B84DB8}" name="Column8426" dataDxfId="7958"/>
    <tableColumn id="8427" xr3:uid="{6F476215-375B-C14E-BA6F-7A8DBA699D54}" name="Column8427" dataDxfId="7957"/>
    <tableColumn id="8428" xr3:uid="{36F8B233-42A0-0B43-8E2C-6CB681DFF095}" name="Column8428" dataDxfId="7956"/>
    <tableColumn id="8429" xr3:uid="{BD5B65FA-28E0-8D43-AAC0-9E2B0CBD3386}" name="Column8429" dataDxfId="7955"/>
    <tableColumn id="8430" xr3:uid="{636C84B7-B9FE-F846-91A1-CDCD3B51F8B1}" name="Column8430" dataDxfId="7954"/>
    <tableColumn id="8431" xr3:uid="{CACF206D-7084-2048-ABF4-A3E45AD8F7F1}" name="Column8431" dataDxfId="7953"/>
    <tableColumn id="8432" xr3:uid="{30498056-A12B-0F4A-98E4-6765D492B089}" name="Column8432" dataDxfId="7952"/>
    <tableColumn id="8433" xr3:uid="{832DCF89-B873-6040-AD78-F2B81377BC7A}" name="Column8433" dataDxfId="7951"/>
    <tableColumn id="8434" xr3:uid="{E317E1BF-C6B2-204C-8C1A-074CBE65BA9F}" name="Column8434" dataDxfId="7950"/>
    <tableColumn id="8435" xr3:uid="{F6B68582-8BD6-EE4E-AA70-D4DB79AA6F1E}" name="Column8435" dataDxfId="7949"/>
    <tableColumn id="8436" xr3:uid="{1F16D8BB-7561-1946-82B5-9F73037C1FB6}" name="Column8436" dataDxfId="7948"/>
    <tableColumn id="8437" xr3:uid="{D758870E-A3A3-AC42-A63E-88FBB5FA084C}" name="Column8437" dataDxfId="7947"/>
    <tableColumn id="8438" xr3:uid="{04B11DA2-1839-1347-B643-897B183AAE03}" name="Column8438" dataDxfId="7946"/>
    <tableColumn id="8439" xr3:uid="{C0382938-B8C6-EE45-9216-5091C261CDC1}" name="Column8439" dataDxfId="7945"/>
    <tableColumn id="8440" xr3:uid="{7467161D-ACD5-F843-8FB9-DC123130469F}" name="Column8440" dataDxfId="7944"/>
    <tableColumn id="8441" xr3:uid="{D0AAF5AF-63E5-624B-AD8E-66AE23C3D5CF}" name="Column8441" dataDxfId="7943"/>
    <tableColumn id="8442" xr3:uid="{7745B997-B7A3-534C-920E-C6B46B46FB02}" name="Column8442" dataDxfId="7942"/>
    <tableColumn id="8443" xr3:uid="{F1A3EEF1-CBF5-7B42-AD4E-0EB88082F743}" name="Column8443" dataDxfId="7941"/>
    <tableColumn id="8444" xr3:uid="{41673D38-6BFE-AB48-B2F7-544BABDB69A7}" name="Column8444" dataDxfId="7940"/>
    <tableColumn id="8445" xr3:uid="{F4FC1503-46C0-EF4E-BB4F-5C94AC9B322D}" name="Column8445" dataDxfId="7939"/>
    <tableColumn id="8446" xr3:uid="{D151F562-1A05-CA4F-8FC2-2A80BF9DE65B}" name="Column8446" dataDxfId="7938"/>
    <tableColumn id="8447" xr3:uid="{9965238F-4675-054A-A398-E4CC4A53EA22}" name="Column8447" dataDxfId="7937"/>
    <tableColumn id="8448" xr3:uid="{0A7BF5F8-875A-F54C-8FA8-243A178B5C11}" name="Column8448" dataDxfId="7936"/>
    <tableColumn id="8449" xr3:uid="{45E872C7-E88B-FC4E-91DC-1EA03FD9D412}" name="Column8449" dataDxfId="7935"/>
    <tableColumn id="8450" xr3:uid="{8256E7D9-13BF-4C46-9699-D1283EB11FB3}" name="Column8450" dataDxfId="7934"/>
    <tableColumn id="8451" xr3:uid="{23EAB948-67A4-1643-AEC5-D99024EFE7FF}" name="Column8451" dataDxfId="7933"/>
    <tableColumn id="8452" xr3:uid="{829FA9FF-E324-204B-ABFE-FF0924DF394D}" name="Column8452" dataDxfId="7932"/>
    <tableColumn id="8453" xr3:uid="{2E32B8EE-65EC-AD4B-B510-A4E3B4B67AEB}" name="Column8453" dataDxfId="7931"/>
    <tableColumn id="8454" xr3:uid="{F1FAE54F-0900-3F4B-B1F6-7A7A66DD51D6}" name="Column8454" dataDxfId="7930"/>
    <tableColumn id="8455" xr3:uid="{969EE629-4A53-A34A-A884-4D01F9483135}" name="Column8455" dataDxfId="7929"/>
    <tableColumn id="8456" xr3:uid="{735FA69E-9C6C-5547-BAD8-5917191E045D}" name="Column8456" dataDxfId="7928"/>
    <tableColumn id="8457" xr3:uid="{C18A4865-0626-034B-8606-14B168F64AB9}" name="Column8457" dataDxfId="7927"/>
    <tableColumn id="8458" xr3:uid="{51AEA859-404E-CB45-AD94-84E97AED28DF}" name="Column8458" dataDxfId="7926"/>
    <tableColumn id="8459" xr3:uid="{30883056-5CC5-8D47-98DE-651E739EC547}" name="Column8459" dataDxfId="7925"/>
    <tableColumn id="8460" xr3:uid="{AB7FA1A4-BF6B-114C-B175-601560E4350B}" name="Column8460" dataDxfId="7924"/>
    <tableColumn id="8461" xr3:uid="{EC8136D1-923B-BA40-B85A-D9D04A703D90}" name="Column8461" dataDxfId="7923"/>
    <tableColumn id="8462" xr3:uid="{81E27D7A-6D92-E149-915F-380EA986F06F}" name="Column8462" dataDxfId="7922"/>
    <tableColumn id="8463" xr3:uid="{DB9C32BD-DE4D-C344-B0E0-56A352F99D43}" name="Column8463" dataDxfId="7921"/>
    <tableColumn id="8464" xr3:uid="{64A52921-0544-6C46-A730-BCE60DF36AD0}" name="Column8464" dataDxfId="7920"/>
    <tableColumn id="8465" xr3:uid="{8664A2BF-B80E-554E-B2DA-DAF8B2DE48CA}" name="Column8465" dataDxfId="7919"/>
    <tableColumn id="8466" xr3:uid="{3416B63A-A1FE-6646-BD6C-A3BCDFB09B63}" name="Column8466" dataDxfId="7918"/>
    <tableColumn id="8467" xr3:uid="{8B2A1F13-7C79-D34A-BA66-E73611228C5C}" name="Column8467" dataDxfId="7917"/>
    <tableColumn id="8468" xr3:uid="{0AE8A5D4-DA04-384D-903A-E96ECA313BA6}" name="Column8468" dataDxfId="7916"/>
    <tableColumn id="8469" xr3:uid="{A117EF0A-A15D-A04A-A625-EE24AA52F9D7}" name="Column8469" dataDxfId="7915"/>
    <tableColumn id="8470" xr3:uid="{926C541D-1FDA-2C48-9ECC-4D58364A97A7}" name="Column8470" dataDxfId="7914"/>
    <tableColumn id="8471" xr3:uid="{8C81DEF7-FDE6-9042-9EB7-1BC94C283D15}" name="Column8471" dataDxfId="7913"/>
    <tableColumn id="8472" xr3:uid="{02080492-1B9E-7E45-8915-4176A0BD5B27}" name="Column8472" dataDxfId="7912"/>
    <tableColumn id="8473" xr3:uid="{FA57550B-2720-E146-AFC1-A17CBE9B9778}" name="Column8473" dataDxfId="7911"/>
    <tableColumn id="8474" xr3:uid="{609B8BA8-87EB-6542-A2F9-F85904C77966}" name="Column8474" dataDxfId="7910"/>
    <tableColumn id="8475" xr3:uid="{84086512-CAC5-6541-A04A-BC608A79D445}" name="Column8475" dataDxfId="7909"/>
    <tableColumn id="8476" xr3:uid="{C751E1B0-98BC-5A44-8955-5DB80B3A6628}" name="Column8476" dataDxfId="7908"/>
    <tableColumn id="8477" xr3:uid="{2F261FC1-BCBF-A848-9F65-CABBBEBD2405}" name="Column8477" dataDxfId="7907"/>
    <tableColumn id="8478" xr3:uid="{CED418B9-239B-3A47-8B70-D10384407E18}" name="Column8478" dataDxfId="7906"/>
    <tableColumn id="8479" xr3:uid="{CE243B80-D6B4-8142-BC79-F280D950AC41}" name="Column8479" dataDxfId="7905"/>
    <tableColumn id="8480" xr3:uid="{E6AEF928-D349-744D-9453-C94829984072}" name="Column8480" dataDxfId="7904"/>
    <tableColumn id="8481" xr3:uid="{8A154DCE-01EA-9245-B687-3798BED6C4B7}" name="Column8481" dataDxfId="7903"/>
    <tableColumn id="8482" xr3:uid="{E61814A1-C0EF-9047-A281-156B8EDFC6A1}" name="Column8482" dataDxfId="7902"/>
    <tableColumn id="8483" xr3:uid="{A2BE215E-1820-F043-B3D5-E9F4C9678686}" name="Column8483" dataDxfId="7901"/>
    <tableColumn id="8484" xr3:uid="{A1D21667-75DC-1D47-9E70-C8952ED6E4D5}" name="Column8484" dataDxfId="7900"/>
    <tableColumn id="8485" xr3:uid="{0D82F4C6-FF06-ED44-B2E3-2F728F58F378}" name="Column8485" dataDxfId="7899"/>
    <tableColumn id="8486" xr3:uid="{590AA60D-BC0D-D844-BCC9-F3812B917D29}" name="Column8486" dataDxfId="7898"/>
    <tableColumn id="8487" xr3:uid="{ED055001-5CFC-5646-946F-E49369A440CF}" name="Column8487" dataDxfId="7897"/>
    <tableColumn id="8488" xr3:uid="{F1C6C9E0-A01A-D74D-BA06-9406662855B8}" name="Column8488" dataDxfId="7896"/>
    <tableColumn id="8489" xr3:uid="{70BBD565-F58C-0547-B10B-5952CD093B8E}" name="Column8489" dataDxfId="7895"/>
    <tableColumn id="8490" xr3:uid="{F0063C48-BA89-EB4C-A4EF-96DB9F6A3A7E}" name="Column8490" dataDxfId="7894"/>
    <tableColumn id="8491" xr3:uid="{D15D1FC3-FF0E-2245-B5C6-80588F88BA9B}" name="Column8491" dataDxfId="7893"/>
    <tableColumn id="8492" xr3:uid="{85480B3D-B7CB-814A-99F7-1C53A91383BF}" name="Column8492" dataDxfId="7892"/>
    <tableColumn id="8493" xr3:uid="{1A6D2C76-624D-D445-81AC-BEE4FFA40496}" name="Column8493" dataDxfId="7891"/>
    <tableColumn id="8494" xr3:uid="{B9250616-9146-E644-8E6D-70D9E2FD549D}" name="Column8494" dataDxfId="7890"/>
    <tableColumn id="8495" xr3:uid="{24E49D9D-26BA-2643-83FD-5EBB849FB44D}" name="Column8495" dataDxfId="7889"/>
    <tableColumn id="8496" xr3:uid="{1804F138-4407-DD43-844D-57822A14670A}" name="Column8496" dataDxfId="7888"/>
    <tableColumn id="8497" xr3:uid="{3DF7ED52-8B54-7F4F-9866-156C42A99314}" name="Column8497" dataDxfId="7887"/>
    <tableColumn id="8498" xr3:uid="{5B94EFC8-1A23-2243-B823-E7B5B7A880C2}" name="Column8498" dataDxfId="7886"/>
    <tableColumn id="8499" xr3:uid="{7BC725A4-E3E1-A046-B3AB-194CE7CCCBF3}" name="Column8499" dataDxfId="7885"/>
    <tableColumn id="8500" xr3:uid="{19E8C23D-A406-F24D-A0D3-EB9360655B12}" name="Column8500" dataDxfId="7884"/>
    <tableColumn id="8501" xr3:uid="{CD65E1E7-98E8-7545-9E6F-BD709864536F}" name="Column8501" dataDxfId="7883"/>
    <tableColumn id="8502" xr3:uid="{B22A54AA-E24B-FF40-8848-82CB38C6DECC}" name="Column8502" dataDxfId="7882"/>
    <tableColumn id="8503" xr3:uid="{1CE09B84-A560-DB4B-804E-CAE79AA125DD}" name="Column8503" dataDxfId="7881"/>
    <tableColumn id="8504" xr3:uid="{9B1BF9E9-404F-8743-8F45-1F367249448B}" name="Column8504" dataDxfId="7880"/>
    <tableColumn id="8505" xr3:uid="{17E07326-6246-DE43-A3A1-A912E3891694}" name="Column8505" dataDxfId="7879"/>
    <tableColumn id="8506" xr3:uid="{FAA16432-28EE-8C4B-8337-626088E05A6C}" name="Column8506" dataDxfId="7878"/>
    <tableColumn id="8507" xr3:uid="{6D73DD4E-4D8A-7946-9605-7AA1D3F7E30E}" name="Column8507" dataDxfId="7877"/>
    <tableColumn id="8508" xr3:uid="{5B199F53-BE5A-1C4C-86C5-855D47EDB114}" name="Column8508" dataDxfId="7876"/>
    <tableColumn id="8509" xr3:uid="{8CC0C32E-0B71-8C4F-8420-5322DC1E81EA}" name="Column8509" dataDxfId="7875"/>
    <tableColumn id="8510" xr3:uid="{DA116476-2D6C-1442-ADE6-BFB65C658566}" name="Column8510" dataDxfId="7874"/>
    <tableColumn id="8511" xr3:uid="{E247188B-988A-7F45-8130-5A40D502CCD8}" name="Column8511" dataDxfId="7873"/>
    <tableColumn id="8512" xr3:uid="{16FAE955-87D5-F745-9014-4B5E32095921}" name="Column8512" dataDxfId="7872"/>
    <tableColumn id="8513" xr3:uid="{6F5503BC-A64C-F745-89BA-A7B031A0292A}" name="Column8513" dataDxfId="7871"/>
    <tableColumn id="8514" xr3:uid="{2C33913B-F694-3A46-AB98-BE7926687619}" name="Column8514" dataDxfId="7870"/>
    <tableColumn id="8515" xr3:uid="{271D431E-E33F-3943-A048-F078B54AB81C}" name="Column8515" dataDxfId="7869"/>
    <tableColumn id="8516" xr3:uid="{5ED84A69-4139-4146-A7BD-ABB0B3514296}" name="Column8516" dataDxfId="7868"/>
    <tableColumn id="8517" xr3:uid="{1BB9C791-C5C6-D744-B3F9-D842E4FB5DE0}" name="Column8517" dataDxfId="7867"/>
    <tableColumn id="8518" xr3:uid="{C05FD51F-7CE6-214D-9B19-59E146B16EE0}" name="Column8518" dataDxfId="7866"/>
    <tableColumn id="8519" xr3:uid="{7D7B42E0-7E4E-8942-9F1A-5CF09B166587}" name="Column8519" dataDxfId="7865"/>
    <tableColumn id="8520" xr3:uid="{C24B6999-8A76-404B-8DA0-54401EB6DC24}" name="Column8520" dataDxfId="7864"/>
    <tableColumn id="8521" xr3:uid="{71A0F287-C9C9-5F48-B3C9-15D939305A7E}" name="Column8521" dataDxfId="7863"/>
    <tableColumn id="8522" xr3:uid="{3261AB01-5FDB-F747-9035-C22B337FC41B}" name="Column8522" dataDxfId="7862"/>
    <tableColumn id="8523" xr3:uid="{6DE8CD25-7FA9-C543-881A-CD510CB71FF1}" name="Column8523" dataDxfId="7861"/>
    <tableColumn id="8524" xr3:uid="{0E494784-FFA8-6249-900B-535798DAA87C}" name="Column8524" dataDxfId="7860"/>
    <tableColumn id="8525" xr3:uid="{CC271F0B-B3CB-6F42-ABAB-AC6AD25E20F0}" name="Column8525" dataDxfId="7859"/>
    <tableColumn id="8526" xr3:uid="{54D0114A-CF5D-0B45-8818-F08874AED9A6}" name="Column8526" dataDxfId="7858"/>
    <tableColumn id="8527" xr3:uid="{AA08C1FB-9D23-4E48-9E1B-0E1327259DC6}" name="Column8527" dataDxfId="7857"/>
    <tableColumn id="8528" xr3:uid="{91B6D0EC-F21B-7E47-87CF-91517E062B21}" name="Column8528" dataDxfId="7856"/>
    <tableColumn id="8529" xr3:uid="{E27A9CFA-BF09-1C4B-9FCF-6DCD7EA9353C}" name="Column8529" dataDxfId="7855"/>
    <tableColumn id="8530" xr3:uid="{7F140378-FCF7-5447-9C0D-06817C28D4AE}" name="Column8530" dataDxfId="7854"/>
    <tableColumn id="8531" xr3:uid="{657BDE17-4EC5-0643-9BD2-3A5676DE8DDB}" name="Column8531" dataDxfId="7853"/>
    <tableColumn id="8532" xr3:uid="{12E2742A-3FB2-6B4B-802A-586598892037}" name="Column8532" dataDxfId="7852"/>
    <tableColumn id="8533" xr3:uid="{83EACB27-DE3C-754A-98F2-80AD594F8FDC}" name="Column8533" dataDxfId="7851"/>
    <tableColumn id="8534" xr3:uid="{F985C240-0308-F94D-B0FC-B71AC6A5FF8B}" name="Column8534" dataDxfId="7850"/>
    <tableColumn id="8535" xr3:uid="{C1FF4F42-7C17-1949-8167-1CD9E93F304A}" name="Column8535" dataDxfId="7849"/>
    <tableColumn id="8536" xr3:uid="{5F901759-ABED-C14F-9D79-817F7EE12D3C}" name="Column8536" dataDxfId="7848"/>
    <tableColumn id="8537" xr3:uid="{0C1DAC45-6559-B549-8075-3A0F4F62910B}" name="Column8537" dataDxfId="7847"/>
    <tableColumn id="8538" xr3:uid="{2A8B6459-3310-8444-A3FE-EADF2C37B830}" name="Column8538" dataDxfId="7846"/>
    <tableColumn id="8539" xr3:uid="{CBFA82BA-3EF7-AC44-9DB7-2037808CA917}" name="Column8539" dataDxfId="7845"/>
    <tableColumn id="8540" xr3:uid="{D83AD66A-28AF-8648-9AB2-2B5CD07221A5}" name="Column8540" dataDxfId="7844"/>
    <tableColumn id="8541" xr3:uid="{9655B1CB-F1A9-6C44-830D-CE09808CE9CC}" name="Column8541" dataDxfId="7843"/>
    <tableColumn id="8542" xr3:uid="{020B7C4B-F0CC-AB4D-81E6-A15236858C1C}" name="Column8542" dataDxfId="7842"/>
    <tableColumn id="8543" xr3:uid="{374BC2F8-6E5D-9A4C-B8BD-1599EAAD9AA7}" name="Column8543" dataDxfId="7841"/>
    <tableColumn id="8544" xr3:uid="{3C69A932-AEBC-2D44-8B0C-93A88C89B3A8}" name="Column8544" dataDxfId="7840"/>
    <tableColumn id="8545" xr3:uid="{F3ED04D0-3E2D-0A4F-99B1-25BE100AB5F8}" name="Column8545" dataDxfId="7839"/>
    <tableColumn id="8546" xr3:uid="{97C55E9D-5C2A-B74E-BC91-68D0406AC7BE}" name="Column8546" dataDxfId="7838"/>
    <tableColumn id="8547" xr3:uid="{F019753D-8A33-5442-BA41-7CC87B2F521C}" name="Column8547" dataDxfId="7837"/>
    <tableColumn id="8548" xr3:uid="{103142BD-4E89-B747-8A22-6EF58CBF0E5C}" name="Column8548" dataDxfId="7836"/>
    <tableColumn id="8549" xr3:uid="{0F4DC4EC-FED7-7C4F-9543-9AD9A5AD3084}" name="Column8549" dataDxfId="7835"/>
    <tableColumn id="8550" xr3:uid="{F3B8DB80-1555-2149-B463-32AD274B61E1}" name="Column8550" dataDxfId="7834"/>
    <tableColumn id="8551" xr3:uid="{16E94BFA-5B0A-1540-A622-ED43CC3CDF06}" name="Column8551" dataDxfId="7833"/>
    <tableColumn id="8552" xr3:uid="{72BD0C7D-2B88-914E-A6DA-E3E040D94F10}" name="Column8552" dataDxfId="7832"/>
    <tableColumn id="8553" xr3:uid="{C01146D8-77D9-ED46-B20D-8AFEE88AD843}" name="Column8553" dataDxfId="7831"/>
    <tableColumn id="8554" xr3:uid="{9DE3F9C0-310B-1046-AF4B-DA1F03C012EE}" name="Column8554" dataDxfId="7830"/>
    <tableColumn id="8555" xr3:uid="{DE993518-27A0-6145-B2D5-DA4A2A1D3E83}" name="Column8555" dataDxfId="7829"/>
    <tableColumn id="8556" xr3:uid="{854D63F4-CFE6-9B42-9DFC-D6347EE0B5D3}" name="Column8556" dataDxfId="7828"/>
    <tableColumn id="8557" xr3:uid="{187E7D8C-278C-B24A-8A3F-EEA692F9C000}" name="Column8557" dataDxfId="7827"/>
    <tableColumn id="8558" xr3:uid="{D699F911-23E3-FD4D-A057-8EB70C39B4F2}" name="Column8558" dataDxfId="7826"/>
    <tableColumn id="8559" xr3:uid="{3C4C77CC-8004-E448-BB92-DA9E244EDD1B}" name="Column8559" dataDxfId="7825"/>
    <tableColumn id="8560" xr3:uid="{BCF2C245-E6E5-7244-A304-F344C62509C0}" name="Column8560" dataDxfId="7824"/>
    <tableColumn id="8561" xr3:uid="{7E56F2BD-AFCD-7646-9FEC-D5EE1E9DB7ED}" name="Column8561" dataDxfId="7823"/>
    <tableColumn id="8562" xr3:uid="{F7CB98DC-BAD2-BB4C-80A2-3D980F824CBF}" name="Column8562" dataDxfId="7822"/>
    <tableColumn id="8563" xr3:uid="{9E5E368F-702C-2B44-BA90-5ED95DBDEB34}" name="Column8563" dataDxfId="7821"/>
    <tableColumn id="8564" xr3:uid="{99A8267C-EE6F-ED40-98EC-8D90D82BCE74}" name="Column8564" dataDxfId="7820"/>
    <tableColumn id="8565" xr3:uid="{254BA473-94BA-2946-BE9C-A318AE922F90}" name="Column8565" dataDxfId="7819"/>
    <tableColumn id="8566" xr3:uid="{A0133C95-9D78-994F-B16C-D95B82515EDD}" name="Column8566" dataDxfId="7818"/>
    <tableColumn id="8567" xr3:uid="{33AE2318-B1E6-1545-A980-2A30ADFBDA99}" name="Column8567" dataDxfId="7817"/>
    <tableColumn id="8568" xr3:uid="{FB38977A-C82C-8643-9A82-F0B28067698F}" name="Column8568" dataDxfId="7816"/>
    <tableColumn id="8569" xr3:uid="{304AFB3F-C126-0E4F-91BD-8A87246411A0}" name="Column8569" dataDxfId="7815"/>
    <tableColumn id="8570" xr3:uid="{EEDA740E-613B-F841-8A52-45C58260FD2A}" name="Column8570" dataDxfId="7814"/>
    <tableColumn id="8571" xr3:uid="{22FF20A5-20D9-904A-BE1C-B5DE65784E91}" name="Column8571" dataDxfId="7813"/>
    <tableColumn id="8572" xr3:uid="{58889D54-F480-5842-9FAE-339F9A4B35DD}" name="Column8572" dataDxfId="7812"/>
    <tableColumn id="8573" xr3:uid="{3F9003E6-4EA8-7B48-A7F7-DEAC8817DB17}" name="Column8573" dataDxfId="7811"/>
    <tableColumn id="8574" xr3:uid="{39F9FB85-A140-AB43-A97C-46CA2994C092}" name="Column8574" dataDxfId="7810"/>
    <tableColumn id="8575" xr3:uid="{14232D24-07DA-3D41-8BC3-81D73F5E263D}" name="Column8575" dataDxfId="7809"/>
    <tableColumn id="8576" xr3:uid="{2C201256-E6FC-4141-9798-1718DE69DC29}" name="Column8576" dataDxfId="7808"/>
    <tableColumn id="8577" xr3:uid="{563355C8-F030-4B48-8C66-59CC137BDD5E}" name="Column8577" dataDxfId="7807"/>
    <tableColumn id="8578" xr3:uid="{A399A8CD-B0A7-C943-BA95-CD5C76345B22}" name="Column8578" dataDxfId="7806"/>
    <tableColumn id="8579" xr3:uid="{231C4F57-13BE-B942-A08A-96F78D168E2D}" name="Column8579" dataDxfId="7805"/>
    <tableColumn id="8580" xr3:uid="{FD5496F9-BBA7-4143-82A1-A2901EAB4721}" name="Column8580" dataDxfId="7804"/>
    <tableColumn id="8581" xr3:uid="{EF1B5D7F-88FE-2843-9518-ED756514B980}" name="Column8581" dataDxfId="7803"/>
    <tableColumn id="8582" xr3:uid="{8DCBDEDD-A320-2E4E-9137-7B50F71F8C6D}" name="Column8582" dataDxfId="7802"/>
    <tableColumn id="8583" xr3:uid="{9B9E9520-44D4-CA4D-B2C3-1B05467E01BA}" name="Column8583" dataDxfId="7801"/>
    <tableColumn id="8584" xr3:uid="{074DEC9E-8930-354C-82C5-EC79417C711B}" name="Column8584" dataDxfId="7800"/>
    <tableColumn id="8585" xr3:uid="{C8B7A113-7213-EC43-8753-E7CCDCD20E61}" name="Column8585" dataDxfId="7799"/>
    <tableColumn id="8586" xr3:uid="{57076879-6A91-934B-AD05-FCE320136C0D}" name="Column8586" dataDxfId="7798"/>
    <tableColumn id="8587" xr3:uid="{118FAB8F-C8F8-2447-9D68-FDF6E60B69AE}" name="Column8587" dataDxfId="7797"/>
    <tableColumn id="8588" xr3:uid="{53700726-EA23-254C-A7C9-5A7084BDE770}" name="Column8588" dataDxfId="7796"/>
    <tableColumn id="8589" xr3:uid="{177F9753-1100-E041-8DD5-4A2D307453BE}" name="Column8589" dataDxfId="7795"/>
    <tableColumn id="8590" xr3:uid="{9A402C00-BF94-2148-ACCE-8D45537A7710}" name="Column8590" dataDxfId="7794"/>
    <tableColumn id="8591" xr3:uid="{EF36D98C-3090-6649-B521-A7E022453A00}" name="Column8591" dataDxfId="7793"/>
    <tableColumn id="8592" xr3:uid="{FC8FBC08-8E49-BE4A-9585-79CBCAB19583}" name="Column8592" dataDxfId="7792"/>
    <tableColumn id="8593" xr3:uid="{387997E2-2B5D-7C40-ACA7-CC44FFFAA876}" name="Column8593" dataDxfId="7791"/>
    <tableColumn id="8594" xr3:uid="{D84EDBA7-8351-5A4C-8ABB-45468A074C56}" name="Column8594" dataDxfId="7790"/>
    <tableColumn id="8595" xr3:uid="{242D2856-C5A4-6443-B40C-9AC52467196B}" name="Column8595" dataDxfId="7789"/>
    <tableColumn id="8596" xr3:uid="{F7D82D6E-3282-CE4E-AD64-1DCD7CEC0DF4}" name="Column8596" dataDxfId="7788"/>
    <tableColumn id="8597" xr3:uid="{D22DB910-DA67-DA4D-976D-043238115CD8}" name="Column8597" dataDxfId="7787"/>
    <tableColumn id="8598" xr3:uid="{ABFAC9B3-5F70-9448-BC55-F15BAD42F11F}" name="Column8598" dataDxfId="7786"/>
    <tableColumn id="8599" xr3:uid="{AAB42F70-FE3D-DC45-9B3E-4582355D7324}" name="Column8599" dataDxfId="7785"/>
    <tableColumn id="8600" xr3:uid="{5855065C-8F34-0D4B-8F92-B8CC9FD69977}" name="Column8600" dataDxfId="7784"/>
    <tableColumn id="8601" xr3:uid="{470C8113-66CE-DE4D-BBA5-F2AC2AAD23C6}" name="Column8601" dataDxfId="7783"/>
    <tableColumn id="8602" xr3:uid="{474FDF1C-F78E-384D-8D05-D5492FE07E97}" name="Column8602" dataDxfId="7782"/>
    <tableColumn id="8603" xr3:uid="{34DCB328-5EE9-2840-B961-E4506DE3135B}" name="Column8603" dataDxfId="7781"/>
    <tableColumn id="8604" xr3:uid="{5791AE7F-E6BF-B943-8AF4-9DFAF8579D3E}" name="Column8604" dataDxfId="7780"/>
    <tableColumn id="8605" xr3:uid="{24700F27-219F-B841-9380-4EC577A2A632}" name="Column8605" dataDxfId="7779"/>
    <tableColumn id="8606" xr3:uid="{01A13FC5-6D49-7B48-A6FC-6A0678D07089}" name="Column8606" dataDxfId="7778"/>
    <tableColumn id="8607" xr3:uid="{FAE39895-4DC1-5F46-BFCF-17FFD3BF25E4}" name="Column8607" dataDxfId="7777"/>
    <tableColumn id="8608" xr3:uid="{E76B3D6A-C864-D74F-BBDA-ECBAE4504D68}" name="Column8608" dataDxfId="7776"/>
    <tableColumn id="8609" xr3:uid="{9776AB9B-9272-AE45-956B-FD7EC88FB8B1}" name="Column8609" dataDxfId="7775"/>
    <tableColumn id="8610" xr3:uid="{1E2986B4-1897-A24F-B8A1-AEDF4E63B0D2}" name="Column8610" dataDxfId="7774"/>
    <tableColumn id="8611" xr3:uid="{0CB17DF2-74D5-8D48-BF6A-8008A315619C}" name="Column8611" dataDxfId="7773"/>
    <tableColumn id="8612" xr3:uid="{38A88500-20B2-3D4B-A701-902E7C809E9D}" name="Column8612" dataDxfId="7772"/>
    <tableColumn id="8613" xr3:uid="{5D80CBC5-43A5-6C4A-A988-9B8CD0B3B3D4}" name="Column8613" dataDxfId="7771"/>
    <tableColumn id="8614" xr3:uid="{EBB980F8-88D5-2C48-B5AE-74B07F9EAB58}" name="Column8614" dataDxfId="7770"/>
    <tableColumn id="8615" xr3:uid="{397013BE-C80C-DC4C-B9CF-7F493C93358D}" name="Column8615" dataDxfId="7769"/>
    <tableColumn id="8616" xr3:uid="{C63D2DBE-5410-424C-A06B-BFF856607135}" name="Column8616" dataDxfId="7768"/>
    <tableColumn id="8617" xr3:uid="{7FC5C3D7-9FF8-6541-A380-80B903428FD6}" name="Column8617" dataDxfId="7767"/>
    <tableColumn id="8618" xr3:uid="{EC6045CD-B9D8-C447-8F80-DD4A1518CB82}" name="Column8618" dataDxfId="7766"/>
    <tableColumn id="8619" xr3:uid="{96ABB745-F683-104B-98BA-C678E83FC36A}" name="Column8619" dataDxfId="7765"/>
    <tableColumn id="8620" xr3:uid="{E07767D6-CFA0-0D44-94BF-14CA28A451A2}" name="Column8620" dataDxfId="7764"/>
    <tableColumn id="8621" xr3:uid="{8304760B-54D5-DC46-A39E-93072D8723DD}" name="Column8621" dataDxfId="7763"/>
    <tableColumn id="8622" xr3:uid="{81D9AAB2-712E-184F-938D-FF7804CE55F2}" name="Column8622" dataDxfId="7762"/>
    <tableColumn id="8623" xr3:uid="{125F9E1F-CF07-864F-9DA5-1B0481169E4A}" name="Column8623" dataDxfId="7761"/>
    <tableColumn id="8624" xr3:uid="{477E1475-4973-8343-9519-3B312B57CE9F}" name="Column8624" dataDxfId="7760"/>
    <tableColumn id="8625" xr3:uid="{332F590C-E30E-FC4D-8BC8-3E29EED87E46}" name="Column8625" dataDxfId="7759"/>
    <tableColumn id="8626" xr3:uid="{AA84B355-04A1-DA45-A73A-0B5E4BAD68E8}" name="Column8626" dataDxfId="7758"/>
    <tableColumn id="8627" xr3:uid="{B648A3C3-4CDF-EE4A-A73B-4D9CADC66883}" name="Column8627" dataDxfId="7757"/>
    <tableColumn id="8628" xr3:uid="{6EDA6F4E-0C89-BF43-BE80-1BE462E392A0}" name="Column8628" dataDxfId="7756"/>
    <tableColumn id="8629" xr3:uid="{50B4B820-2934-7549-B037-23E73BD2CEE8}" name="Column8629" dataDxfId="7755"/>
    <tableColumn id="8630" xr3:uid="{59294A7E-7E36-D149-8C8F-083C0336879C}" name="Column8630" dataDxfId="7754"/>
    <tableColumn id="8631" xr3:uid="{112A5648-B7CF-E647-80E8-089927221DD1}" name="Column8631" dataDxfId="7753"/>
    <tableColumn id="8632" xr3:uid="{1E399F92-41AE-2D4F-B026-3A31E8FE6F39}" name="Column8632" dataDxfId="7752"/>
    <tableColumn id="8633" xr3:uid="{B38D4AE2-0EFB-1249-9E84-19CB9F0C70F2}" name="Column8633" dataDxfId="7751"/>
    <tableColumn id="8634" xr3:uid="{2300A8BD-5DC5-3847-B78D-BADADA4F4AD5}" name="Column8634" dataDxfId="7750"/>
    <tableColumn id="8635" xr3:uid="{0FA0D27C-29E4-2E47-8C37-7C2C17D5C0AA}" name="Column8635" dataDxfId="7749"/>
    <tableColumn id="8636" xr3:uid="{0712A1D8-4FA4-9C4A-8809-060297B11C90}" name="Column8636" dataDxfId="7748"/>
    <tableColumn id="8637" xr3:uid="{4D992809-3CF4-7544-9696-B08D174DF980}" name="Column8637" dataDxfId="7747"/>
    <tableColumn id="8638" xr3:uid="{F2220EC8-5CFB-5A44-8809-80E05D36F9B9}" name="Column8638" dataDxfId="7746"/>
    <tableColumn id="8639" xr3:uid="{4B795BA9-1D80-6142-9CC5-E332755F0447}" name="Column8639" dataDxfId="7745"/>
    <tableColumn id="8640" xr3:uid="{05C8A8D4-9FE4-8647-8A00-5059B5618BE2}" name="Column8640" dataDxfId="7744"/>
    <tableColumn id="8641" xr3:uid="{A378C943-DB86-844C-B9D7-1739E639E891}" name="Column8641" dataDxfId="7743"/>
    <tableColumn id="8642" xr3:uid="{8157D937-8162-7648-9D06-C3AA90FA4021}" name="Column8642" dataDxfId="7742"/>
    <tableColumn id="8643" xr3:uid="{A92AE0E1-04FC-D64F-847E-91BDB0914961}" name="Column8643" dataDxfId="7741"/>
    <tableColumn id="8644" xr3:uid="{4CE1681C-3423-B14C-AF16-AFFC60EFD691}" name="Column8644" dataDxfId="7740"/>
    <tableColumn id="8645" xr3:uid="{99DBC88B-62E4-2045-82DD-9064C581DB5B}" name="Column8645" dataDxfId="7739"/>
    <tableColumn id="8646" xr3:uid="{658B22F3-BE62-AD49-9EE1-A51C0FA148FD}" name="Column8646" dataDxfId="7738"/>
    <tableColumn id="8647" xr3:uid="{D88CF451-9B11-4F46-9D85-9BC2CCA354CD}" name="Column8647" dataDxfId="7737"/>
    <tableColumn id="8648" xr3:uid="{CA0B5A8A-0789-3E46-AE69-9CCF24B9DA5E}" name="Column8648" dataDxfId="7736"/>
    <tableColumn id="8649" xr3:uid="{B07A2DE3-B1C7-1540-A392-5FEEF221757B}" name="Column8649" dataDxfId="7735"/>
    <tableColumn id="8650" xr3:uid="{EF455939-079A-C74D-9E63-EFD77637AF48}" name="Column8650" dataDxfId="7734"/>
    <tableColumn id="8651" xr3:uid="{861080D0-F968-DC4D-855D-6699BC4BED5B}" name="Column8651" dataDxfId="7733"/>
    <tableColumn id="8652" xr3:uid="{9CF5D01B-3BD8-5148-9113-13E8E6B3D20B}" name="Column8652" dataDxfId="7732"/>
    <tableColumn id="8653" xr3:uid="{65DD5FC0-3F7A-3F4F-9D04-36E6C8B4BCE0}" name="Column8653" dataDxfId="7731"/>
    <tableColumn id="8654" xr3:uid="{617EE55D-E028-354E-A84A-12E16DF07D97}" name="Column8654" dataDxfId="7730"/>
    <tableColumn id="8655" xr3:uid="{11BD515B-C7D6-0842-9A3D-8DD9622AB565}" name="Column8655" dataDxfId="7729"/>
    <tableColumn id="8656" xr3:uid="{21272875-F47A-AF48-8F0D-281AE220ABAE}" name="Column8656" dataDxfId="7728"/>
    <tableColumn id="8657" xr3:uid="{4DEDA620-38FE-EA4F-9238-9F463573AB8C}" name="Column8657" dataDxfId="7727"/>
    <tableColumn id="8658" xr3:uid="{8F3F994D-B2D3-244A-8797-6AFCE7469A79}" name="Column8658" dataDxfId="7726"/>
    <tableColumn id="8659" xr3:uid="{7981F617-BEDD-D34D-93B2-79BC3BA4AA36}" name="Column8659" dataDxfId="7725"/>
    <tableColumn id="8660" xr3:uid="{61B61494-AB08-024A-B720-8722776F9635}" name="Column8660" dataDxfId="7724"/>
    <tableColumn id="8661" xr3:uid="{E2F4F28C-AE6F-9E4D-B8AE-9D10EC036583}" name="Column8661" dataDxfId="7723"/>
    <tableColumn id="8662" xr3:uid="{A4EB297D-A251-2F4B-89E5-6E6BB26110A8}" name="Column8662" dataDxfId="7722"/>
    <tableColumn id="8663" xr3:uid="{1309831B-DA85-B04D-84DC-E5F7ED5EDBED}" name="Column8663" dataDxfId="7721"/>
    <tableColumn id="8664" xr3:uid="{F5186133-2459-ED4F-B1C1-9EC47F89D6DB}" name="Column8664" dataDxfId="7720"/>
    <tableColumn id="8665" xr3:uid="{7FADBA9A-80D9-394F-89E4-25B5453CED1B}" name="Column8665" dataDxfId="7719"/>
    <tableColumn id="8666" xr3:uid="{D09E3939-5552-4345-A67A-D7BF408A30CB}" name="Column8666" dataDxfId="7718"/>
    <tableColumn id="8667" xr3:uid="{7BB76A45-B8E3-BD4B-8482-E5B2BB5FE8A1}" name="Column8667" dataDxfId="7717"/>
    <tableColumn id="8668" xr3:uid="{EEBA64FC-5AEA-8A40-AC8D-0070C03C6DC4}" name="Column8668" dataDxfId="7716"/>
    <tableColumn id="8669" xr3:uid="{3DBE9D85-2F1F-164D-AE1C-53CA8727825F}" name="Column8669" dataDxfId="7715"/>
    <tableColumn id="8670" xr3:uid="{109E3D83-D4B9-2C45-A1E8-790B37707224}" name="Column8670" dataDxfId="7714"/>
    <tableColumn id="8671" xr3:uid="{402F906F-19E5-3C42-B481-EE332A224B6F}" name="Column8671" dataDxfId="7713"/>
    <tableColumn id="8672" xr3:uid="{FA283346-433E-3E46-B9B6-29AA256EAF8B}" name="Column8672" dataDxfId="7712"/>
    <tableColumn id="8673" xr3:uid="{ADC4A19F-537F-1340-841F-1F422A7C26EE}" name="Column8673" dataDxfId="7711"/>
    <tableColumn id="8674" xr3:uid="{64011274-6D7D-B541-BC23-746FF849B8A7}" name="Column8674" dataDxfId="7710"/>
    <tableColumn id="8675" xr3:uid="{0A87D8B4-6AAC-D347-84FB-F82E07D23ABB}" name="Column8675" dataDxfId="7709"/>
    <tableColumn id="8676" xr3:uid="{924A219E-58F1-A149-91A0-5950530F5EBC}" name="Column8676" dataDxfId="7708"/>
    <tableColumn id="8677" xr3:uid="{93F94B61-B185-C14F-BA30-B5CEB5875E9A}" name="Column8677" dataDxfId="7707"/>
    <tableColumn id="8678" xr3:uid="{F641AE0D-BD16-9348-B72C-EE3E92D10965}" name="Column8678" dataDxfId="7706"/>
    <tableColumn id="8679" xr3:uid="{A65B9866-AE85-FE4C-8455-93922C2ECFDA}" name="Column8679" dataDxfId="7705"/>
    <tableColumn id="8680" xr3:uid="{3A1AD44D-6DB0-3E44-8FC8-18F7BD9BB97C}" name="Column8680" dataDxfId="7704"/>
    <tableColumn id="8681" xr3:uid="{03E6A0A4-B500-0745-9A6F-2E08A0EF869E}" name="Column8681" dataDxfId="7703"/>
    <tableColumn id="8682" xr3:uid="{0B779070-D53B-6B47-9EE8-2C8445454054}" name="Column8682" dataDxfId="7702"/>
    <tableColumn id="8683" xr3:uid="{252D5E2D-CEB6-934C-AC97-E3F7866ABC45}" name="Column8683" dataDxfId="7701"/>
    <tableColumn id="8684" xr3:uid="{E91FD56C-7311-E642-A0F6-6BED1553E71E}" name="Column8684" dataDxfId="7700"/>
    <tableColumn id="8685" xr3:uid="{FC79F5BB-3A95-D54F-A1D8-142EE1403CCD}" name="Column8685" dataDxfId="7699"/>
    <tableColumn id="8686" xr3:uid="{41E75DFF-EE82-4D42-B1AF-EDAC2ADC5A9A}" name="Column8686" dataDxfId="7698"/>
    <tableColumn id="8687" xr3:uid="{61CED243-D414-C845-B1B9-0F40621ED445}" name="Column8687" dataDxfId="7697"/>
    <tableColumn id="8688" xr3:uid="{1121C57B-FA48-9F42-9787-BF1916E06B9E}" name="Column8688" dataDxfId="7696"/>
    <tableColumn id="8689" xr3:uid="{B35F5689-2B10-5B4D-8EB4-CBFA201B8D00}" name="Column8689" dataDxfId="7695"/>
    <tableColumn id="8690" xr3:uid="{CDC54DEF-75EA-344D-A764-90A4409634A2}" name="Column8690" dataDxfId="7694"/>
    <tableColumn id="8691" xr3:uid="{1DD3137E-006F-344A-9660-DE68F8950BB1}" name="Column8691" dataDxfId="7693"/>
    <tableColumn id="8692" xr3:uid="{E899F7DC-8EC0-354D-8C2E-C23A1BAB90AE}" name="Column8692" dataDxfId="7692"/>
    <tableColumn id="8693" xr3:uid="{47A7349D-232B-944C-A165-6D3B87A56180}" name="Column8693" dataDxfId="7691"/>
    <tableColumn id="8694" xr3:uid="{9FCB9EFD-49F0-1042-9F77-0CCD2109C9B7}" name="Column8694" dataDxfId="7690"/>
    <tableColumn id="8695" xr3:uid="{2D877F1A-FBC2-3F47-9ECD-1608FA200861}" name="Column8695" dataDxfId="7689"/>
    <tableColumn id="8696" xr3:uid="{EA57DFFC-DF4D-1649-954D-99A33CC7B691}" name="Column8696" dataDxfId="7688"/>
    <tableColumn id="8697" xr3:uid="{19CC87F0-0465-D648-8C5F-71AA8D396D4B}" name="Column8697" dataDxfId="7687"/>
    <tableColumn id="8698" xr3:uid="{47137F99-3CC4-5247-A610-F7581F6033B4}" name="Column8698" dataDxfId="7686"/>
    <tableColumn id="8699" xr3:uid="{6445952C-4786-D048-9FBF-A3F457268FC7}" name="Column8699" dataDxfId="7685"/>
    <tableColumn id="8700" xr3:uid="{151D5853-ABA7-344A-B3F8-B178965AA649}" name="Column8700" dataDxfId="7684"/>
    <tableColumn id="8701" xr3:uid="{0D0F065A-DC33-5E42-A7D0-14F4FA60DBFF}" name="Column8701" dataDxfId="7683"/>
    <tableColumn id="8702" xr3:uid="{836CFCDF-16CD-834F-8500-8DE91235A904}" name="Column8702" dataDxfId="7682"/>
    <tableColumn id="8703" xr3:uid="{C70EC7D6-9A72-AE41-A902-F3A846E60267}" name="Column8703" dataDxfId="7681"/>
    <tableColumn id="8704" xr3:uid="{400E3AAC-3862-7E4C-83C8-F2CBCD35FA49}" name="Column8704" dataDxfId="7680"/>
    <tableColumn id="8705" xr3:uid="{439F43BA-76A7-EE4D-8354-BC2B4FCBC221}" name="Column8705" dataDxfId="7679"/>
    <tableColumn id="8706" xr3:uid="{7163E246-53D3-1541-B526-93812E78E3EC}" name="Column8706" dataDxfId="7678"/>
    <tableColumn id="8707" xr3:uid="{4C695728-DDD2-7044-B666-B79D25767ACF}" name="Column8707" dataDxfId="7677"/>
    <tableColumn id="8708" xr3:uid="{E6B6BBD3-B3B2-A84F-9BD2-3EEBB532F612}" name="Column8708" dataDxfId="7676"/>
    <tableColumn id="8709" xr3:uid="{2CE6E97F-B080-1941-8E5E-B63C97554B7D}" name="Column8709" dataDxfId="7675"/>
    <tableColumn id="8710" xr3:uid="{FD6CDD44-06FA-E743-8655-E4E9B9887680}" name="Column8710" dataDxfId="7674"/>
    <tableColumn id="8711" xr3:uid="{54611131-1682-9241-BBA1-E3E0B0878F17}" name="Column8711" dataDxfId="7673"/>
    <tableColumn id="8712" xr3:uid="{9481576E-C8CB-3846-9E28-951FB10FF002}" name="Column8712" dataDxfId="7672"/>
    <tableColumn id="8713" xr3:uid="{5162976E-466B-B645-BF11-DC6DA94051DC}" name="Column8713" dataDxfId="7671"/>
    <tableColumn id="8714" xr3:uid="{4B3B78AB-A347-4D48-9CD1-F879265804B7}" name="Column8714" dataDxfId="7670"/>
    <tableColumn id="8715" xr3:uid="{41A2AC66-9479-6749-8380-AD3DDCBCF76F}" name="Column8715" dataDxfId="7669"/>
    <tableColumn id="8716" xr3:uid="{9EC230FC-99AD-D146-9D8A-1269087CAC82}" name="Column8716" dataDxfId="7668"/>
    <tableColumn id="8717" xr3:uid="{0EB531E9-CBF0-5D49-B5F5-20AE59CCCBF0}" name="Column8717" dataDxfId="7667"/>
    <tableColumn id="8718" xr3:uid="{637F73B0-4D49-9C40-9C12-896E64F9F6A9}" name="Column8718" dataDxfId="7666"/>
    <tableColumn id="8719" xr3:uid="{DBA28DA2-719A-3F4F-ACD8-94EE7040D0FD}" name="Column8719" dataDxfId="7665"/>
    <tableColumn id="8720" xr3:uid="{02651DC5-9F65-D043-B2E5-41A97644ACF9}" name="Column8720" dataDxfId="7664"/>
    <tableColumn id="8721" xr3:uid="{A66AC1E3-F4A6-7C44-9466-A1F040A6E736}" name="Column8721" dataDxfId="7663"/>
    <tableColumn id="8722" xr3:uid="{D94629B4-2870-BC40-8AD4-3ECB3F8678AC}" name="Column8722" dataDxfId="7662"/>
    <tableColumn id="8723" xr3:uid="{7ADA4BFD-A2FB-3D4F-B1C1-F01AAA071B8A}" name="Column8723" dataDxfId="7661"/>
    <tableColumn id="8724" xr3:uid="{883E0073-C806-D441-BE74-3CEBC1FA2AC3}" name="Column8724" dataDxfId="7660"/>
    <tableColumn id="8725" xr3:uid="{9BF64E4C-DF61-9043-9939-E7B04D4328A5}" name="Column8725" dataDxfId="7659"/>
    <tableColumn id="8726" xr3:uid="{2A5E3686-164C-AD40-916C-26E3CEF790B3}" name="Column8726" dataDxfId="7658"/>
    <tableColumn id="8727" xr3:uid="{7CD217F6-83A7-6541-BD7C-5A0A47B80BB8}" name="Column8727" dataDxfId="7657"/>
    <tableColumn id="8728" xr3:uid="{693CDCA0-BA97-C94C-948F-D2FDB07B083C}" name="Column8728" dataDxfId="7656"/>
    <tableColumn id="8729" xr3:uid="{C050F930-4786-4E4C-8FF7-254CEBDFF8DD}" name="Column8729" dataDxfId="7655"/>
    <tableColumn id="8730" xr3:uid="{ED90C064-B4B8-A14F-BE2B-A92784161729}" name="Column8730" dataDxfId="7654"/>
    <tableColumn id="8731" xr3:uid="{13D7A046-5658-5149-A55D-8C90A22605F2}" name="Column8731" dataDxfId="7653"/>
    <tableColumn id="8732" xr3:uid="{E20EAC4C-4D1B-8441-A985-89CF75C285F1}" name="Column8732" dataDxfId="7652"/>
    <tableColumn id="8733" xr3:uid="{409E2B5F-3185-FA4D-82A4-8140968B98EB}" name="Column8733" dataDxfId="7651"/>
    <tableColumn id="8734" xr3:uid="{4F835A56-4C41-5E49-B33C-15264CA8F33C}" name="Column8734" dataDxfId="7650"/>
    <tableColumn id="8735" xr3:uid="{3C4ABC16-B981-8940-84DF-A5CE64F5BA40}" name="Column8735" dataDxfId="7649"/>
    <tableColumn id="8736" xr3:uid="{1C1B00DC-2C44-2B45-BB67-FD57B468A986}" name="Column8736" dataDxfId="7648"/>
    <tableColumn id="8737" xr3:uid="{88621B8B-24F7-E147-BEA7-A47BF8627AF8}" name="Column8737" dataDxfId="7647"/>
    <tableColumn id="8738" xr3:uid="{08FB2CC7-CF04-1C44-A54A-C4B818A22809}" name="Column8738" dataDxfId="7646"/>
    <tableColumn id="8739" xr3:uid="{68309772-BF3D-F84B-859E-3EE39D71832E}" name="Column8739" dataDxfId="7645"/>
    <tableColumn id="8740" xr3:uid="{92C52BE4-264F-2B46-A745-CB23FBD652BF}" name="Column8740" dataDxfId="7644"/>
    <tableColumn id="8741" xr3:uid="{0CDFA3D5-85EC-644C-B8B5-1135F0D09DA6}" name="Column8741" dataDxfId="7643"/>
    <tableColumn id="8742" xr3:uid="{47EACF39-4858-F546-B710-F439425B6666}" name="Column8742" dataDxfId="7642"/>
    <tableColumn id="8743" xr3:uid="{28FF8FEA-47DE-744A-8327-AA894931DABF}" name="Column8743" dataDxfId="7641"/>
    <tableColumn id="8744" xr3:uid="{2F4DA5C6-8B7F-BC43-BB84-924013C19A30}" name="Column8744" dataDxfId="7640"/>
    <tableColumn id="8745" xr3:uid="{82002493-5F7C-2D4D-9AFA-3FD831B50EFF}" name="Column8745" dataDxfId="7639"/>
    <tableColumn id="8746" xr3:uid="{D852495F-463C-8049-A86C-252FEC35B91A}" name="Column8746" dataDxfId="7638"/>
    <tableColumn id="8747" xr3:uid="{C17F5F42-8EB9-6B41-904E-5B3E12F66923}" name="Column8747" dataDxfId="7637"/>
    <tableColumn id="8748" xr3:uid="{B9183C4B-3542-764C-A7A0-6BEDD74C58D8}" name="Column8748" dataDxfId="7636"/>
    <tableColumn id="8749" xr3:uid="{C024C137-AB8D-0245-9707-DC34D7E1D46F}" name="Column8749" dataDxfId="7635"/>
    <tableColumn id="8750" xr3:uid="{DFBF9AC5-D1E1-EF45-B78C-25A4020AD2D3}" name="Column8750" dataDxfId="7634"/>
    <tableColumn id="8751" xr3:uid="{0477F043-EFEF-6042-83BF-249465F8B960}" name="Column8751" dataDxfId="7633"/>
    <tableColumn id="8752" xr3:uid="{CD840335-F980-EA4E-B3D3-2F53E04953B8}" name="Column8752" dataDxfId="7632"/>
    <tableColumn id="8753" xr3:uid="{6AE1B279-8489-074F-9469-1A8945F8185F}" name="Column8753" dataDxfId="7631"/>
    <tableColumn id="8754" xr3:uid="{C998F2A3-E415-E94A-887A-E28C277F0A04}" name="Column8754" dataDxfId="7630"/>
    <tableColumn id="8755" xr3:uid="{B016B0AF-02BF-AC40-AA49-F6D295665B9F}" name="Column8755" dataDxfId="7629"/>
    <tableColumn id="8756" xr3:uid="{B2F7C5E6-53CF-7E4B-8E72-1D3557DB48C4}" name="Column8756" dataDxfId="7628"/>
    <tableColumn id="8757" xr3:uid="{A1912C58-6093-0A4F-A52A-BE41530162F8}" name="Column8757" dataDxfId="7627"/>
    <tableColumn id="8758" xr3:uid="{2BD71E14-AD41-A54B-927C-82E9703CB999}" name="Column8758" dataDxfId="7626"/>
    <tableColumn id="8759" xr3:uid="{51F4CFF0-C7DD-3248-9E14-424DB7DBD704}" name="Column8759" dataDxfId="7625"/>
    <tableColumn id="8760" xr3:uid="{EF2B12EF-990B-234B-9C8D-F484D7086AD1}" name="Column8760" dataDxfId="7624"/>
    <tableColumn id="8761" xr3:uid="{2E1B073C-D6CC-634B-8C41-2FAEEAF37688}" name="Column8761" dataDxfId="7623"/>
    <tableColumn id="8762" xr3:uid="{7BF348C7-3154-6F45-92FB-8D2C96CE9207}" name="Column8762" dataDxfId="7622"/>
    <tableColumn id="8763" xr3:uid="{39BB2056-AF74-1149-B189-D7E9FAC6D74E}" name="Column8763" dataDxfId="7621"/>
    <tableColumn id="8764" xr3:uid="{8E9B5A8E-3B45-C64B-A934-131AF5A6EF66}" name="Column8764" dataDxfId="7620"/>
    <tableColumn id="8765" xr3:uid="{D7794361-F372-4E44-BD28-5434DC76EABA}" name="Column8765" dataDxfId="7619"/>
    <tableColumn id="8766" xr3:uid="{9DB0D19C-6F81-A045-AC99-00193F4EE788}" name="Column8766" dataDxfId="7618"/>
    <tableColumn id="8767" xr3:uid="{22E17386-A217-9943-B99E-F64AFA0428F0}" name="Column8767" dataDxfId="7617"/>
    <tableColumn id="8768" xr3:uid="{F9665CB4-B368-7F4A-8FB4-A6E127B331A8}" name="Column8768" dataDxfId="7616"/>
    <tableColumn id="8769" xr3:uid="{C3AC9BDF-53F6-F041-9F89-FA3638DB8DC6}" name="Column8769" dataDxfId="7615"/>
    <tableColumn id="8770" xr3:uid="{EC618C34-99AF-1948-B58E-F1B22F99E455}" name="Column8770" dataDxfId="7614"/>
    <tableColumn id="8771" xr3:uid="{3F679FA4-C072-684F-B87F-7353FAB88CC3}" name="Column8771" dataDxfId="7613"/>
    <tableColumn id="8772" xr3:uid="{267BAF4D-4434-4B43-A14D-4EB8610956F0}" name="Column8772" dataDxfId="7612"/>
    <tableColumn id="8773" xr3:uid="{B8358C08-BAA7-A54C-AF05-4208F8E59E2B}" name="Column8773" dataDxfId="7611"/>
    <tableColumn id="8774" xr3:uid="{E94522BD-F1A1-7141-A9B1-62940202E458}" name="Column8774" dataDxfId="7610"/>
    <tableColumn id="8775" xr3:uid="{4F48F0ED-0DA8-E74F-9C81-CCB3D83E5337}" name="Column8775" dataDxfId="7609"/>
    <tableColumn id="8776" xr3:uid="{6E336FF9-4F4C-284B-8911-F51412735FCB}" name="Column8776" dataDxfId="7608"/>
    <tableColumn id="8777" xr3:uid="{68B45169-17BC-D446-882A-A34EA10C41FD}" name="Column8777" dataDxfId="7607"/>
    <tableColumn id="8778" xr3:uid="{F7C9D265-141D-6245-8615-CC1C38C46223}" name="Column8778" dataDxfId="7606"/>
    <tableColumn id="8779" xr3:uid="{EF4BB119-20CC-974E-91C5-4CC5563D13C8}" name="Column8779" dataDxfId="7605"/>
    <tableColumn id="8780" xr3:uid="{6BA3BE1C-0100-A049-A510-C9EFD167C053}" name="Column8780" dataDxfId="7604"/>
    <tableColumn id="8781" xr3:uid="{C8BCA353-040F-F045-A7CD-3624821B25B9}" name="Column8781" dataDxfId="7603"/>
    <tableColumn id="8782" xr3:uid="{9D7D2C2F-E3D8-3045-9E01-9FE3A4E65E05}" name="Column8782" dataDxfId="7602"/>
    <tableColumn id="8783" xr3:uid="{13DAD622-66EB-5842-BA19-28742CB77FEA}" name="Column8783" dataDxfId="7601"/>
    <tableColumn id="8784" xr3:uid="{10337CAB-52DA-9346-9A1F-6D5C52ABD6CF}" name="Column8784" dataDxfId="7600"/>
    <tableColumn id="8785" xr3:uid="{23DD0F0B-4BE1-F54C-A64A-3F957AA95BF7}" name="Column8785" dataDxfId="7599"/>
    <tableColumn id="8786" xr3:uid="{2B468917-CB64-A748-A110-019872DF32C7}" name="Column8786" dataDxfId="7598"/>
    <tableColumn id="8787" xr3:uid="{45D771EE-5663-214A-8D4C-4CC947AA5B36}" name="Column8787" dataDxfId="7597"/>
    <tableColumn id="8788" xr3:uid="{BC95863E-7E3C-D141-A92D-C408C50CF057}" name="Column8788" dataDxfId="7596"/>
    <tableColumn id="8789" xr3:uid="{4FCCA879-8B0B-3943-9DB4-7BAB8CF1CE47}" name="Column8789" dataDxfId="7595"/>
    <tableColumn id="8790" xr3:uid="{96D3431E-45CC-1645-9F2B-DB2FAB1E9801}" name="Column8790" dataDxfId="7594"/>
    <tableColumn id="8791" xr3:uid="{7169B0BF-F83C-964C-BF62-923364057A8B}" name="Column8791" dataDxfId="7593"/>
    <tableColumn id="8792" xr3:uid="{925B889F-4913-0641-A4A2-838A4F0311F8}" name="Column8792" dataDxfId="7592"/>
    <tableColumn id="8793" xr3:uid="{816AEC8F-FC2C-074A-85B3-BBA288C290EA}" name="Column8793" dataDxfId="7591"/>
    <tableColumn id="8794" xr3:uid="{87B2C154-E914-D54E-ADE6-C5525759A22A}" name="Column8794" dataDxfId="7590"/>
    <tableColumn id="8795" xr3:uid="{025F040A-A2D9-2D41-BEFE-0EDF61129FEB}" name="Column8795" dataDxfId="7589"/>
    <tableColumn id="8796" xr3:uid="{65B5FADF-5B7C-9E40-AC16-2A7738712802}" name="Column8796" dataDxfId="7588"/>
    <tableColumn id="8797" xr3:uid="{384899BC-41DF-1F46-8B4C-34D0215F4FB1}" name="Column8797" dataDxfId="7587"/>
    <tableColumn id="8798" xr3:uid="{A5ED3304-1303-4D43-8EE6-2D29B45B0810}" name="Column8798" dataDxfId="7586"/>
    <tableColumn id="8799" xr3:uid="{EE865008-A26E-964E-B7C8-54588452D149}" name="Column8799" dataDxfId="7585"/>
    <tableColumn id="8800" xr3:uid="{92FA5733-F192-7B4B-9A92-AA92FC8CDAD6}" name="Column8800" dataDxfId="7584"/>
    <tableColumn id="8801" xr3:uid="{0A02D026-D7DA-054B-9E0A-3F50A752C4B3}" name="Column8801" dataDxfId="7583"/>
    <tableColumn id="8802" xr3:uid="{EFDB9944-C577-CB4F-B4EA-91234DCA725E}" name="Column8802" dataDxfId="7582"/>
    <tableColumn id="8803" xr3:uid="{B56A100A-AACB-8F46-A44D-1E49824474B2}" name="Column8803" dataDxfId="7581"/>
    <tableColumn id="8804" xr3:uid="{A759D872-AAFA-484C-8C17-704F5337B63A}" name="Column8804" dataDxfId="7580"/>
    <tableColumn id="8805" xr3:uid="{64A1AA37-9AC3-4F49-A90C-A618A100FDA5}" name="Column8805" dataDxfId="7579"/>
    <tableColumn id="8806" xr3:uid="{577EF2A9-F9AC-9845-9FE9-DD5816928425}" name="Column8806" dataDxfId="7578"/>
    <tableColumn id="8807" xr3:uid="{88797334-EDF6-EA45-B67B-16F5E3E1599E}" name="Column8807" dataDxfId="7577"/>
    <tableColumn id="8808" xr3:uid="{0D082953-3692-6C42-AE6F-8273F70D1E56}" name="Column8808" dataDxfId="7576"/>
    <tableColumn id="8809" xr3:uid="{945E52B1-A3AD-E340-B5E8-312A140B4871}" name="Column8809" dataDxfId="7575"/>
    <tableColumn id="8810" xr3:uid="{AFDC0791-2E77-8B44-B6DD-C15223D63C26}" name="Column8810" dataDxfId="7574"/>
    <tableColumn id="8811" xr3:uid="{C81A5DCC-7645-9040-8EBC-396BBDF1FAAB}" name="Column8811" dataDxfId="7573"/>
    <tableColumn id="8812" xr3:uid="{68D307D0-3BDC-FE44-B370-F665FBD437E0}" name="Column8812" dataDxfId="7572"/>
    <tableColumn id="8813" xr3:uid="{69E8D5B2-B245-3743-AEC6-FA7F251144B9}" name="Column8813" dataDxfId="7571"/>
    <tableColumn id="8814" xr3:uid="{4A221192-A509-E24F-8A3F-3862E168E813}" name="Column8814" dataDxfId="7570"/>
    <tableColumn id="8815" xr3:uid="{DCDC7C2C-F84F-E744-B29E-41DFE4BFB95A}" name="Column8815" dataDxfId="7569"/>
    <tableColumn id="8816" xr3:uid="{8690C94B-F12E-8F44-9B7D-F253D465BD49}" name="Column8816" dataDxfId="7568"/>
    <tableColumn id="8817" xr3:uid="{3FB65325-803D-D640-A1F4-9A8B983588C0}" name="Column8817" dataDxfId="7567"/>
    <tableColumn id="8818" xr3:uid="{5807AE5A-62C2-3B49-9B5B-9AD0FF9369C0}" name="Column8818" dataDxfId="7566"/>
    <tableColumn id="8819" xr3:uid="{4B35C7EC-83E0-C64D-8AFF-03ED83147701}" name="Column8819" dataDxfId="7565"/>
    <tableColumn id="8820" xr3:uid="{CFD223A1-1BF3-9E43-B10D-4E3BD8ECE2B0}" name="Column8820" dataDxfId="7564"/>
    <tableColumn id="8821" xr3:uid="{5BC536EF-4E4D-B74F-982B-FDB0164FC7C7}" name="Column8821" dataDxfId="7563"/>
    <tableColumn id="8822" xr3:uid="{A5184D1C-52A7-E140-A46A-A419C4B1084B}" name="Column8822" dataDxfId="7562"/>
    <tableColumn id="8823" xr3:uid="{E4B46E42-4C04-3640-9246-AC9BB46637D0}" name="Column8823" dataDxfId="7561"/>
    <tableColumn id="8824" xr3:uid="{7684F10E-B778-474C-B26C-7D746D9DA481}" name="Column8824" dataDxfId="7560"/>
    <tableColumn id="8825" xr3:uid="{A03E21CC-845E-384E-AE41-32F07006AD81}" name="Column8825" dataDxfId="7559"/>
    <tableColumn id="8826" xr3:uid="{8222D383-3319-514C-A2B8-6AEB7EA433D3}" name="Column8826" dataDxfId="7558"/>
    <tableColumn id="8827" xr3:uid="{EA467D44-36AE-1043-9BF0-D67A6EE56B9A}" name="Column8827" dataDxfId="7557"/>
    <tableColumn id="8828" xr3:uid="{DD0A9662-E438-3F4F-BC7B-B052E29FBBB5}" name="Column8828" dataDxfId="7556"/>
    <tableColumn id="8829" xr3:uid="{60BE9F5B-A263-FA4D-942F-8831C596A90B}" name="Column8829" dataDxfId="7555"/>
    <tableColumn id="8830" xr3:uid="{DF1F4AB3-DE7D-6B40-ADCB-3BC24331DECB}" name="Column8830" dataDxfId="7554"/>
    <tableColumn id="8831" xr3:uid="{76E8FB95-A961-C24C-8855-FA22C974C012}" name="Column8831" dataDxfId="7553"/>
    <tableColumn id="8832" xr3:uid="{1F701D0A-E130-0842-AB42-47B37452CABE}" name="Column8832" dataDxfId="7552"/>
    <tableColumn id="8833" xr3:uid="{E4553377-6A66-E64C-AF10-71A76B608790}" name="Column8833" dataDxfId="7551"/>
    <tableColumn id="8834" xr3:uid="{BB517B86-99BF-7C45-8456-C7ED0D4C9A96}" name="Column8834" dataDxfId="7550"/>
    <tableColumn id="8835" xr3:uid="{3D1A1F71-1FCE-EB46-9D8C-88940233B690}" name="Column8835" dataDxfId="7549"/>
    <tableColumn id="8836" xr3:uid="{9A211850-08B3-DE44-8BBD-B04D49A06FB2}" name="Column8836" dataDxfId="7548"/>
    <tableColumn id="8837" xr3:uid="{39A5BF47-F3EF-0F41-99A2-705BF0274BAA}" name="Column8837" dataDxfId="7547"/>
    <tableColumn id="8838" xr3:uid="{1ADD2E5D-13EE-344D-9330-1D8079051C90}" name="Column8838" dataDxfId="7546"/>
    <tableColumn id="8839" xr3:uid="{F5AF1E96-54C7-7E4E-A288-2960E2D078D5}" name="Column8839" dataDxfId="7545"/>
    <tableColumn id="8840" xr3:uid="{3BF8755A-22BE-E64C-9C20-8C62D7C595FA}" name="Column8840" dataDxfId="7544"/>
    <tableColumn id="8841" xr3:uid="{9C01ED2C-3CF6-EA41-8D98-7C87B190619C}" name="Column8841" dataDxfId="7543"/>
    <tableColumn id="8842" xr3:uid="{EC538C60-779C-2D4E-9DC2-0A04D6A2F961}" name="Column8842" dataDxfId="7542"/>
    <tableColumn id="8843" xr3:uid="{71473531-103B-DE46-9214-52BD9D409464}" name="Column8843" dataDxfId="7541"/>
    <tableColumn id="8844" xr3:uid="{1DDFD433-4DB7-CB45-80CD-8B54E34FC37D}" name="Column8844" dataDxfId="7540"/>
    <tableColumn id="8845" xr3:uid="{EDE144C2-87A1-FA48-AF3C-9EFBF8522C66}" name="Column8845" dataDxfId="7539"/>
    <tableColumn id="8846" xr3:uid="{B0D25BA4-6CD8-2745-93BD-68D3EF8C3999}" name="Column8846" dataDxfId="7538"/>
    <tableColumn id="8847" xr3:uid="{ABB1CF54-2EC5-4B4B-816E-BA3DB1947E96}" name="Column8847" dataDxfId="7537"/>
    <tableColumn id="8848" xr3:uid="{228365D1-D64C-6A41-85E1-D47EBB1CBAB8}" name="Column8848" dataDxfId="7536"/>
    <tableColumn id="8849" xr3:uid="{A5AD1B56-E49A-EE4D-A10B-BB66D2E9AD3E}" name="Column8849" dataDxfId="7535"/>
    <tableColumn id="8850" xr3:uid="{AB841C01-6A99-2344-A1A6-F6382E3BC8E0}" name="Column8850" dataDxfId="7534"/>
    <tableColumn id="8851" xr3:uid="{289CFDCA-E512-7E41-ACAA-73F107148F0C}" name="Column8851" dataDxfId="7533"/>
    <tableColumn id="8852" xr3:uid="{4E3DC17E-FA5C-1345-A699-DD864D887924}" name="Column8852" dataDxfId="7532"/>
    <tableColumn id="8853" xr3:uid="{E9BB822C-95FF-CA45-945C-61342287DB87}" name="Column8853" dataDxfId="7531"/>
    <tableColumn id="8854" xr3:uid="{31CA91C9-798A-2746-ADB8-4B8354D73891}" name="Column8854" dataDxfId="7530"/>
    <tableColumn id="8855" xr3:uid="{D72ADDD6-9176-004D-BC02-5B0A33EC3B07}" name="Column8855" dataDxfId="7529"/>
    <tableColumn id="8856" xr3:uid="{5DEF6E75-2D56-974B-A623-D69F479C72B8}" name="Column8856" dataDxfId="7528"/>
    <tableColumn id="8857" xr3:uid="{D1E848A0-2460-E940-B1F7-337807A87F29}" name="Column8857" dataDxfId="7527"/>
    <tableColumn id="8858" xr3:uid="{158E926A-D864-EA48-A517-CC845EABB339}" name="Column8858" dataDxfId="7526"/>
    <tableColumn id="8859" xr3:uid="{82264F95-1A1A-7A44-BE88-CEC521DBD2C9}" name="Column8859" dataDxfId="7525"/>
    <tableColumn id="8860" xr3:uid="{199418FB-6210-C84D-B9F6-7BEA77B2A30B}" name="Column8860" dataDxfId="7524"/>
    <tableColumn id="8861" xr3:uid="{508BF72F-0054-3948-95FC-9DF3305F3C86}" name="Column8861" dataDxfId="7523"/>
    <tableColumn id="8862" xr3:uid="{89B972FE-1071-C143-A1FC-45E756FB703F}" name="Column8862" dataDxfId="7522"/>
    <tableColumn id="8863" xr3:uid="{62C55DE1-7C26-7645-ACA6-3F1C2338DE8C}" name="Column8863" dataDxfId="7521"/>
    <tableColumn id="8864" xr3:uid="{55F0452A-DD75-EF44-B9E6-AF49130C8178}" name="Column8864" dataDxfId="7520"/>
    <tableColumn id="8865" xr3:uid="{30F4A183-6F24-B442-8E71-8039F0ADA9B7}" name="Column8865" dataDxfId="7519"/>
    <tableColumn id="8866" xr3:uid="{D0B082B6-DF2C-F94E-8823-250CCD3AF3B1}" name="Column8866" dataDxfId="7518"/>
    <tableColumn id="8867" xr3:uid="{D876029D-35E1-294C-9FF3-2C74511F78D0}" name="Column8867" dataDxfId="7517"/>
    <tableColumn id="8868" xr3:uid="{CB1CBD88-2D70-354F-B85D-80BA2CFA2682}" name="Column8868" dataDxfId="7516"/>
    <tableColumn id="8869" xr3:uid="{157ED654-6C4B-8E4B-8819-7A3E7A3143EC}" name="Column8869" dataDxfId="7515"/>
    <tableColumn id="8870" xr3:uid="{F5B5FFD0-1CD4-534A-A7CC-E14FEFB437A1}" name="Column8870" dataDxfId="7514"/>
    <tableColumn id="8871" xr3:uid="{302BB7BB-F829-5B48-9025-9C25E5CDE4E9}" name="Column8871" dataDxfId="7513"/>
    <tableColumn id="8872" xr3:uid="{57F3B372-BED6-864F-AD98-D97EE7C07E3C}" name="Column8872" dataDxfId="7512"/>
    <tableColumn id="8873" xr3:uid="{6ACF2D29-168B-CE41-B8D3-AAF7B2AEBAB8}" name="Column8873" dataDxfId="7511"/>
    <tableColumn id="8874" xr3:uid="{5C16E853-8037-BE44-ADB0-5F5C7A848A67}" name="Column8874" dataDxfId="7510"/>
    <tableColumn id="8875" xr3:uid="{1CC5A38B-1E45-DC4E-A5F0-043529332BB8}" name="Column8875" dataDxfId="7509"/>
    <tableColumn id="8876" xr3:uid="{EBF9C81F-0994-B74A-8C9E-DC86B249DA63}" name="Column8876" dataDxfId="7508"/>
    <tableColumn id="8877" xr3:uid="{35B5114D-212D-8945-8796-1F6873413E9C}" name="Column8877" dataDxfId="7507"/>
    <tableColumn id="8878" xr3:uid="{768B8EBB-37E7-7F43-A7CF-2A4545057A8F}" name="Column8878" dataDxfId="7506"/>
    <tableColumn id="8879" xr3:uid="{6A9312BF-F6F3-5242-BDF0-F624C94A0B80}" name="Column8879" dataDxfId="7505"/>
    <tableColumn id="8880" xr3:uid="{03040CFF-7145-1047-8EF0-7D07C57BBCB5}" name="Column8880" dataDxfId="7504"/>
    <tableColumn id="8881" xr3:uid="{7E3C5C7D-C899-D94A-A5A1-89BC92621323}" name="Column8881" dataDxfId="7503"/>
    <tableColumn id="8882" xr3:uid="{EECE8584-E0A3-B243-BA6F-ADC9901BB022}" name="Column8882" dataDxfId="7502"/>
    <tableColumn id="8883" xr3:uid="{7430B36B-F778-0C4A-BA73-2B094796AB02}" name="Column8883" dataDxfId="7501"/>
    <tableColumn id="8884" xr3:uid="{F9ED1DFF-5F6D-8E44-8C70-8400A9681EB1}" name="Column8884" dataDxfId="7500"/>
    <tableColumn id="8885" xr3:uid="{C7630155-4D40-CE47-9B10-F99B8CC8C616}" name="Column8885" dataDxfId="7499"/>
    <tableColumn id="8886" xr3:uid="{7A48096D-3A9B-3F48-9823-D55C811F6DFB}" name="Column8886" dataDxfId="7498"/>
    <tableColumn id="8887" xr3:uid="{D27912A6-B816-5C4A-9136-A3BD39649760}" name="Column8887" dataDxfId="7497"/>
    <tableColumn id="8888" xr3:uid="{C6A832E9-5C56-3C43-8D08-B943E7B18E24}" name="Column8888" dataDxfId="7496"/>
    <tableColumn id="8889" xr3:uid="{72B6B503-7404-BC40-A1FA-433056B374F7}" name="Column8889" dataDxfId="7495"/>
    <tableColumn id="8890" xr3:uid="{C443C269-7CC9-8744-B8AD-E36DAC2E48B2}" name="Column8890" dataDxfId="7494"/>
    <tableColumn id="8891" xr3:uid="{801EF353-6D92-604D-B7F7-E28BFAFE9791}" name="Column8891" dataDxfId="7493"/>
    <tableColumn id="8892" xr3:uid="{40C9BD6A-0BCC-C442-B233-5C42CDC81827}" name="Column8892" dataDxfId="7492"/>
    <tableColumn id="8893" xr3:uid="{26B6171C-8380-F74A-9D2E-72E243A632AB}" name="Column8893" dataDxfId="7491"/>
    <tableColumn id="8894" xr3:uid="{8605027B-FD35-9C47-9164-C09DF55946AD}" name="Column8894" dataDxfId="7490"/>
    <tableColumn id="8895" xr3:uid="{9ECE10D5-52D5-AD43-9F9D-89253F158D37}" name="Column8895" dataDxfId="7489"/>
    <tableColumn id="8896" xr3:uid="{FBAA74B8-D795-3849-8E05-B00D7DB684E4}" name="Column8896" dataDxfId="7488"/>
    <tableColumn id="8897" xr3:uid="{9BDF920D-9EE6-AF48-BBF8-23508AFACC48}" name="Column8897" dataDxfId="7487"/>
    <tableColumn id="8898" xr3:uid="{39561B1A-A1D6-1C4E-B51B-9F501160068D}" name="Column8898" dataDxfId="7486"/>
    <tableColumn id="8899" xr3:uid="{36627F2F-32C4-A640-9481-E2B8D8F77E80}" name="Column8899" dataDxfId="7485"/>
    <tableColumn id="8900" xr3:uid="{C15C00C6-D193-3B44-AF93-2C968B2F1B56}" name="Column8900" dataDxfId="7484"/>
    <tableColumn id="8901" xr3:uid="{16A8B4AD-A4AB-4E43-8841-1AAF39A1F5A7}" name="Column8901" dataDxfId="7483"/>
    <tableColumn id="8902" xr3:uid="{5BA2DA42-0A48-7F43-86A8-8BC600B33D2B}" name="Column8902" dataDxfId="7482"/>
    <tableColumn id="8903" xr3:uid="{8851F5F5-DF6E-4942-8398-684861516880}" name="Column8903" dataDxfId="7481"/>
    <tableColumn id="8904" xr3:uid="{F84A53AE-D0D6-7945-AFEC-88944910A2C3}" name="Column8904" dataDxfId="7480"/>
    <tableColumn id="8905" xr3:uid="{F0B783E3-BE7F-8549-B3A3-7CC6FD41CE7C}" name="Column8905" dataDxfId="7479"/>
    <tableColumn id="8906" xr3:uid="{9E3F076D-004E-DF41-BCB2-70A6D10EAE9A}" name="Column8906" dataDxfId="7478"/>
    <tableColumn id="8907" xr3:uid="{7CAA6F82-E381-7148-9647-FB6B8C466675}" name="Column8907" dataDxfId="7477"/>
    <tableColumn id="8908" xr3:uid="{3D5268A1-84AB-CD4D-8584-6C05A5DD23B1}" name="Column8908" dataDxfId="7476"/>
    <tableColumn id="8909" xr3:uid="{714C6C21-F74A-E745-8512-BD481F680AF9}" name="Column8909" dataDxfId="7475"/>
    <tableColumn id="8910" xr3:uid="{D5CB68F5-D246-F642-8C61-A788F9B8D302}" name="Column8910" dataDxfId="7474"/>
    <tableColumn id="8911" xr3:uid="{E5C70677-CC05-864A-98DF-4E99F822BBFA}" name="Column8911" dataDxfId="7473"/>
    <tableColumn id="8912" xr3:uid="{753C46D3-3846-1346-A91C-653D02F62670}" name="Column8912" dataDxfId="7472"/>
    <tableColumn id="8913" xr3:uid="{898A7090-63DC-0E47-8707-F2A21D416D77}" name="Column8913" dataDxfId="7471"/>
    <tableColumn id="8914" xr3:uid="{04EF4C77-F8CA-3B45-8166-EFE3EB674F2C}" name="Column8914" dataDxfId="7470"/>
    <tableColumn id="8915" xr3:uid="{D1D27EFF-8F27-974C-A9F4-37325DE3D2E0}" name="Column8915" dataDxfId="7469"/>
    <tableColumn id="8916" xr3:uid="{582BE98F-8398-DF44-893A-6D528446A5E4}" name="Column8916" dataDxfId="7468"/>
    <tableColumn id="8917" xr3:uid="{22DFB0D5-5D16-BE4B-BB22-F64545C1994D}" name="Column8917" dataDxfId="7467"/>
    <tableColumn id="8918" xr3:uid="{BB29C10B-BF41-AF4C-B1AA-D1C67D23457F}" name="Column8918" dataDxfId="7466"/>
    <tableColumn id="8919" xr3:uid="{226B4D68-B178-F940-BB47-EFF55B39C733}" name="Column8919" dataDxfId="7465"/>
    <tableColumn id="8920" xr3:uid="{74E85617-B670-4D4B-8FEF-99FE6400B1A6}" name="Column8920" dataDxfId="7464"/>
    <tableColumn id="8921" xr3:uid="{AA1A6812-5EE7-384F-BA9B-01CD4E73C412}" name="Column8921" dataDxfId="7463"/>
    <tableColumn id="8922" xr3:uid="{9B7F8B20-F3EF-2A44-89B8-2F5F5DCF3687}" name="Column8922" dataDxfId="7462"/>
    <tableColumn id="8923" xr3:uid="{9D310501-ADDC-6942-8F08-B81F065C315F}" name="Column8923" dataDxfId="7461"/>
    <tableColumn id="8924" xr3:uid="{DDE6C431-6F49-B94E-BF8C-30A26BB92519}" name="Column8924" dataDxfId="7460"/>
    <tableColumn id="8925" xr3:uid="{B041B65D-2A3D-E349-8539-6BA4D4A2C3FD}" name="Column8925" dataDxfId="7459"/>
    <tableColumn id="8926" xr3:uid="{176660B8-1D2D-7640-A694-5D48E43A6882}" name="Column8926" dataDxfId="7458"/>
    <tableColumn id="8927" xr3:uid="{2C2971AF-E535-294E-833F-F0EC9E84263C}" name="Column8927" dataDxfId="7457"/>
    <tableColumn id="8928" xr3:uid="{FE2E3529-6F17-F048-9801-29BF33173CF8}" name="Column8928" dataDxfId="7456"/>
    <tableColumn id="8929" xr3:uid="{872FA6FB-AF29-6742-ABC3-295D524E5C26}" name="Column8929" dataDxfId="7455"/>
    <tableColumn id="8930" xr3:uid="{D0B92CA1-6EFD-7042-BCD6-FD8BE1549124}" name="Column8930" dataDxfId="7454"/>
    <tableColumn id="8931" xr3:uid="{AF5AE5F9-593B-0344-AA5E-6982826EA359}" name="Column8931" dataDxfId="7453"/>
    <tableColumn id="8932" xr3:uid="{768DD8DF-6D1F-1F41-ABCA-DCC8C7E2EF8D}" name="Column8932" dataDxfId="7452"/>
    <tableColumn id="8933" xr3:uid="{54B7BE8F-94AE-F042-AF87-6859FFA357A7}" name="Column8933" dataDxfId="7451"/>
    <tableColumn id="8934" xr3:uid="{A4B59CCA-8164-8448-8062-68EA188B1824}" name="Column8934" dataDxfId="7450"/>
    <tableColumn id="8935" xr3:uid="{96D2B60A-50FD-5D4E-B7A1-E41C0959605E}" name="Column8935" dataDxfId="7449"/>
    <tableColumn id="8936" xr3:uid="{824CE82F-B432-A64E-8820-41AF9BAABDDE}" name="Column8936" dataDxfId="7448"/>
    <tableColumn id="8937" xr3:uid="{F45359CB-483E-844F-AB83-84B97CBDA575}" name="Column8937" dataDxfId="7447"/>
    <tableColumn id="8938" xr3:uid="{886CF0A7-9173-FD46-A3BA-3785139EFC43}" name="Column8938" dataDxfId="7446"/>
    <tableColumn id="8939" xr3:uid="{3E936C58-8677-5143-9EE0-53C7F3A84D76}" name="Column8939" dataDxfId="7445"/>
    <tableColumn id="8940" xr3:uid="{3C2C19B4-0CD6-5344-B3D6-1280721BFD86}" name="Column8940" dataDxfId="7444"/>
    <tableColumn id="8941" xr3:uid="{47AFC115-76D6-4B4E-B82C-2F2872E09903}" name="Column8941" dataDxfId="7443"/>
    <tableColumn id="8942" xr3:uid="{E836044A-ACAF-6545-9FBF-08869C96A570}" name="Column8942" dataDxfId="7442"/>
    <tableColumn id="8943" xr3:uid="{21EA8BC0-3E4E-8B40-BE41-2549DDA813C6}" name="Column8943" dataDxfId="7441"/>
    <tableColumn id="8944" xr3:uid="{DBD2DB76-2B51-6D4E-845B-B936BAB627A3}" name="Column8944" dataDxfId="7440"/>
    <tableColumn id="8945" xr3:uid="{26EC634F-0968-4B4A-91CD-0FB998DCC039}" name="Column8945" dataDxfId="7439"/>
    <tableColumn id="8946" xr3:uid="{354E3389-4E16-DD4F-B184-713013B68368}" name="Column8946" dataDxfId="7438"/>
    <tableColumn id="8947" xr3:uid="{E8528033-799D-A441-9450-9E5331BD233B}" name="Column8947" dataDxfId="7437"/>
    <tableColumn id="8948" xr3:uid="{59E2DB44-E442-D943-8E0A-6738E159B0FC}" name="Column8948" dataDxfId="7436"/>
    <tableColumn id="8949" xr3:uid="{0C59B673-9A1C-B04F-8CEE-7B5B97E9F6EA}" name="Column8949" dataDxfId="7435"/>
    <tableColumn id="8950" xr3:uid="{2E84B89E-5A82-4B42-9A1A-6B99924B56DB}" name="Column8950" dataDxfId="7434"/>
    <tableColumn id="8951" xr3:uid="{29E8F106-A91A-B846-8AA9-161445E52E0B}" name="Column8951" dataDxfId="7433"/>
    <tableColumn id="8952" xr3:uid="{5B287DB4-8244-2D41-8700-D72C80B1B540}" name="Column8952" dataDxfId="7432"/>
    <tableColumn id="8953" xr3:uid="{3E9E27E5-283A-7F46-820B-FB52B47E2D26}" name="Column8953" dataDxfId="7431"/>
    <tableColumn id="8954" xr3:uid="{F52C9569-FFF5-6E41-B84E-8FD177D720F5}" name="Column8954" dataDxfId="7430"/>
    <tableColumn id="8955" xr3:uid="{A49CAA22-57B3-1E49-B3D4-5672AFDCDC61}" name="Column8955" dataDxfId="7429"/>
    <tableColumn id="8956" xr3:uid="{64BFA6E9-0BC4-904A-9E0C-BBC463080D5E}" name="Column8956" dataDxfId="7428"/>
    <tableColumn id="8957" xr3:uid="{BD49DC0D-F575-CA44-8FA9-D7D68C1B11E2}" name="Column8957" dataDxfId="7427"/>
    <tableColumn id="8958" xr3:uid="{0D294FA3-8533-5247-8B1C-BB36787BB84F}" name="Column8958" dataDxfId="7426"/>
    <tableColumn id="8959" xr3:uid="{1AED608E-1116-1346-81E9-04B5B2B71537}" name="Column8959" dataDxfId="7425"/>
    <tableColumn id="8960" xr3:uid="{9F0DC6AE-50A3-A744-92D7-89AA0ACD6B91}" name="Column8960" dataDxfId="7424"/>
    <tableColumn id="8961" xr3:uid="{4081FC6B-88DD-7D46-BC41-60CDA99BE9C0}" name="Column8961" dataDxfId="7423"/>
    <tableColumn id="8962" xr3:uid="{F0E1E3C4-F242-2346-AB45-166FEB726ABD}" name="Column8962" dataDxfId="7422"/>
    <tableColumn id="8963" xr3:uid="{D77C8ED0-813C-F34D-9E64-9EEBBC2CC96F}" name="Column8963" dataDxfId="7421"/>
    <tableColumn id="8964" xr3:uid="{687CB2D0-B611-624C-B174-AE0D6B41D037}" name="Column8964" dataDxfId="7420"/>
    <tableColumn id="8965" xr3:uid="{9D98FD0E-9052-EB4E-BF0A-E340231F733F}" name="Column8965" dataDxfId="7419"/>
    <tableColumn id="8966" xr3:uid="{61E1983E-6C98-274D-84C9-DDBB696A532D}" name="Column8966" dataDxfId="7418"/>
    <tableColumn id="8967" xr3:uid="{BE2E3E2C-7DAF-5B42-A4A2-4A2E395A3392}" name="Column8967" dataDxfId="7417"/>
    <tableColumn id="8968" xr3:uid="{194F9EFA-685E-0145-81A8-2E34E394D4B4}" name="Column8968" dataDxfId="7416"/>
    <tableColumn id="8969" xr3:uid="{DD4F1BCA-14D8-D146-837E-F36619C8F990}" name="Column8969" dataDxfId="7415"/>
    <tableColumn id="8970" xr3:uid="{81794B69-1ADB-3C41-A6C6-85697CA8E81D}" name="Column8970" dataDxfId="7414"/>
    <tableColumn id="8971" xr3:uid="{67CE9FEC-107D-FD4D-8C66-06177F856C7C}" name="Column8971" dataDxfId="7413"/>
    <tableColumn id="8972" xr3:uid="{27E016A6-3620-1C42-8453-172BEBECF66B}" name="Column8972" dataDxfId="7412"/>
    <tableColumn id="8973" xr3:uid="{76C4A982-EA1E-7B4A-B568-96540E6BA517}" name="Column8973" dataDxfId="7411"/>
    <tableColumn id="8974" xr3:uid="{49379FFD-E5D3-6441-8A9D-C65937B28E7D}" name="Column8974" dataDxfId="7410"/>
    <tableColumn id="8975" xr3:uid="{0A73FFCD-F81D-A549-8A4E-956C88B1E078}" name="Column8975" dataDxfId="7409"/>
    <tableColumn id="8976" xr3:uid="{D58A3318-9C01-D241-9043-7C2E80B855D0}" name="Column8976" dataDxfId="7408"/>
    <tableColumn id="8977" xr3:uid="{07FBEDED-4CA9-5D4A-AF3B-59D6A6FA6350}" name="Column8977" dataDxfId="7407"/>
    <tableColumn id="8978" xr3:uid="{2FE35D10-1DBE-C046-AE3D-22BFAD9E2834}" name="Column8978" dataDxfId="7406"/>
    <tableColumn id="8979" xr3:uid="{03DD481E-B159-E340-BFBA-4FD64CBB5638}" name="Column8979" dataDxfId="7405"/>
    <tableColumn id="8980" xr3:uid="{A826F8DE-3AE4-F74D-9314-04147E9C6257}" name="Column8980" dataDxfId="7404"/>
    <tableColumn id="8981" xr3:uid="{D2F1DB26-7358-354A-B5C6-234BCE0267FF}" name="Column8981" dataDxfId="7403"/>
    <tableColumn id="8982" xr3:uid="{E1C3A34D-3CE8-594C-ACDA-A6C24FD6471D}" name="Column8982" dataDxfId="7402"/>
    <tableColumn id="8983" xr3:uid="{A344F18A-79DD-D847-BFD8-F6FD0499B568}" name="Column8983" dataDxfId="7401"/>
    <tableColumn id="8984" xr3:uid="{1655A6D2-E686-674E-BC21-FF9DDF7B43C3}" name="Column8984" dataDxfId="7400"/>
    <tableColumn id="8985" xr3:uid="{CE54C587-1441-2F40-A3FA-E790185E3EAC}" name="Column8985" dataDxfId="7399"/>
    <tableColumn id="8986" xr3:uid="{A56540A0-DE2C-EF4D-88F7-73B8E2F77095}" name="Column8986" dataDxfId="7398"/>
    <tableColumn id="8987" xr3:uid="{528DACF9-3916-B34B-86EA-2A9C80291233}" name="Column8987" dataDxfId="7397"/>
    <tableColumn id="8988" xr3:uid="{BD1F88A5-1F38-B344-9BC8-D673E419005F}" name="Column8988" dataDxfId="7396"/>
    <tableColumn id="8989" xr3:uid="{A9CD3011-95D2-954F-B7B7-A7047BBB177C}" name="Column8989" dataDxfId="7395"/>
    <tableColumn id="8990" xr3:uid="{083D8981-3418-6D44-B90E-E0D510C2936F}" name="Column8990" dataDxfId="7394"/>
    <tableColumn id="8991" xr3:uid="{51F23E4D-E2CA-AE42-A378-2671B9527A45}" name="Column8991" dataDxfId="7393"/>
    <tableColumn id="8992" xr3:uid="{F2752D69-F35D-D844-BCAC-3897935D5046}" name="Column8992" dataDxfId="7392"/>
    <tableColumn id="8993" xr3:uid="{09DEBFBF-5FEF-F642-B317-70B4FB72CE50}" name="Column8993" dataDxfId="7391"/>
    <tableColumn id="8994" xr3:uid="{B9330535-758E-7843-8D51-D4E60597AEB7}" name="Column8994" dataDxfId="7390"/>
    <tableColumn id="8995" xr3:uid="{C1F8F222-1128-2E42-BC83-1DC7A25A5559}" name="Column8995" dataDxfId="7389"/>
    <tableColumn id="8996" xr3:uid="{4A67D7A5-F871-E44C-ABC2-65FF5E755A1C}" name="Column8996" dataDxfId="7388"/>
    <tableColumn id="8997" xr3:uid="{E0675E71-3DA9-604A-9635-E1085C58F4CA}" name="Column8997" dataDxfId="7387"/>
    <tableColumn id="8998" xr3:uid="{9969ADDA-3955-0847-9830-D261220D618B}" name="Column8998" dataDxfId="7386"/>
    <tableColumn id="8999" xr3:uid="{51885391-D96C-A142-8B52-5DC3560A7A18}" name="Column8999" dataDxfId="7385"/>
    <tableColumn id="9000" xr3:uid="{F43996F0-CCC1-3D4B-A8C4-4EF7E52842BA}" name="Column9000" dataDxfId="7384"/>
    <tableColumn id="9001" xr3:uid="{720E212E-BA89-464D-85A6-8E2492F41C34}" name="Column9001" dataDxfId="7383"/>
    <tableColumn id="9002" xr3:uid="{D1289476-72E4-E241-BB48-1EAB34449170}" name="Column9002" dataDxfId="7382"/>
    <tableColumn id="9003" xr3:uid="{17193D0D-FC32-7749-8DB8-D678E0C4A977}" name="Column9003" dataDxfId="7381"/>
    <tableColumn id="9004" xr3:uid="{A7B51825-BEF1-FC42-96CB-4D89F23D3F7E}" name="Column9004" dataDxfId="7380"/>
    <tableColumn id="9005" xr3:uid="{A0714071-061C-684F-9BCE-E6BC778B1530}" name="Column9005" dataDxfId="7379"/>
    <tableColumn id="9006" xr3:uid="{B107EB56-F1BF-284B-B969-54565F618DEC}" name="Column9006" dataDxfId="7378"/>
    <tableColumn id="9007" xr3:uid="{DE08550A-C16A-0743-A66C-94F1FC7CBE21}" name="Column9007" dataDxfId="7377"/>
    <tableColumn id="9008" xr3:uid="{A9EA35C2-5054-D347-AC4F-98ABCF5B025C}" name="Column9008" dataDxfId="7376"/>
    <tableColumn id="9009" xr3:uid="{C317A4AA-E243-DF4B-9D26-84DDAF4B29C9}" name="Column9009" dataDxfId="7375"/>
    <tableColumn id="9010" xr3:uid="{811CB425-F1C6-AC48-B8CB-E3AAD3973388}" name="Column9010" dataDxfId="7374"/>
    <tableColumn id="9011" xr3:uid="{DBE87E51-6BAD-3847-82AC-4D3B5FD062BB}" name="Column9011" dataDxfId="7373"/>
    <tableColumn id="9012" xr3:uid="{15B6BC2C-C38C-AB4D-B3C3-AD1A81421438}" name="Column9012" dataDxfId="7372"/>
    <tableColumn id="9013" xr3:uid="{BEF94436-01D9-2146-A370-509025B748BD}" name="Column9013" dataDxfId="7371"/>
    <tableColumn id="9014" xr3:uid="{CDE89811-7C74-CD4D-A7F5-3EAA6D39D7FB}" name="Column9014" dataDxfId="7370"/>
    <tableColumn id="9015" xr3:uid="{DE02BB0D-BE70-BE41-A73E-F3E3C1A44129}" name="Column9015" dataDxfId="7369"/>
    <tableColumn id="9016" xr3:uid="{837DEFA8-4CFB-2B47-BC82-3DDB1CE2BBEC}" name="Column9016" dataDxfId="7368"/>
    <tableColumn id="9017" xr3:uid="{2935D77C-613A-584B-B57A-BE68FD732857}" name="Column9017" dataDxfId="7367"/>
    <tableColumn id="9018" xr3:uid="{E5C5CEC0-DE50-D543-B5A9-3C7CD6BF65D8}" name="Column9018" dataDxfId="7366"/>
    <tableColumn id="9019" xr3:uid="{8285FEEF-A76D-1A4F-9540-B186599C4B0A}" name="Column9019" dataDxfId="7365"/>
    <tableColumn id="9020" xr3:uid="{E2B2CB17-CD58-3D4B-A943-8E2CAF9BE3D0}" name="Column9020" dataDxfId="7364"/>
    <tableColumn id="9021" xr3:uid="{BBAA8A94-BDD2-4148-AEF8-624001ED25E6}" name="Column9021" dataDxfId="7363"/>
    <tableColumn id="9022" xr3:uid="{1014C385-5278-284C-ADBB-9E255F53B945}" name="Column9022" dataDxfId="7362"/>
    <tableColumn id="9023" xr3:uid="{572788CF-9165-1C4C-953C-8451045978D5}" name="Column9023" dataDxfId="7361"/>
    <tableColumn id="9024" xr3:uid="{09CD970A-2A88-364D-97BE-58351297DF3A}" name="Column9024" dataDxfId="7360"/>
    <tableColumn id="9025" xr3:uid="{E50D0E77-95E7-4F42-A07C-81C721E85070}" name="Column9025" dataDxfId="7359"/>
    <tableColumn id="9026" xr3:uid="{D1E662F0-18AB-684D-BD9E-C023849A66FA}" name="Column9026" dataDxfId="7358"/>
    <tableColumn id="9027" xr3:uid="{92F55140-86FE-5642-A0A2-3B220D1C791C}" name="Column9027" dataDxfId="7357"/>
    <tableColumn id="9028" xr3:uid="{61459DF7-B887-444B-9474-E11111749F6F}" name="Column9028" dataDxfId="7356"/>
    <tableColumn id="9029" xr3:uid="{EDB369E8-66CD-5744-B1B6-D35B76D12991}" name="Column9029" dataDxfId="7355"/>
    <tableColumn id="9030" xr3:uid="{2FEC264C-2382-8C48-B43D-E869DDFDDCFC}" name="Column9030" dataDxfId="7354"/>
    <tableColumn id="9031" xr3:uid="{3A22584C-021D-1C46-B9A4-B4006460B39C}" name="Column9031" dataDxfId="7353"/>
    <tableColumn id="9032" xr3:uid="{B2A8EF0F-412C-F241-8579-925B606AAB4E}" name="Column9032" dataDxfId="7352"/>
    <tableColumn id="9033" xr3:uid="{A01889BD-2CEE-6240-B4DA-349B083377D7}" name="Column9033" dataDxfId="7351"/>
    <tableColumn id="9034" xr3:uid="{654B2167-AB94-C846-8A8E-9F00631F8030}" name="Column9034" dataDxfId="7350"/>
    <tableColumn id="9035" xr3:uid="{7B04C9BF-8E20-C640-AFF3-36E4F4028E58}" name="Column9035" dataDxfId="7349"/>
    <tableColumn id="9036" xr3:uid="{A23B6EB5-D2A1-AA49-A9B9-6AB0F9EA90B6}" name="Column9036" dataDxfId="7348"/>
    <tableColumn id="9037" xr3:uid="{FAD1D448-3B62-0E4C-87E6-5FA6CD00010C}" name="Column9037" dataDxfId="7347"/>
    <tableColumn id="9038" xr3:uid="{8DE802ED-2B18-3649-9EE2-817D25D288E7}" name="Column9038" dataDxfId="7346"/>
    <tableColumn id="9039" xr3:uid="{18622621-5464-BA4A-8197-89AB842D1986}" name="Column9039" dataDxfId="7345"/>
    <tableColumn id="9040" xr3:uid="{63115360-1762-7B43-8B46-BD154001A97E}" name="Column9040" dataDxfId="7344"/>
    <tableColumn id="9041" xr3:uid="{0545D924-F752-D647-98F7-9FF73777923F}" name="Column9041" dataDxfId="7343"/>
    <tableColumn id="9042" xr3:uid="{A06CF809-0945-7A47-92A4-034A26818DCD}" name="Column9042" dataDxfId="7342"/>
    <tableColumn id="9043" xr3:uid="{055D898E-CA3D-AB4A-8419-CD524E186673}" name="Column9043" dataDxfId="7341"/>
    <tableColumn id="9044" xr3:uid="{C3494E28-B6E1-1D41-BDAA-399865452D54}" name="Column9044" dataDxfId="7340"/>
    <tableColumn id="9045" xr3:uid="{EC220C1F-B96E-1541-A3F7-37B0AAE39789}" name="Column9045" dataDxfId="7339"/>
    <tableColumn id="9046" xr3:uid="{7F9D89E2-9B81-904B-A73B-0A91AB985706}" name="Column9046" dataDxfId="7338"/>
    <tableColumn id="9047" xr3:uid="{381A5F8B-F709-ED45-8E87-E39C1911DA7E}" name="Column9047" dataDxfId="7337"/>
    <tableColumn id="9048" xr3:uid="{7918A11F-D555-2349-95C5-8DC56007D7D2}" name="Column9048" dataDxfId="7336"/>
    <tableColumn id="9049" xr3:uid="{32F6ED21-1F38-0A45-A486-4DC03C4DB7CC}" name="Column9049" dataDxfId="7335"/>
    <tableColumn id="9050" xr3:uid="{1F424BD8-498B-6A44-B3A3-690363AF244A}" name="Column9050" dataDxfId="7334"/>
    <tableColumn id="9051" xr3:uid="{4713AD8F-C551-4242-9F16-5C03EF0B3D6D}" name="Column9051" dataDxfId="7333"/>
    <tableColumn id="9052" xr3:uid="{F8851523-58B9-204D-93BD-FB14176D3A58}" name="Column9052" dataDxfId="7332"/>
    <tableColumn id="9053" xr3:uid="{D4DDD3E2-E8DC-6B45-8825-62918D771F9F}" name="Column9053" dataDxfId="7331"/>
    <tableColumn id="9054" xr3:uid="{B4E71DD0-DC8A-3546-9F92-BECABF279906}" name="Column9054" dataDxfId="7330"/>
    <tableColumn id="9055" xr3:uid="{0800744D-5BCB-224C-8F51-0A60379791F5}" name="Column9055" dataDxfId="7329"/>
    <tableColumn id="9056" xr3:uid="{8CE3848C-EA09-814A-94AB-B5D67C1F2FB0}" name="Column9056" dataDxfId="7328"/>
    <tableColumn id="9057" xr3:uid="{6B27CBCB-00C9-CD4B-8CD9-B812FA1AF1A6}" name="Column9057" dataDxfId="7327"/>
    <tableColumn id="9058" xr3:uid="{343AA8A6-520B-0047-8177-C0E9EA7F7708}" name="Column9058" dataDxfId="7326"/>
    <tableColumn id="9059" xr3:uid="{8BE1C9A0-06E9-154E-8842-A6C3E6659121}" name="Column9059" dataDxfId="7325"/>
    <tableColumn id="9060" xr3:uid="{DE3F9417-5332-264C-B842-46D385DC2FFA}" name="Column9060" dataDxfId="7324"/>
    <tableColumn id="9061" xr3:uid="{7AAE43D5-F60A-EA4D-8859-F8722AAF33C0}" name="Column9061" dataDxfId="7323"/>
    <tableColumn id="9062" xr3:uid="{D28C615D-DFA5-1E46-A4E1-58CBAB319AFD}" name="Column9062" dataDxfId="7322"/>
    <tableColumn id="9063" xr3:uid="{A50F2F30-19F0-C246-AC3B-93E6FBDF3F8B}" name="Column9063" dataDxfId="7321"/>
    <tableColumn id="9064" xr3:uid="{96EA5E67-81AF-824D-8F78-1E984E87869F}" name="Column9064" dataDxfId="7320"/>
    <tableColumn id="9065" xr3:uid="{D1E2AA46-BBDE-AC4B-A177-366C741C8D7A}" name="Column9065" dataDxfId="7319"/>
    <tableColumn id="9066" xr3:uid="{213B2243-3DE3-9B48-A9A7-2810EAC5A435}" name="Column9066" dataDxfId="7318"/>
    <tableColumn id="9067" xr3:uid="{C226071F-5BB8-004A-AF4B-2876A712BB59}" name="Column9067" dataDxfId="7317"/>
    <tableColumn id="9068" xr3:uid="{E3F494CF-0407-DF4A-B724-274C53DF82FE}" name="Column9068" dataDxfId="7316"/>
    <tableColumn id="9069" xr3:uid="{0E0F9A15-3092-114C-86D4-C51919C98CBE}" name="Column9069" dataDxfId="7315"/>
    <tableColumn id="9070" xr3:uid="{1BCA0969-EA98-3D46-851E-52E5C6F74367}" name="Column9070" dataDxfId="7314"/>
    <tableColumn id="9071" xr3:uid="{AB7AA862-8560-8448-B62B-6E7864113A4B}" name="Column9071" dataDxfId="7313"/>
    <tableColumn id="9072" xr3:uid="{4325FC17-BD56-4548-A67B-C0B07BBD8664}" name="Column9072" dataDxfId="7312"/>
    <tableColumn id="9073" xr3:uid="{31DADACD-FC38-3B40-B259-DD9175AC09FF}" name="Column9073" dataDxfId="7311"/>
    <tableColumn id="9074" xr3:uid="{AEAFD15E-342B-504C-883D-07D3AF0AC498}" name="Column9074" dataDxfId="7310"/>
    <tableColumn id="9075" xr3:uid="{BF4C9A60-2C5A-C64F-877B-C7A2B0FE1C33}" name="Column9075" dataDxfId="7309"/>
    <tableColumn id="9076" xr3:uid="{97D69A2E-E852-1846-BC65-F1FCA4179E87}" name="Column9076" dataDxfId="7308"/>
    <tableColumn id="9077" xr3:uid="{EA1A6E9C-21D7-614C-A139-3B274BE809D0}" name="Column9077" dataDxfId="7307"/>
    <tableColumn id="9078" xr3:uid="{1128A786-802C-8344-A665-EF054E2D7883}" name="Column9078" dataDxfId="7306"/>
    <tableColumn id="9079" xr3:uid="{F6DECB7C-8FA1-2047-A71A-C98019B8B137}" name="Column9079" dataDxfId="7305"/>
    <tableColumn id="9080" xr3:uid="{B17ACE36-BE96-0749-B526-C3B7BB02A006}" name="Column9080" dataDxfId="7304"/>
    <tableColumn id="9081" xr3:uid="{28595A2F-6CC8-4D4E-B2D7-4CF97E0F6D91}" name="Column9081" dataDxfId="7303"/>
    <tableColumn id="9082" xr3:uid="{06E1B89C-35C8-EF45-AE19-8E8B47BAA739}" name="Column9082" dataDxfId="7302"/>
    <tableColumn id="9083" xr3:uid="{E2D1A662-4D9A-5349-92C0-730840597894}" name="Column9083" dataDxfId="7301"/>
    <tableColumn id="9084" xr3:uid="{07BCE6BE-B268-9049-AB0D-2C784309C888}" name="Column9084" dataDxfId="7300"/>
    <tableColumn id="9085" xr3:uid="{EA86A860-3DEC-A844-A093-764AE9DB6A5E}" name="Column9085" dataDxfId="7299"/>
    <tableColumn id="9086" xr3:uid="{60C20ADC-DBCB-B54C-8FEB-974261214F3D}" name="Column9086" dataDxfId="7298"/>
    <tableColumn id="9087" xr3:uid="{0DB8F156-389D-2047-B229-7D138CBF9E4B}" name="Column9087" dataDxfId="7297"/>
    <tableColumn id="9088" xr3:uid="{57CE5DF0-AB49-4F40-BF2F-155F33DBA6BB}" name="Column9088" dataDxfId="7296"/>
    <tableColumn id="9089" xr3:uid="{2D66D355-6BDD-3640-8094-2A5DA500BCC2}" name="Column9089" dataDxfId="7295"/>
    <tableColumn id="9090" xr3:uid="{BABFE43B-A511-DA4B-9967-6BE1584F5255}" name="Column9090" dataDxfId="7294"/>
    <tableColumn id="9091" xr3:uid="{417C3CEB-A7F2-F34F-835F-A217B3E11431}" name="Column9091" dataDxfId="7293"/>
    <tableColumn id="9092" xr3:uid="{CC672605-AC88-A24F-AEEF-2DD0BFFC1C45}" name="Column9092" dataDxfId="7292"/>
    <tableColumn id="9093" xr3:uid="{605BA8EB-0EAC-3349-810D-F45E07E03DC8}" name="Column9093" dataDxfId="7291"/>
    <tableColumn id="9094" xr3:uid="{D432FE36-B121-D442-B479-2B1A96FC75F2}" name="Column9094" dataDxfId="7290"/>
    <tableColumn id="9095" xr3:uid="{78914DB7-1D13-D14A-A766-76214DDB020D}" name="Column9095" dataDxfId="7289"/>
    <tableColumn id="9096" xr3:uid="{AB857096-50BC-8E4A-A8C2-B5859CF45374}" name="Column9096" dataDxfId="7288"/>
    <tableColumn id="9097" xr3:uid="{F517C9A8-0D66-E04B-85DD-2A62C4785620}" name="Column9097" dataDxfId="7287"/>
    <tableColumn id="9098" xr3:uid="{362A340A-3E2F-5140-9844-B7FDD5715AD8}" name="Column9098" dataDxfId="7286"/>
    <tableColumn id="9099" xr3:uid="{4C595E0C-21A9-EA45-AF36-8E0E5AFAE4D3}" name="Column9099" dataDxfId="7285"/>
    <tableColumn id="9100" xr3:uid="{74934C5F-7606-9848-A82C-4214F7DB8C36}" name="Column9100" dataDxfId="7284"/>
    <tableColumn id="9101" xr3:uid="{8BCE1286-2512-4A4A-86B5-019620AD3EDB}" name="Column9101" dataDxfId="7283"/>
    <tableColumn id="9102" xr3:uid="{A52AF44C-A412-CD4E-8B04-DA4AF450B4C4}" name="Column9102" dataDxfId="7282"/>
    <tableColumn id="9103" xr3:uid="{721F8F3C-85FD-7F49-B263-A78200744D8D}" name="Column9103" dataDxfId="7281"/>
    <tableColumn id="9104" xr3:uid="{5902AF6C-37FB-BD4A-B2DA-0E0085198A04}" name="Column9104" dataDxfId="7280"/>
    <tableColumn id="9105" xr3:uid="{43A3B791-F145-3145-A513-0BE5F53ED8EA}" name="Column9105" dataDxfId="7279"/>
    <tableColumn id="9106" xr3:uid="{F549B322-EB2C-EC4C-AE3C-FCD75ECCF77C}" name="Column9106" dataDxfId="7278"/>
    <tableColumn id="9107" xr3:uid="{BA1AD90E-28B6-1147-878D-ACF785B613EB}" name="Column9107" dataDxfId="7277"/>
    <tableColumn id="9108" xr3:uid="{F96C9A52-D48E-A342-832E-327197C2CB25}" name="Column9108" dataDxfId="7276"/>
    <tableColumn id="9109" xr3:uid="{C041DA0C-A7AF-C848-969F-FEF5BD9528BC}" name="Column9109" dataDxfId="7275"/>
    <tableColumn id="9110" xr3:uid="{A4149667-CABB-BA4A-97D5-79B5AD64EDFF}" name="Column9110" dataDxfId="7274"/>
    <tableColumn id="9111" xr3:uid="{A37D42C4-F59A-0149-9671-F9794927198E}" name="Column9111" dataDxfId="7273"/>
    <tableColumn id="9112" xr3:uid="{2226DB5E-A498-0B4E-80A6-713872A1BF15}" name="Column9112" dataDxfId="7272"/>
    <tableColumn id="9113" xr3:uid="{6E055AC9-C24F-D347-BCB9-7FC99BE8ECC2}" name="Column9113" dataDxfId="7271"/>
    <tableColumn id="9114" xr3:uid="{5DC639BD-7FED-3A4B-A883-9A817B2BFC0A}" name="Column9114" dataDxfId="7270"/>
    <tableColumn id="9115" xr3:uid="{F8C4B896-A0A0-1049-952D-34E1B10378A5}" name="Column9115" dataDxfId="7269"/>
    <tableColumn id="9116" xr3:uid="{9D5255A7-9E07-FD4B-AADC-CEEE46139002}" name="Column9116" dataDxfId="7268"/>
    <tableColumn id="9117" xr3:uid="{B81F6F08-7302-7843-BF25-22C16D867D3F}" name="Column9117" dataDxfId="7267"/>
    <tableColumn id="9118" xr3:uid="{68B029B3-B6B1-4E43-B939-9DC9271698C4}" name="Column9118" dataDxfId="7266"/>
    <tableColumn id="9119" xr3:uid="{0AFA3C0F-F713-A44F-A270-826899EA5CF3}" name="Column9119" dataDxfId="7265"/>
    <tableColumn id="9120" xr3:uid="{DFEF6F8C-E6B3-1645-B3DC-4A9D0704380E}" name="Column9120" dataDxfId="7264"/>
    <tableColumn id="9121" xr3:uid="{783F61F7-6435-F144-B9B9-D18DA216EDB0}" name="Column9121" dataDxfId="7263"/>
    <tableColumn id="9122" xr3:uid="{17DAAB7E-BACD-F54F-874D-EB199631BAAF}" name="Column9122" dataDxfId="7262"/>
    <tableColumn id="9123" xr3:uid="{B0E40CD1-1A9B-C049-A690-D1E22D019F00}" name="Column9123" dataDxfId="7261"/>
    <tableColumn id="9124" xr3:uid="{301CB30C-3E48-FC45-AFD9-E88154A0F444}" name="Column9124" dataDxfId="7260"/>
    <tableColumn id="9125" xr3:uid="{18557A43-ED31-3F49-BC0D-349B95472D7E}" name="Column9125" dataDxfId="7259"/>
    <tableColumn id="9126" xr3:uid="{237765DD-D906-2D4E-AA06-DAEA07E0FFB1}" name="Column9126" dataDxfId="7258"/>
    <tableColumn id="9127" xr3:uid="{BDD2F207-228C-384A-B352-7BF1C65197E6}" name="Column9127" dataDxfId="7257"/>
    <tableColumn id="9128" xr3:uid="{1C4CD243-49F0-A64A-BD87-E483E7896441}" name="Column9128" dataDxfId="7256"/>
    <tableColumn id="9129" xr3:uid="{E5633CCE-52C4-8B4B-8643-B8FDE36E8469}" name="Column9129" dataDxfId="7255"/>
    <tableColumn id="9130" xr3:uid="{AA01C909-47B1-3A49-8CF4-7DA5E561E112}" name="Column9130" dataDxfId="7254"/>
    <tableColumn id="9131" xr3:uid="{4DE50288-B41D-9945-87DB-2E3B9E178F1E}" name="Column9131" dataDxfId="7253"/>
    <tableColumn id="9132" xr3:uid="{AE78E888-875B-DD48-8247-FC9383B3DD99}" name="Column9132" dataDxfId="7252"/>
    <tableColumn id="9133" xr3:uid="{B3BAF279-FFF1-1940-AAF7-13ADE5200A9D}" name="Column9133" dataDxfId="7251"/>
    <tableColumn id="9134" xr3:uid="{723B295C-CABB-1347-9A42-8915AA859A1E}" name="Column9134" dataDxfId="7250"/>
    <tableColumn id="9135" xr3:uid="{B7A631C6-A98F-C84B-A371-8F0B9544931F}" name="Column9135" dataDxfId="7249"/>
    <tableColumn id="9136" xr3:uid="{45F3F61B-C4D8-C344-88F4-9FB5D8CDDCD8}" name="Column9136" dataDxfId="7248"/>
    <tableColumn id="9137" xr3:uid="{E274648F-E9A6-554A-BAA8-035FD262FE45}" name="Column9137" dataDxfId="7247"/>
    <tableColumn id="9138" xr3:uid="{E8D1F192-62C5-7643-859F-2B8B827BC137}" name="Column9138" dataDxfId="7246"/>
    <tableColumn id="9139" xr3:uid="{A8E7A97D-9C50-A54D-9EF6-68B88E6233D6}" name="Column9139" dataDxfId="7245"/>
    <tableColumn id="9140" xr3:uid="{066F6977-AD00-BD45-8E37-D9FBAD9C9802}" name="Column9140" dataDxfId="7244"/>
    <tableColumn id="9141" xr3:uid="{4ACE636E-1803-6042-9D0A-1094AB98C274}" name="Column9141" dataDxfId="7243"/>
    <tableColumn id="9142" xr3:uid="{B940E377-10D9-1643-BADC-F32A3403CADC}" name="Column9142" dataDxfId="7242"/>
    <tableColumn id="9143" xr3:uid="{B03E5E2F-CCD2-714F-B3DD-47095B3530A4}" name="Column9143" dataDxfId="7241"/>
    <tableColumn id="9144" xr3:uid="{AF6DA440-4154-A648-ACAA-BD694F022B61}" name="Column9144" dataDxfId="7240"/>
    <tableColumn id="9145" xr3:uid="{37AA27C5-F46A-D748-B351-4BF294031055}" name="Column9145" dataDxfId="7239"/>
    <tableColumn id="9146" xr3:uid="{6A98E9A2-7B38-F940-BAE6-8477AD87B079}" name="Column9146" dataDxfId="7238"/>
    <tableColumn id="9147" xr3:uid="{52B62744-70DD-0948-8990-FAC56552A9F0}" name="Column9147" dataDxfId="7237"/>
    <tableColumn id="9148" xr3:uid="{DA1CC472-232C-254B-A236-7F0A3A358A4B}" name="Column9148" dataDxfId="7236"/>
    <tableColumn id="9149" xr3:uid="{3A30BCD5-77DD-AF48-9DAE-BF259B5B37A1}" name="Column9149" dataDxfId="7235"/>
    <tableColumn id="9150" xr3:uid="{6EA577B1-CA20-B543-AAD4-237D2875E3C1}" name="Column9150" dataDxfId="7234"/>
    <tableColumn id="9151" xr3:uid="{8BC8B8D3-7BCE-AA4E-BA20-9775E0F062DB}" name="Column9151" dataDxfId="7233"/>
    <tableColumn id="9152" xr3:uid="{C0FDC59E-9879-8449-A645-9D45AE48E256}" name="Column9152" dataDxfId="7232"/>
    <tableColumn id="9153" xr3:uid="{5694F804-A818-E741-8DE4-EAE35766E49A}" name="Column9153" dataDxfId="7231"/>
    <tableColumn id="9154" xr3:uid="{952C458D-4DC5-B64F-8A38-400EC7A826B3}" name="Column9154" dataDxfId="7230"/>
    <tableColumn id="9155" xr3:uid="{6D6625E3-4A5F-454E-A652-B57B6648A786}" name="Column9155" dataDxfId="7229"/>
    <tableColumn id="9156" xr3:uid="{8995779D-A40C-394B-9EEA-E3563C678DFA}" name="Column9156" dataDxfId="7228"/>
    <tableColumn id="9157" xr3:uid="{B86765BC-BEDD-CB45-805F-72B5FD97E18E}" name="Column9157" dataDxfId="7227"/>
    <tableColumn id="9158" xr3:uid="{7AAC2FDE-42F8-AF46-96C8-698700EA8A97}" name="Column9158" dataDxfId="7226"/>
    <tableColumn id="9159" xr3:uid="{62A7B952-8CF3-214D-B676-8DCB760B6F7D}" name="Column9159" dataDxfId="7225"/>
    <tableColumn id="9160" xr3:uid="{F7181E75-7BB9-744C-906C-DF0F04EE0CF6}" name="Column9160" dataDxfId="7224"/>
    <tableColumn id="9161" xr3:uid="{C2152B6E-5A9E-C24C-8C3A-E8191C6EF1CA}" name="Column9161" dataDxfId="7223"/>
    <tableColumn id="9162" xr3:uid="{6CCC7559-FF58-EA42-BDB1-AC12FF17190F}" name="Column9162" dataDxfId="7222"/>
    <tableColumn id="9163" xr3:uid="{8E1276B7-E402-CD4F-B9EB-4AB51B270E59}" name="Column9163" dataDxfId="7221"/>
    <tableColumn id="9164" xr3:uid="{9A0BD145-4B80-7849-9B61-C3DA8CBA8155}" name="Column9164" dataDxfId="7220"/>
    <tableColumn id="9165" xr3:uid="{2B611EE8-38A7-F144-A6BE-3E61D7BBD27F}" name="Column9165" dataDxfId="7219"/>
    <tableColumn id="9166" xr3:uid="{20643ED5-2FBF-674A-9B4D-0CFB73229824}" name="Column9166" dataDxfId="7218"/>
    <tableColumn id="9167" xr3:uid="{DE6FE1B5-A374-D04A-936B-6227F8C90CD1}" name="Column9167" dataDxfId="7217"/>
    <tableColumn id="9168" xr3:uid="{49FDF132-10A1-684E-8507-7858554A34EF}" name="Column9168" dataDxfId="7216"/>
    <tableColumn id="9169" xr3:uid="{19DEEBB0-0EE6-814C-A39E-14C57A93FAD8}" name="Column9169" dataDxfId="7215"/>
    <tableColumn id="9170" xr3:uid="{04D59470-44DE-0547-8D67-11CB830A5B09}" name="Column9170" dataDxfId="7214"/>
    <tableColumn id="9171" xr3:uid="{1F09A79C-0143-8A41-A9A9-9B99178FC7D9}" name="Column9171" dataDxfId="7213"/>
    <tableColumn id="9172" xr3:uid="{4CEB25E5-9CA2-254C-ABD2-1CA77F5D4FA5}" name="Column9172" dataDxfId="7212"/>
    <tableColumn id="9173" xr3:uid="{066E7C79-0266-D547-8899-1D3761469138}" name="Column9173" dataDxfId="7211"/>
    <tableColumn id="9174" xr3:uid="{5397CEB6-DD26-984D-A017-FE7AF3F2517B}" name="Column9174" dataDxfId="7210"/>
    <tableColumn id="9175" xr3:uid="{62D6D766-D4A0-6342-8184-111ADAAAA174}" name="Column9175" dataDxfId="7209"/>
    <tableColumn id="9176" xr3:uid="{0EFA1821-4845-9B49-972B-F5BD80A875F0}" name="Column9176" dataDxfId="7208"/>
    <tableColumn id="9177" xr3:uid="{7DF19513-BB09-2D40-933E-0D3174AE495C}" name="Column9177" dataDxfId="7207"/>
    <tableColumn id="9178" xr3:uid="{A762E42F-4C2F-1C44-9902-02B9A0FFF543}" name="Column9178" dataDxfId="7206"/>
    <tableColumn id="9179" xr3:uid="{5BAAFAAD-3CA3-F04B-A2F8-01D6EBA38097}" name="Column9179" dataDxfId="7205"/>
    <tableColumn id="9180" xr3:uid="{DA98B005-8DD0-9648-A1D8-431466B1DA5C}" name="Column9180" dataDxfId="7204"/>
    <tableColumn id="9181" xr3:uid="{70E6DF7B-7C86-5C43-8827-6CC48971085C}" name="Column9181" dataDxfId="7203"/>
    <tableColumn id="9182" xr3:uid="{08B11796-4B31-5741-AEBC-BE8A871F0765}" name="Column9182" dataDxfId="7202"/>
    <tableColumn id="9183" xr3:uid="{D5154731-03BB-0F49-9549-1154F95A66AC}" name="Column9183" dataDxfId="7201"/>
    <tableColumn id="9184" xr3:uid="{3A0140E2-E3E3-E14D-A0D4-60E053E655B8}" name="Column9184" dataDxfId="7200"/>
    <tableColumn id="9185" xr3:uid="{7930375B-04E7-EC4A-A1CD-EF59157591BF}" name="Column9185" dataDxfId="7199"/>
    <tableColumn id="9186" xr3:uid="{04ADB99B-F6AF-3E4E-B7B4-684CBA3AD8D7}" name="Column9186" dataDxfId="7198"/>
    <tableColumn id="9187" xr3:uid="{0AB7D021-0EE7-3942-AE28-241F5BA7D4D9}" name="Column9187" dataDxfId="7197"/>
    <tableColumn id="9188" xr3:uid="{B2567626-1148-AA48-AB64-159F8ADB61A3}" name="Column9188" dataDxfId="7196"/>
    <tableColumn id="9189" xr3:uid="{A52A6C21-0D49-6F47-BBED-3BF2A03797B3}" name="Column9189" dataDxfId="7195"/>
    <tableColumn id="9190" xr3:uid="{12F198AB-2C7D-2947-A032-716B3B8AC2BD}" name="Column9190" dataDxfId="7194"/>
    <tableColumn id="9191" xr3:uid="{E1C00043-D444-DE44-9CF7-86D7AC3A11F0}" name="Column9191" dataDxfId="7193"/>
    <tableColumn id="9192" xr3:uid="{65D448D0-5DC7-5240-BF49-78FE6642B3AE}" name="Column9192" dataDxfId="7192"/>
    <tableColumn id="9193" xr3:uid="{9246B7C8-2A0D-2849-BF87-9E6B472EAE12}" name="Column9193" dataDxfId="7191"/>
    <tableColumn id="9194" xr3:uid="{DE9A15EE-496F-F44B-A9F0-0794E4C629CA}" name="Column9194" dataDxfId="7190"/>
    <tableColumn id="9195" xr3:uid="{E3B007DD-E4AB-3A40-AF66-08D1BFDA629C}" name="Column9195" dataDxfId="7189"/>
    <tableColumn id="9196" xr3:uid="{05FE968D-C9B8-FC47-8C63-B9AD0D478510}" name="Column9196" dataDxfId="7188"/>
    <tableColumn id="9197" xr3:uid="{76698FE5-9BF5-644E-B16B-24EB1D32C004}" name="Column9197" dataDxfId="7187"/>
    <tableColumn id="9198" xr3:uid="{5EEF5BA5-2E25-9449-A27A-806BFB40C465}" name="Column9198" dataDxfId="7186"/>
    <tableColumn id="9199" xr3:uid="{3AC6AD41-1A8C-E546-852B-B82FB6ED6520}" name="Column9199" dataDxfId="7185"/>
    <tableColumn id="9200" xr3:uid="{C2905C33-90E6-2D46-B4E1-97155B530A15}" name="Column9200" dataDxfId="7184"/>
    <tableColumn id="9201" xr3:uid="{DF8369D3-F9C0-E947-8111-10D25BA3AC61}" name="Column9201" dataDxfId="7183"/>
    <tableColumn id="9202" xr3:uid="{D41E5F36-9C78-E44F-AF15-2CDDEA2A889D}" name="Column9202" dataDxfId="7182"/>
    <tableColumn id="9203" xr3:uid="{60BF07F9-F1D4-5E42-BCA5-BADAC6096ADC}" name="Column9203" dataDxfId="7181"/>
    <tableColumn id="9204" xr3:uid="{1139A528-E3C7-FE40-9DB8-42FA684BADAF}" name="Column9204" dataDxfId="7180"/>
    <tableColumn id="9205" xr3:uid="{F18BDE68-5099-E549-9301-D9BBC927EBCD}" name="Column9205" dataDxfId="7179"/>
    <tableColumn id="9206" xr3:uid="{D71F936E-904D-C342-8215-3B03DF6D079E}" name="Column9206" dataDxfId="7178"/>
    <tableColumn id="9207" xr3:uid="{A15C03E4-718B-DB47-AE5A-B493E89F60F8}" name="Column9207" dataDxfId="7177"/>
    <tableColumn id="9208" xr3:uid="{E11FDA1A-F8D0-CC4D-80FE-F61BE551E625}" name="Column9208" dataDxfId="7176"/>
    <tableColumn id="9209" xr3:uid="{1A735551-C763-9C46-B8AD-ED4083BD948F}" name="Column9209" dataDxfId="7175"/>
    <tableColumn id="9210" xr3:uid="{5A1BC3C4-40F9-6D4D-AC09-93233E507A97}" name="Column9210" dataDxfId="7174"/>
    <tableColumn id="9211" xr3:uid="{C8242EBB-AEF8-1449-B622-FBC5D4FAA7AE}" name="Column9211" dataDxfId="7173"/>
    <tableColumn id="9212" xr3:uid="{874EAE65-1E81-5D4C-B2C3-3BFBE65054A6}" name="Column9212" dataDxfId="7172"/>
    <tableColumn id="9213" xr3:uid="{2FB2E05F-0268-5B41-A1DD-3172E80C1034}" name="Column9213" dataDxfId="7171"/>
    <tableColumn id="9214" xr3:uid="{4ED29252-CC55-E94F-9C09-31344CE1B67B}" name="Column9214" dataDxfId="7170"/>
    <tableColumn id="9215" xr3:uid="{30995B00-1108-9448-9D03-9A3A320F5E15}" name="Column9215" dataDxfId="7169"/>
    <tableColumn id="9216" xr3:uid="{FA979062-EFE3-F248-90A7-439670154CEC}" name="Column9216" dataDxfId="7168"/>
    <tableColumn id="9217" xr3:uid="{1319F545-BF5A-3547-8382-1050DDD749A9}" name="Column9217" dataDxfId="7167"/>
    <tableColumn id="9218" xr3:uid="{DA10B482-DF53-8D40-99EE-8712F16F693A}" name="Column9218" dataDxfId="7166"/>
    <tableColumn id="9219" xr3:uid="{CA0364C0-5675-564B-85DB-944E7675CAB6}" name="Column9219" dataDxfId="7165"/>
    <tableColumn id="9220" xr3:uid="{B06AEAE7-7CA1-E242-8205-BB68184957B0}" name="Column9220" dataDxfId="7164"/>
    <tableColumn id="9221" xr3:uid="{7629CB25-A1AA-C44C-8959-9802ACA93828}" name="Column9221" dataDxfId="7163"/>
    <tableColumn id="9222" xr3:uid="{D2C16202-C2E6-9E49-A480-B34F69F0CF08}" name="Column9222" dataDxfId="7162"/>
    <tableColumn id="9223" xr3:uid="{4A09D82C-58D4-AE48-B56E-0586A277E3B8}" name="Column9223" dataDxfId="7161"/>
    <tableColumn id="9224" xr3:uid="{010BA73A-483B-B84A-BDB1-E5364906D69B}" name="Column9224" dataDxfId="7160"/>
    <tableColumn id="9225" xr3:uid="{07D15E27-D523-DE46-8A97-48945931B705}" name="Column9225" dataDxfId="7159"/>
    <tableColumn id="9226" xr3:uid="{FECBAD32-4946-7245-9880-8EE2B451525E}" name="Column9226" dataDxfId="7158"/>
    <tableColumn id="9227" xr3:uid="{7739DA38-CFCF-5A4E-9C3F-AE4DFE4F9074}" name="Column9227" dataDxfId="7157"/>
    <tableColumn id="9228" xr3:uid="{1FC26CA8-1BD0-624D-9BA1-E23383AD8CA1}" name="Column9228" dataDxfId="7156"/>
    <tableColumn id="9229" xr3:uid="{2D797289-288F-CC4D-B1AA-DB6A62B74AB8}" name="Column9229" dataDxfId="7155"/>
    <tableColumn id="9230" xr3:uid="{E7A37CD9-4B40-4E4B-B6A3-149251B8378E}" name="Column9230" dataDxfId="7154"/>
    <tableColumn id="9231" xr3:uid="{E561E800-6B00-904D-87C7-311EC4B2A0A8}" name="Column9231" dataDxfId="7153"/>
    <tableColumn id="9232" xr3:uid="{195FCADE-A54F-4444-B4BD-DFD0A95AE205}" name="Column9232" dataDxfId="7152"/>
    <tableColumn id="9233" xr3:uid="{427474BD-8D65-1346-8D15-6FCE2772592A}" name="Column9233" dataDxfId="7151"/>
    <tableColumn id="9234" xr3:uid="{E4AF6B5F-FB6F-A143-84E6-66E050A7A6A0}" name="Column9234" dataDxfId="7150"/>
    <tableColumn id="9235" xr3:uid="{A624F7E8-3719-394B-9798-673F417CAD32}" name="Column9235" dataDxfId="7149"/>
    <tableColumn id="9236" xr3:uid="{700D9DA5-74CB-7E43-A31D-4358A09700B7}" name="Column9236" dataDxfId="7148"/>
    <tableColumn id="9237" xr3:uid="{11FB217A-C75F-544F-86A2-093664318EA6}" name="Column9237" dataDxfId="7147"/>
    <tableColumn id="9238" xr3:uid="{B9345822-665C-5341-927A-433C058283D2}" name="Column9238" dataDxfId="7146"/>
    <tableColumn id="9239" xr3:uid="{9D4E9A5D-F112-AC4B-B21F-A6703A36B643}" name="Column9239" dataDxfId="7145"/>
    <tableColumn id="9240" xr3:uid="{635FC908-5720-B14F-AB88-C78A9291CC62}" name="Column9240" dataDxfId="7144"/>
    <tableColumn id="9241" xr3:uid="{72C054C9-99FC-0840-999F-5511EE2313BD}" name="Column9241" dataDxfId="7143"/>
    <tableColumn id="9242" xr3:uid="{E48EF654-8586-2040-A3F5-D122F3A8FCCE}" name="Column9242" dataDxfId="7142"/>
    <tableColumn id="9243" xr3:uid="{078EF768-8CBD-3743-9463-C108A6CF7999}" name="Column9243" dataDxfId="7141"/>
    <tableColumn id="9244" xr3:uid="{1A6EA616-E472-0841-8229-8915143C28DA}" name="Column9244" dataDxfId="7140"/>
    <tableColumn id="9245" xr3:uid="{F774A5FA-A3C5-614D-AAA1-09CF93B8DEC0}" name="Column9245" dataDxfId="7139"/>
    <tableColumn id="9246" xr3:uid="{E1AC11FC-D999-4D41-B346-8AA5EBCFA10A}" name="Column9246" dataDxfId="7138"/>
    <tableColumn id="9247" xr3:uid="{B5FD8B60-4409-AA4B-9E8A-32265C58E6C6}" name="Column9247" dataDxfId="7137"/>
    <tableColumn id="9248" xr3:uid="{C04C7951-E433-B246-AECB-53FC16235B62}" name="Column9248" dataDxfId="7136"/>
    <tableColumn id="9249" xr3:uid="{635E62B0-9DFF-9F4F-B0B6-FDD74A023187}" name="Column9249" dataDxfId="7135"/>
    <tableColumn id="9250" xr3:uid="{1DD8118E-C58F-6241-93ED-3CE73F86B282}" name="Column9250" dataDxfId="7134"/>
    <tableColumn id="9251" xr3:uid="{A1BA4690-194D-D64F-9125-F4FABECDD31C}" name="Column9251" dataDxfId="7133"/>
    <tableColumn id="9252" xr3:uid="{BCE3C973-B602-0B4A-980D-A71ED07C81DC}" name="Column9252" dataDxfId="7132"/>
    <tableColumn id="9253" xr3:uid="{394F935B-C67B-9D4E-A266-27BB600F37C3}" name="Column9253" dataDxfId="7131"/>
    <tableColumn id="9254" xr3:uid="{6D4A2FB1-C487-7048-B679-76851E04C414}" name="Column9254" dataDxfId="7130"/>
    <tableColumn id="9255" xr3:uid="{51C101AF-424F-6545-BB09-26D46850B2D3}" name="Column9255" dataDxfId="7129"/>
    <tableColumn id="9256" xr3:uid="{5CA26283-55C6-8042-BD65-5E47EB71DB27}" name="Column9256" dataDxfId="7128"/>
    <tableColumn id="9257" xr3:uid="{8226CF8B-7BCE-984C-89E1-E42202CCCFBD}" name="Column9257" dataDxfId="7127"/>
    <tableColumn id="9258" xr3:uid="{C72D23C1-BA93-CA49-B0C6-813886732360}" name="Column9258" dataDxfId="7126"/>
    <tableColumn id="9259" xr3:uid="{BC408F55-E1F7-AC4A-A3F1-C319DEB3596C}" name="Column9259" dataDxfId="7125"/>
    <tableColumn id="9260" xr3:uid="{144F7800-9356-AE4E-A76D-E6B1CE8DB0E7}" name="Column9260" dataDxfId="7124"/>
    <tableColumn id="9261" xr3:uid="{27B51740-34D2-D749-A7CF-D98831985D41}" name="Column9261" dataDxfId="7123"/>
    <tableColumn id="9262" xr3:uid="{734DBE87-46C5-ED4F-9B70-823158384198}" name="Column9262" dataDxfId="7122"/>
    <tableColumn id="9263" xr3:uid="{BF06161A-6884-4E4C-A26F-58913834C652}" name="Column9263" dataDxfId="7121"/>
    <tableColumn id="9264" xr3:uid="{3F96A83D-E1F4-3345-9CD2-701AC897F380}" name="Column9264" dataDxfId="7120"/>
    <tableColumn id="9265" xr3:uid="{C4E14DC5-1417-D045-8379-3695E67A54B7}" name="Column9265" dataDxfId="7119"/>
    <tableColumn id="9266" xr3:uid="{9115D5D2-AA7D-4640-8A6D-C5E9CA1D1823}" name="Column9266" dataDxfId="7118"/>
    <tableColumn id="9267" xr3:uid="{A68CD919-C98E-7248-8C38-5B6DA883BC18}" name="Column9267" dataDxfId="7117"/>
    <tableColumn id="9268" xr3:uid="{6AD62191-92E5-4344-BF80-F059B3F22628}" name="Column9268" dataDxfId="7116"/>
    <tableColumn id="9269" xr3:uid="{31EC47A0-FB51-744B-A7EB-CB38B354290C}" name="Column9269" dataDxfId="7115"/>
    <tableColumn id="9270" xr3:uid="{BF62D7E2-6396-1A44-8F76-98A2BEC41A09}" name="Column9270" dataDxfId="7114"/>
    <tableColumn id="9271" xr3:uid="{4D2268AA-C95E-2E4C-94E1-F53226C39011}" name="Column9271" dataDxfId="7113"/>
    <tableColumn id="9272" xr3:uid="{7C1D580A-1761-084E-92EA-CEDC9091A6D0}" name="Column9272" dataDxfId="7112"/>
    <tableColumn id="9273" xr3:uid="{FF8B42FD-14DF-8F48-BA33-444A0AC356DE}" name="Column9273" dataDxfId="7111"/>
    <tableColumn id="9274" xr3:uid="{3224D102-447F-A34F-A0FA-921841C714C2}" name="Column9274" dataDxfId="7110"/>
    <tableColumn id="9275" xr3:uid="{684A4510-EDD1-9A4A-8ADF-1AFE15948A91}" name="Column9275" dataDxfId="7109"/>
    <tableColumn id="9276" xr3:uid="{50F76005-7AAF-4D42-91CB-50F6AC2E1F27}" name="Column9276" dataDxfId="7108"/>
    <tableColumn id="9277" xr3:uid="{535CFED7-5E63-124A-B51D-8512DA6A04BD}" name="Column9277" dataDxfId="7107"/>
    <tableColumn id="9278" xr3:uid="{7C1FE213-CE0C-4746-863A-83C94EF08DCA}" name="Column9278" dataDxfId="7106"/>
    <tableColumn id="9279" xr3:uid="{B5C900CE-01A0-E149-83C2-9043D77398CE}" name="Column9279" dataDxfId="7105"/>
    <tableColumn id="9280" xr3:uid="{D9884DB6-9815-CE46-A728-B9567E3B1A33}" name="Column9280" dataDxfId="7104"/>
    <tableColumn id="9281" xr3:uid="{482BD923-314E-0647-950B-71DF1348C45E}" name="Column9281" dataDxfId="7103"/>
    <tableColumn id="9282" xr3:uid="{C82B6517-C39D-9D4E-A8FA-038C7E1EA7E5}" name="Column9282" dataDxfId="7102"/>
    <tableColumn id="9283" xr3:uid="{1F79BCFB-B61E-9944-A9F4-C8EB744C660A}" name="Column9283" dataDxfId="7101"/>
    <tableColumn id="9284" xr3:uid="{D78CDEAA-E10A-4E45-9427-DDC6C478426F}" name="Column9284" dataDxfId="7100"/>
    <tableColumn id="9285" xr3:uid="{4398ACAE-640D-7A4A-B015-BDA09A92FA10}" name="Column9285" dataDxfId="7099"/>
    <tableColumn id="9286" xr3:uid="{3376CFB0-F912-3D45-A380-808AB3EC0CCB}" name="Column9286" dataDxfId="7098"/>
    <tableColumn id="9287" xr3:uid="{F233F0E8-9426-C745-AB5D-65590553A528}" name="Column9287" dataDxfId="7097"/>
    <tableColumn id="9288" xr3:uid="{32AD8393-2F9A-CD4E-AE1C-A0811D53DFD8}" name="Column9288" dataDxfId="7096"/>
    <tableColumn id="9289" xr3:uid="{2FBC0715-087F-3E4A-8C39-E8B4E18AE170}" name="Column9289" dataDxfId="7095"/>
    <tableColumn id="9290" xr3:uid="{43A6E601-90CB-8442-99F3-9541A16E5C3E}" name="Column9290" dataDxfId="7094"/>
    <tableColumn id="9291" xr3:uid="{8B3E0621-21B8-1A46-8B7E-BFA0A31EF137}" name="Column9291" dataDxfId="7093"/>
    <tableColumn id="9292" xr3:uid="{B26535EC-5618-1046-81D4-F2168FDD31D0}" name="Column9292" dataDxfId="7092"/>
    <tableColumn id="9293" xr3:uid="{53D875A2-07DC-5642-81DB-5A38FA618C1A}" name="Column9293" dataDxfId="7091"/>
    <tableColumn id="9294" xr3:uid="{477F9692-FD7F-BD40-856F-7FA0BA1A4099}" name="Column9294" dataDxfId="7090"/>
    <tableColumn id="9295" xr3:uid="{B5A9558E-3748-3440-8A09-F7534F7CDA82}" name="Column9295" dataDxfId="7089"/>
    <tableColumn id="9296" xr3:uid="{89EB2662-B709-4B4F-914E-58EF43FBB743}" name="Column9296" dataDxfId="7088"/>
    <tableColumn id="9297" xr3:uid="{D51A8F25-FBCF-D742-B941-D3EDEDC70DCA}" name="Column9297" dataDxfId="7087"/>
    <tableColumn id="9298" xr3:uid="{D45643F7-219F-604E-BA6A-AF246A5A471A}" name="Column9298" dataDxfId="7086"/>
    <tableColumn id="9299" xr3:uid="{89E09EF4-00A6-4A45-85C7-EE106BD99743}" name="Column9299" dataDxfId="7085"/>
    <tableColumn id="9300" xr3:uid="{0E918B57-AE93-5E4D-B5AA-6B4BC5AEAF3B}" name="Column9300" dataDxfId="7084"/>
    <tableColumn id="9301" xr3:uid="{56A36F99-645E-DD40-8673-5ADFCC09F28A}" name="Column9301" dataDxfId="7083"/>
    <tableColumn id="9302" xr3:uid="{3D639C80-FE0C-2545-98F0-BD0E7636C18E}" name="Column9302" dataDxfId="7082"/>
    <tableColumn id="9303" xr3:uid="{0AB245B3-DE55-A04A-91EF-9C03F9642369}" name="Column9303" dataDxfId="7081"/>
    <tableColumn id="9304" xr3:uid="{B32B1269-587A-504A-830F-ED33CED0FEB2}" name="Column9304" dataDxfId="7080"/>
    <tableColumn id="9305" xr3:uid="{19CC02CA-EC09-8246-B6A0-FACAA9345B18}" name="Column9305" dataDxfId="7079"/>
    <tableColumn id="9306" xr3:uid="{BE1799F7-C542-3C42-82C3-CC59BBF4045B}" name="Column9306" dataDxfId="7078"/>
    <tableColumn id="9307" xr3:uid="{2B78AA5F-F9EA-CF46-B714-4BD189A1E118}" name="Column9307" dataDxfId="7077"/>
    <tableColumn id="9308" xr3:uid="{B6B2C2BC-E61C-7A4F-8745-B5971B23093A}" name="Column9308" dataDxfId="7076"/>
    <tableColumn id="9309" xr3:uid="{54DD8B67-8F64-5C49-AC76-0E7901466C84}" name="Column9309" dataDxfId="7075"/>
    <tableColumn id="9310" xr3:uid="{8CBE8A75-8366-6B44-9502-B468B8E29A54}" name="Column9310" dataDxfId="7074"/>
    <tableColumn id="9311" xr3:uid="{0EAF4005-55A0-8044-BB46-63DB9B8F6DF5}" name="Column9311" dataDxfId="7073"/>
    <tableColumn id="9312" xr3:uid="{4647D971-DEA0-EC42-9C7C-EF678F6E5334}" name="Column9312" dataDxfId="7072"/>
    <tableColumn id="9313" xr3:uid="{C0F70321-FED4-D94B-BE8B-A3654DA01CA6}" name="Column9313" dataDxfId="7071"/>
    <tableColumn id="9314" xr3:uid="{D2F826AE-46AB-3F49-9F67-671631DD99CD}" name="Column9314" dataDxfId="7070"/>
    <tableColumn id="9315" xr3:uid="{FEAE0A00-10A5-4643-A897-840FF1FC1F37}" name="Column9315" dataDxfId="7069"/>
    <tableColumn id="9316" xr3:uid="{BEEA685C-AB66-1D41-B779-5D19C9C0C3FB}" name="Column9316" dataDxfId="7068"/>
    <tableColumn id="9317" xr3:uid="{665E9F4D-1B59-FB44-828F-53624C929C96}" name="Column9317" dataDxfId="7067"/>
    <tableColumn id="9318" xr3:uid="{A1DA0E10-DB94-AB4E-8D21-33A617B12D5C}" name="Column9318" dataDxfId="7066"/>
    <tableColumn id="9319" xr3:uid="{AB5988C8-E6F9-5747-8A3B-3CE0F18939CD}" name="Column9319" dataDxfId="7065"/>
    <tableColumn id="9320" xr3:uid="{7E614312-7963-0E48-8140-9DE7CF3A7AEB}" name="Column9320" dataDxfId="7064"/>
    <tableColumn id="9321" xr3:uid="{5AA3AE21-CEA4-234D-A089-C943BEBD087B}" name="Column9321" dataDxfId="7063"/>
    <tableColumn id="9322" xr3:uid="{4A906AAF-97EE-3247-A9E1-1F8665E6DD5D}" name="Column9322" dataDxfId="7062"/>
    <tableColumn id="9323" xr3:uid="{CF4E6C64-F4FD-7140-B869-B884FC3AEAF1}" name="Column9323" dataDxfId="7061"/>
    <tableColumn id="9324" xr3:uid="{6D17D7EE-62D7-4C4A-9F74-8CD64E02D5C7}" name="Column9324" dataDxfId="7060"/>
    <tableColumn id="9325" xr3:uid="{4C64EB1C-5212-494A-BDE1-82F65995EE67}" name="Column9325" dataDxfId="7059"/>
    <tableColumn id="9326" xr3:uid="{EF7F757A-32BF-A743-A05D-E1A09D592184}" name="Column9326" dataDxfId="7058"/>
    <tableColumn id="9327" xr3:uid="{623A64FC-4D00-C54F-A879-0051DDB7025D}" name="Column9327" dataDxfId="7057"/>
    <tableColumn id="9328" xr3:uid="{536DBD36-796E-3C4E-B04A-CE2688B66C68}" name="Column9328" dataDxfId="7056"/>
    <tableColumn id="9329" xr3:uid="{9D75D3AB-947F-F944-82F6-2C5E7FEE96FB}" name="Column9329" dataDxfId="7055"/>
    <tableColumn id="9330" xr3:uid="{85D2692C-8299-D647-B82F-49D8AED58E54}" name="Column9330" dataDxfId="7054"/>
    <tableColumn id="9331" xr3:uid="{192FF90C-F2D2-FA41-BA6E-CEDC520ED21D}" name="Column9331" dataDxfId="7053"/>
    <tableColumn id="9332" xr3:uid="{3396423A-6FF1-6840-A47A-7C413F258853}" name="Column9332" dataDxfId="7052"/>
    <tableColumn id="9333" xr3:uid="{815C5DF6-18FD-774A-BDDD-01ECD4C0AA12}" name="Column9333" dataDxfId="7051"/>
    <tableColumn id="9334" xr3:uid="{20CA645E-F248-9F44-88CE-F698A5440C41}" name="Column9334" dataDxfId="7050"/>
    <tableColumn id="9335" xr3:uid="{9CADE10D-D4A2-3E47-9254-59ACDC5DC3B5}" name="Column9335" dataDxfId="7049"/>
    <tableColumn id="9336" xr3:uid="{C3BC522F-9CBA-284D-A5A2-885BA8A1AE68}" name="Column9336" dataDxfId="7048"/>
    <tableColumn id="9337" xr3:uid="{9BAFCE17-0F17-3F42-81EC-7F53CCE8673A}" name="Column9337" dataDxfId="7047"/>
    <tableColumn id="9338" xr3:uid="{9D6D29DA-6FA6-0D47-9B46-DA3B16B688CA}" name="Column9338" dataDxfId="7046"/>
    <tableColumn id="9339" xr3:uid="{5A4774F4-5DF8-A546-8EEA-EC30651CBA5E}" name="Column9339" dataDxfId="7045"/>
    <tableColumn id="9340" xr3:uid="{C577D134-D3EB-5E41-B394-3AE7EBC0CEBF}" name="Column9340" dataDxfId="7044"/>
    <tableColumn id="9341" xr3:uid="{4AEAB638-D225-C14D-B4E0-605782C03420}" name="Column9341" dataDxfId="7043"/>
    <tableColumn id="9342" xr3:uid="{23704257-B503-374E-B57C-7D2939FD71DD}" name="Column9342" dataDxfId="7042"/>
    <tableColumn id="9343" xr3:uid="{E931E498-56FA-DE4E-9746-16E8A6D5FC49}" name="Column9343" dataDxfId="7041"/>
    <tableColumn id="9344" xr3:uid="{9F58C73D-7B42-C34B-9ED5-8F2E355AA537}" name="Column9344" dataDxfId="7040"/>
    <tableColumn id="9345" xr3:uid="{803C5CE9-1339-F944-8E5C-D867644E30EF}" name="Column9345" dataDxfId="7039"/>
    <tableColumn id="9346" xr3:uid="{CA5B7BB4-CD87-DD45-B4D3-935DA1194B85}" name="Column9346" dataDxfId="7038"/>
    <tableColumn id="9347" xr3:uid="{841B8685-1896-644B-AC94-DE50B6226D1A}" name="Column9347" dataDxfId="7037"/>
    <tableColumn id="9348" xr3:uid="{6FA10793-9E3A-1143-A510-B0AA07A34AFA}" name="Column9348" dataDxfId="7036"/>
    <tableColumn id="9349" xr3:uid="{25C4EF57-2DFD-F748-846E-1621FA14C94B}" name="Column9349" dataDxfId="7035"/>
    <tableColumn id="9350" xr3:uid="{25E32B0A-5499-E949-9426-54BFFA8ABE27}" name="Column9350" dataDxfId="7034"/>
    <tableColumn id="9351" xr3:uid="{4B4794F9-5301-CD47-9058-3466DAADDCBB}" name="Column9351" dataDxfId="7033"/>
    <tableColumn id="9352" xr3:uid="{4418E5FF-136B-D84E-9F5C-17E0D9F26E4E}" name="Column9352" dataDxfId="7032"/>
    <tableColumn id="9353" xr3:uid="{6EC925E1-F346-9F46-B27E-E99BA8451DE9}" name="Column9353" dataDxfId="7031"/>
    <tableColumn id="9354" xr3:uid="{AAFD4109-E376-FE40-810D-72E4459D3622}" name="Column9354" dataDxfId="7030"/>
    <tableColumn id="9355" xr3:uid="{90446021-461E-DC4B-9E66-C886685A2394}" name="Column9355" dataDxfId="7029"/>
    <tableColumn id="9356" xr3:uid="{7CF5AFE7-E763-E14C-A62C-41F99901F09C}" name="Column9356" dataDxfId="7028"/>
    <tableColumn id="9357" xr3:uid="{702F59CD-78E5-D740-89CB-6C2401218BDE}" name="Column9357" dataDxfId="7027"/>
    <tableColumn id="9358" xr3:uid="{A65121C2-F5D0-9E47-8A01-7425FFBC7F4F}" name="Column9358" dataDxfId="7026"/>
    <tableColumn id="9359" xr3:uid="{450DC50B-94F4-F049-80D0-12106CAC3B6D}" name="Column9359" dataDxfId="7025"/>
    <tableColumn id="9360" xr3:uid="{E46B5B9B-0720-8D48-BFA8-7ADF973F7F82}" name="Column9360" dataDxfId="7024"/>
    <tableColumn id="9361" xr3:uid="{1C90C060-BF20-944B-8C69-0CDFC314AA31}" name="Column9361" dataDxfId="7023"/>
    <tableColumn id="9362" xr3:uid="{35131B0B-799E-9049-A54E-99110B3E4C6D}" name="Column9362" dataDxfId="7022"/>
    <tableColumn id="9363" xr3:uid="{D6400E96-9F5A-8A49-AF35-89071E0AC4CE}" name="Column9363" dataDxfId="7021"/>
    <tableColumn id="9364" xr3:uid="{5A31EEB1-072F-6649-85BF-7DDB40F8058C}" name="Column9364" dataDxfId="7020"/>
    <tableColumn id="9365" xr3:uid="{CA120040-2E45-D448-BFF9-878F5E2654C2}" name="Column9365" dataDxfId="7019"/>
    <tableColumn id="9366" xr3:uid="{996203E9-0BA2-D140-836D-B4E823F2D85D}" name="Column9366" dataDxfId="7018"/>
    <tableColumn id="9367" xr3:uid="{1769385E-A0B3-E245-8294-B6344AEA824F}" name="Column9367" dataDxfId="7017"/>
    <tableColumn id="9368" xr3:uid="{A42E5F0D-F7F7-CE4D-B6F9-6CE0E04B22E8}" name="Column9368" dataDxfId="7016"/>
    <tableColumn id="9369" xr3:uid="{9E223412-4784-5B4B-9BBD-58E74B7C927D}" name="Column9369" dataDxfId="7015"/>
    <tableColumn id="9370" xr3:uid="{B0CBF6AA-D2A0-C64C-A986-B1DBFD0CD546}" name="Column9370" dataDxfId="7014"/>
    <tableColumn id="9371" xr3:uid="{06D91477-2CC1-3E4F-82C2-804BF665C5D2}" name="Column9371" dataDxfId="7013"/>
    <tableColumn id="9372" xr3:uid="{DDA97A6B-97D8-0743-8806-3467F6BFC37F}" name="Column9372" dataDxfId="7012"/>
    <tableColumn id="9373" xr3:uid="{FB95F8D6-6D0D-054E-8CD2-8A982DBBC4C4}" name="Column9373" dataDxfId="7011"/>
    <tableColumn id="9374" xr3:uid="{5FDB635F-DD89-934A-8632-C0AB7EB7E52D}" name="Column9374" dataDxfId="7010"/>
    <tableColumn id="9375" xr3:uid="{19913844-AB1D-B14B-AA8F-525E1F7F124D}" name="Column9375" dataDxfId="7009"/>
    <tableColumn id="9376" xr3:uid="{32BCD7E4-59FA-3A4A-98E1-44CE22B12E1A}" name="Column9376" dataDxfId="7008"/>
    <tableColumn id="9377" xr3:uid="{0581312C-9460-2B4A-9B7B-49F10C08AD44}" name="Column9377" dataDxfId="7007"/>
    <tableColumn id="9378" xr3:uid="{F8D0705B-7451-DF4F-BA52-CD44EC65F453}" name="Column9378" dataDxfId="7006"/>
    <tableColumn id="9379" xr3:uid="{90B02396-5FE5-A64F-95DA-1F6AA06C0F3F}" name="Column9379" dataDxfId="7005"/>
    <tableColumn id="9380" xr3:uid="{0022973D-43CC-D14D-8F50-70888F437918}" name="Column9380" dataDxfId="7004"/>
    <tableColumn id="9381" xr3:uid="{6CE6BC36-7BFB-AC47-89BD-24A69AA559BD}" name="Column9381" dataDxfId="7003"/>
    <tableColumn id="9382" xr3:uid="{C70239D6-C85B-674E-B99C-C732179C1178}" name="Column9382" dataDxfId="7002"/>
    <tableColumn id="9383" xr3:uid="{C21B710C-32FF-0945-88BE-F37A4148384E}" name="Column9383" dataDxfId="7001"/>
    <tableColumn id="9384" xr3:uid="{DD6481E9-B0B1-1B4F-9E82-F09A8C5D4E04}" name="Column9384" dataDxfId="7000"/>
    <tableColumn id="9385" xr3:uid="{3194623B-4794-3B42-A6CB-F0F5786013A8}" name="Column9385" dataDxfId="6999"/>
    <tableColumn id="9386" xr3:uid="{7FBB7280-317E-3943-B98B-4E114858BF04}" name="Column9386" dataDxfId="6998"/>
    <tableColumn id="9387" xr3:uid="{30C6FE59-FB21-8C41-9369-A7E7CDB75EA0}" name="Column9387" dataDxfId="6997"/>
    <tableColumn id="9388" xr3:uid="{886B19F4-3F3A-294F-BC66-4B666F876AF4}" name="Column9388" dataDxfId="6996"/>
    <tableColumn id="9389" xr3:uid="{EF7944C4-7969-D341-88DF-80B197AF03B3}" name="Column9389" dataDxfId="6995"/>
    <tableColumn id="9390" xr3:uid="{586AA5F8-B23A-CC43-9907-AC96E70BA3DD}" name="Column9390" dataDxfId="6994"/>
    <tableColumn id="9391" xr3:uid="{22968D22-9102-5845-B6B0-E09A36BCA0F1}" name="Column9391" dataDxfId="6993"/>
    <tableColumn id="9392" xr3:uid="{EAA134D1-B1D6-6C44-9FC1-EE5488D9C1C8}" name="Column9392" dataDxfId="6992"/>
    <tableColumn id="9393" xr3:uid="{F63BA51D-AC80-A947-81D7-429BB0D78AE6}" name="Column9393" dataDxfId="6991"/>
    <tableColumn id="9394" xr3:uid="{B79FB5E4-0004-5146-9D02-EB74A19B3443}" name="Column9394" dataDxfId="6990"/>
    <tableColumn id="9395" xr3:uid="{0EEB648E-C54B-6340-8BEB-3E8E333CA8B6}" name="Column9395" dataDxfId="6989"/>
    <tableColumn id="9396" xr3:uid="{1985E7B8-B1A3-AD46-85ED-174FC0CD2842}" name="Column9396" dataDxfId="6988"/>
    <tableColumn id="9397" xr3:uid="{58CAA3DC-0ADF-4F43-955B-6DF2751A08A8}" name="Column9397" dataDxfId="6987"/>
    <tableColumn id="9398" xr3:uid="{E78431C3-E25F-3B47-8584-7BC4629DDF96}" name="Column9398" dataDxfId="6986"/>
    <tableColumn id="9399" xr3:uid="{8DC7C608-515A-0B4B-B027-BE1FA73CA18D}" name="Column9399" dataDxfId="6985"/>
    <tableColumn id="9400" xr3:uid="{B9B39D7B-804C-1C43-A4A3-4BF3BB45065E}" name="Column9400" dataDxfId="6984"/>
    <tableColumn id="9401" xr3:uid="{F62D63FB-BBDF-1D41-AAA0-6F9C48E72096}" name="Column9401" dataDxfId="6983"/>
    <tableColumn id="9402" xr3:uid="{F5342B39-743F-414C-9AA3-6160A5C38DC4}" name="Column9402" dataDxfId="6982"/>
    <tableColumn id="9403" xr3:uid="{DC9EA653-7912-824E-95D1-CC6601E56F42}" name="Column9403" dataDxfId="6981"/>
    <tableColumn id="9404" xr3:uid="{4E5E9B26-4A8F-1649-8C03-10DD182541B6}" name="Column9404" dataDxfId="6980"/>
    <tableColumn id="9405" xr3:uid="{1ED6792E-6A16-A049-902C-C42FB4A0BFBA}" name="Column9405" dataDxfId="6979"/>
    <tableColumn id="9406" xr3:uid="{1A9C5474-F09F-8941-882E-36AF2420DE8F}" name="Column9406" dataDxfId="6978"/>
    <tableColumn id="9407" xr3:uid="{97B64403-9E6F-214D-B980-E760AEFF3D35}" name="Column9407" dataDxfId="6977"/>
    <tableColumn id="9408" xr3:uid="{BC639C91-0982-7248-A56B-23BF43523F9F}" name="Column9408" dataDxfId="6976"/>
    <tableColumn id="9409" xr3:uid="{D3F862D5-6671-7E4A-A542-73325C391DEE}" name="Column9409" dataDxfId="6975"/>
    <tableColumn id="9410" xr3:uid="{11D08A79-5F67-9246-AEBA-9B1B9897B18A}" name="Column9410" dataDxfId="6974"/>
    <tableColumn id="9411" xr3:uid="{73DFAA11-020D-314F-8377-0B96F4518456}" name="Column9411" dataDxfId="6973"/>
    <tableColumn id="9412" xr3:uid="{E29DF197-2AC7-B14B-BA7D-C4A4FFF9ED48}" name="Column9412" dataDxfId="6972"/>
    <tableColumn id="9413" xr3:uid="{1E69C682-FECC-E249-83C7-AA8E6A21FA85}" name="Column9413" dataDxfId="6971"/>
    <tableColumn id="9414" xr3:uid="{134C1B6E-1E9C-C845-95AC-11DB0B30B9EB}" name="Column9414" dataDxfId="6970"/>
    <tableColumn id="9415" xr3:uid="{16B4FD14-98EE-1040-B484-1AA831737ACB}" name="Column9415" dataDxfId="6969"/>
    <tableColumn id="9416" xr3:uid="{E9C8B602-F25A-EB47-B1EA-CD96A4B6A603}" name="Column9416" dataDxfId="6968"/>
    <tableColumn id="9417" xr3:uid="{A1ACFFCA-B2DC-9549-922B-48F3EBDA9E38}" name="Column9417" dataDxfId="6967"/>
    <tableColumn id="9418" xr3:uid="{91F2493F-2823-DA44-8115-81404329FC43}" name="Column9418" dataDxfId="6966"/>
    <tableColumn id="9419" xr3:uid="{4A9C0B1F-82FC-4649-8524-D0CBD9DA4103}" name="Column9419" dataDxfId="6965"/>
    <tableColumn id="9420" xr3:uid="{B643F4A3-DE19-6E4D-AEB9-3BE3D2230780}" name="Column9420" dataDxfId="6964"/>
    <tableColumn id="9421" xr3:uid="{65E9B042-097E-3542-A06E-04C8C7F6B498}" name="Column9421" dataDxfId="6963"/>
    <tableColumn id="9422" xr3:uid="{0A21592A-9F3F-E349-BA29-B2D3A3B6E800}" name="Column9422" dataDxfId="6962"/>
    <tableColumn id="9423" xr3:uid="{A5DE3D6E-A5F0-5B4B-A5A2-1E4F29422850}" name="Column9423" dataDxfId="6961"/>
    <tableColumn id="9424" xr3:uid="{D027B03B-38F8-E94F-B178-8CA1A98B4E42}" name="Column9424" dataDxfId="6960"/>
    <tableColumn id="9425" xr3:uid="{5C560682-5501-6D44-8F15-DAAB7767828C}" name="Column9425" dataDxfId="6959"/>
    <tableColumn id="9426" xr3:uid="{C7487039-8298-ED48-8D2F-A59A38BCBD54}" name="Column9426" dataDxfId="6958"/>
    <tableColumn id="9427" xr3:uid="{755F48F1-0FAE-AE48-8F35-F14DC6F9CDD2}" name="Column9427" dataDxfId="6957"/>
    <tableColumn id="9428" xr3:uid="{904B8C1A-0A8F-C04F-9D02-2A967F2758AA}" name="Column9428" dataDxfId="6956"/>
    <tableColumn id="9429" xr3:uid="{0FED62B3-A1A2-534F-89AF-7471DCE51651}" name="Column9429" dataDxfId="6955"/>
    <tableColumn id="9430" xr3:uid="{32FD4D19-C267-DE48-9E21-8A9BA6CD9932}" name="Column9430" dataDxfId="6954"/>
    <tableColumn id="9431" xr3:uid="{6E6371E7-2AE7-ED49-AE56-2835819489A1}" name="Column9431" dataDxfId="6953"/>
    <tableColumn id="9432" xr3:uid="{1519B524-B413-5C42-8218-300F07876D92}" name="Column9432" dataDxfId="6952"/>
    <tableColumn id="9433" xr3:uid="{E209A250-F990-EF44-95C9-F41D0A5347E0}" name="Column9433" dataDxfId="6951"/>
    <tableColumn id="9434" xr3:uid="{F442B2E2-762C-FF43-82D7-BA1056405061}" name="Column9434" dataDxfId="6950"/>
    <tableColumn id="9435" xr3:uid="{BCB485DE-DE5D-C945-853E-E51FA2A8EE41}" name="Column9435" dataDxfId="6949"/>
    <tableColumn id="9436" xr3:uid="{BB3DF502-CF0D-1A44-9FD8-F1D919E1E005}" name="Column9436" dataDxfId="6948"/>
    <tableColumn id="9437" xr3:uid="{831AC2DE-65F9-2646-A3FC-697B9DACB290}" name="Column9437" dataDxfId="6947"/>
    <tableColumn id="9438" xr3:uid="{2BF8AD69-D665-FB45-9575-829D3A90CC56}" name="Column9438" dataDxfId="6946"/>
    <tableColumn id="9439" xr3:uid="{C78AC48D-DAF7-B142-888D-AFD2E950FA8B}" name="Column9439" dataDxfId="6945"/>
    <tableColumn id="9440" xr3:uid="{C00FAF24-B30F-404A-BCC1-2304272D9A35}" name="Column9440" dataDxfId="6944"/>
    <tableColumn id="9441" xr3:uid="{4085AD97-BBA9-774A-B181-60EA0586290B}" name="Column9441" dataDxfId="6943"/>
    <tableColumn id="9442" xr3:uid="{74E2A54B-058B-9541-8BDD-1CDB3476F766}" name="Column9442" dataDxfId="6942"/>
    <tableColumn id="9443" xr3:uid="{D84CA82B-762B-5E4B-9A8E-B15CEFB3F666}" name="Column9443" dataDxfId="6941"/>
    <tableColumn id="9444" xr3:uid="{59D2412F-2D7D-0941-950F-6C8AC0D0DA37}" name="Column9444" dataDxfId="6940"/>
    <tableColumn id="9445" xr3:uid="{09095E07-9AC9-FA4B-B67C-06ADA38369FD}" name="Column9445" dataDxfId="6939"/>
    <tableColumn id="9446" xr3:uid="{391B497D-C238-DB4F-84F1-502E8BDB7E5B}" name="Column9446" dataDxfId="6938"/>
    <tableColumn id="9447" xr3:uid="{03BF1009-9482-5B4E-971E-2D5B505656C1}" name="Column9447" dataDxfId="6937"/>
    <tableColumn id="9448" xr3:uid="{DFBB21DA-48D8-A24D-9510-1EE06352EF27}" name="Column9448" dataDxfId="6936"/>
    <tableColumn id="9449" xr3:uid="{68539AC7-327E-6149-B18C-7455D1401F02}" name="Column9449" dataDxfId="6935"/>
    <tableColumn id="9450" xr3:uid="{6B1EA82A-21BA-1242-AB78-7602797C4BB1}" name="Column9450" dataDxfId="6934"/>
    <tableColumn id="9451" xr3:uid="{CE43B4E8-BAC3-A146-AED7-383B9788ED2A}" name="Column9451" dataDxfId="6933"/>
    <tableColumn id="9452" xr3:uid="{D905F05A-F940-1F43-9A6A-7D0762D24A5E}" name="Column9452" dataDxfId="6932"/>
    <tableColumn id="9453" xr3:uid="{2DF15ECF-C1A6-5842-8C82-0650F4E0C586}" name="Column9453" dataDxfId="6931"/>
    <tableColumn id="9454" xr3:uid="{2BFDC4E6-F5D9-BB49-8F20-EFB653898A6B}" name="Column9454" dataDxfId="6930"/>
    <tableColumn id="9455" xr3:uid="{3D583F46-780B-C241-B441-15589E87A98A}" name="Column9455" dataDxfId="6929"/>
    <tableColumn id="9456" xr3:uid="{7CF3AF80-C0D4-0C4C-914B-01D849F0DB08}" name="Column9456" dataDxfId="6928"/>
    <tableColumn id="9457" xr3:uid="{5B108497-6828-E743-8E13-4FADB6BA5BD4}" name="Column9457" dataDxfId="6927"/>
    <tableColumn id="9458" xr3:uid="{ABBD7CBB-16C9-6F49-B8D0-E1200DB971C6}" name="Column9458" dataDxfId="6926"/>
    <tableColumn id="9459" xr3:uid="{8A55468C-1EE0-C040-B51D-C59E513B9826}" name="Column9459" dataDxfId="6925"/>
    <tableColumn id="9460" xr3:uid="{B3F7554A-907A-C642-8D8D-916FC17FEE8C}" name="Column9460" dataDxfId="6924"/>
    <tableColumn id="9461" xr3:uid="{B95A6A46-109E-894F-83BB-C869B4DC2C1E}" name="Column9461" dataDxfId="6923"/>
    <tableColumn id="9462" xr3:uid="{82D087A4-7C0C-5042-9816-16FDE77A913A}" name="Column9462" dataDxfId="6922"/>
    <tableColumn id="9463" xr3:uid="{6E3D5415-279E-B640-A418-5318CE05670B}" name="Column9463" dataDxfId="6921"/>
    <tableColumn id="9464" xr3:uid="{930F4669-0500-8744-B98C-49733436807C}" name="Column9464" dataDxfId="6920"/>
    <tableColumn id="9465" xr3:uid="{70C3318B-CD14-2742-9ECE-C80A08EFBC4C}" name="Column9465" dataDxfId="6919"/>
    <tableColumn id="9466" xr3:uid="{95B3F873-489C-424B-9857-ECB461091093}" name="Column9466" dataDxfId="6918"/>
    <tableColumn id="9467" xr3:uid="{40B4357E-8FDA-F34A-838F-A7C424C001BF}" name="Column9467" dataDxfId="6917"/>
    <tableColumn id="9468" xr3:uid="{DA89DBF9-3D21-FE48-A0E2-AA964FA5836B}" name="Column9468" dataDxfId="6916"/>
    <tableColumn id="9469" xr3:uid="{4DAB99D9-E03B-CD4E-BCC7-1F9E1CD5D28D}" name="Column9469" dataDxfId="6915"/>
    <tableColumn id="9470" xr3:uid="{509635DD-46BF-8346-A343-79B51178CC9C}" name="Column9470" dataDxfId="6914"/>
    <tableColumn id="9471" xr3:uid="{4EC8B9D0-3A48-FC4D-8BCE-21EFB1E6C6EA}" name="Column9471" dataDxfId="6913"/>
    <tableColumn id="9472" xr3:uid="{06ECEE23-1C8B-ED4D-AFEA-B194A12A8C76}" name="Column9472" dataDxfId="6912"/>
    <tableColumn id="9473" xr3:uid="{04818754-F73E-6840-820A-6AD23F0C0983}" name="Column9473" dataDxfId="6911"/>
    <tableColumn id="9474" xr3:uid="{AC456F95-516C-B04E-9E46-2DCB4AFBAA4F}" name="Column9474" dataDxfId="6910"/>
    <tableColumn id="9475" xr3:uid="{869074B1-EF83-6840-AFB7-A28764B3CFE8}" name="Column9475" dataDxfId="6909"/>
    <tableColumn id="9476" xr3:uid="{29A291D5-1DC3-DA46-9E72-EBA54B45669C}" name="Column9476" dataDxfId="6908"/>
    <tableColumn id="9477" xr3:uid="{42B3CC91-34E9-F647-A0EC-7A1BC831AC5A}" name="Column9477" dataDxfId="6907"/>
    <tableColumn id="9478" xr3:uid="{F41A7E95-5C9D-094C-9EE5-C9B876DFB008}" name="Column9478" dataDxfId="6906"/>
    <tableColumn id="9479" xr3:uid="{673CC029-2122-5246-A601-D1DD29EB1BD3}" name="Column9479" dataDxfId="6905"/>
    <tableColumn id="9480" xr3:uid="{BF11863D-5F34-CF41-9BF2-116E6FD97BED}" name="Column9480" dataDxfId="6904"/>
    <tableColumn id="9481" xr3:uid="{2AC4F8AC-8A0A-954C-856A-2264D4B130BA}" name="Column9481" dataDxfId="6903"/>
    <tableColumn id="9482" xr3:uid="{41B3F34E-EFF9-D241-9150-AE753450A66D}" name="Column9482" dataDxfId="6902"/>
    <tableColumn id="9483" xr3:uid="{125496F1-4402-6D4F-A440-C513429A52AE}" name="Column9483" dataDxfId="6901"/>
    <tableColumn id="9484" xr3:uid="{04B055DC-1BD5-C349-B986-F66172CF4DFF}" name="Column9484" dataDxfId="6900"/>
    <tableColumn id="9485" xr3:uid="{D6A04A07-E025-1A44-A31F-93668068134D}" name="Column9485" dataDxfId="6899"/>
    <tableColumn id="9486" xr3:uid="{4038ED7E-A2C2-A04F-AF81-217D8958BA83}" name="Column9486" dataDxfId="6898"/>
    <tableColumn id="9487" xr3:uid="{F91DE6B2-1D8A-F44D-AE86-3F03421F094D}" name="Column9487" dataDxfId="6897"/>
    <tableColumn id="9488" xr3:uid="{2B4FA6B8-CAD7-744A-85CB-A81B071B94DE}" name="Column9488" dataDxfId="6896"/>
    <tableColumn id="9489" xr3:uid="{5BAE003E-9CBF-3647-A855-F6254E9B86F2}" name="Column9489" dataDxfId="6895"/>
    <tableColumn id="9490" xr3:uid="{5C740A99-87BA-B947-8885-1D9C760003D7}" name="Column9490" dataDxfId="6894"/>
    <tableColumn id="9491" xr3:uid="{D533A8EF-10AD-2648-8612-25E408C25968}" name="Column9491" dataDxfId="6893"/>
    <tableColumn id="9492" xr3:uid="{E1FB4DA1-B3A1-6C4F-B0C6-8C82FA6D58EC}" name="Column9492" dataDxfId="6892"/>
    <tableColumn id="9493" xr3:uid="{D77A035E-CB35-4842-B69C-4AA9E3CF38C8}" name="Column9493" dataDxfId="6891"/>
    <tableColumn id="9494" xr3:uid="{CD807DB6-38CC-6643-A57A-5954BE6419F0}" name="Column9494" dataDxfId="6890"/>
    <tableColumn id="9495" xr3:uid="{6B67A0E9-18F2-C24A-9BB2-D001A767B224}" name="Column9495" dataDxfId="6889"/>
    <tableColumn id="9496" xr3:uid="{B3CF0013-AE25-1F40-84E3-6BC15162AD66}" name="Column9496" dataDxfId="6888"/>
    <tableColumn id="9497" xr3:uid="{3C991D5C-FB9C-654D-897F-A6157951991A}" name="Column9497" dataDxfId="6887"/>
    <tableColumn id="9498" xr3:uid="{191BBABC-05E1-7F48-884F-7703770A9667}" name="Column9498" dataDxfId="6886"/>
    <tableColumn id="9499" xr3:uid="{47DA070E-E22C-BC47-96AA-12BDA6BDD87D}" name="Column9499" dataDxfId="6885"/>
    <tableColumn id="9500" xr3:uid="{7D61D43B-20D1-244C-B0BE-8C7602B5AC44}" name="Column9500" dataDxfId="6884"/>
    <tableColumn id="9501" xr3:uid="{24005EFD-BE68-0842-8B1D-3AA3FBA6601F}" name="Column9501" dataDxfId="6883"/>
    <tableColumn id="9502" xr3:uid="{27193E5B-970B-B34D-8B7F-96655A8E1079}" name="Column9502" dataDxfId="6882"/>
    <tableColumn id="9503" xr3:uid="{C977751C-9784-EB4D-A0BC-7BA7226A743B}" name="Column9503" dataDxfId="6881"/>
    <tableColumn id="9504" xr3:uid="{924E35BD-55A9-D04C-B12E-26765127EE49}" name="Column9504" dataDxfId="6880"/>
    <tableColumn id="9505" xr3:uid="{0BD68A32-740E-EF41-AD2E-07C7DAED562D}" name="Column9505" dataDxfId="6879"/>
    <tableColumn id="9506" xr3:uid="{2733277C-FC08-0243-B570-C06F8677D78E}" name="Column9506" dataDxfId="6878"/>
    <tableColumn id="9507" xr3:uid="{4BB2FB5D-AC62-2B4A-82C5-8B8469524A4D}" name="Column9507" dataDxfId="6877"/>
    <tableColumn id="9508" xr3:uid="{EAFD15E3-3457-9B4B-996F-6B086D8F1DD0}" name="Column9508" dataDxfId="6876"/>
    <tableColumn id="9509" xr3:uid="{9E428CDE-7B49-BD46-AED7-0DD2CC2532DA}" name="Column9509" dataDxfId="6875"/>
    <tableColumn id="9510" xr3:uid="{5DA7C255-CC97-0546-9D61-20EC5BAE7C79}" name="Column9510" dataDxfId="6874"/>
    <tableColumn id="9511" xr3:uid="{A17D1A0D-4897-714B-BEEF-697A0AB7E4CA}" name="Column9511" dataDxfId="6873"/>
    <tableColumn id="9512" xr3:uid="{689EC304-BEB1-134A-8699-E90A90C4E05F}" name="Column9512" dataDxfId="6872"/>
    <tableColumn id="9513" xr3:uid="{03EA4070-513B-A942-99C7-62B447009449}" name="Column9513" dataDxfId="6871"/>
    <tableColumn id="9514" xr3:uid="{F0F79BC0-BA07-7149-B9BB-DF29E0061595}" name="Column9514" dataDxfId="6870"/>
    <tableColumn id="9515" xr3:uid="{96AC30CB-089D-F946-8713-16427DAFB897}" name="Column9515" dataDxfId="6869"/>
    <tableColumn id="9516" xr3:uid="{69BA5C81-729C-BB49-B61D-81CEA892D0B2}" name="Column9516" dataDxfId="6868"/>
    <tableColumn id="9517" xr3:uid="{FF764DA5-3B55-3843-A56D-FC19AF78042F}" name="Column9517" dataDxfId="6867"/>
    <tableColumn id="9518" xr3:uid="{030A6ECE-1CCD-B848-9518-9446BA5CBAB5}" name="Column9518" dataDxfId="6866"/>
    <tableColumn id="9519" xr3:uid="{874C57F8-B205-2742-8FD8-D65D169326E2}" name="Column9519" dataDxfId="6865"/>
    <tableColumn id="9520" xr3:uid="{AC77AA92-1014-7444-91D5-8C1205904194}" name="Column9520" dataDxfId="6864"/>
    <tableColumn id="9521" xr3:uid="{AB6640E6-648E-2946-9DA2-DC173F6062B9}" name="Column9521" dataDxfId="6863"/>
    <tableColumn id="9522" xr3:uid="{F99D15F3-8FAD-C346-BD0B-CC1E989FFB36}" name="Column9522" dataDxfId="6862"/>
    <tableColumn id="9523" xr3:uid="{BAC81157-B2D3-9342-A09F-5666F0484C17}" name="Column9523" dataDxfId="6861"/>
    <tableColumn id="9524" xr3:uid="{6215E814-41B0-9747-B1E7-CD655FFFB968}" name="Column9524" dataDxfId="6860"/>
    <tableColumn id="9525" xr3:uid="{63C06428-18C2-744C-8981-68E27E09E95F}" name="Column9525" dataDxfId="6859"/>
    <tableColumn id="9526" xr3:uid="{A636911D-ED10-3442-87AA-BFB000D6A1A8}" name="Column9526" dataDxfId="6858"/>
    <tableColumn id="9527" xr3:uid="{F3B23F34-901E-AB41-B2E2-ED7EEC700809}" name="Column9527" dataDxfId="6857"/>
    <tableColumn id="9528" xr3:uid="{241EB534-4FF7-724C-B881-84D55375A7BC}" name="Column9528" dataDxfId="6856"/>
    <tableColumn id="9529" xr3:uid="{B436E260-3EB7-2842-ABE0-317BC1C9562B}" name="Column9529" dataDxfId="6855"/>
    <tableColumn id="9530" xr3:uid="{B028D6D1-45FF-484A-9812-FD694632F9BD}" name="Column9530" dataDxfId="6854"/>
    <tableColumn id="9531" xr3:uid="{1345EC04-237A-BB49-8C9B-B2CDA838806F}" name="Column9531" dataDxfId="6853"/>
    <tableColumn id="9532" xr3:uid="{B9DB66F9-A5ED-E842-A2A4-416DA325C5D9}" name="Column9532" dataDxfId="6852"/>
    <tableColumn id="9533" xr3:uid="{46976CD7-EE07-0543-B881-78D04651AED8}" name="Column9533" dataDxfId="6851"/>
    <tableColumn id="9534" xr3:uid="{B09CD1BA-B282-2745-9C84-CF254A920D5F}" name="Column9534" dataDxfId="6850"/>
    <tableColumn id="9535" xr3:uid="{F545F714-B093-8640-A5C2-008FDCB90E1A}" name="Column9535" dataDxfId="6849"/>
    <tableColumn id="9536" xr3:uid="{DA53EFFF-7756-EE44-ACDC-FA7BEB8E7ADC}" name="Column9536" dataDxfId="6848"/>
    <tableColumn id="9537" xr3:uid="{44C8FEB2-DA45-2446-AA0E-52049BDFD79B}" name="Column9537" dataDxfId="6847"/>
    <tableColumn id="9538" xr3:uid="{FF71547D-7E90-0445-A9AF-F2307A7A97D0}" name="Column9538" dataDxfId="6846"/>
    <tableColumn id="9539" xr3:uid="{62CC9784-061C-6E45-ADD3-E9C3FAA91EFE}" name="Column9539" dataDxfId="6845"/>
    <tableColumn id="9540" xr3:uid="{1B86944A-75F7-0D41-AC3F-AFABCC6E95FE}" name="Column9540" dataDxfId="6844"/>
    <tableColumn id="9541" xr3:uid="{8891ACF2-7120-2D4F-B43D-6A52FE1CF79A}" name="Column9541" dataDxfId="6843"/>
    <tableColumn id="9542" xr3:uid="{7458F4CC-9EDD-4F4B-8F84-080C61CB17B1}" name="Column9542" dataDxfId="6842"/>
    <tableColumn id="9543" xr3:uid="{30EC6F14-CA74-C546-8A2C-387029FEC9A4}" name="Column9543" dataDxfId="6841"/>
    <tableColumn id="9544" xr3:uid="{EB737B13-9D1E-2843-9041-22A3587A9839}" name="Column9544" dataDxfId="6840"/>
    <tableColumn id="9545" xr3:uid="{18C51EE6-F666-2A46-9A40-24CBCCAA78EF}" name="Column9545" dataDxfId="6839"/>
    <tableColumn id="9546" xr3:uid="{DED00758-39EF-2A42-96EF-6956D0D7C837}" name="Column9546" dataDxfId="6838"/>
    <tableColumn id="9547" xr3:uid="{F5600555-1357-9A41-A044-6F7D37FBD83A}" name="Column9547" dataDxfId="6837"/>
    <tableColumn id="9548" xr3:uid="{89B961FA-491A-954E-8EB7-EE441C2B5B7B}" name="Column9548" dataDxfId="6836"/>
    <tableColumn id="9549" xr3:uid="{3575268A-3001-F24D-B465-8AF72C7874D1}" name="Column9549" dataDxfId="6835"/>
    <tableColumn id="9550" xr3:uid="{DD83EB12-E9A6-1E42-9453-82D15E573C99}" name="Column9550" dataDxfId="6834"/>
    <tableColumn id="9551" xr3:uid="{095C1E34-3231-B748-BBCD-65D63D519B11}" name="Column9551" dataDxfId="6833"/>
    <tableColumn id="9552" xr3:uid="{A94C2A4C-9F5B-E44B-9F6A-8821BB37AA77}" name="Column9552" dataDxfId="6832"/>
    <tableColumn id="9553" xr3:uid="{84CFF0C6-0099-9144-8B39-E547F4AA7550}" name="Column9553" dataDxfId="6831"/>
    <tableColumn id="9554" xr3:uid="{B96A3DE5-0886-8F45-9D0F-AA46656DCEF3}" name="Column9554" dataDxfId="6830"/>
    <tableColumn id="9555" xr3:uid="{9BED53FE-F372-C942-9D1E-8177AD039407}" name="Column9555" dataDxfId="6829"/>
    <tableColumn id="9556" xr3:uid="{2BDFB088-6E03-0549-9D3C-CA10C286F0FA}" name="Column9556" dataDxfId="6828"/>
    <tableColumn id="9557" xr3:uid="{609FA8C5-62EE-F549-B7B8-E11C60D44C41}" name="Column9557" dataDxfId="6827"/>
    <tableColumn id="9558" xr3:uid="{BD100406-A3DA-774C-90B1-1CE202EC7C60}" name="Column9558" dataDxfId="6826"/>
    <tableColumn id="9559" xr3:uid="{A8F93DE8-6366-4646-8416-14903DD7DE2F}" name="Column9559" dataDxfId="6825"/>
    <tableColumn id="9560" xr3:uid="{4241684B-31AD-2B49-B7DC-5F98F486ACDC}" name="Column9560" dataDxfId="6824"/>
    <tableColumn id="9561" xr3:uid="{1A536FC6-E2DE-C248-B650-DFA9C11C08CE}" name="Column9561" dataDxfId="6823"/>
    <tableColumn id="9562" xr3:uid="{247F0735-3AB6-044C-B505-707AB22E3AFF}" name="Column9562" dataDxfId="6822"/>
    <tableColumn id="9563" xr3:uid="{F3410F10-185B-4641-AFF6-64DC2A8315CD}" name="Column9563" dataDxfId="6821"/>
    <tableColumn id="9564" xr3:uid="{D139F346-97B3-7641-9BE3-56FDFEC2B07B}" name="Column9564" dataDxfId="6820"/>
    <tableColumn id="9565" xr3:uid="{BF59599B-1D53-C845-8A2B-B757B5E515DA}" name="Column9565" dataDxfId="6819"/>
    <tableColumn id="9566" xr3:uid="{1B626BE9-E868-7941-915F-7CBE3C7B0802}" name="Column9566" dataDxfId="6818"/>
    <tableColumn id="9567" xr3:uid="{FDF7FA03-7922-C745-8630-71C0914ABF3E}" name="Column9567" dataDxfId="6817"/>
    <tableColumn id="9568" xr3:uid="{43753B76-B8C2-1C4C-8F1C-12EFCD021538}" name="Column9568" dataDxfId="6816"/>
    <tableColumn id="9569" xr3:uid="{A6D31A68-5EAE-2A47-95EE-B5A13E057DF0}" name="Column9569" dataDxfId="6815"/>
    <tableColumn id="9570" xr3:uid="{4FB56AC6-A933-D045-ACB0-5A813246AD82}" name="Column9570" dataDxfId="6814"/>
    <tableColumn id="9571" xr3:uid="{5EEA2892-97D5-614F-A21D-CE605EDAD955}" name="Column9571" dataDxfId="6813"/>
    <tableColumn id="9572" xr3:uid="{066E0C87-8C77-7B49-8C60-63DC994D5252}" name="Column9572" dataDxfId="6812"/>
    <tableColumn id="9573" xr3:uid="{95884C43-B3E5-4E40-83E8-F0DD724892EE}" name="Column9573" dataDxfId="6811"/>
    <tableColumn id="9574" xr3:uid="{420D77E9-7C22-064E-BA36-32C56FDB345F}" name="Column9574" dataDxfId="6810"/>
    <tableColumn id="9575" xr3:uid="{DDD5C526-6623-3744-BEE1-C57BDDAC1EA5}" name="Column9575" dataDxfId="6809"/>
    <tableColumn id="9576" xr3:uid="{EE6B493B-4F77-4E42-89B6-5F92FC730744}" name="Column9576" dataDxfId="6808"/>
    <tableColumn id="9577" xr3:uid="{E77FC4DC-FF1F-724A-951B-ED8CC276A3A2}" name="Column9577" dataDxfId="6807"/>
    <tableColumn id="9578" xr3:uid="{F0526780-F5F8-414F-9DCB-A2AA69C1A84F}" name="Column9578" dataDxfId="6806"/>
    <tableColumn id="9579" xr3:uid="{C508CA4A-1EFE-2146-A2E8-0F65FB0FA979}" name="Column9579" dataDxfId="6805"/>
    <tableColumn id="9580" xr3:uid="{1B89F2CC-FB9D-B846-B4CA-615B49619C7D}" name="Column9580" dataDxfId="6804"/>
    <tableColumn id="9581" xr3:uid="{BAE007E4-79F8-9441-8160-E6C26C768E10}" name="Column9581" dataDxfId="6803"/>
    <tableColumn id="9582" xr3:uid="{C1259493-0564-E241-B4BE-54EAFF329CDB}" name="Column9582" dataDxfId="6802"/>
    <tableColumn id="9583" xr3:uid="{26AEF5F7-BD54-E645-897D-4F2031AFA525}" name="Column9583" dataDxfId="6801"/>
    <tableColumn id="9584" xr3:uid="{6BE09816-023F-9A4B-A56C-F8A74F1D9D82}" name="Column9584" dataDxfId="6800"/>
    <tableColumn id="9585" xr3:uid="{C220C46A-FC1F-7B46-AAFD-FED0281C8835}" name="Column9585" dataDxfId="6799"/>
    <tableColumn id="9586" xr3:uid="{02CA7683-38E3-9441-BDC4-47CFC2397270}" name="Column9586" dataDxfId="6798"/>
    <tableColumn id="9587" xr3:uid="{B00F8EA2-CA73-9440-B1AF-E5F8B4E42878}" name="Column9587" dataDxfId="6797"/>
    <tableColumn id="9588" xr3:uid="{1F87223F-CB4F-1349-8A69-7D1016BCA835}" name="Column9588" dataDxfId="6796"/>
    <tableColumn id="9589" xr3:uid="{C4C8C492-FBC2-014A-BB10-4E83EBCD2F82}" name="Column9589" dataDxfId="6795"/>
    <tableColumn id="9590" xr3:uid="{2D9A8648-E06C-D242-A0E2-50C04531595E}" name="Column9590" dataDxfId="6794"/>
    <tableColumn id="9591" xr3:uid="{336611B6-F762-FE40-8B2D-77A7BDA1DA70}" name="Column9591" dataDxfId="6793"/>
    <tableColumn id="9592" xr3:uid="{6CB23981-4DB1-6D45-AE2E-D8498B7B57C4}" name="Column9592" dataDxfId="6792"/>
    <tableColumn id="9593" xr3:uid="{86924DF4-F5F8-D34A-97CE-8B2A10BC5B39}" name="Column9593" dataDxfId="6791"/>
    <tableColumn id="9594" xr3:uid="{1274029F-35B0-B94A-9095-98E291BA62AB}" name="Column9594" dataDxfId="6790"/>
    <tableColumn id="9595" xr3:uid="{8DEAFB5C-AC62-7A4D-A496-D9AA57808438}" name="Column9595" dataDxfId="6789"/>
    <tableColumn id="9596" xr3:uid="{07894BFC-B03F-2F43-AFFD-F5C44946A278}" name="Column9596" dataDxfId="6788"/>
    <tableColumn id="9597" xr3:uid="{0F939370-13B0-044B-B22F-4D0864D2CA44}" name="Column9597" dataDxfId="6787"/>
    <tableColumn id="9598" xr3:uid="{DFC77E19-7281-9640-A52E-64B7FCF57574}" name="Column9598" dataDxfId="6786"/>
    <tableColumn id="9599" xr3:uid="{87974611-40AA-0B4C-B03D-DF44034434E2}" name="Column9599" dataDxfId="6785"/>
    <tableColumn id="9600" xr3:uid="{E02F018E-E68F-4448-B53E-5A80BEE9638A}" name="Column9600" dataDxfId="6784"/>
    <tableColumn id="9601" xr3:uid="{9C55149D-82F9-604C-B602-E12C46BB2CA3}" name="Column9601" dataDxfId="6783"/>
    <tableColumn id="9602" xr3:uid="{2C08D95D-5D3C-B845-B611-F81256937E49}" name="Column9602" dataDxfId="6782"/>
    <tableColumn id="9603" xr3:uid="{9571463F-075A-1C4B-8CFB-412BF149D028}" name="Column9603" dataDxfId="6781"/>
    <tableColumn id="9604" xr3:uid="{39389DC0-33A8-E941-A6EF-5F467522B454}" name="Column9604" dataDxfId="6780"/>
    <tableColumn id="9605" xr3:uid="{E22DBFB0-FFFF-164E-A793-12BE38EDAF72}" name="Column9605" dataDxfId="6779"/>
    <tableColumn id="9606" xr3:uid="{EA1EB058-12CD-ED48-AB37-0E5F39A790CC}" name="Column9606" dataDxfId="6778"/>
    <tableColumn id="9607" xr3:uid="{FE18F9E8-B304-5D4B-B5CA-BF2C875F0C43}" name="Column9607" dataDxfId="6777"/>
    <tableColumn id="9608" xr3:uid="{CD9D4809-1325-2342-B96D-39C483797E82}" name="Column9608" dataDxfId="6776"/>
    <tableColumn id="9609" xr3:uid="{5477BDA1-F045-E64D-B829-3B64AD4A6328}" name="Column9609" dataDxfId="6775"/>
    <tableColumn id="9610" xr3:uid="{377B2F10-2A31-A145-8F11-55690C840E60}" name="Column9610" dataDxfId="6774"/>
    <tableColumn id="9611" xr3:uid="{37E0D9A9-7983-B945-BA3E-4E390B3A5D00}" name="Column9611" dataDxfId="6773"/>
    <tableColumn id="9612" xr3:uid="{5BEC85B4-5126-C848-A7D5-44AB48353E05}" name="Column9612" dataDxfId="6772"/>
    <tableColumn id="9613" xr3:uid="{0525DC7C-980B-F14A-97CF-6A1F8E8E92C6}" name="Column9613" dataDxfId="6771"/>
    <tableColumn id="9614" xr3:uid="{56BFDEB1-2AEA-F34B-8DA0-9A5FF630E2B8}" name="Column9614" dataDxfId="6770"/>
    <tableColumn id="9615" xr3:uid="{9352BFA4-5754-4945-8A41-3127E796706D}" name="Column9615" dataDxfId="6769"/>
    <tableColumn id="9616" xr3:uid="{E654BA3B-949B-CC4C-9839-7CAFB3B73F16}" name="Column9616" dataDxfId="6768"/>
    <tableColumn id="9617" xr3:uid="{786AD237-4259-F64B-AA15-A082A5A48186}" name="Column9617" dataDxfId="6767"/>
    <tableColumn id="9618" xr3:uid="{6B18E361-E3CB-B14C-B0EF-8795CF3839F5}" name="Column9618" dataDxfId="6766"/>
    <tableColumn id="9619" xr3:uid="{EC7F6D02-25F1-BA4E-95C8-F1BB4ABF3440}" name="Column9619" dataDxfId="6765"/>
    <tableColumn id="9620" xr3:uid="{71C7B4F2-80B6-2847-B197-A3F994B91E20}" name="Column9620" dataDxfId="6764"/>
    <tableColumn id="9621" xr3:uid="{A0F5E32B-D663-064F-8C59-45BBF3E61EFC}" name="Column9621" dataDxfId="6763"/>
    <tableColumn id="9622" xr3:uid="{D165A120-6F56-0840-9A08-3399FF3216E5}" name="Column9622" dataDxfId="6762"/>
    <tableColumn id="9623" xr3:uid="{3A45E323-C653-F747-9616-560139B54E2B}" name="Column9623" dataDxfId="6761"/>
    <tableColumn id="9624" xr3:uid="{24492ED9-2B29-B24C-9E4B-01EFD816FBAC}" name="Column9624" dataDxfId="6760"/>
    <tableColumn id="9625" xr3:uid="{BEC2F151-2822-B649-8BAA-30699B6B34D8}" name="Column9625" dataDxfId="6759"/>
    <tableColumn id="9626" xr3:uid="{DAEB5BE2-9D80-8145-A4BB-84DDBC93277A}" name="Column9626" dataDxfId="6758"/>
    <tableColumn id="9627" xr3:uid="{737ABB04-5360-BB4A-B9CA-93399893A548}" name="Column9627" dataDxfId="6757"/>
    <tableColumn id="9628" xr3:uid="{130C98E3-D8CA-5D41-AFB9-D96D04401CA2}" name="Column9628" dataDxfId="6756"/>
    <tableColumn id="9629" xr3:uid="{AECACC9F-93DB-4A49-8142-7F896D4327E2}" name="Column9629" dataDxfId="6755"/>
    <tableColumn id="9630" xr3:uid="{3F23FBB1-100C-3347-8696-4BD1836537DD}" name="Column9630" dataDxfId="6754"/>
    <tableColumn id="9631" xr3:uid="{94DC924B-FAD3-1847-A26A-96A44921C9ED}" name="Column9631" dataDxfId="6753"/>
    <tableColumn id="9632" xr3:uid="{47E39233-32D7-0649-B8C2-1B37401F2411}" name="Column9632" dataDxfId="6752"/>
    <tableColumn id="9633" xr3:uid="{A3E7F21D-E018-8348-859B-4AD1995BA3E5}" name="Column9633" dataDxfId="6751"/>
    <tableColumn id="9634" xr3:uid="{6E6CA88A-32DC-3F48-8D78-9E9A39CE9475}" name="Column9634" dataDxfId="6750"/>
    <tableColumn id="9635" xr3:uid="{9BEEF6E2-5170-224C-B629-9F09A7C3121A}" name="Column9635" dataDxfId="6749"/>
    <tableColumn id="9636" xr3:uid="{EECF80FD-9727-E042-82B9-696615D20471}" name="Column9636" dataDxfId="6748"/>
    <tableColumn id="9637" xr3:uid="{F619C966-FFB4-6F4E-A719-417ED9427523}" name="Column9637" dataDxfId="6747"/>
    <tableColumn id="9638" xr3:uid="{2EBC385E-CDA7-6A47-9E98-42DC74BB9508}" name="Column9638" dataDxfId="6746"/>
    <tableColumn id="9639" xr3:uid="{CE175656-8323-C142-9377-F6A7DCD5BD2C}" name="Column9639" dataDxfId="6745"/>
    <tableColumn id="9640" xr3:uid="{8D03D427-777A-6B4F-BE7D-612BA736AFA7}" name="Column9640" dataDxfId="6744"/>
    <tableColumn id="9641" xr3:uid="{EA5038FB-2CA5-B145-8206-87C5381D4CAE}" name="Column9641" dataDxfId="6743"/>
    <tableColumn id="9642" xr3:uid="{6DE0F3EA-98A0-934D-AD5E-16CF250D7EC9}" name="Column9642" dataDxfId="6742"/>
    <tableColumn id="9643" xr3:uid="{4CBDEFF7-F077-6045-A918-77BB7420B2CC}" name="Column9643" dataDxfId="6741"/>
    <tableColumn id="9644" xr3:uid="{0F0482E6-4A0E-D947-BF25-F80241315297}" name="Column9644" dataDxfId="6740"/>
    <tableColumn id="9645" xr3:uid="{04AEAAB8-91A9-8D44-85D2-BD15AB38339B}" name="Column9645" dataDxfId="6739"/>
    <tableColumn id="9646" xr3:uid="{99F51ED6-5D57-6B41-BBEA-BAB83604C080}" name="Column9646" dataDxfId="6738"/>
    <tableColumn id="9647" xr3:uid="{F074F261-261A-6941-9020-CC40CBB54369}" name="Column9647" dataDxfId="6737"/>
    <tableColumn id="9648" xr3:uid="{019FD55F-CE4B-4A4B-834F-71DBDF74B542}" name="Column9648" dataDxfId="6736"/>
    <tableColumn id="9649" xr3:uid="{4F928B79-5D1D-FB47-A724-C7A0693394E5}" name="Column9649" dataDxfId="6735"/>
    <tableColumn id="9650" xr3:uid="{7004933A-E2EF-FB4E-AE27-02FE33A4289E}" name="Column9650" dataDxfId="6734"/>
    <tableColumn id="9651" xr3:uid="{EAA1E438-1029-AA4C-B3DC-5E11FCB9C0DB}" name="Column9651" dataDxfId="6733"/>
    <tableColumn id="9652" xr3:uid="{49646115-D2BD-5E47-B911-E3617A572BFC}" name="Column9652" dataDxfId="6732"/>
    <tableColumn id="9653" xr3:uid="{D3BA13C8-E324-D54D-B440-2E03BE15CB5A}" name="Column9653" dataDxfId="6731"/>
    <tableColumn id="9654" xr3:uid="{38B5CEB6-D244-DC4C-92B3-F7EB72E8890A}" name="Column9654" dataDxfId="6730"/>
    <tableColumn id="9655" xr3:uid="{4238F904-4E80-094D-9073-F8E73EDFF62B}" name="Column9655" dataDxfId="6729"/>
    <tableColumn id="9656" xr3:uid="{13E2B8CB-2014-1748-9B5C-7E81E1C78C40}" name="Column9656" dataDxfId="6728"/>
    <tableColumn id="9657" xr3:uid="{7B29D494-DCED-274F-8D1C-1CB0150D6906}" name="Column9657" dataDxfId="6727"/>
    <tableColumn id="9658" xr3:uid="{9A6F5CFB-E47B-1344-A2EB-8407788842A8}" name="Column9658" dataDxfId="6726"/>
    <tableColumn id="9659" xr3:uid="{9643EB36-9BDB-D043-8C45-683DFD983128}" name="Column9659" dataDxfId="6725"/>
    <tableColumn id="9660" xr3:uid="{4B7E4B78-23CC-304B-90AF-1E21B06C1422}" name="Column9660" dataDxfId="6724"/>
    <tableColumn id="9661" xr3:uid="{A940E08E-6F30-C642-87CE-51048E4DD0C5}" name="Column9661" dataDxfId="6723"/>
    <tableColumn id="9662" xr3:uid="{0A2F173B-9837-794E-AA51-099D85FFCA0B}" name="Column9662" dataDxfId="6722"/>
    <tableColumn id="9663" xr3:uid="{E60FC504-F5A4-D340-9CC6-62FA305E5764}" name="Column9663" dataDxfId="6721"/>
    <tableColumn id="9664" xr3:uid="{6A6121CB-4DDD-3B4B-9943-92A8EB464543}" name="Column9664" dataDxfId="6720"/>
    <tableColumn id="9665" xr3:uid="{DA481E06-293F-E046-8F85-DECCF44433C0}" name="Column9665" dataDxfId="6719"/>
    <tableColumn id="9666" xr3:uid="{8F86ADE2-8BB5-5241-A01A-76DB3AE5EA69}" name="Column9666" dataDxfId="6718"/>
    <tableColumn id="9667" xr3:uid="{BFA5B4F4-FA3F-F044-BE45-E37648EAA5ED}" name="Column9667" dataDxfId="6717"/>
    <tableColumn id="9668" xr3:uid="{EF616B70-3243-8749-9731-65D65E451229}" name="Column9668" dataDxfId="6716"/>
    <tableColumn id="9669" xr3:uid="{2254CE96-6C29-0649-A8EF-1BF4396C9FD0}" name="Column9669" dataDxfId="6715"/>
    <tableColumn id="9670" xr3:uid="{A2FFECC4-BE8D-C14A-9757-A69E1F18C55D}" name="Column9670" dataDxfId="6714"/>
    <tableColumn id="9671" xr3:uid="{3114CAE6-CBE9-D84D-8803-15C58488E02A}" name="Column9671" dataDxfId="6713"/>
    <tableColumn id="9672" xr3:uid="{ABCA701D-3415-B746-89DB-E201E329CAF0}" name="Column9672" dataDxfId="6712"/>
    <tableColumn id="9673" xr3:uid="{3CE37A79-DD43-684A-B630-D8451EDCF37E}" name="Column9673" dataDxfId="6711"/>
    <tableColumn id="9674" xr3:uid="{26CB3FEF-BD2C-314E-ABAC-96DB1BA604A7}" name="Column9674" dataDxfId="6710"/>
    <tableColumn id="9675" xr3:uid="{9110EDD1-D552-3741-94B4-499E917F0447}" name="Column9675" dataDxfId="6709"/>
    <tableColumn id="9676" xr3:uid="{1312C75A-4C52-9342-A197-9968965344D8}" name="Column9676" dataDxfId="6708"/>
    <tableColumn id="9677" xr3:uid="{F21AA0EF-B48D-5648-B392-CB78E37D2BBE}" name="Column9677" dataDxfId="6707"/>
    <tableColumn id="9678" xr3:uid="{2AA72340-28A2-974A-8213-23AE7281D309}" name="Column9678" dataDxfId="6706"/>
    <tableColumn id="9679" xr3:uid="{1D01144B-F4C3-A240-AEAB-89FE0DCBFF81}" name="Column9679" dataDxfId="6705"/>
    <tableColumn id="9680" xr3:uid="{48865518-FDBE-4D47-83EC-92DC3390339F}" name="Column9680" dataDxfId="6704"/>
    <tableColumn id="9681" xr3:uid="{C875A1DF-80BC-474E-AA43-2D7E62C61E6C}" name="Column9681" dataDxfId="6703"/>
    <tableColumn id="9682" xr3:uid="{231F5004-DE15-E34D-873C-D0B76C536B3F}" name="Column9682" dataDxfId="6702"/>
    <tableColumn id="9683" xr3:uid="{516BFFDC-3D55-5F44-9D7D-62AFCC554D83}" name="Column9683" dataDxfId="6701"/>
    <tableColumn id="9684" xr3:uid="{7DD99712-B66A-2446-8668-44581B86BEF8}" name="Column9684" dataDxfId="6700"/>
    <tableColumn id="9685" xr3:uid="{B3C5BC55-2BC5-4947-BB69-E9C05C980525}" name="Column9685" dataDxfId="6699"/>
    <tableColumn id="9686" xr3:uid="{536DF62A-E6D1-434E-9194-55E98D898E83}" name="Column9686" dataDxfId="6698"/>
    <tableColumn id="9687" xr3:uid="{05D7AF35-0D95-994E-A454-A2F4B14E4F17}" name="Column9687" dataDxfId="6697"/>
    <tableColumn id="9688" xr3:uid="{354FB161-6A2F-3D4C-B5C9-C1E1C3ECB488}" name="Column9688" dataDxfId="6696"/>
    <tableColumn id="9689" xr3:uid="{B86A890F-1B8F-944D-B087-41EBA387848F}" name="Column9689" dataDxfId="6695"/>
    <tableColumn id="9690" xr3:uid="{B5DE8BA9-C4EC-B344-AF23-414513F4F6E2}" name="Column9690" dataDxfId="6694"/>
    <tableColumn id="9691" xr3:uid="{F88CFA35-57EE-504A-BFBD-84F3E9256171}" name="Column9691" dataDxfId="6693"/>
    <tableColumn id="9692" xr3:uid="{D86CE2FA-1F9D-C240-9422-5264D255474E}" name="Column9692" dataDxfId="6692"/>
    <tableColumn id="9693" xr3:uid="{DB167DE6-655C-1840-BAA8-E76278B615D6}" name="Column9693" dataDxfId="6691"/>
    <tableColumn id="9694" xr3:uid="{2A16CB40-8627-3748-9750-0D0BFB5449E7}" name="Column9694" dataDxfId="6690"/>
    <tableColumn id="9695" xr3:uid="{0DB7DB5F-72AC-F440-9D7B-4FACBE86FA23}" name="Column9695" dataDxfId="6689"/>
    <tableColumn id="9696" xr3:uid="{3A622348-6FDA-AA4D-906C-642CC37C2B02}" name="Column9696" dataDxfId="6688"/>
    <tableColumn id="9697" xr3:uid="{61F059F1-1867-5B44-9C51-20042052A144}" name="Column9697" dataDxfId="6687"/>
    <tableColumn id="9698" xr3:uid="{6E3FB22A-5FB8-C745-A870-C5A26DD03AD1}" name="Column9698" dataDxfId="6686"/>
    <tableColumn id="9699" xr3:uid="{285AE4EB-32C7-1C4A-991C-EC24E301F155}" name="Column9699" dataDxfId="6685"/>
    <tableColumn id="9700" xr3:uid="{01D64C93-2E23-5F4E-ACD2-19C27325F12A}" name="Column9700" dataDxfId="6684"/>
    <tableColumn id="9701" xr3:uid="{132F23F0-C323-424C-AD60-22C00F88CC7B}" name="Column9701" dataDxfId="6683"/>
    <tableColumn id="9702" xr3:uid="{C0FB842D-F467-4F47-9968-F2201D057B9B}" name="Column9702" dataDxfId="6682"/>
    <tableColumn id="9703" xr3:uid="{B0C8E48D-650B-F245-9493-B3D2805F79A2}" name="Column9703" dataDxfId="6681"/>
    <tableColumn id="9704" xr3:uid="{988BD806-EB74-A044-A12B-3B19000736D5}" name="Column9704" dataDxfId="6680"/>
    <tableColumn id="9705" xr3:uid="{4D800C82-0ECB-DB4D-B3A4-8BD3B3DFF9D2}" name="Column9705" dataDxfId="6679"/>
    <tableColumn id="9706" xr3:uid="{2D413538-FAA0-D04F-AFFB-A880E4C1C877}" name="Column9706" dataDxfId="6678"/>
    <tableColumn id="9707" xr3:uid="{90649BB6-A6F9-3345-9B38-92825B693305}" name="Column9707" dataDxfId="6677"/>
    <tableColumn id="9708" xr3:uid="{B556A538-4FF4-5246-A9F0-3832F0D7D89F}" name="Column9708" dataDxfId="6676"/>
    <tableColumn id="9709" xr3:uid="{CB3473C3-F5FF-1243-BAD5-89355CC02B87}" name="Column9709" dataDxfId="6675"/>
    <tableColumn id="9710" xr3:uid="{EC2AB56D-E71F-4E4B-A1D5-B346A1154A82}" name="Column9710" dataDxfId="6674"/>
    <tableColumn id="9711" xr3:uid="{1C45D965-DC63-5A4B-93B7-96BBB6D3B0C6}" name="Column9711" dataDxfId="6673"/>
    <tableColumn id="9712" xr3:uid="{9073BCA0-7A75-DB44-90FA-8BC726D1F02B}" name="Column9712" dataDxfId="6672"/>
    <tableColumn id="9713" xr3:uid="{588335F6-8370-344F-B9B0-13D3DCDFDCF3}" name="Column9713" dataDxfId="6671"/>
    <tableColumn id="9714" xr3:uid="{851642D3-359E-8044-9CA1-8EA1EF721E4D}" name="Column9714" dataDxfId="6670"/>
    <tableColumn id="9715" xr3:uid="{36687156-1BB5-A741-A2D9-D9619A1E6CFA}" name="Column9715" dataDxfId="6669"/>
    <tableColumn id="9716" xr3:uid="{D292D2AF-0D85-6E46-A9A8-AB8B8F70CA77}" name="Column9716" dataDxfId="6668"/>
    <tableColumn id="9717" xr3:uid="{18288BF6-5A81-0B40-91D5-E023242799F0}" name="Column9717" dataDxfId="6667"/>
    <tableColumn id="9718" xr3:uid="{8AA1CF10-FDD4-0148-ABEF-7157816E9E81}" name="Column9718" dataDxfId="6666"/>
    <tableColumn id="9719" xr3:uid="{FA2A9CE0-8337-CC47-B441-5E39A52F947A}" name="Column9719" dataDxfId="6665"/>
    <tableColumn id="9720" xr3:uid="{0C7B177B-7B91-F041-91CE-ED06169E643C}" name="Column9720" dataDxfId="6664"/>
    <tableColumn id="9721" xr3:uid="{CC41A36E-D60B-C149-A335-1E0DBB9C1DAE}" name="Column9721" dataDxfId="6663"/>
    <tableColumn id="9722" xr3:uid="{F896185B-DAB0-AD4C-81C6-D37B3C2BC7F8}" name="Column9722" dataDxfId="6662"/>
    <tableColumn id="9723" xr3:uid="{0B1FC424-2386-A94E-9DF6-0AEC13635B4B}" name="Column9723" dataDxfId="6661"/>
    <tableColumn id="9724" xr3:uid="{4A151B89-FEED-A845-9E00-FA5C2F73B767}" name="Column9724" dataDxfId="6660"/>
    <tableColumn id="9725" xr3:uid="{95AC928C-C797-7848-9F9F-DD40893492FA}" name="Column9725" dataDxfId="6659"/>
    <tableColumn id="9726" xr3:uid="{897CCC1A-D5C8-8E40-95F8-56667587F82D}" name="Column9726" dataDxfId="6658"/>
    <tableColumn id="9727" xr3:uid="{E97626A8-9567-C846-BE14-A1A52FF9439E}" name="Column9727" dataDxfId="6657"/>
    <tableColumn id="9728" xr3:uid="{F57040ED-B299-9E45-8FB8-F53DEB765BD2}" name="Column9728" dataDxfId="6656"/>
    <tableColumn id="9729" xr3:uid="{B1AF7B8C-7E09-C345-A7D0-DD8D9CAD8FAB}" name="Column9729" dataDxfId="6655"/>
    <tableColumn id="9730" xr3:uid="{4CA72080-9C87-FE4D-8074-13EB50C130C5}" name="Column9730" dataDxfId="6654"/>
    <tableColumn id="9731" xr3:uid="{35FDB04A-D44E-0948-AB19-A5199C7B4FE3}" name="Column9731" dataDxfId="6653"/>
    <tableColumn id="9732" xr3:uid="{73D24F6C-FAC4-E344-A597-97E93F627F5C}" name="Column9732" dataDxfId="6652"/>
    <tableColumn id="9733" xr3:uid="{9E4CEE07-60E8-DD47-9B18-CEF7698C6695}" name="Column9733" dataDxfId="6651"/>
    <tableColumn id="9734" xr3:uid="{16B1065F-451B-CB4E-A4E3-B43F39F1708B}" name="Column9734" dataDxfId="6650"/>
    <tableColumn id="9735" xr3:uid="{146BA0AE-0700-034D-BC87-F27726FC9FCB}" name="Column9735" dataDxfId="6649"/>
    <tableColumn id="9736" xr3:uid="{C6F50F24-FDA6-CF4F-93CC-5247E3F8E668}" name="Column9736" dataDxfId="6648"/>
    <tableColumn id="9737" xr3:uid="{37CE1C33-C8BB-C44A-BBD6-8A6351B3B167}" name="Column9737" dataDxfId="6647"/>
    <tableColumn id="9738" xr3:uid="{BAD48F6E-1F45-874E-AAE5-A3168C6296CF}" name="Column9738" dataDxfId="6646"/>
    <tableColumn id="9739" xr3:uid="{943E4193-2249-2F4E-A13F-917A2D2AF5E3}" name="Column9739" dataDxfId="6645"/>
    <tableColumn id="9740" xr3:uid="{82D2D698-23A0-444A-908D-A6F609EFA166}" name="Column9740" dataDxfId="6644"/>
    <tableColumn id="9741" xr3:uid="{F94ED966-91D4-B343-88A4-2FABBC01A35B}" name="Column9741" dataDxfId="6643"/>
    <tableColumn id="9742" xr3:uid="{70983BF7-4D58-0B42-AF6E-E6924AD740DA}" name="Column9742" dataDxfId="6642"/>
    <tableColumn id="9743" xr3:uid="{4F113716-C8E4-8844-AC2C-1B5FF8126492}" name="Column9743" dataDxfId="6641"/>
    <tableColumn id="9744" xr3:uid="{27DD70BA-E71D-6046-BCA7-5D89653C8836}" name="Column9744" dataDxfId="6640"/>
    <tableColumn id="9745" xr3:uid="{B2DBAD91-35DA-8A45-AEF3-8776BEF8C651}" name="Column9745" dataDxfId="6639"/>
    <tableColumn id="9746" xr3:uid="{1A08E905-C379-6F41-8A1F-33AD10CEDA8F}" name="Column9746" dataDxfId="6638"/>
    <tableColumn id="9747" xr3:uid="{B4580791-3BD5-9F42-B101-CA7227A7562C}" name="Column9747" dataDxfId="6637"/>
    <tableColumn id="9748" xr3:uid="{E59BCAAD-6911-5A4B-A894-381161419414}" name="Column9748" dataDxfId="6636"/>
    <tableColumn id="9749" xr3:uid="{23DB733B-8112-C141-9E30-672630BD2C29}" name="Column9749" dataDxfId="6635"/>
    <tableColumn id="9750" xr3:uid="{FF1E638D-4F2D-BF43-B73D-0FDE82BD59C0}" name="Column9750" dataDxfId="6634"/>
    <tableColumn id="9751" xr3:uid="{07CC56EF-BF0E-0F44-BCA3-46F72774A10E}" name="Column9751" dataDxfId="6633"/>
    <tableColumn id="9752" xr3:uid="{560BF0E0-B93F-494D-A655-26CCE4A46F89}" name="Column9752" dataDxfId="6632"/>
    <tableColumn id="9753" xr3:uid="{79A29AA3-3A87-DF4C-A48E-368C657CCCCA}" name="Column9753" dataDxfId="6631"/>
    <tableColumn id="9754" xr3:uid="{4942FA15-F416-6B4A-BC53-53F9A9B78A6C}" name="Column9754" dataDxfId="6630"/>
    <tableColumn id="9755" xr3:uid="{D55775F9-03E2-F143-B4CA-77B7917E841E}" name="Column9755" dataDxfId="6629"/>
    <tableColumn id="9756" xr3:uid="{53E959AC-835E-264D-8813-B1F3AEC0B77A}" name="Column9756" dataDxfId="6628"/>
    <tableColumn id="9757" xr3:uid="{7A64C41D-AED5-5C40-8B3A-989A11C20E8C}" name="Column9757" dataDxfId="6627"/>
    <tableColumn id="9758" xr3:uid="{412CDB9F-2EEA-4449-8B53-0C8C69327C3A}" name="Column9758" dataDxfId="6626"/>
    <tableColumn id="9759" xr3:uid="{00F6FC69-4CB6-204A-BF4C-EBAA9D2AD18B}" name="Column9759" dataDxfId="6625"/>
    <tableColumn id="9760" xr3:uid="{936577B7-1CA3-484F-BB8F-C8EB85F00F5C}" name="Column9760" dataDxfId="6624"/>
    <tableColumn id="9761" xr3:uid="{73ED4E00-369C-9847-96F9-C1495CF650D1}" name="Column9761" dataDxfId="6623"/>
    <tableColumn id="9762" xr3:uid="{4B38E149-90F8-CC4E-B8CB-814B74F5E6A2}" name="Column9762" dataDxfId="6622"/>
    <tableColumn id="9763" xr3:uid="{96511FCF-6355-D54F-84D7-77EF7678A428}" name="Column9763" dataDxfId="6621"/>
    <tableColumn id="9764" xr3:uid="{DC80EBC7-8057-9544-A905-AE235C8549DE}" name="Column9764" dataDxfId="6620"/>
    <tableColumn id="9765" xr3:uid="{83A0DE1A-BFFC-8944-84BE-BEA3A0C81779}" name="Column9765" dataDxfId="6619"/>
    <tableColumn id="9766" xr3:uid="{9371BB2F-3452-AA4E-96E7-4744CF993CE2}" name="Column9766" dataDxfId="6618"/>
    <tableColumn id="9767" xr3:uid="{89BB7100-8D9B-EE48-8D01-2F63FDE162F5}" name="Column9767" dataDxfId="6617"/>
    <tableColumn id="9768" xr3:uid="{D23778F4-BC20-514F-8FBB-357C00978C73}" name="Column9768" dataDxfId="6616"/>
    <tableColumn id="9769" xr3:uid="{2B9CE6FB-22B6-2C4B-B791-448A01BA65B7}" name="Column9769" dataDxfId="6615"/>
    <tableColumn id="9770" xr3:uid="{2BBC916B-92D6-0442-8004-3DAFFF40E98C}" name="Column9770" dataDxfId="6614"/>
    <tableColumn id="9771" xr3:uid="{54599FA0-1B78-9746-98F4-5234680DE43E}" name="Column9771" dataDxfId="6613"/>
    <tableColumn id="9772" xr3:uid="{07EEC23C-95F4-8146-9ECF-E9D46400AC5C}" name="Column9772" dataDxfId="6612"/>
    <tableColumn id="9773" xr3:uid="{23A48851-AEF3-604B-836A-FB1099C9EA5E}" name="Column9773" dataDxfId="6611"/>
    <tableColumn id="9774" xr3:uid="{31A366DF-699C-C740-A961-5427A22B3972}" name="Column9774" dataDxfId="6610"/>
    <tableColumn id="9775" xr3:uid="{6DF64DAD-8166-334C-9EC2-5E9CBD50997C}" name="Column9775" dataDxfId="6609"/>
    <tableColumn id="9776" xr3:uid="{DCBEE5B7-3D20-484C-BCFD-5220B9AB955F}" name="Column9776" dataDxfId="6608"/>
    <tableColumn id="9777" xr3:uid="{0DCA6839-4062-634A-A9B4-600F5731AEC9}" name="Column9777" dataDxfId="6607"/>
    <tableColumn id="9778" xr3:uid="{DA1F3148-420D-514A-AF53-D4FDBA13C58E}" name="Column9778" dataDxfId="6606"/>
    <tableColumn id="9779" xr3:uid="{E0C20BA2-8892-5942-943A-0F6236111DCA}" name="Column9779" dataDxfId="6605"/>
    <tableColumn id="9780" xr3:uid="{98D1B1AB-39F8-C540-9CEA-F81C9164817E}" name="Column9780" dataDxfId="6604"/>
    <tableColumn id="9781" xr3:uid="{7E63FE50-8A6E-BB42-A081-95F284EC2F52}" name="Column9781" dataDxfId="6603"/>
    <tableColumn id="9782" xr3:uid="{79467E7D-FA21-0E4C-9684-B7BB5B9BA4AD}" name="Column9782" dataDxfId="6602"/>
    <tableColumn id="9783" xr3:uid="{0610FA1E-88CD-0E44-874F-052AAA6E7F54}" name="Column9783" dataDxfId="6601"/>
    <tableColumn id="9784" xr3:uid="{8C955F3E-84B9-4A4A-B623-DDA1D57F5E48}" name="Column9784" dataDxfId="6600"/>
    <tableColumn id="9785" xr3:uid="{A2E1F15D-BECB-F841-80DC-42BF7F2877C0}" name="Column9785" dataDxfId="6599"/>
    <tableColumn id="9786" xr3:uid="{DD7B58A5-0240-7140-BA4E-C5FD76D3ECAF}" name="Column9786" dataDxfId="6598"/>
    <tableColumn id="9787" xr3:uid="{21316D09-31B1-394C-AD6D-6E2041970995}" name="Column9787" dataDxfId="6597"/>
    <tableColumn id="9788" xr3:uid="{8795754D-DCC1-2B4A-9A8F-1E2241765D89}" name="Column9788" dataDxfId="6596"/>
    <tableColumn id="9789" xr3:uid="{0D115DEC-A70B-424C-AC2D-647DF322DD09}" name="Column9789" dataDxfId="6595"/>
    <tableColumn id="9790" xr3:uid="{73355F8D-1784-B848-BC89-A2C39E31C883}" name="Column9790" dataDxfId="6594"/>
    <tableColumn id="9791" xr3:uid="{12EC3DEC-1B66-D44C-A214-719F5068BD2D}" name="Column9791" dataDxfId="6593"/>
    <tableColumn id="9792" xr3:uid="{48F9B029-1769-C846-AC26-5EDD11F07C43}" name="Column9792" dataDxfId="6592"/>
    <tableColumn id="9793" xr3:uid="{E5B7A603-DB8A-C142-8562-17B50CA4C174}" name="Column9793" dataDxfId="6591"/>
    <tableColumn id="9794" xr3:uid="{AFAF2998-2C80-1B47-A5CE-8E002B832D57}" name="Column9794" dataDxfId="6590"/>
    <tableColumn id="9795" xr3:uid="{E749F6A1-6240-5E41-B4FC-21A0AB5696BB}" name="Column9795" dataDxfId="6589"/>
    <tableColumn id="9796" xr3:uid="{D5D63E55-3D85-E94F-B7E9-C4601A477446}" name="Column9796" dataDxfId="6588"/>
    <tableColumn id="9797" xr3:uid="{D7B4FD29-CC41-6D4F-BB2F-C17E389F807D}" name="Column9797" dataDxfId="6587"/>
    <tableColumn id="9798" xr3:uid="{86202C96-CB2E-DC4C-B6E2-C3DBFAA1195F}" name="Column9798" dataDxfId="6586"/>
    <tableColumn id="9799" xr3:uid="{538D55A4-CE3B-474E-B231-5457AA352812}" name="Column9799" dataDxfId="6585"/>
    <tableColumn id="9800" xr3:uid="{63D56819-3F55-7142-82AB-4882E97692E2}" name="Column9800" dataDxfId="6584"/>
    <tableColumn id="9801" xr3:uid="{82B2CB64-EA47-A74D-99B3-C5AF58CE079E}" name="Column9801" dataDxfId="6583"/>
    <tableColumn id="9802" xr3:uid="{6C915AE1-0FF3-724B-AC23-ED27FF787816}" name="Column9802" dataDxfId="6582"/>
    <tableColumn id="9803" xr3:uid="{AAD66123-FAA0-5846-A0DC-230C03C0A383}" name="Column9803" dataDxfId="6581"/>
    <tableColumn id="9804" xr3:uid="{468C3F9E-CE83-6E4E-8EBD-FB7B0BBA0EC1}" name="Column9804" dataDxfId="6580"/>
    <tableColumn id="9805" xr3:uid="{66EC55E2-2058-804F-BE98-FAE781C8AE2A}" name="Column9805" dataDxfId="6579"/>
    <tableColumn id="9806" xr3:uid="{C72533B1-DBB0-1745-8448-919AEB77DF13}" name="Column9806" dataDxfId="6578"/>
    <tableColumn id="9807" xr3:uid="{79F7D069-957A-9F4C-8474-D227CD53CE6D}" name="Column9807" dataDxfId="6577"/>
    <tableColumn id="9808" xr3:uid="{66A61E3E-79E3-4D47-806C-EFA1A703C4AE}" name="Column9808" dataDxfId="6576"/>
    <tableColumn id="9809" xr3:uid="{C88ADC33-F172-7B43-827C-4C33D1A6BD09}" name="Column9809" dataDxfId="6575"/>
    <tableColumn id="9810" xr3:uid="{3A3689BC-4646-E449-AF21-05A4C8D3D3FB}" name="Column9810" dataDxfId="6574"/>
    <tableColumn id="9811" xr3:uid="{513988D0-ED4A-1346-B0CE-C5FB52150624}" name="Column9811" dataDxfId="6573"/>
    <tableColumn id="9812" xr3:uid="{22C0702D-12EC-6045-8036-FDB3F39BB952}" name="Column9812" dataDxfId="6572"/>
    <tableColumn id="9813" xr3:uid="{A6F81916-89B1-5D44-8B27-B17D0EB97BC5}" name="Column9813" dataDxfId="6571"/>
    <tableColumn id="9814" xr3:uid="{6EE9CB32-43EC-4C45-BD20-1EA0E2C091FF}" name="Column9814" dataDxfId="6570"/>
    <tableColumn id="9815" xr3:uid="{3A0BAE0A-6838-0E4F-8688-F6138427E853}" name="Column9815" dataDxfId="6569"/>
    <tableColumn id="9816" xr3:uid="{3EEE1863-4435-B74C-9594-81D2484996D0}" name="Column9816" dataDxfId="6568"/>
    <tableColumn id="9817" xr3:uid="{09471E32-E00B-1C4A-8180-40701B71AE80}" name="Column9817" dataDxfId="6567"/>
    <tableColumn id="9818" xr3:uid="{060CB1BC-60BB-1046-BCE3-50C560055E5C}" name="Column9818" dataDxfId="6566"/>
    <tableColumn id="9819" xr3:uid="{AE609AF9-A1DB-5A4F-869C-9DF22E1ED72C}" name="Column9819" dataDxfId="6565"/>
    <tableColumn id="9820" xr3:uid="{8C6D5B5F-CADF-E942-9F40-972409E5C28A}" name="Column9820" dataDxfId="6564"/>
    <tableColumn id="9821" xr3:uid="{974D8BC4-A294-2E4C-8E50-DBBC61AB1F15}" name="Column9821" dataDxfId="6563"/>
    <tableColumn id="9822" xr3:uid="{8000F733-62AF-074A-88CB-AE43927C9065}" name="Column9822" dataDxfId="6562"/>
    <tableColumn id="9823" xr3:uid="{82EA29B7-2BA4-2541-A81F-D6B38325AEA4}" name="Column9823" dataDxfId="6561"/>
    <tableColumn id="9824" xr3:uid="{0166D4FD-8247-4646-942C-3C82613BB219}" name="Column9824" dataDxfId="6560"/>
    <tableColumn id="9825" xr3:uid="{AC46F164-9CE4-934D-8592-138E628E10A7}" name="Column9825" dataDxfId="6559"/>
    <tableColumn id="9826" xr3:uid="{927D9F11-814F-694B-89C9-D2B877A9A803}" name="Column9826" dataDxfId="6558"/>
    <tableColumn id="9827" xr3:uid="{01F21691-6850-354E-851E-154544CE9316}" name="Column9827" dataDxfId="6557"/>
    <tableColumn id="9828" xr3:uid="{B8F43453-5107-384F-8C7A-D1A91439176F}" name="Column9828" dataDxfId="6556"/>
    <tableColumn id="9829" xr3:uid="{31B9C23D-CD47-494E-A108-76C42D32AD7B}" name="Column9829" dataDxfId="6555"/>
    <tableColumn id="9830" xr3:uid="{AE207BDE-7FF9-B145-BCC2-9C1571E2C36F}" name="Column9830" dataDxfId="6554"/>
    <tableColumn id="9831" xr3:uid="{957E51ED-C641-D94C-A6BF-5910B1E9EEA9}" name="Column9831" dataDxfId="6553"/>
    <tableColumn id="9832" xr3:uid="{7526CE2F-1093-BF44-B34E-E6D7359B3F7B}" name="Column9832" dataDxfId="6552"/>
    <tableColumn id="9833" xr3:uid="{3DFE06D3-ED50-8C4A-BF17-28DD5FE85529}" name="Column9833" dataDxfId="6551"/>
    <tableColumn id="9834" xr3:uid="{7A8572B6-4BB6-AF43-A3E3-D5265CFBB560}" name="Column9834" dataDxfId="6550"/>
    <tableColumn id="9835" xr3:uid="{1B37E825-5C1D-8D43-B877-6D02027B6DD0}" name="Column9835" dataDxfId="6549"/>
    <tableColumn id="9836" xr3:uid="{491C456C-48B1-344D-8C16-C8857A777961}" name="Column9836" dataDxfId="6548"/>
    <tableColumn id="9837" xr3:uid="{B6D84B7C-10DC-7247-8F0E-43AE9C3B8F1C}" name="Column9837" dataDxfId="6547"/>
    <tableColumn id="9838" xr3:uid="{0FD19626-41D1-7D40-B065-4C2F230E3CD4}" name="Column9838" dataDxfId="6546"/>
    <tableColumn id="9839" xr3:uid="{88505451-FB64-7E44-A1CC-6A870F548F6B}" name="Column9839" dataDxfId="6545"/>
    <tableColumn id="9840" xr3:uid="{6DFFD601-FEF0-844B-A2B1-B96B7879F7C0}" name="Column9840" dataDxfId="6544"/>
    <tableColumn id="9841" xr3:uid="{E8838840-8F2B-A946-8FEF-F573CB18F0C3}" name="Column9841" dataDxfId="6543"/>
    <tableColumn id="9842" xr3:uid="{65DE013E-0A8D-6048-A0A2-7310A375619B}" name="Column9842" dataDxfId="6542"/>
    <tableColumn id="9843" xr3:uid="{EDF9D734-08C9-2C47-8585-DA9D411B2579}" name="Column9843" dataDxfId="6541"/>
    <tableColumn id="9844" xr3:uid="{9C2DD77E-20D1-2B4A-AA6B-A26ECC2D9B5A}" name="Column9844" dataDxfId="6540"/>
    <tableColumn id="9845" xr3:uid="{B1B72363-EE1B-AD4F-A8A9-E284BB238B80}" name="Column9845" dataDxfId="6539"/>
    <tableColumn id="9846" xr3:uid="{4E5BE391-5521-9D42-BC96-3882A3B3BB4E}" name="Column9846" dataDxfId="6538"/>
    <tableColumn id="9847" xr3:uid="{170796EF-E630-0E42-8361-7E5CA061A936}" name="Column9847" dataDxfId="6537"/>
    <tableColumn id="9848" xr3:uid="{D0452CB5-FC2F-D54B-8831-51F78F8DE443}" name="Column9848" dataDxfId="6536"/>
    <tableColumn id="9849" xr3:uid="{0E5FFC39-AA37-834F-BFB2-10C6FFFB5DD0}" name="Column9849" dataDxfId="6535"/>
    <tableColumn id="9850" xr3:uid="{C76B3CA0-021F-D544-9A8C-CE216C057927}" name="Column9850" dataDxfId="6534"/>
    <tableColumn id="9851" xr3:uid="{BA689FBB-B37A-944B-9F86-FE3C4592AF29}" name="Column9851" dataDxfId="6533"/>
    <tableColumn id="9852" xr3:uid="{074939AB-63AF-094E-A011-1EF9BD9772EA}" name="Column9852" dataDxfId="6532"/>
    <tableColumn id="9853" xr3:uid="{53D217C7-00B9-514C-8170-8DE31A97EB99}" name="Column9853" dataDxfId="6531"/>
    <tableColumn id="9854" xr3:uid="{43707E5C-92C8-B448-A6D4-085FFB3CD9DA}" name="Column9854" dataDxfId="6530"/>
    <tableColumn id="9855" xr3:uid="{DCA97C9E-00AA-384C-B16D-EDFC789D1AC6}" name="Column9855" dataDxfId="6529"/>
    <tableColumn id="9856" xr3:uid="{D55236A9-FD18-3F49-ACB9-AB9379B52584}" name="Column9856" dataDxfId="6528"/>
    <tableColumn id="9857" xr3:uid="{7139C056-2D79-474D-868C-266C7B40C5AD}" name="Column9857" dataDxfId="6527"/>
    <tableColumn id="9858" xr3:uid="{6C95C1BF-5C64-F843-992B-A315B9DF3928}" name="Column9858" dataDxfId="6526"/>
    <tableColumn id="9859" xr3:uid="{C459AD99-FA92-4F4C-BF10-F1F5694992C4}" name="Column9859" dataDxfId="6525"/>
    <tableColumn id="9860" xr3:uid="{58254C04-2938-9344-AA3C-44DAEF07115B}" name="Column9860" dataDxfId="6524"/>
    <tableColumn id="9861" xr3:uid="{413B0C85-6722-644E-9286-9CA716678243}" name="Column9861" dataDxfId="6523"/>
    <tableColumn id="9862" xr3:uid="{8F273A05-A32E-424B-B0F1-BF79DC151A2E}" name="Column9862" dataDxfId="6522"/>
    <tableColumn id="9863" xr3:uid="{F3D3D036-8114-2740-B0DD-CB7EA996101B}" name="Column9863" dataDxfId="6521"/>
    <tableColumn id="9864" xr3:uid="{D0B32506-9DF2-BE48-AA60-CBB2FC6C63D1}" name="Column9864" dataDxfId="6520"/>
    <tableColumn id="9865" xr3:uid="{A7602AEF-D617-6A4F-BC48-ACA46F15E2E3}" name="Column9865" dataDxfId="6519"/>
    <tableColumn id="9866" xr3:uid="{17B07111-5EC1-184B-9E1A-C8E0BE26E230}" name="Column9866" dataDxfId="6518"/>
    <tableColumn id="9867" xr3:uid="{83D02BEE-983C-F74E-B15A-0CE105A75A36}" name="Column9867" dataDxfId="6517"/>
    <tableColumn id="9868" xr3:uid="{9F1FA4F0-7F1E-0045-9548-D63B868473DA}" name="Column9868" dataDxfId="6516"/>
    <tableColumn id="9869" xr3:uid="{2CCF1EED-B124-F34B-AD5D-6B22ECAA208D}" name="Column9869" dataDxfId="6515"/>
    <tableColumn id="9870" xr3:uid="{1A87301A-B59B-5944-84A7-FFA9AB09E2CB}" name="Column9870" dataDxfId="6514"/>
    <tableColumn id="9871" xr3:uid="{A47E6AC5-B455-A74A-85CB-D31E6B91FC71}" name="Column9871" dataDxfId="6513"/>
    <tableColumn id="9872" xr3:uid="{E7104670-B15B-C740-A1CB-2B1E7353C7E7}" name="Column9872" dataDxfId="6512"/>
    <tableColumn id="9873" xr3:uid="{8EA36D72-AAA5-FD4C-B64B-BB24BE071338}" name="Column9873" dataDxfId="6511"/>
    <tableColumn id="9874" xr3:uid="{1AAD8A60-D467-EA4E-A5B8-6E96821ED752}" name="Column9874" dataDxfId="6510"/>
    <tableColumn id="9875" xr3:uid="{1048A315-2DA9-284A-BBDC-23AA4232C904}" name="Column9875" dataDxfId="6509"/>
    <tableColumn id="9876" xr3:uid="{22B3AEFB-4EE6-B449-82DB-9F7D713A97FE}" name="Column9876" dataDxfId="6508"/>
    <tableColumn id="9877" xr3:uid="{BCBC36E6-87BA-D445-94B0-2A7F7022057F}" name="Column9877" dataDxfId="6507"/>
    <tableColumn id="9878" xr3:uid="{EFBF12FE-E5E3-AD41-8DA5-A55041925A31}" name="Column9878" dataDxfId="6506"/>
    <tableColumn id="9879" xr3:uid="{3EB62908-7651-CD4B-AD39-DEEE91AED606}" name="Column9879" dataDxfId="6505"/>
    <tableColumn id="9880" xr3:uid="{231EE3EE-854B-CA4E-B10B-DBE01B9E98E2}" name="Column9880" dataDxfId="6504"/>
    <tableColumn id="9881" xr3:uid="{626A1705-7869-DA43-8221-442DC94CC2CE}" name="Column9881" dataDxfId="6503"/>
    <tableColumn id="9882" xr3:uid="{D3950139-9000-594A-B69C-0E1A0CD18D2D}" name="Column9882" dataDxfId="6502"/>
    <tableColumn id="9883" xr3:uid="{DF9448DD-6A83-9B4E-AB13-C6CB7E3C5EAD}" name="Column9883" dataDxfId="6501"/>
    <tableColumn id="9884" xr3:uid="{D181ED64-E7FD-BE4D-B805-BE18F8445FCA}" name="Column9884" dataDxfId="6500"/>
    <tableColumn id="9885" xr3:uid="{B20629F5-64B0-104C-B917-92F93FBBFEA7}" name="Column9885" dataDxfId="6499"/>
    <tableColumn id="9886" xr3:uid="{2298402E-D924-6544-A4AD-380DFFA8A13F}" name="Column9886" dataDxfId="6498"/>
    <tableColumn id="9887" xr3:uid="{EAAD1F1D-C442-2242-89A5-080594DC86A3}" name="Column9887" dataDxfId="6497"/>
    <tableColumn id="9888" xr3:uid="{F9F510DC-1F03-224D-B707-DF0FB965CE05}" name="Column9888" dataDxfId="6496"/>
    <tableColumn id="9889" xr3:uid="{47E1C5C2-1183-004C-AE5E-D856E71D0DF3}" name="Column9889" dataDxfId="6495"/>
    <tableColumn id="9890" xr3:uid="{F9BC856F-41DE-8645-AC03-4FBB65B9F513}" name="Column9890" dataDxfId="6494"/>
    <tableColumn id="9891" xr3:uid="{C257DBBB-F9B8-BF4B-B642-7B817BE172DC}" name="Column9891" dataDxfId="6493"/>
    <tableColumn id="9892" xr3:uid="{D2A890F9-909F-9445-887A-F6771AEF8AFC}" name="Column9892" dataDxfId="6492"/>
    <tableColumn id="9893" xr3:uid="{8331EA18-D0A8-0742-9788-8A943DCFE9BB}" name="Column9893" dataDxfId="6491"/>
    <tableColumn id="9894" xr3:uid="{3B5F16F2-8043-B148-A2B4-734A566083FF}" name="Column9894" dataDxfId="6490"/>
    <tableColumn id="9895" xr3:uid="{8741C305-0A84-5D49-9601-D9254B966C8A}" name="Column9895" dataDxfId="6489"/>
    <tableColumn id="9896" xr3:uid="{22E7E803-421B-0647-BE23-C1FEB9B7D541}" name="Column9896" dataDxfId="6488"/>
    <tableColumn id="9897" xr3:uid="{D1D42641-EB0E-2A4A-BD40-BC990340F8D7}" name="Column9897" dataDxfId="6487"/>
    <tableColumn id="9898" xr3:uid="{0F463508-F7B9-C143-A931-6608AD87070E}" name="Column9898" dataDxfId="6486"/>
    <tableColumn id="9899" xr3:uid="{6B3DFD83-C1D2-D247-9276-02F439536B44}" name="Column9899" dataDxfId="6485"/>
    <tableColumn id="9900" xr3:uid="{2B8E56D1-6192-0C43-B0B9-38D0A934C00F}" name="Column9900" dataDxfId="6484"/>
    <tableColumn id="9901" xr3:uid="{F68F567E-861C-914C-BEF3-3ECAB6878EA1}" name="Column9901" dataDxfId="6483"/>
    <tableColumn id="9902" xr3:uid="{C3CDFFD2-4BF5-C447-9D25-AB816BB7CE11}" name="Column9902" dataDxfId="6482"/>
    <tableColumn id="9903" xr3:uid="{179E590C-C52C-2E4F-B12A-06928D817AC2}" name="Column9903" dataDxfId="6481"/>
    <tableColumn id="9904" xr3:uid="{AC427436-5D79-3844-9F56-4610B74E3530}" name="Column9904" dataDxfId="6480"/>
    <tableColumn id="9905" xr3:uid="{C2551893-A7EA-E644-8F7B-DE5A7454594C}" name="Column9905" dataDxfId="6479"/>
    <tableColumn id="9906" xr3:uid="{95EB7022-81C7-0C45-A650-63FDB3EA6821}" name="Column9906" dataDxfId="6478"/>
    <tableColumn id="9907" xr3:uid="{6F4D9B78-4F63-744D-A899-0F8AFB726E8A}" name="Column9907" dataDxfId="6477"/>
    <tableColumn id="9908" xr3:uid="{A6ADE606-6315-AB47-858E-9DDE58D1C5A9}" name="Column9908" dataDxfId="6476"/>
    <tableColumn id="9909" xr3:uid="{1195DE39-66D9-DC4C-A525-C063ECEFFFD5}" name="Column9909" dataDxfId="6475"/>
    <tableColumn id="9910" xr3:uid="{0EFB9365-4B32-DF42-BDF6-F4498590C7F9}" name="Column9910" dataDxfId="6474"/>
    <tableColumn id="9911" xr3:uid="{CC390B9E-F5CB-7140-9CBD-AAA4C41985C7}" name="Column9911" dataDxfId="6473"/>
    <tableColumn id="9912" xr3:uid="{A28A8033-5FD6-894B-BC0F-383D87AF2340}" name="Column9912" dataDxfId="6472"/>
    <tableColumn id="9913" xr3:uid="{353BFCD1-C51D-8F4C-96F1-6A267A240F6A}" name="Column9913" dataDxfId="6471"/>
    <tableColumn id="9914" xr3:uid="{37EE6173-5A93-E24E-AE32-E884A368137D}" name="Column9914" dataDxfId="6470"/>
    <tableColumn id="9915" xr3:uid="{2EA56633-DCFC-7641-83DB-8753CC84B682}" name="Column9915" dataDxfId="6469"/>
    <tableColumn id="9916" xr3:uid="{76D47BEF-A598-944F-AC4A-D604FD693C2D}" name="Column9916" dataDxfId="6468"/>
    <tableColumn id="9917" xr3:uid="{594C30F2-9B67-4749-B471-B34D6E338F4F}" name="Column9917" dataDxfId="6467"/>
    <tableColumn id="9918" xr3:uid="{CE0EF339-4574-F049-8EB5-4A3E53088232}" name="Column9918" dataDxfId="6466"/>
    <tableColumn id="9919" xr3:uid="{68837639-EA10-6A4B-B465-7D9522995EE0}" name="Column9919" dataDxfId="6465"/>
    <tableColumn id="9920" xr3:uid="{5F7384D6-EE20-E44B-8F64-6BE696EF5554}" name="Column9920" dataDxfId="6464"/>
    <tableColumn id="9921" xr3:uid="{11E47287-EF2C-7943-A00A-E96EC8E02D47}" name="Column9921" dataDxfId="6463"/>
    <tableColumn id="9922" xr3:uid="{D995C34F-2B4F-2D4D-A188-7198875829F6}" name="Column9922" dataDxfId="6462"/>
    <tableColumn id="9923" xr3:uid="{740D6786-2A54-2142-B31B-E0DC84B74869}" name="Column9923" dataDxfId="6461"/>
    <tableColumn id="9924" xr3:uid="{D8F0EA9A-A44D-8D41-9690-98B6233723E4}" name="Column9924" dataDxfId="6460"/>
    <tableColumn id="9925" xr3:uid="{094147DF-A841-CE43-AC55-AE083C0401C1}" name="Column9925" dataDxfId="6459"/>
    <tableColumn id="9926" xr3:uid="{AF335D84-2527-0A48-8E53-5AF198B908D7}" name="Column9926" dataDxfId="6458"/>
    <tableColumn id="9927" xr3:uid="{8DFF76C9-B30A-4A40-9DFF-BE4EBB9F9520}" name="Column9927" dataDxfId="6457"/>
    <tableColumn id="9928" xr3:uid="{A13D4104-E28D-5F45-A376-1EB06DA95B45}" name="Column9928" dataDxfId="6456"/>
    <tableColumn id="9929" xr3:uid="{EFFC7826-DF0F-9A47-A78B-6426D0F01419}" name="Column9929" dataDxfId="6455"/>
    <tableColumn id="9930" xr3:uid="{1239ECCC-0F1A-8B49-8C42-101D088FC652}" name="Column9930" dataDxfId="6454"/>
    <tableColumn id="9931" xr3:uid="{7B6A2F45-F59D-9E4C-B56D-80B543E0364D}" name="Column9931" dataDxfId="6453"/>
    <tableColumn id="9932" xr3:uid="{ACF7E5DB-4B6B-054A-9332-DCACDAE94EE0}" name="Column9932" dataDxfId="6452"/>
    <tableColumn id="9933" xr3:uid="{37CACE1E-1B94-8B45-9B52-8D0EF9A17393}" name="Column9933" dataDxfId="6451"/>
    <tableColumn id="9934" xr3:uid="{50658210-72F0-E04E-911F-2C77C164E67E}" name="Column9934" dataDxfId="6450"/>
    <tableColumn id="9935" xr3:uid="{E009181B-8173-4E43-AD85-1C49B2BE049A}" name="Column9935" dataDxfId="6449"/>
    <tableColumn id="9936" xr3:uid="{F1DBB58D-E910-AD48-AFE2-AD582575B443}" name="Column9936" dataDxfId="6448"/>
    <tableColumn id="9937" xr3:uid="{309BEE2D-0D7D-654A-A752-E4FE50B25677}" name="Column9937" dataDxfId="6447"/>
    <tableColumn id="9938" xr3:uid="{D39E3DA9-1900-5847-8900-5E513DBA7164}" name="Column9938" dataDxfId="6446"/>
    <tableColumn id="9939" xr3:uid="{DF5B4A21-D5D5-314C-B25F-65881610D994}" name="Column9939" dataDxfId="6445"/>
    <tableColumn id="9940" xr3:uid="{46212E48-679C-6A46-B118-A153219A8105}" name="Column9940" dataDxfId="6444"/>
    <tableColumn id="9941" xr3:uid="{90D6512A-223E-4B41-834C-EBE8227DA592}" name="Column9941" dataDxfId="6443"/>
    <tableColumn id="9942" xr3:uid="{259F0819-CD9C-8F49-A4F9-706D5FA1AA34}" name="Column9942" dataDxfId="6442"/>
    <tableColumn id="9943" xr3:uid="{5E452CB1-4C4C-F840-996F-DB6E8AEB2B3B}" name="Column9943" dataDxfId="6441"/>
    <tableColumn id="9944" xr3:uid="{0D1CCD10-6AA5-1646-B877-EBD03E03BC5D}" name="Column9944" dataDxfId="6440"/>
    <tableColumn id="9945" xr3:uid="{F2B356D5-225C-C740-B2AE-EC2A5698DE36}" name="Column9945" dataDxfId="6439"/>
    <tableColumn id="9946" xr3:uid="{324423EC-56D7-BA43-8651-0AC6E51A20DB}" name="Column9946" dataDxfId="6438"/>
    <tableColumn id="9947" xr3:uid="{2F21A6BC-818D-FC43-8E32-014054762FFA}" name="Column9947" dataDxfId="6437"/>
    <tableColumn id="9948" xr3:uid="{226A26E4-E979-E549-9C29-197AD35A773F}" name="Column9948" dataDxfId="6436"/>
    <tableColumn id="9949" xr3:uid="{A6B39830-2180-984B-BFC5-7502F9A5B6CD}" name="Column9949" dataDxfId="6435"/>
    <tableColumn id="9950" xr3:uid="{58FDB878-C0E2-8D4D-8E64-13FA757D8106}" name="Column9950" dataDxfId="6434"/>
    <tableColumn id="9951" xr3:uid="{13364B9F-3557-2649-B684-A477318EF867}" name="Column9951" dataDxfId="6433"/>
    <tableColumn id="9952" xr3:uid="{BF21D8E9-BEDE-CD4A-A9FE-DD8594AB1A9A}" name="Column9952" dataDxfId="6432"/>
    <tableColumn id="9953" xr3:uid="{85131215-42B0-DB4C-BF7C-F84A7CD1C3FF}" name="Column9953" dataDxfId="6431"/>
    <tableColumn id="9954" xr3:uid="{32B63EE3-40A6-5640-B8DC-376033B28CB8}" name="Column9954" dataDxfId="6430"/>
    <tableColumn id="9955" xr3:uid="{960D249F-078A-D645-B86F-F0BE3C2F75C4}" name="Column9955" dataDxfId="6429"/>
    <tableColumn id="9956" xr3:uid="{F15F2943-D196-B742-A3B6-1B40B00E2C53}" name="Column9956" dataDxfId="6428"/>
    <tableColumn id="9957" xr3:uid="{33919EF4-65B3-F047-91C4-BD4EE6E31F8D}" name="Column9957" dataDxfId="6427"/>
    <tableColumn id="9958" xr3:uid="{2D58F2E9-129E-3B4B-8159-007EAFCCBA84}" name="Column9958" dataDxfId="6426"/>
    <tableColumn id="9959" xr3:uid="{928AA902-70A7-644B-AEF0-D39008CB6584}" name="Column9959" dataDxfId="6425"/>
    <tableColumn id="9960" xr3:uid="{A1D0A23F-6C69-3F47-A8B1-7A6961435DBC}" name="Column9960" dataDxfId="6424"/>
    <tableColumn id="9961" xr3:uid="{46B28DCA-A93E-1248-A016-7DA604C55EE8}" name="Column9961" dataDxfId="6423"/>
    <tableColumn id="9962" xr3:uid="{2BBCDF5A-0663-F346-90E4-A7141E6D93CA}" name="Column9962" dataDxfId="6422"/>
    <tableColumn id="9963" xr3:uid="{95552FC0-DB65-CD4D-9F59-16DA8A572124}" name="Column9963" dataDxfId="6421"/>
    <tableColumn id="9964" xr3:uid="{0CD3860A-7A66-B04D-A22C-71B20A207021}" name="Column9964" dataDxfId="6420"/>
    <tableColumn id="9965" xr3:uid="{DD2C205E-BA38-7F49-9F53-0A3C39FF178D}" name="Column9965" dataDxfId="6419"/>
    <tableColumn id="9966" xr3:uid="{DBE12FC5-2B81-AB48-A123-599D71A14B54}" name="Column9966" dataDxfId="6418"/>
    <tableColumn id="9967" xr3:uid="{188784DB-77FD-3243-9D13-EACC9CAA3502}" name="Column9967" dataDxfId="6417"/>
    <tableColumn id="9968" xr3:uid="{ED66B233-2E5B-6449-89F4-6F6C90AA474D}" name="Column9968" dataDxfId="6416"/>
    <tableColumn id="9969" xr3:uid="{7A69C306-DA78-654E-B5E9-B3285353681C}" name="Column9969" dataDxfId="6415"/>
    <tableColumn id="9970" xr3:uid="{058A2ADE-3B67-8F4D-AB6C-9FB9BD20FAC3}" name="Column9970" dataDxfId="6414"/>
    <tableColumn id="9971" xr3:uid="{9B594391-7B29-9648-B0CF-432C8E5B3A33}" name="Column9971" dataDxfId="6413"/>
    <tableColumn id="9972" xr3:uid="{E6FD629C-8816-0943-8751-255E41673A07}" name="Column9972" dataDxfId="6412"/>
    <tableColumn id="9973" xr3:uid="{7792D5A0-37E5-8841-BE61-95C0920E0250}" name="Column9973" dataDxfId="6411"/>
    <tableColumn id="9974" xr3:uid="{6ADF568B-40C9-B747-86AB-F38AF501D0A4}" name="Column9974" dataDxfId="6410"/>
    <tableColumn id="9975" xr3:uid="{CDBB318E-851E-C940-B743-6F1214DC0BE4}" name="Column9975" dataDxfId="6409"/>
    <tableColumn id="9976" xr3:uid="{07A531C4-B220-564B-B053-34A3F50B7889}" name="Column9976" dataDxfId="6408"/>
    <tableColumn id="9977" xr3:uid="{D8BF2BF3-9370-564E-A5F2-3AEB5F65FE8C}" name="Column9977" dataDxfId="6407"/>
    <tableColumn id="9978" xr3:uid="{9CCFB29C-D164-D142-8197-A38E9A925A71}" name="Column9978" dataDxfId="6406"/>
    <tableColumn id="9979" xr3:uid="{CEBAA4C4-5FE2-8D4E-881D-E3635561C7E3}" name="Column9979" dataDxfId="6405"/>
    <tableColumn id="9980" xr3:uid="{47FD320F-9FF0-724B-8E4E-76A6CB5B7C7C}" name="Column9980" dataDxfId="6404"/>
    <tableColumn id="9981" xr3:uid="{04DB4133-49D7-3142-9EEE-CF5C2389E867}" name="Column9981" dataDxfId="6403"/>
    <tableColumn id="9982" xr3:uid="{A906E017-44CC-F94A-8ECB-1167FDD896CA}" name="Column9982" dataDxfId="6402"/>
    <tableColumn id="9983" xr3:uid="{3AEBF7C1-188A-0F4E-AC3A-5B17AE21DF84}" name="Column9983" dataDxfId="6401"/>
    <tableColumn id="9984" xr3:uid="{72B7D758-ACC1-7C48-994F-6CC6F97CE72B}" name="Column9984" dataDxfId="6400"/>
    <tableColumn id="9985" xr3:uid="{ACECE478-A5C6-B04F-B991-E0252C660A48}" name="Column9985" dataDxfId="6399"/>
    <tableColumn id="9986" xr3:uid="{8F9C8F73-C200-384A-B564-E16CBCD44708}" name="Column9986" dataDxfId="6398"/>
    <tableColumn id="9987" xr3:uid="{B144434D-3546-3045-89C6-1978583CACDE}" name="Column9987" dataDxfId="6397"/>
    <tableColumn id="9988" xr3:uid="{008D0D4B-F57F-5D48-B21C-05C916B2A7A7}" name="Column9988" dataDxfId="6396"/>
    <tableColumn id="9989" xr3:uid="{5118999B-2DEC-2545-8B2C-CA2E522C51E9}" name="Column9989" dataDxfId="6395"/>
    <tableColumn id="9990" xr3:uid="{F4670E35-12A9-684D-8539-0379419D229A}" name="Column9990" dataDxfId="6394"/>
    <tableColumn id="9991" xr3:uid="{3CA8BDA0-0949-E84D-90B3-000D831931CB}" name="Column9991" dataDxfId="6393"/>
    <tableColumn id="9992" xr3:uid="{2BEFAB5A-BA17-0444-BEB7-463D7A259F67}" name="Column9992" dataDxfId="6392"/>
    <tableColumn id="9993" xr3:uid="{A3903EC6-10B2-1842-830A-8E589F46B22A}" name="Column9993" dataDxfId="6391"/>
    <tableColumn id="9994" xr3:uid="{18365E11-C637-884C-8B9C-44FD8A4E3D96}" name="Column9994" dataDxfId="6390"/>
    <tableColumn id="9995" xr3:uid="{4770D2CB-69B2-7044-92F5-FAB6878CE463}" name="Column9995" dataDxfId="6389"/>
    <tableColumn id="9996" xr3:uid="{BACAC6AD-A75D-4E40-96D5-B2F804C12C4B}" name="Column9996" dataDxfId="6388"/>
    <tableColumn id="9997" xr3:uid="{58983D7D-AABF-0747-8AF7-DB13D2DB2FB1}" name="Column9997" dataDxfId="6387"/>
    <tableColumn id="9998" xr3:uid="{E0439CB2-1E74-0A43-B327-C57D1158C8BB}" name="Column9998" dataDxfId="6386"/>
    <tableColumn id="9999" xr3:uid="{D1C18258-E1F1-CD41-8BB9-A39750D26F02}" name="Column9999" dataDxfId="6385"/>
    <tableColumn id="10000" xr3:uid="{8B37B2E4-C2E3-564C-9257-8563D563235C}" name="Column10000" dataDxfId="6384"/>
    <tableColumn id="10001" xr3:uid="{84791B01-362C-BE44-A4C3-33D75230A550}" name="Column10001" dataDxfId="6383"/>
    <tableColumn id="10002" xr3:uid="{1A5B4F00-727D-7348-8619-7C882F64A150}" name="Column10002" dataDxfId="6382"/>
    <tableColumn id="10003" xr3:uid="{E42200E1-31EB-A945-9605-B5CD20693C07}" name="Column10003" dataDxfId="6381"/>
    <tableColumn id="10004" xr3:uid="{BCC36FDF-E4F9-5D4C-A67A-538E6C2F7455}" name="Column10004" dataDxfId="6380"/>
    <tableColumn id="10005" xr3:uid="{E5FE1EF9-F5D5-7E4D-A19F-F0A4E9FECE58}" name="Column10005" dataDxfId="6379"/>
    <tableColumn id="10006" xr3:uid="{B4587C6B-63CA-354B-9DB8-9F5DFC5BB9DC}" name="Column10006" dataDxfId="6378"/>
    <tableColumn id="10007" xr3:uid="{D0360159-2689-B94E-AE5E-A559D85675C2}" name="Column10007" dataDxfId="6377"/>
    <tableColumn id="10008" xr3:uid="{44995367-CC3D-A74B-8454-42C5405959E2}" name="Column10008" dataDxfId="6376"/>
    <tableColumn id="10009" xr3:uid="{E0691C06-701E-9344-BB51-3D33C3B0D925}" name="Column10009" dataDxfId="6375"/>
    <tableColumn id="10010" xr3:uid="{B92676D6-AB81-3E44-9556-F8E1A6EE3924}" name="Column10010" dataDxfId="6374"/>
    <tableColumn id="10011" xr3:uid="{B7849EF4-F015-6240-96BA-42902AEBFD8F}" name="Column10011" dataDxfId="6373"/>
    <tableColumn id="10012" xr3:uid="{F420ADF7-CACF-384C-A1A3-DE6205863BD6}" name="Column10012" dataDxfId="6372"/>
    <tableColumn id="10013" xr3:uid="{2FB6F383-A17F-554B-B850-8D56D59E346B}" name="Column10013" dataDxfId="6371"/>
    <tableColumn id="10014" xr3:uid="{1B360184-32AB-3244-8F3F-6DD29932CBFC}" name="Column10014" dataDxfId="6370"/>
    <tableColumn id="10015" xr3:uid="{909E9557-9495-D044-8512-8FD918F7A4E5}" name="Column10015" dataDxfId="6369"/>
    <tableColumn id="10016" xr3:uid="{66B3D700-1AE4-9B4E-8F4A-70849C3B0286}" name="Column10016" dataDxfId="6368"/>
    <tableColumn id="10017" xr3:uid="{4E212299-67F5-B149-8168-FC2E5B5E69E1}" name="Column10017" dataDxfId="6367"/>
    <tableColumn id="10018" xr3:uid="{1EF0F8AA-ED10-2044-B7A9-EF84FAF8F5C8}" name="Column10018" dataDxfId="6366"/>
    <tableColumn id="10019" xr3:uid="{299D94E6-7A4B-8A42-846D-0ED4006F5F0A}" name="Column10019" dataDxfId="6365"/>
    <tableColumn id="10020" xr3:uid="{0EF06F43-0C09-4246-9D89-FC4D403F8E37}" name="Column10020" dataDxfId="6364"/>
    <tableColumn id="10021" xr3:uid="{7B1057C2-6D0C-BD40-A0F5-338F677ABE14}" name="Column10021" dataDxfId="6363"/>
    <tableColumn id="10022" xr3:uid="{B60B5201-1F01-7444-B126-516DC0FDDA93}" name="Column10022" dataDxfId="6362"/>
    <tableColumn id="10023" xr3:uid="{98BF8980-A9E0-6148-8682-8AB56AA0C59A}" name="Column10023" dataDxfId="6361"/>
    <tableColumn id="10024" xr3:uid="{33C84795-18A7-2A46-BD49-F8EA2789BA38}" name="Column10024" dataDxfId="6360"/>
    <tableColumn id="10025" xr3:uid="{ECF15C37-1B33-0C4C-BEA1-3D763BADAF88}" name="Column10025" dataDxfId="6359"/>
    <tableColumn id="10026" xr3:uid="{623BECDF-177D-8A43-975E-D6B3E8C35F4D}" name="Column10026" dataDxfId="6358"/>
    <tableColumn id="10027" xr3:uid="{0300F8D5-607B-BD4C-B196-F068671976DB}" name="Column10027" dataDxfId="6357"/>
    <tableColumn id="10028" xr3:uid="{707B8A06-8633-6E4B-BC68-B690E8D2EABF}" name="Column10028" dataDxfId="6356"/>
    <tableColumn id="10029" xr3:uid="{DB4619CA-C787-EA47-B4AD-4DA5AE8A548A}" name="Column10029" dataDxfId="6355"/>
    <tableColumn id="10030" xr3:uid="{C6F8F728-063E-DA45-AAA6-E8C3320AA477}" name="Column10030" dataDxfId="6354"/>
    <tableColumn id="10031" xr3:uid="{14FA634B-437B-754D-8AC2-9FA3C9CAB204}" name="Column10031" dataDxfId="6353"/>
    <tableColumn id="10032" xr3:uid="{C9486081-E2AB-5545-B4E6-D32DE0C128EB}" name="Column10032" dataDxfId="6352"/>
    <tableColumn id="10033" xr3:uid="{981868A3-5CD3-2C49-B2E4-BF0E0D2D36A2}" name="Column10033" dataDxfId="6351"/>
    <tableColumn id="10034" xr3:uid="{ABB09C0F-D499-5F4D-BBD2-A808358A392C}" name="Column10034" dataDxfId="6350"/>
    <tableColumn id="10035" xr3:uid="{62D85EBE-018C-284D-87A4-3A21175C4F90}" name="Column10035" dataDxfId="6349"/>
    <tableColumn id="10036" xr3:uid="{784BEE23-CE0D-6D44-B8C0-EBDB79A4CA5E}" name="Column10036" dataDxfId="6348"/>
    <tableColumn id="10037" xr3:uid="{098D6A13-5A1D-684B-9E17-835B424C0904}" name="Column10037" dataDxfId="6347"/>
    <tableColumn id="10038" xr3:uid="{FE85EFC0-070E-FA41-B9F1-8317AE26476D}" name="Column10038" dataDxfId="6346"/>
    <tableColumn id="10039" xr3:uid="{6B6B0106-3069-224B-8A82-9A986AB5F0B8}" name="Column10039" dataDxfId="6345"/>
    <tableColumn id="10040" xr3:uid="{15EE622C-7802-E141-8DEB-A10714775EAF}" name="Column10040" dataDxfId="6344"/>
    <tableColumn id="10041" xr3:uid="{3C398220-E1B9-084B-ADB5-0933ABE42915}" name="Column10041" dataDxfId="6343"/>
    <tableColumn id="10042" xr3:uid="{7ECCE76E-3B46-CF45-978C-CE853D9C046F}" name="Column10042" dataDxfId="6342"/>
    <tableColumn id="10043" xr3:uid="{396EA4ED-AE5A-F849-B5BD-DC1ED8769401}" name="Column10043" dataDxfId="6341"/>
    <tableColumn id="10044" xr3:uid="{490E4AF8-F50C-1940-9BB1-6777480849F4}" name="Column10044" dataDxfId="6340"/>
    <tableColumn id="10045" xr3:uid="{3BD397FD-A7DC-AD4E-AF19-C95089C1088A}" name="Column10045" dataDxfId="6339"/>
    <tableColumn id="10046" xr3:uid="{6E9DBA29-470F-7742-995D-D637FD5794F7}" name="Column10046" dataDxfId="6338"/>
    <tableColumn id="10047" xr3:uid="{8B9FE1E7-F1BC-D147-A0E0-7A536ECA99FA}" name="Column10047" dataDxfId="6337"/>
    <tableColumn id="10048" xr3:uid="{AFA6933B-71A3-8E48-9F85-1A76B4F65C53}" name="Column10048" dataDxfId="6336"/>
    <tableColumn id="10049" xr3:uid="{A2DD21E8-9D14-F646-9B68-6E03A3A7CC1A}" name="Column10049" dataDxfId="6335"/>
    <tableColumn id="10050" xr3:uid="{0BCEC8A5-2A7D-C342-87BB-60AE34F4840A}" name="Column10050" dataDxfId="6334"/>
    <tableColumn id="10051" xr3:uid="{D9E3D173-9F9C-5148-956E-50A21DCC8FFC}" name="Column10051" dataDxfId="6333"/>
    <tableColumn id="10052" xr3:uid="{F22D46C6-0A4A-D049-9CB2-74B3C8F7FFA9}" name="Column10052" dataDxfId="6332"/>
    <tableColumn id="10053" xr3:uid="{0FFE965B-A1B6-ED4F-9450-BA5E6611D51F}" name="Column10053" dataDxfId="6331"/>
    <tableColumn id="10054" xr3:uid="{AFC4F7EA-C545-634D-8F2C-CD07AF69EE7D}" name="Column10054" dataDxfId="6330"/>
    <tableColumn id="10055" xr3:uid="{79E59856-F66D-2244-812F-D4E88C8926BE}" name="Column10055" dataDxfId="6329"/>
    <tableColumn id="10056" xr3:uid="{5DC2DE3D-084E-3F43-8FF7-EBC3AEAB26B0}" name="Column10056" dataDxfId="6328"/>
    <tableColumn id="10057" xr3:uid="{6CE8BA1B-D229-0E4C-A028-4C714B2EBEE8}" name="Column10057" dataDxfId="6327"/>
    <tableColumn id="10058" xr3:uid="{BB3BB815-F3A5-0C4E-8DFF-CCD8D8B1A058}" name="Column10058" dataDxfId="6326"/>
    <tableColumn id="10059" xr3:uid="{82D3DF61-6618-4144-9D15-B33FCC7CA5B1}" name="Column10059" dataDxfId="6325"/>
    <tableColumn id="10060" xr3:uid="{F5651B43-9890-B14C-8954-35B3E042CAEE}" name="Column10060" dataDxfId="6324"/>
    <tableColumn id="10061" xr3:uid="{BDB79D96-D705-8A49-A91A-3349896F3810}" name="Column10061" dataDxfId="6323"/>
    <tableColumn id="10062" xr3:uid="{11B7B6CE-FB42-434F-9F81-C97E35DAAB71}" name="Column10062" dataDxfId="6322"/>
    <tableColumn id="10063" xr3:uid="{DD1AD647-CD4B-8946-9901-12DF0DFC394F}" name="Column10063" dataDxfId="6321"/>
    <tableColumn id="10064" xr3:uid="{681BFDF6-471C-A842-908E-19E7A05B440D}" name="Column10064" dataDxfId="6320"/>
    <tableColumn id="10065" xr3:uid="{C53CCA44-9FA9-1847-85FB-7250FFBCD78B}" name="Column10065" dataDxfId="6319"/>
    <tableColumn id="10066" xr3:uid="{C1B06F38-45E3-D044-8C7C-A28F1C43A127}" name="Column10066" dataDxfId="6318"/>
    <tableColumn id="10067" xr3:uid="{08525592-0452-1246-BDE4-17218D92883E}" name="Column10067" dataDxfId="6317"/>
    <tableColumn id="10068" xr3:uid="{DA0E0F15-374A-2E41-BF52-98A4688B237D}" name="Column10068" dataDxfId="6316"/>
    <tableColumn id="10069" xr3:uid="{5D7F2045-557A-164E-A836-B47EA4A9CDCA}" name="Column10069" dataDxfId="6315"/>
    <tableColumn id="10070" xr3:uid="{57C2A940-E75B-C942-B1CE-31782DB4F926}" name="Column10070" dataDxfId="6314"/>
    <tableColumn id="10071" xr3:uid="{F03E506B-695F-1643-BEF8-BC598082E7A3}" name="Column10071" dataDxfId="6313"/>
    <tableColumn id="10072" xr3:uid="{0F0C393A-5865-D84C-A1DE-655DF19E2925}" name="Column10072" dataDxfId="6312"/>
    <tableColumn id="10073" xr3:uid="{AC3BCD0A-94D7-824A-A35D-8FA4546BB868}" name="Column10073" dataDxfId="6311"/>
    <tableColumn id="10074" xr3:uid="{1FC26314-81DD-8F4A-8C2D-358485874F92}" name="Column10074" dataDxfId="6310"/>
    <tableColumn id="10075" xr3:uid="{AD5C7856-C745-4E48-B593-91D0567C51A2}" name="Column10075" dataDxfId="6309"/>
    <tableColumn id="10076" xr3:uid="{5B01B116-AEC8-E44C-A84B-71103607AAFE}" name="Column10076" dataDxfId="6308"/>
    <tableColumn id="10077" xr3:uid="{CAAD4FD3-05EA-9446-BAFF-A7A1A9728FA6}" name="Column10077" dataDxfId="6307"/>
    <tableColumn id="10078" xr3:uid="{AC507661-8658-8F41-B929-E2E9DAEC8473}" name="Column10078" dataDxfId="6306"/>
    <tableColumn id="10079" xr3:uid="{4CDE3ECA-4F6A-2144-B3ED-9BC1479ECC3F}" name="Column10079" dataDxfId="6305"/>
    <tableColumn id="10080" xr3:uid="{C0C796E8-7EF2-4648-B7C1-34FCC9E83704}" name="Column10080" dataDxfId="6304"/>
    <tableColumn id="10081" xr3:uid="{F1B72246-0BB9-224B-8A70-4061492B8B37}" name="Column10081" dataDxfId="6303"/>
    <tableColumn id="10082" xr3:uid="{6A7D9F29-23FB-DD47-8065-D5AFAAB5D16A}" name="Column10082" dataDxfId="6302"/>
    <tableColumn id="10083" xr3:uid="{B1AE75EC-194C-3043-BE46-60AF9EC07CE0}" name="Column10083" dataDxfId="6301"/>
    <tableColumn id="10084" xr3:uid="{B8BFF3EB-EA33-F14F-A0BC-4B62F947307C}" name="Column10084" dataDxfId="6300"/>
    <tableColumn id="10085" xr3:uid="{6D07560C-C0B0-2B45-97DE-8969AC3E4A71}" name="Column10085" dataDxfId="6299"/>
    <tableColumn id="10086" xr3:uid="{AF760523-F700-CD43-BDF7-24FCF0B2F5D0}" name="Column10086" dataDxfId="6298"/>
    <tableColumn id="10087" xr3:uid="{72671651-EDB4-EB48-BFDA-03CB531CA0C3}" name="Column10087" dataDxfId="6297"/>
    <tableColumn id="10088" xr3:uid="{4A54C50E-D30C-9E4D-9928-65EE7B930D76}" name="Column10088" dataDxfId="6296"/>
    <tableColumn id="10089" xr3:uid="{A04F5D81-4211-1B42-BCE1-7189A230B103}" name="Column10089" dataDxfId="6295"/>
    <tableColumn id="10090" xr3:uid="{32B9050F-8BFB-474E-BE02-241367F7B9C0}" name="Column10090" dataDxfId="6294"/>
    <tableColumn id="10091" xr3:uid="{7F13E509-87C5-104A-A296-C705E8A7CE63}" name="Column10091" dataDxfId="6293"/>
    <tableColumn id="10092" xr3:uid="{84CB9F63-36DD-DC41-A396-DE0A9460E470}" name="Column10092" dataDxfId="6292"/>
    <tableColumn id="10093" xr3:uid="{64948A72-D93D-0F48-BC9C-24B0D245D374}" name="Column10093" dataDxfId="6291"/>
    <tableColumn id="10094" xr3:uid="{655CE487-C87E-344B-859E-20C12D9218D6}" name="Column10094" dataDxfId="6290"/>
    <tableColumn id="10095" xr3:uid="{E78133FA-41E8-EE47-84C8-69AE8B16446F}" name="Column10095" dataDxfId="6289"/>
    <tableColumn id="10096" xr3:uid="{6DAD8D60-1A77-1D46-A4F9-329B2CCE5C0F}" name="Column10096" dataDxfId="6288"/>
    <tableColumn id="10097" xr3:uid="{91F7EF1A-CD1F-EC40-A752-CB97FA96155A}" name="Column10097" dataDxfId="6287"/>
    <tableColumn id="10098" xr3:uid="{6B3E1EB0-DA83-6746-AC67-DC440FF9D130}" name="Column10098" dataDxfId="6286"/>
    <tableColumn id="10099" xr3:uid="{9C89E085-F61B-6949-811F-E75ECDA5A365}" name="Column10099" dataDxfId="6285"/>
    <tableColumn id="10100" xr3:uid="{DF9535BB-FFCB-B445-967A-610FB5ECA499}" name="Column10100" dataDxfId="6284"/>
    <tableColumn id="10101" xr3:uid="{08B207CE-6EAC-AD4E-8EFA-E54C38D608A0}" name="Column10101" dataDxfId="6283"/>
    <tableColumn id="10102" xr3:uid="{C60075C0-F763-2A4A-A1D7-7237F8A2FC33}" name="Column10102" dataDxfId="6282"/>
    <tableColumn id="10103" xr3:uid="{06325884-108B-B746-9B8F-054D9CF7F80B}" name="Column10103" dataDxfId="6281"/>
    <tableColumn id="10104" xr3:uid="{D87ED14C-CBD2-CC45-813E-DCA4DB60DF9C}" name="Column10104" dataDxfId="6280"/>
    <tableColumn id="10105" xr3:uid="{412D3A2F-B884-AA4B-89C9-3C0A78A1085F}" name="Column10105" dataDxfId="6279"/>
    <tableColumn id="10106" xr3:uid="{1F1295F2-83F7-324D-81BD-65F3CAC80F19}" name="Column10106" dataDxfId="6278"/>
    <tableColumn id="10107" xr3:uid="{5DB0E928-FE80-7D4D-BC40-233A1AF485A2}" name="Column10107" dataDxfId="6277"/>
    <tableColumn id="10108" xr3:uid="{B66C810E-68D1-B14F-9D2F-17AAD21AA80D}" name="Column10108" dataDxfId="6276"/>
    <tableColumn id="10109" xr3:uid="{C9C6D962-D40E-6846-983B-3A90E3DA70E3}" name="Column10109" dataDxfId="6275"/>
    <tableColumn id="10110" xr3:uid="{739C2A7E-DAC5-FD4D-8DFA-97DEF243B7E1}" name="Column10110" dataDxfId="6274"/>
    <tableColumn id="10111" xr3:uid="{67AA9995-219C-2942-960B-CEDE8B81E162}" name="Column10111" dataDxfId="6273"/>
    <tableColumn id="10112" xr3:uid="{BA266965-19F0-CB4A-AC32-6B4ACD2AEF20}" name="Column10112" dataDxfId="6272"/>
    <tableColumn id="10113" xr3:uid="{7BDD0533-6881-E140-9C21-45DA7B8FDB57}" name="Column10113" dataDxfId="6271"/>
    <tableColumn id="10114" xr3:uid="{ED921E5D-6E68-BD4C-BEF0-80FD67AA85F2}" name="Column10114" dataDxfId="6270"/>
    <tableColumn id="10115" xr3:uid="{05CD6CAF-A399-3945-9A31-3F55425B21D7}" name="Column10115" dataDxfId="6269"/>
    <tableColumn id="10116" xr3:uid="{370628D4-226E-F542-A7D2-E5DDEC3BC0DA}" name="Column10116" dataDxfId="6268"/>
    <tableColumn id="10117" xr3:uid="{75D802F8-57C8-E841-9D96-5558238342B6}" name="Column10117" dataDxfId="6267"/>
    <tableColumn id="10118" xr3:uid="{C4D44F6B-B1F0-8C4A-BA97-178C3413074C}" name="Column10118" dataDxfId="6266"/>
    <tableColumn id="10119" xr3:uid="{5ECF14AF-57BB-8C44-A407-50EA56AE142A}" name="Column10119" dataDxfId="6265"/>
    <tableColumn id="10120" xr3:uid="{39180609-EBB6-2A4D-B7A0-42B52E844C42}" name="Column10120" dataDxfId="6264"/>
    <tableColumn id="10121" xr3:uid="{FAE91F84-382A-C64F-A36B-AFE96C24D222}" name="Column10121" dataDxfId="6263"/>
    <tableColumn id="10122" xr3:uid="{85E1F7CB-CA5B-3849-9062-9DE773383E07}" name="Column10122" dataDxfId="6262"/>
    <tableColumn id="10123" xr3:uid="{DE7C56DA-CEA4-2745-9A6A-840ACC249A27}" name="Column10123" dataDxfId="6261"/>
    <tableColumn id="10124" xr3:uid="{B4EE9BEB-6F60-B447-8664-877F6B7B26B1}" name="Column10124" dataDxfId="6260"/>
    <tableColumn id="10125" xr3:uid="{1481C873-7065-9F45-BFF2-9AA53BF93F58}" name="Column10125" dataDxfId="6259"/>
    <tableColumn id="10126" xr3:uid="{DE744DA9-1BF6-9847-8599-03B1B9D484DC}" name="Column10126" dataDxfId="6258"/>
    <tableColumn id="10127" xr3:uid="{D046CEEC-C0D2-6A44-A7F5-29B8BEC37ED6}" name="Column10127" dataDxfId="6257"/>
    <tableColumn id="10128" xr3:uid="{39F00A91-C7AE-3F43-A7B5-1A41A57D500A}" name="Column10128" dataDxfId="6256"/>
    <tableColumn id="10129" xr3:uid="{3A86A57B-A054-8046-B0F6-8E72ED7CF822}" name="Column10129" dataDxfId="6255"/>
    <tableColumn id="10130" xr3:uid="{BC3F580A-BC4E-FE4C-8447-337FFD8A18BB}" name="Column10130" dataDxfId="6254"/>
    <tableColumn id="10131" xr3:uid="{605FA169-AB27-4E47-9147-8C428A4BFC46}" name="Column10131" dataDxfId="6253"/>
    <tableColumn id="10132" xr3:uid="{4FEBA5C0-6562-EF40-B457-BC9D79B9C793}" name="Column10132" dataDxfId="6252"/>
    <tableColumn id="10133" xr3:uid="{82B0EA21-A4FA-8F40-9D51-1BDB59181089}" name="Column10133" dataDxfId="6251"/>
    <tableColumn id="10134" xr3:uid="{1219343E-E933-E242-AB40-6833C58EAF5F}" name="Column10134" dataDxfId="6250"/>
    <tableColumn id="10135" xr3:uid="{FB65D9ED-6E72-AF44-A9DD-34BB55EBA8BC}" name="Column10135" dataDxfId="6249"/>
    <tableColumn id="10136" xr3:uid="{1D6196FA-C179-9C4A-A3A6-D8B867A1C081}" name="Column10136" dataDxfId="6248"/>
    <tableColumn id="10137" xr3:uid="{FCC2E315-D051-784D-B81F-8A11ABDECAC8}" name="Column10137" dataDxfId="6247"/>
    <tableColumn id="10138" xr3:uid="{F10B1122-47BE-D640-AC95-2DFA7ED0591F}" name="Column10138" dataDxfId="6246"/>
    <tableColumn id="10139" xr3:uid="{1AB8656E-FDE1-914A-A9F2-6DA55C78B4BD}" name="Column10139" dataDxfId="6245"/>
    <tableColumn id="10140" xr3:uid="{66AF1148-26D4-464A-B233-18CB55B1F8BD}" name="Column10140" dataDxfId="6244"/>
    <tableColumn id="10141" xr3:uid="{3F2D719E-7A52-554B-A562-176D94995165}" name="Column10141" dataDxfId="6243"/>
    <tableColumn id="10142" xr3:uid="{6D8B28C5-9F5E-E847-B7D7-D9DCC551DE93}" name="Column10142" dataDxfId="6242"/>
    <tableColumn id="10143" xr3:uid="{B3005564-DF16-A64D-82F8-A7A9FC91E46F}" name="Column10143" dataDxfId="6241"/>
    <tableColumn id="10144" xr3:uid="{F13CD2E3-960A-4A49-8F33-AFF140596285}" name="Column10144" dataDxfId="6240"/>
    <tableColumn id="10145" xr3:uid="{FF485B80-42E9-AB45-B883-2D6782526237}" name="Column10145" dataDxfId="6239"/>
    <tableColumn id="10146" xr3:uid="{8519295D-106A-D743-AC22-4AE4AB67B208}" name="Column10146" dataDxfId="6238"/>
    <tableColumn id="10147" xr3:uid="{EB7B006E-A720-D648-ABF6-D1E6CF10F373}" name="Column10147" dataDxfId="6237"/>
    <tableColumn id="10148" xr3:uid="{926F53DB-304E-2243-9A73-4B8ADAA59DE3}" name="Column10148" dataDxfId="6236"/>
    <tableColumn id="10149" xr3:uid="{8EBB6C04-9927-044A-85EC-87655E5BFD56}" name="Column10149" dataDxfId="6235"/>
    <tableColumn id="10150" xr3:uid="{1E008C32-C4A5-FE42-A120-3020C14BA6F4}" name="Column10150" dataDxfId="6234"/>
    <tableColumn id="10151" xr3:uid="{93DA4B72-866F-4E4F-B202-5DBB9BBE4434}" name="Column10151" dataDxfId="6233"/>
    <tableColumn id="10152" xr3:uid="{01BCE13D-AD7C-5B47-97CF-112C24914D42}" name="Column10152" dataDxfId="6232"/>
    <tableColumn id="10153" xr3:uid="{383AB945-907F-9B4D-B426-5FEE1AB374E2}" name="Column10153" dataDxfId="6231"/>
    <tableColumn id="10154" xr3:uid="{ADC32246-6E12-654C-B397-B7B2EE3B8AED}" name="Column10154" dataDxfId="6230"/>
    <tableColumn id="10155" xr3:uid="{7FD2BD16-5BD1-104C-BAE3-69A04973682C}" name="Column10155" dataDxfId="6229"/>
    <tableColumn id="10156" xr3:uid="{68667B90-FC3B-1440-A6E1-F01784723F3E}" name="Column10156" dataDxfId="6228"/>
    <tableColumn id="10157" xr3:uid="{7E540D04-E6C7-8042-A268-24E2550EF402}" name="Column10157" dataDxfId="6227"/>
    <tableColumn id="10158" xr3:uid="{FB1758CA-B3B5-3449-95F2-7C492C037CE9}" name="Column10158" dataDxfId="6226"/>
    <tableColumn id="10159" xr3:uid="{97554843-E891-9641-BE8D-411E00689811}" name="Column10159" dataDxfId="6225"/>
    <tableColumn id="10160" xr3:uid="{15CF56D4-7537-9141-BBCC-F406F2F8222F}" name="Column10160" dataDxfId="6224"/>
    <tableColumn id="10161" xr3:uid="{C3A40AAF-F6D8-6F40-821D-324CB5781B1C}" name="Column10161" dataDxfId="6223"/>
    <tableColumn id="10162" xr3:uid="{FC878D82-BF91-6A43-9BE3-51E563684929}" name="Column10162" dataDxfId="6222"/>
    <tableColumn id="10163" xr3:uid="{A01A7DA6-3190-414D-B396-33C51A6D3C09}" name="Column10163" dataDxfId="6221"/>
    <tableColumn id="10164" xr3:uid="{15F3860B-54D3-6447-B9E1-7D04733DEA5C}" name="Column10164" dataDxfId="6220"/>
    <tableColumn id="10165" xr3:uid="{00D9583F-2E2F-6B42-82CC-302925E1E3C4}" name="Column10165" dataDxfId="6219"/>
    <tableColumn id="10166" xr3:uid="{4B9E285C-A29C-B146-8438-7E97E0263A8D}" name="Column10166" dataDxfId="6218"/>
    <tableColumn id="10167" xr3:uid="{003122AC-F0D5-9544-B881-9CBE833C2DE4}" name="Column10167" dataDxfId="6217"/>
    <tableColumn id="10168" xr3:uid="{E7D85F68-51AD-5C46-BD24-EAD066F00201}" name="Column10168" dataDxfId="6216"/>
    <tableColumn id="10169" xr3:uid="{CADE8FA7-916A-CD44-B000-93D77945EDEB}" name="Column10169" dataDxfId="6215"/>
    <tableColumn id="10170" xr3:uid="{39C37C73-314D-9948-B873-8B1A01A77E34}" name="Column10170" dataDxfId="6214"/>
    <tableColumn id="10171" xr3:uid="{A84B6704-8E5D-3542-A86A-D27233D1B009}" name="Column10171" dataDxfId="6213"/>
    <tableColumn id="10172" xr3:uid="{6EBC6A8C-72E8-E949-B1D3-B6DB4ECC4767}" name="Column10172" dataDxfId="6212"/>
    <tableColumn id="10173" xr3:uid="{956924B5-4B3E-1F4B-A3D4-82F577F8EB70}" name="Column10173" dataDxfId="6211"/>
    <tableColumn id="10174" xr3:uid="{7B645DCE-7B9E-DF40-A979-2F381D1BF74E}" name="Column10174" dataDxfId="6210"/>
    <tableColumn id="10175" xr3:uid="{2140A879-7524-2449-9B5E-B08F3BFBB2A0}" name="Column10175" dataDxfId="6209"/>
    <tableColumn id="10176" xr3:uid="{8EEFF80E-0A02-974C-AB6F-9CE69165B55F}" name="Column10176" dataDxfId="6208"/>
    <tableColumn id="10177" xr3:uid="{82CC1962-CFFF-6C41-8CE0-4A425505DCD5}" name="Column10177" dataDxfId="6207"/>
    <tableColumn id="10178" xr3:uid="{55D7BB67-8DCF-6B4D-9349-7D29A1F213A2}" name="Column10178" dataDxfId="6206"/>
    <tableColumn id="10179" xr3:uid="{3B2BAE9B-4219-7741-B64C-66E2C0A284FB}" name="Column10179" dataDxfId="6205"/>
    <tableColumn id="10180" xr3:uid="{F95FBF17-11FC-9549-BBA8-944A7F064D51}" name="Column10180" dataDxfId="6204"/>
    <tableColumn id="10181" xr3:uid="{5FB46318-DCED-9846-BC65-D9A908BEB6FA}" name="Column10181" dataDxfId="6203"/>
    <tableColumn id="10182" xr3:uid="{1489BACD-7ABF-6F40-A082-BFA4D101E0BE}" name="Column10182" dataDxfId="6202"/>
    <tableColumn id="10183" xr3:uid="{60DCF1D7-C333-5745-99FB-FC6D544A9022}" name="Column10183" dataDxfId="6201"/>
    <tableColumn id="10184" xr3:uid="{047C66D0-5720-C04B-A289-96C8352682AB}" name="Column10184" dataDxfId="6200"/>
    <tableColumn id="10185" xr3:uid="{A72444C5-D7E8-8243-806A-4490706E6AA7}" name="Column10185" dataDxfId="6199"/>
    <tableColumn id="10186" xr3:uid="{845D7D84-438F-6248-B140-DECA596C81BE}" name="Column10186" dataDxfId="6198"/>
    <tableColumn id="10187" xr3:uid="{2BE83349-D6E6-D54B-8493-7E72AD3FD7B3}" name="Column10187" dataDxfId="6197"/>
    <tableColumn id="10188" xr3:uid="{19B2FB32-C7E3-FE49-9561-A37C6A022A7D}" name="Column10188" dataDxfId="6196"/>
    <tableColumn id="10189" xr3:uid="{5B4C2C5E-2CA3-D44C-9E50-31ED70C0DC2A}" name="Column10189" dataDxfId="6195"/>
    <tableColumn id="10190" xr3:uid="{993FF45E-F42A-8945-BFCA-52A2C53B34FA}" name="Column10190" dataDxfId="6194"/>
    <tableColumn id="10191" xr3:uid="{BFF049EF-5AF1-D44A-BFF8-5CE24868F109}" name="Column10191" dataDxfId="6193"/>
    <tableColumn id="10192" xr3:uid="{59CDD3B0-CC2C-C04D-9EFC-ECC668651278}" name="Column10192" dataDxfId="6192"/>
    <tableColumn id="10193" xr3:uid="{636C5BF8-AB6F-3943-96DD-2A13EF8072B6}" name="Column10193" dataDxfId="6191"/>
    <tableColumn id="10194" xr3:uid="{858221A6-EA39-9941-A690-20DB21B64D8A}" name="Column10194" dataDxfId="6190"/>
    <tableColumn id="10195" xr3:uid="{D1CDD279-0BC8-F34B-8B00-358308402D70}" name="Column10195" dataDxfId="6189"/>
    <tableColumn id="10196" xr3:uid="{CB87E4F7-6C27-5B40-954E-8FF493047EDE}" name="Column10196" dataDxfId="6188"/>
    <tableColumn id="10197" xr3:uid="{A9D4E9F4-B91C-3848-9181-CE03BBE6C2B3}" name="Column10197" dataDxfId="6187"/>
    <tableColumn id="10198" xr3:uid="{2626EC7D-4F04-CE4E-9689-53CE4184D14C}" name="Column10198" dataDxfId="6186"/>
    <tableColumn id="10199" xr3:uid="{65917F3B-A611-0340-8973-FEBBA1B9CB1A}" name="Column10199" dataDxfId="6185"/>
    <tableColumn id="10200" xr3:uid="{242D2A95-7F34-C747-BE6C-CB935BFE98C7}" name="Column10200" dataDxfId="6184"/>
    <tableColumn id="10201" xr3:uid="{A02EF965-6663-744F-968C-1B4DC8092566}" name="Column10201" dataDxfId="6183"/>
    <tableColumn id="10202" xr3:uid="{7E91B423-18B2-7443-987F-8F311DDE1BA6}" name="Column10202" dataDxfId="6182"/>
    <tableColumn id="10203" xr3:uid="{895A5784-0A68-A343-A091-37F5DC72F600}" name="Column10203" dataDxfId="6181"/>
    <tableColumn id="10204" xr3:uid="{1AB9D1CA-3C32-2842-BB2A-B2F03E2D6E6D}" name="Column10204" dataDxfId="6180"/>
    <tableColumn id="10205" xr3:uid="{9910173B-E1AA-0243-8CD4-5086B57DF460}" name="Column10205" dataDxfId="6179"/>
    <tableColumn id="10206" xr3:uid="{6451AA73-51BF-8D4B-AA80-7142F6B3BE76}" name="Column10206" dataDxfId="6178"/>
    <tableColumn id="10207" xr3:uid="{2DD54AE5-22AE-0E45-8EA2-8861DB691AE5}" name="Column10207" dataDxfId="6177"/>
    <tableColumn id="10208" xr3:uid="{14060ED8-4695-7547-9A00-BF3842DB5052}" name="Column10208" dataDxfId="6176"/>
    <tableColumn id="10209" xr3:uid="{F76DAC82-B801-7D4B-94EA-6CD590204D66}" name="Column10209" dataDxfId="6175"/>
    <tableColumn id="10210" xr3:uid="{BF224771-5903-B645-B7F3-C4D3363DED0B}" name="Column10210" dataDxfId="6174"/>
    <tableColumn id="10211" xr3:uid="{92AE4A07-CDFC-FF4E-9B31-F1D63516F839}" name="Column10211" dataDxfId="6173"/>
    <tableColumn id="10212" xr3:uid="{DFB4233A-966D-C049-ACC9-CA4DDC9A1523}" name="Column10212" dataDxfId="6172"/>
    <tableColumn id="10213" xr3:uid="{AF8705BB-8DAE-CE4B-8436-F82FD16F0F08}" name="Column10213" dataDxfId="6171"/>
    <tableColumn id="10214" xr3:uid="{96F3AB7E-0EF5-A247-ABF8-719887B51E55}" name="Column10214" dataDxfId="6170"/>
    <tableColumn id="10215" xr3:uid="{EB22EEF1-8A2C-D14C-BC27-8D99F8195296}" name="Column10215" dataDxfId="6169"/>
    <tableColumn id="10216" xr3:uid="{7B2F6862-1BA8-7F44-866F-A55D8DB7593F}" name="Column10216" dataDxfId="6168"/>
    <tableColumn id="10217" xr3:uid="{B9C2926B-D630-324E-A1BE-67689A051A80}" name="Column10217" dataDxfId="6167"/>
    <tableColumn id="10218" xr3:uid="{22CD46D0-C137-0A48-ACC1-0AD91CC2F523}" name="Column10218" dataDxfId="6166"/>
    <tableColumn id="10219" xr3:uid="{F3B6DD1B-3011-2D49-B275-F38073A0D2CD}" name="Column10219" dataDxfId="6165"/>
    <tableColumn id="10220" xr3:uid="{DC491AF7-B0FE-F345-8AEF-62A9F3E66CB5}" name="Column10220" dataDxfId="6164"/>
    <tableColumn id="10221" xr3:uid="{6F1E4A63-12D3-EC4B-B1C5-7BB1858C4D00}" name="Column10221" dataDxfId="6163"/>
    <tableColumn id="10222" xr3:uid="{CB8E5703-79FA-014E-8496-C770E03013DC}" name="Column10222" dataDxfId="6162"/>
    <tableColumn id="10223" xr3:uid="{8465C301-88C8-1C45-B256-5FC202FFEE83}" name="Column10223" dataDxfId="6161"/>
    <tableColumn id="10224" xr3:uid="{98BD9E0A-D356-4140-8F3F-8CAE64BB0691}" name="Column10224" dataDxfId="6160"/>
    <tableColumn id="10225" xr3:uid="{DE5E1C54-5B8C-E746-AE17-4E5340C2C78F}" name="Column10225" dataDxfId="6159"/>
    <tableColumn id="10226" xr3:uid="{EA403825-1B9E-0C47-83CF-C111B2FCE40E}" name="Column10226" dataDxfId="6158"/>
    <tableColumn id="10227" xr3:uid="{5393C321-F289-EB44-A60A-68C9FC63C285}" name="Column10227" dataDxfId="6157"/>
    <tableColumn id="10228" xr3:uid="{C2A50FC3-4E9C-144B-A8D6-D288CFC2D014}" name="Column10228" dataDxfId="6156"/>
    <tableColumn id="10229" xr3:uid="{FF1697C1-110E-7849-95A8-0D463177881C}" name="Column10229" dataDxfId="6155"/>
    <tableColumn id="10230" xr3:uid="{48F02EF0-665E-374E-84FE-10BA6ECCAA70}" name="Column10230" dataDxfId="6154"/>
    <tableColumn id="10231" xr3:uid="{32135D7F-4D85-334A-B127-D954C50C8E0B}" name="Column10231" dataDxfId="6153"/>
    <tableColumn id="10232" xr3:uid="{862BA7F1-149A-2744-9F53-9A04BD4544E1}" name="Column10232" dataDxfId="6152"/>
    <tableColumn id="10233" xr3:uid="{9D273767-6134-D044-9044-564FE1B9B7BB}" name="Column10233" dataDxfId="6151"/>
    <tableColumn id="10234" xr3:uid="{A4EE6DA2-62B7-234E-9D37-DF9564683B94}" name="Column10234" dataDxfId="6150"/>
    <tableColumn id="10235" xr3:uid="{914D2108-91FA-4F4B-B725-58365122B194}" name="Column10235" dataDxfId="6149"/>
    <tableColumn id="10236" xr3:uid="{C7BCB4C4-111B-C64C-AC61-ED8702E6284A}" name="Column10236" dataDxfId="6148"/>
    <tableColumn id="10237" xr3:uid="{7494FBE7-03B4-CF41-A8DB-6D84E4204097}" name="Column10237" dataDxfId="6147"/>
    <tableColumn id="10238" xr3:uid="{BB34C1D6-0EF4-0E44-A685-9F23B5F6B7D0}" name="Column10238" dataDxfId="6146"/>
    <tableColumn id="10239" xr3:uid="{7E2B2B90-2AE9-0A43-9630-ADB9C74C6FC4}" name="Column10239" dataDxfId="6145"/>
    <tableColumn id="10240" xr3:uid="{9C71F415-347C-3445-91AC-E69F87ADAAC5}" name="Column10240" dataDxfId="6144"/>
    <tableColumn id="10241" xr3:uid="{7D3FB047-C0DE-4E4D-A76A-3A2A8503C8F4}" name="Column10241" dataDxfId="6143"/>
    <tableColumn id="10242" xr3:uid="{FC645B55-1CE2-4841-B838-1138A4BFC1AE}" name="Column10242" dataDxfId="6142"/>
    <tableColumn id="10243" xr3:uid="{4F3D5DAF-A703-F147-8794-369CE62CFB8D}" name="Column10243" dataDxfId="6141"/>
    <tableColumn id="10244" xr3:uid="{2A50030B-21BE-1A42-97FC-66032B62D7C4}" name="Column10244" dataDxfId="6140"/>
    <tableColumn id="10245" xr3:uid="{065D65C0-D29E-2645-A896-2DEB0F6DA8B0}" name="Column10245" dataDxfId="6139"/>
    <tableColumn id="10246" xr3:uid="{BAB6D41F-17F6-E440-BD6E-BBFA1B36BEA7}" name="Column10246" dataDxfId="6138"/>
    <tableColumn id="10247" xr3:uid="{42B6DB43-F72A-0A4E-8C9A-884D4BD957B2}" name="Column10247" dataDxfId="6137"/>
    <tableColumn id="10248" xr3:uid="{14F95B8D-6738-B746-8C08-1773A035E70D}" name="Column10248" dataDxfId="6136"/>
    <tableColumn id="10249" xr3:uid="{2AF26D09-EE2B-DD42-BBAE-F1C08CCA6C04}" name="Column10249" dataDxfId="6135"/>
    <tableColumn id="10250" xr3:uid="{97BD80A7-BE43-7644-A785-124615EEB7DA}" name="Column10250" dataDxfId="6134"/>
    <tableColumn id="10251" xr3:uid="{9AA0EE7D-A47C-1745-9E4B-AF5B74F02365}" name="Column10251" dataDxfId="6133"/>
    <tableColumn id="10252" xr3:uid="{FE1C574C-E527-2B4E-A8AE-EAA26D79F44D}" name="Column10252" dataDxfId="6132"/>
    <tableColumn id="10253" xr3:uid="{6F9CACC6-D31D-1F4C-AB91-866F02FDA5BE}" name="Column10253" dataDxfId="6131"/>
    <tableColumn id="10254" xr3:uid="{9B84FE90-F1AA-9946-9BDB-7ECADEFEA957}" name="Column10254" dataDxfId="6130"/>
    <tableColumn id="10255" xr3:uid="{AB93AC6D-EC29-6C4E-914B-F5FC022277F8}" name="Column10255" dataDxfId="6129"/>
    <tableColumn id="10256" xr3:uid="{9D8BC747-65C3-FA49-84C8-D661B02F2C03}" name="Column10256" dataDxfId="6128"/>
    <tableColumn id="10257" xr3:uid="{02410683-CBA9-6B43-B1C7-1F9D8AE3DB1C}" name="Column10257" dataDxfId="6127"/>
    <tableColumn id="10258" xr3:uid="{AD83F7F0-80F0-3A4F-92AE-F8CC11A512FD}" name="Column10258" dataDxfId="6126"/>
    <tableColumn id="10259" xr3:uid="{DC8B09E5-7F7D-494E-9A64-3E5B05B7F917}" name="Column10259" dataDxfId="6125"/>
    <tableColumn id="10260" xr3:uid="{3BC5E104-14CC-6C49-BD90-5E43C396899C}" name="Column10260" dataDxfId="6124"/>
    <tableColumn id="10261" xr3:uid="{6356D9CC-EA3A-B746-93A1-DC70A1FFAB70}" name="Column10261" dataDxfId="6123"/>
    <tableColumn id="10262" xr3:uid="{C3DA9D4E-4BB3-F243-83F2-E1FE50398336}" name="Column10262" dataDxfId="6122"/>
    <tableColumn id="10263" xr3:uid="{A57E8BC8-C968-A44B-9440-3FCC7DD3BF06}" name="Column10263" dataDxfId="6121"/>
    <tableColumn id="10264" xr3:uid="{C7F4CF35-891A-254F-B451-BEEFB201BCA1}" name="Column10264" dataDxfId="6120"/>
    <tableColumn id="10265" xr3:uid="{F99DCA52-8932-4347-BF6A-36488CA0D48A}" name="Column10265" dataDxfId="6119"/>
    <tableColumn id="10266" xr3:uid="{D5608D23-E6F7-544C-8DD4-EABDEFF47F3C}" name="Column10266" dataDxfId="6118"/>
    <tableColumn id="10267" xr3:uid="{21125798-9347-3F42-B384-AD289B1785B7}" name="Column10267" dataDxfId="6117"/>
    <tableColumn id="10268" xr3:uid="{70F810B6-AD06-094B-B074-A2151A47F915}" name="Column10268" dataDxfId="6116"/>
    <tableColumn id="10269" xr3:uid="{1D3DD997-4E12-A442-814A-097AA39018EF}" name="Column10269" dataDxfId="6115"/>
    <tableColumn id="10270" xr3:uid="{E53D968D-C062-B143-9416-55EABB640EDE}" name="Column10270" dataDxfId="6114"/>
    <tableColumn id="10271" xr3:uid="{AE941821-6EAE-E041-BC5C-46AB6B067BC4}" name="Column10271" dataDxfId="6113"/>
    <tableColumn id="10272" xr3:uid="{259668F4-D923-E84F-A414-264D96E6A040}" name="Column10272" dataDxfId="6112"/>
    <tableColumn id="10273" xr3:uid="{F6E47FDB-68D7-334E-A336-FED2C70E74EB}" name="Column10273" dataDxfId="6111"/>
    <tableColumn id="10274" xr3:uid="{F81B5A62-E921-C34E-871F-B1D39588D780}" name="Column10274" dataDxfId="6110"/>
    <tableColumn id="10275" xr3:uid="{E741F274-A8FB-474C-B3A5-451CE1383F43}" name="Column10275" dataDxfId="6109"/>
    <tableColumn id="10276" xr3:uid="{ADEC8455-AA9B-B647-817E-F1A064E0FBF2}" name="Column10276" dataDxfId="6108"/>
    <tableColumn id="10277" xr3:uid="{EDC31719-A961-1144-8EEE-9681ED682857}" name="Column10277" dataDxfId="6107"/>
    <tableColumn id="10278" xr3:uid="{19217CAD-F792-B54D-8572-F6ECE7C52093}" name="Column10278" dataDxfId="6106"/>
    <tableColumn id="10279" xr3:uid="{BD63A8F3-B0B3-DD46-AF2D-C05AD9639474}" name="Column10279" dataDxfId="6105"/>
    <tableColumn id="10280" xr3:uid="{BBD6CCDB-AD5A-C14A-AEDD-58E186BA458D}" name="Column10280" dataDxfId="6104"/>
    <tableColumn id="10281" xr3:uid="{0C192240-EBFF-7A4B-8ABE-BC6010BAF6DC}" name="Column10281" dataDxfId="6103"/>
    <tableColumn id="10282" xr3:uid="{DC34759E-1A34-494D-930E-0F0788E5A017}" name="Column10282" dataDxfId="6102"/>
    <tableColumn id="10283" xr3:uid="{CA332A7D-16C3-0742-AE13-90823A43D524}" name="Column10283" dataDxfId="6101"/>
    <tableColumn id="10284" xr3:uid="{8C8E7ED1-DB14-D94B-8E68-535E5162EE07}" name="Column10284" dataDxfId="6100"/>
    <tableColumn id="10285" xr3:uid="{0A96FB8A-1B1C-2849-93B7-AA2AA41FB080}" name="Column10285" dataDxfId="6099"/>
    <tableColumn id="10286" xr3:uid="{3A3E01BB-6CB1-764B-87DA-B0B146F34F1B}" name="Column10286" dataDxfId="6098"/>
    <tableColumn id="10287" xr3:uid="{4AE44727-BCBC-854B-A664-1531A6D1B850}" name="Column10287" dataDxfId="6097"/>
    <tableColumn id="10288" xr3:uid="{B801105F-5F3B-534C-9AD6-061949E79DC1}" name="Column10288" dataDxfId="6096"/>
    <tableColumn id="10289" xr3:uid="{2960C288-A557-234D-9363-354DEE53C4B1}" name="Column10289" dataDxfId="6095"/>
    <tableColumn id="10290" xr3:uid="{EE043C5C-79F2-314C-9F68-E176F8C4176F}" name="Column10290" dataDxfId="6094"/>
    <tableColumn id="10291" xr3:uid="{D06C69F6-ACBB-B643-81EC-E0A11BC6B078}" name="Column10291" dataDxfId="6093"/>
    <tableColumn id="10292" xr3:uid="{C0E18A36-0671-074D-B8DB-82359C5A85CE}" name="Column10292" dataDxfId="6092"/>
    <tableColumn id="10293" xr3:uid="{ABDB1252-6ED8-C14E-B77D-BA6EA286E0A9}" name="Column10293" dataDxfId="6091"/>
    <tableColumn id="10294" xr3:uid="{0CE408EA-C33B-174C-896E-752FCD4D318F}" name="Column10294" dataDxfId="6090"/>
    <tableColumn id="10295" xr3:uid="{74CD16A0-C640-AF41-8E56-873ECE685C9C}" name="Column10295" dataDxfId="6089"/>
    <tableColumn id="10296" xr3:uid="{252251AE-2BEE-F041-A8B0-374BB53D8A06}" name="Column10296" dataDxfId="6088"/>
    <tableColumn id="10297" xr3:uid="{2504B440-11AA-AD4E-BD70-A31246445F5E}" name="Column10297" dataDxfId="6087"/>
    <tableColumn id="10298" xr3:uid="{3D085636-7118-664E-A94A-2D173D22BA47}" name="Column10298" dataDxfId="6086"/>
    <tableColumn id="10299" xr3:uid="{4A8BF837-2B5C-6648-BEC2-FF4561CE9571}" name="Column10299" dataDxfId="6085"/>
    <tableColumn id="10300" xr3:uid="{4BB59EA3-B055-6A41-B283-FBD169704984}" name="Column10300" dataDxfId="6084"/>
    <tableColumn id="10301" xr3:uid="{E680331C-BDB3-D34B-9CB7-CE5766556847}" name="Column10301" dataDxfId="6083"/>
    <tableColumn id="10302" xr3:uid="{B1EBA458-D799-444D-9F2E-B47CAE920AFC}" name="Column10302" dataDxfId="6082"/>
    <tableColumn id="10303" xr3:uid="{18BD351F-F09B-3C4A-B952-623E7A34B852}" name="Column10303" dataDxfId="6081"/>
    <tableColumn id="10304" xr3:uid="{F265CA56-B454-3747-848E-78776CBB4BEA}" name="Column10304" dataDxfId="6080"/>
    <tableColumn id="10305" xr3:uid="{B54C8A09-6528-4C48-B81E-020143F81C6E}" name="Column10305" dataDxfId="6079"/>
    <tableColumn id="10306" xr3:uid="{748CD928-B23B-0041-9BAC-3450B07EAD79}" name="Column10306" dataDxfId="6078"/>
    <tableColumn id="10307" xr3:uid="{C2D06E01-AC35-5946-9A4E-4750FB7DE57A}" name="Column10307" dataDxfId="6077"/>
    <tableColumn id="10308" xr3:uid="{A75010CF-CB03-8948-844F-B6786D4F3814}" name="Column10308" dataDxfId="6076"/>
    <tableColumn id="10309" xr3:uid="{F76F760A-3144-7E4F-AAA4-65113FA182E4}" name="Column10309" dataDxfId="6075"/>
    <tableColumn id="10310" xr3:uid="{1891A69D-7E43-9943-B9B8-E23548AD4C59}" name="Column10310" dataDxfId="6074"/>
    <tableColumn id="10311" xr3:uid="{7D245F2A-BF7A-E048-85CC-11C70E0BD9E8}" name="Column10311" dataDxfId="6073"/>
    <tableColumn id="10312" xr3:uid="{335BBDBC-849C-BE40-B526-CAA70E3970A8}" name="Column10312" dataDxfId="6072"/>
    <tableColumn id="10313" xr3:uid="{37F41C9A-9C6F-9541-B45C-B4D5C33B36B7}" name="Column10313" dataDxfId="6071"/>
    <tableColumn id="10314" xr3:uid="{2A0870FA-3F86-1049-AD02-1E7F21AAD1B8}" name="Column10314" dataDxfId="6070"/>
    <tableColumn id="10315" xr3:uid="{06493274-B43D-DA44-B362-4732B1DBC8CF}" name="Column10315" dataDxfId="6069"/>
    <tableColumn id="10316" xr3:uid="{F6DFC942-CC94-A140-912D-97DC3A014903}" name="Column10316" dataDxfId="6068"/>
    <tableColumn id="10317" xr3:uid="{2AA30D71-B01C-2948-A3E1-021F45BF4897}" name="Column10317" dataDxfId="6067"/>
    <tableColumn id="10318" xr3:uid="{C1BEDB36-9B77-0943-9852-B308BEDC1000}" name="Column10318" dataDxfId="6066"/>
    <tableColumn id="10319" xr3:uid="{E36D1624-3ABC-0F48-9712-3C324C9AC988}" name="Column10319" dataDxfId="6065"/>
    <tableColumn id="10320" xr3:uid="{9336F8E1-8DAC-BF4D-9487-4F9FD55939AE}" name="Column10320" dataDxfId="6064"/>
    <tableColumn id="10321" xr3:uid="{A8B02F6E-E997-FD45-930C-82BD7AE42693}" name="Column10321" dataDxfId="6063"/>
    <tableColumn id="10322" xr3:uid="{E9AFAFB7-2EDA-FE4B-A58C-F33C7E06290B}" name="Column10322" dataDxfId="6062"/>
    <tableColumn id="10323" xr3:uid="{F8A13030-D46B-4E4C-A175-FC4969F323B8}" name="Column10323" dataDxfId="6061"/>
    <tableColumn id="10324" xr3:uid="{A22F3119-5B59-4445-A06B-1835FB47AC8F}" name="Column10324" dataDxfId="6060"/>
    <tableColumn id="10325" xr3:uid="{816F6AB1-B27B-F046-B99B-6F7E38DB20CA}" name="Column10325" dataDxfId="6059"/>
    <tableColumn id="10326" xr3:uid="{5678FDF6-E827-6C4F-AD11-246DE147049A}" name="Column10326" dataDxfId="6058"/>
    <tableColumn id="10327" xr3:uid="{B8B74FF9-8B3B-8148-BA56-378DFE721026}" name="Column10327" dataDxfId="6057"/>
    <tableColumn id="10328" xr3:uid="{2DA00E4A-DB26-7044-8EB6-B992903A1D59}" name="Column10328" dataDxfId="6056"/>
    <tableColumn id="10329" xr3:uid="{8BBEEA4B-752A-7848-862F-0C881ED37A1B}" name="Column10329" dataDxfId="6055"/>
    <tableColumn id="10330" xr3:uid="{F790FB5B-C27F-7D40-987E-A6A89E6A82E5}" name="Column10330" dataDxfId="6054"/>
    <tableColumn id="10331" xr3:uid="{010ED362-EF3B-CE40-A3C2-0AF2770B0EA6}" name="Column10331" dataDxfId="6053"/>
    <tableColumn id="10332" xr3:uid="{C0F496AE-2C72-CF41-A30B-76BDD4F39F3A}" name="Column10332" dataDxfId="6052"/>
    <tableColumn id="10333" xr3:uid="{BEB86822-1D04-9640-9526-20C1A30BF52D}" name="Column10333" dataDxfId="6051"/>
    <tableColumn id="10334" xr3:uid="{44085877-0918-EF45-960C-37659C0AC3C7}" name="Column10334" dataDxfId="6050"/>
    <tableColumn id="10335" xr3:uid="{B0408D94-3659-E242-A0CE-ADC00695C117}" name="Column10335" dataDxfId="6049"/>
    <tableColumn id="10336" xr3:uid="{2F0109B9-5BB1-934A-9834-ED849FFFF5C9}" name="Column10336" dataDxfId="6048"/>
    <tableColumn id="10337" xr3:uid="{C52ACEDD-C0AF-1348-B91F-44BD575C0F2A}" name="Column10337" dataDxfId="6047"/>
    <tableColumn id="10338" xr3:uid="{9FF05434-45B4-FF47-B1FD-0FD78BE2F9C4}" name="Column10338" dataDxfId="6046"/>
    <tableColumn id="10339" xr3:uid="{C5427199-C8F9-8D48-8778-88F474DAEBC2}" name="Column10339" dataDxfId="6045"/>
    <tableColumn id="10340" xr3:uid="{00599A0A-2F9B-1344-AB21-37BDF2F63CEE}" name="Column10340" dataDxfId="6044"/>
    <tableColumn id="10341" xr3:uid="{92ED8953-658D-2743-923B-D112A862C360}" name="Column10341" dataDxfId="6043"/>
    <tableColumn id="10342" xr3:uid="{5A2640D6-5C6A-6A4E-9C06-14A7C02D6BFB}" name="Column10342" dataDxfId="6042"/>
    <tableColumn id="10343" xr3:uid="{A5D3380D-4243-BE4A-BB14-E0BB1956D90C}" name="Column10343" dataDxfId="6041"/>
    <tableColumn id="10344" xr3:uid="{00D91EC9-7703-9E44-AEAC-43BC87BFBC08}" name="Column10344" dataDxfId="6040"/>
    <tableColumn id="10345" xr3:uid="{335A24EB-27A6-2045-85A3-E0A8F5F1E87F}" name="Column10345" dataDxfId="6039"/>
    <tableColumn id="10346" xr3:uid="{9C3E9441-D4A2-2648-8ABD-69866ADB9E84}" name="Column10346" dataDxfId="6038"/>
    <tableColumn id="10347" xr3:uid="{83013337-A134-4D4D-A1EA-B943130ABC7B}" name="Column10347" dataDxfId="6037"/>
    <tableColumn id="10348" xr3:uid="{CBC0D7B4-0F99-8D48-B08A-1EA9C386756F}" name="Column10348" dataDxfId="6036"/>
    <tableColumn id="10349" xr3:uid="{95775C60-ADEB-7D40-BAF8-8FE90D07BC17}" name="Column10349" dataDxfId="6035"/>
    <tableColumn id="10350" xr3:uid="{3D6B98FC-1419-7B47-A81E-12510D3C2A25}" name="Column10350" dataDxfId="6034"/>
    <tableColumn id="10351" xr3:uid="{D06522DF-D4C9-E542-915E-1B856FA6B879}" name="Column10351" dataDxfId="6033"/>
    <tableColumn id="10352" xr3:uid="{AA160058-DAF9-614F-BC28-1FE581FA917F}" name="Column10352" dataDxfId="6032"/>
    <tableColumn id="10353" xr3:uid="{0C73A56C-574E-4A40-B058-D4E477BD4260}" name="Column10353" dataDxfId="6031"/>
    <tableColumn id="10354" xr3:uid="{FAE21EF5-7831-EC41-A37E-50435BF156DB}" name="Column10354" dataDxfId="6030"/>
    <tableColumn id="10355" xr3:uid="{62F6DD45-C082-7048-8D19-87B40307CA67}" name="Column10355" dataDxfId="6029"/>
    <tableColumn id="10356" xr3:uid="{AC3DFF46-C1D4-004C-BA07-E2C0BE9C86BF}" name="Column10356" dataDxfId="6028"/>
    <tableColumn id="10357" xr3:uid="{89B96711-ADE8-D745-BE4C-9AED64052836}" name="Column10357" dataDxfId="6027"/>
    <tableColumn id="10358" xr3:uid="{6CFFCA7A-7F9F-9445-B88B-8AEEC8DF63E1}" name="Column10358" dataDxfId="6026"/>
    <tableColumn id="10359" xr3:uid="{537DBC8D-8ADC-4242-AA35-F8BEB7B67F06}" name="Column10359" dataDxfId="6025"/>
    <tableColumn id="10360" xr3:uid="{B3720FE7-7603-8949-B6AC-0FE86577AF18}" name="Column10360" dataDxfId="6024"/>
    <tableColumn id="10361" xr3:uid="{5F247235-84D7-2B41-AAAC-C4B326F2E73F}" name="Column10361" dataDxfId="6023"/>
    <tableColumn id="10362" xr3:uid="{52B532EA-D161-6A44-AAC1-011CD741D713}" name="Column10362" dataDxfId="6022"/>
    <tableColumn id="10363" xr3:uid="{53E9BD2F-D6F6-1C49-88F8-E7597F0845D8}" name="Column10363" dataDxfId="6021"/>
    <tableColumn id="10364" xr3:uid="{580A3BDD-FAD3-684F-8FFB-9E4C9E3BA54F}" name="Column10364" dataDxfId="6020"/>
    <tableColumn id="10365" xr3:uid="{56A9EDFA-F1AF-9E4E-90BF-E3C574D21F5F}" name="Column10365" dataDxfId="6019"/>
    <tableColumn id="10366" xr3:uid="{0F21683D-F69C-5147-922F-1172800BF0E4}" name="Column10366" dataDxfId="6018"/>
    <tableColumn id="10367" xr3:uid="{7DF8B6C2-B79E-014C-A7DE-D7AB4D464040}" name="Column10367" dataDxfId="6017"/>
    <tableColumn id="10368" xr3:uid="{C81DED86-2159-5641-B2B4-686C050A8721}" name="Column10368" dataDxfId="6016"/>
    <tableColumn id="10369" xr3:uid="{E87089C9-8A5E-D74E-814E-C70AF22C63BC}" name="Column10369" dataDxfId="6015"/>
    <tableColumn id="10370" xr3:uid="{6826619B-1302-C743-BB9A-097BFE9ACF3D}" name="Column10370" dataDxfId="6014"/>
    <tableColumn id="10371" xr3:uid="{0834B1DA-5E8B-384B-AECA-F7794387F6B4}" name="Column10371" dataDxfId="6013"/>
    <tableColumn id="10372" xr3:uid="{BF7E0519-3C0B-1B4E-91F5-579309059496}" name="Column10372" dataDxfId="6012"/>
    <tableColumn id="10373" xr3:uid="{7F3ADDCB-1DC8-574C-84F5-9002803CA8ED}" name="Column10373" dataDxfId="6011"/>
    <tableColumn id="10374" xr3:uid="{97EFF56C-42E4-0845-8B9E-4A9D32BEEAD9}" name="Column10374" dataDxfId="6010"/>
    <tableColumn id="10375" xr3:uid="{34C4B79D-D3DA-9942-9783-CAB9410F542B}" name="Column10375" dataDxfId="6009"/>
    <tableColumn id="10376" xr3:uid="{8AE4FAE7-90C1-F547-9911-D9121A1D05F8}" name="Column10376" dataDxfId="6008"/>
    <tableColumn id="10377" xr3:uid="{F6552CA9-418B-A54C-9D5F-82C5208B4616}" name="Column10377" dataDxfId="6007"/>
    <tableColumn id="10378" xr3:uid="{AAA263A4-8BCE-1743-B915-701DAC69D957}" name="Column10378" dataDxfId="6006"/>
    <tableColumn id="10379" xr3:uid="{A337582F-6CCA-424B-8436-7F3B1864CC62}" name="Column10379" dataDxfId="6005"/>
    <tableColumn id="10380" xr3:uid="{C0E0EEFC-DF1D-7848-8100-6B0E937231B4}" name="Column10380" dataDxfId="6004"/>
    <tableColumn id="10381" xr3:uid="{C2C5B76B-4DCC-6643-B81A-95967F6C21C2}" name="Column10381" dataDxfId="6003"/>
    <tableColumn id="10382" xr3:uid="{796C3F45-C6FC-8542-825A-3E027F42B02D}" name="Column10382" dataDxfId="6002"/>
    <tableColumn id="10383" xr3:uid="{ED50FB19-A22E-B44B-B938-67DC5164FC18}" name="Column10383" dataDxfId="6001"/>
    <tableColumn id="10384" xr3:uid="{7BABD595-0654-D44C-953B-29C6255532A8}" name="Column10384" dataDxfId="6000"/>
    <tableColumn id="10385" xr3:uid="{38F6048C-7BCF-354C-B211-546E6BFA1A6A}" name="Column10385" dataDxfId="5999"/>
    <tableColumn id="10386" xr3:uid="{FED9EDDC-EF8A-BF46-B54D-627A4DCFF8FD}" name="Column10386" dataDxfId="5998"/>
    <tableColumn id="10387" xr3:uid="{6FE0D719-7384-0543-9CDF-5F0E3E85832B}" name="Column10387" dataDxfId="5997"/>
    <tableColumn id="10388" xr3:uid="{0D33AED7-02C5-7147-985F-ED2E7C49787E}" name="Column10388" dataDxfId="5996"/>
    <tableColumn id="10389" xr3:uid="{260792FE-9525-AA42-A9F0-D5853CD4B17C}" name="Column10389" dataDxfId="5995"/>
    <tableColumn id="10390" xr3:uid="{D3F8B525-75A2-F445-A9FC-0DF22245785E}" name="Column10390" dataDxfId="5994"/>
    <tableColumn id="10391" xr3:uid="{D777F8C3-BABB-254D-9ECF-79A47C213595}" name="Column10391" dataDxfId="5993"/>
    <tableColumn id="10392" xr3:uid="{64FD4ED4-A4F5-8D40-AE52-7DA7C4E68E7E}" name="Column10392" dataDxfId="5992"/>
    <tableColumn id="10393" xr3:uid="{8870B319-45E4-D645-B2BF-F808B7961B8D}" name="Column10393" dataDxfId="5991"/>
    <tableColumn id="10394" xr3:uid="{77501BAD-ACCB-224D-8318-A63FB8C898AC}" name="Column10394" dataDxfId="5990"/>
    <tableColumn id="10395" xr3:uid="{C3253B40-0D0A-D647-B989-E268F89FFC99}" name="Column10395" dataDxfId="5989"/>
    <tableColumn id="10396" xr3:uid="{BA67CC47-9200-394D-AA1D-6A2D8F5CD300}" name="Column10396" dataDxfId="5988"/>
    <tableColumn id="10397" xr3:uid="{1E04E77B-49DC-C243-AB46-263A8C4C8152}" name="Column10397" dataDxfId="5987"/>
    <tableColumn id="10398" xr3:uid="{8A9E822B-CDBC-124F-89F3-95A1F2E5FADD}" name="Column10398" dataDxfId="5986"/>
    <tableColumn id="10399" xr3:uid="{7115F104-B527-0E48-8B62-84E393E7790C}" name="Column10399" dataDxfId="5985"/>
    <tableColumn id="10400" xr3:uid="{D2F94B54-DE68-5F4E-AD00-23304850917A}" name="Column10400" dataDxfId="5984"/>
    <tableColumn id="10401" xr3:uid="{5C28223C-F11F-964C-9F4E-3FAED9946CAE}" name="Column10401" dataDxfId="5983"/>
    <tableColumn id="10402" xr3:uid="{B529266F-74F6-9247-A36E-7152B7D1CC90}" name="Column10402" dataDxfId="5982"/>
    <tableColumn id="10403" xr3:uid="{301F7ED5-6441-1D45-81D4-C5648603F26B}" name="Column10403" dataDxfId="5981"/>
    <tableColumn id="10404" xr3:uid="{599ED556-0BF8-CB4F-8315-4B0119DA4BA4}" name="Column10404" dataDxfId="5980"/>
    <tableColumn id="10405" xr3:uid="{4D99E7C8-D5E5-C643-847D-C963BC46FDF1}" name="Column10405" dataDxfId="5979"/>
    <tableColumn id="10406" xr3:uid="{85B40AED-C95B-3843-9FA1-C89AB72E03B5}" name="Column10406" dataDxfId="5978"/>
    <tableColumn id="10407" xr3:uid="{CAEDBC07-CAE3-8647-B492-B87CC1803EB2}" name="Column10407" dataDxfId="5977"/>
    <tableColumn id="10408" xr3:uid="{DE64F4FD-A163-3D4A-B875-62B447A2EE5A}" name="Column10408" dataDxfId="5976"/>
    <tableColumn id="10409" xr3:uid="{304BB810-3D8A-5746-B158-39170D9F756F}" name="Column10409" dataDxfId="5975"/>
    <tableColumn id="10410" xr3:uid="{B138D30F-13DF-4F42-9479-AE07B0D0435C}" name="Column10410" dataDxfId="5974"/>
    <tableColumn id="10411" xr3:uid="{CE2E48C5-361F-2741-83B1-D2B96BC3A89F}" name="Column10411" dataDxfId="5973"/>
    <tableColumn id="10412" xr3:uid="{401CDC37-0D56-2E4E-9EAB-2FA8B1E2476B}" name="Column10412" dataDxfId="5972"/>
    <tableColumn id="10413" xr3:uid="{8E557720-C689-074F-BE4B-A6724821CCB8}" name="Column10413" dataDxfId="5971"/>
    <tableColumn id="10414" xr3:uid="{7847F270-A7B4-EB4E-864F-450AC0BCFDC7}" name="Column10414" dataDxfId="5970"/>
    <tableColumn id="10415" xr3:uid="{9B708F9F-0648-9B44-BCA8-B2EAA4CD3FCD}" name="Column10415" dataDxfId="5969"/>
    <tableColumn id="10416" xr3:uid="{C27F5577-7F73-B540-91EC-4E5A1D9B4CF2}" name="Column10416" dataDxfId="5968"/>
    <tableColumn id="10417" xr3:uid="{4DA1AA47-5736-1F48-B378-F7B48D108E88}" name="Column10417" dataDxfId="5967"/>
    <tableColumn id="10418" xr3:uid="{CE649E3B-4A93-5A4E-8785-618AA156CAF7}" name="Column10418" dataDxfId="5966"/>
    <tableColumn id="10419" xr3:uid="{CF2504CA-DE55-EB44-8CD8-F450E81DF461}" name="Column10419" dataDxfId="5965"/>
    <tableColumn id="10420" xr3:uid="{AA163908-5467-434B-8F4F-808C16CCF498}" name="Column10420" dataDxfId="5964"/>
    <tableColumn id="10421" xr3:uid="{8CEB10D0-25A9-5349-96CF-D1F4E14FF8A9}" name="Column10421" dataDxfId="5963"/>
    <tableColumn id="10422" xr3:uid="{52D9CBA2-70D4-B442-97DC-2B1412BE58D3}" name="Column10422" dataDxfId="5962"/>
    <tableColumn id="10423" xr3:uid="{BC66CC5C-D8DD-A744-90F7-2A54D214FD56}" name="Column10423" dataDxfId="5961"/>
    <tableColumn id="10424" xr3:uid="{2AA44A78-94FB-1B4F-A373-BDFBE2BC85C1}" name="Column10424" dataDxfId="5960"/>
    <tableColumn id="10425" xr3:uid="{6D53422F-4473-324E-963B-98AAC94507CB}" name="Column10425" dataDxfId="5959"/>
    <tableColumn id="10426" xr3:uid="{1BD83221-8C17-9E4E-8181-4A6635315B02}" name="Column10426" dataDxfId="5958"/>
    <tableColumn id="10427" xr3:uid="{79C9182B-57A0-604E-A5F0-6B6293A6B611}" name="Column10427" dataDxfId="5957"/>
    <tableColumn id="10428" xr3:uid="{0F1B79B2-E901-2D4A-8936-909495833AB8}" name="Column10428" dataDxfId="5956"/>
    <tableColumn id="10429" xr3:uid="{E9F6335A-340C-1848-A4F0-31C275240479}" name="Column10429" dataDxfId="5955"/>
    <tableColumn id="10430" xr3:uid="{7CA88769-35AF-4541-A8A8-C8A004A5F013}" name="Column10430" dataDxfId="5954"/>
    <tableColumn id="10431" xr3:uid="{6A3B8C41-EE96-6246-93CF-66F87B2EC43C}" name="Column10431" dataDxfId="5953"/>
    <tableColumn id="10432" xr3:uid="{7D783F38-5CDD-964B-984B-9E1C447B7FDB}" name="Column10432" dataDxfId="5952"/>
    <tableColumn id="10433" xr3:uid="{E047B1CA-0D30-AE42-8FFF-67DC722C4AAE}" name="Column10433" dataDxfId="5951"/>
    <tableColumn id="10434" xr3:uid="{4C5CA441-322E-F54D-B606-06ADE0D64919}" name="Column10434" dataDxfId="5950"/>
    <tableColumn id="10435" xr3:uid="{59A16BD7-B08F-7E49-9390-1BFE33DAD227}" name="Column10435" dataDxfId="5949"/>
    <tableColumn id="10436" xr3:uid="{E827AA51-22C9-3C4E-AD67-D0FA34B5486F}" name="Column10436" dataDxfId="5948"/>
    <tableColumn id="10437" xr3:uid="{DF476631-1779-9740-AB53-75C3751D34A1}" name="Column10437" dataDxfId="5947"/>
    <tableColumn id="10438" xr3:uid="{69DF4304-279F-4A40-8F22-68D6FB059C7E}" name="Column10438" dataDxfId="5946"/>
    <tableColumn id="10439" xr3:uid="{AC1C040A-1C82-9840-BABB-D81C80477C3B}" name="Column10439" dataDxfId="5945"/>
    <tableColumn id="10440" xr3:uid="{CDEF6C7D-AE41-384A-8612-2C9C791E42BE}" name="Column10440" dataDxfId="5944"/>
    <tableColumn id="10441" xr3:uid="{A90E7023-A58A-7340-A5F1-3E16BF7576DE}" name="Column10441" dataDxfId="5943"/>
    <tableColumn id="10442" xr3:uid="{8EC2EB3F-123F-0045-8C39-8C1D5EAA0CE2}" name="Column10442" dataDxfId="5942"/>
    <tableColumn id="10443" xr3:uid="{5515CBFB-D5EF-E743-87D3-6FA149F45458}" name="Column10443" dataDxfId="5941"/>
    <tableColumn id="10444" xr3:uid="{E26F2B53-D468-2E4C-B26D-61DFC8112DA8}" name="Column10444" dataDxfId="5940"/>
    <tableColumn id="10445" xr3:uid="{34F2EA25-975E-9249-98CA-89B1A4F6D2DC}" name="Column10445" dataDxfId="5939"/>
    <tableColumn id="10446" xr3:uid="{0CACC832-4C24-3845-A958-4C079F5B9FEA}" name="Column10446" dataDxfId="5938"/>
    <tableColumn id="10447" xr3:uid="{7DEBD8F7-A388-0C41-8C66-B4913848E0BD}" name="Column10447" dataDxfId="5937"/>
    <tableColumn id="10448" xr3:uid="{9B05BEFA-AE33-2F4A-9D14-875EC635B360}" name="Column10448" dataDxfId="5936"/>
    <tableColumn id="10449" xr3:uid="{366AA490-9B09-6445-B88B-76C1096063CF}" name="Column10449" dataDxfId="5935"/>
    <tableColumn id="10450" xr3:uid="{888C71D5-690B-5148-ABBA-A8D59D473D2F}" name="Column10450" dataDxfId="5934"/>
    <tableColumn id="10451" xr3:uid="{0CE09337-24B9-C540-98A7-27D2918E0A99}" name="Column10451" dataDxfId="5933"/>
    <tableColumn id="10452" xr3:uid="{4F36D3FB-9107-8D43-9E0C-3B784CE0EABD}" name="Column10452" dataDxfId="5932"/>
    <tableColumn id="10453" xr3:uid="{7F126680-EE9A-2444-B0FE-CF5AD296EC4D}" name="Column10453" dataDxfId="5931"/>
    <tableColumn id="10454" xr3:uid="{5DB3AB80-E6C0-1244-8115-2FC3B9C133AE}" name="Column10454" dataDxfId="5930"/>
    <tableColumn id="10455" xr3:uid="{CF198B0B-F7C4-DA41-8B72-100B85E6453B}" name="Column10455" dataDxfId="5929"/>
    <tableColumn id="10456" xr3:uid="{89D58237-2BDA-5F44-8683-3C9045380CB4}" name="Column10456" dataDxfId="5928"/>
    <tableColumn id="10457" xr3:uid="{7B4D72FA-69BC-D444-A7F5-B93837E3BED6}" name="Column10457" dataDxfId="5927"/>
    <tableColumn id="10458" xr3:uid="{3CD1B756-7D8E-6144-8AEF-89AFC184326F}" name="Column10458" dataDxfId="5926"/>
    <tableColumn id="10459" xr3:uid="{6C0D3F37-F986-EA45-B776-F8E99007C8BE}" name="Column10459" dataDxfId="5925"/>
    <tableColumn id="10460" xr3:uid="{0F331133-4BE5-2842-A375-1E8D2AFEA28D}" name="Column10460" dataDxfId="5924"/>
    <tableColumn id="10461" xr3:uid="{F29103BF-8C40-AB46-8E84-1041BD9DD083}" name="Column10461" dataDxfId="5923"/>
    <tableColumn id="10462" xr3:uid="{1CF045AD-4B05-E148-90C2-0DFCCCF05256}" name="Column10462" dataDxfId="5922"/>
    <tableColumn id="10463" xr3:uid="{3D5ED968-5573-054E-BB47-C3B5B8836D97}" name="Column10463" dataDxfId="5921"/>
    <tableColumn id="10464" xr3:uid="{5F7B689C-FC4D-3A4B-B5F5-B5E0B478DFF0}" name="Column10464" dataDxfId="5920"/>
    <tableColumn id="10465" xr3:uid="{D672C1E1-BEC0-C744-B097-779CA9F0583A}" name="Column10465" dataDxfId="5919"/>
    <tableColumn id="10466" xr3:uid="{1DA0CC45-A9B3-134E-B674-DA71A509A80E}" name="Column10466" dataDxfId="5918"/>
    <tableColumn id="10467" xr3:uid="{5A4A8EB9-CBFA-2A4E-B84C-155253B9A6C4}" name="Column10467" dataDxfId="5917"/>
    <tableColumn id="10468" xr3:uid="{C09042CF-50D9-6B41-8E84-7D05A04264E6}" name="Column10468" dataDxfId="5916"/>
    <tableColumn id="10469" xr3:uid="{0635C9F5-E084-6743-B653-2BF5076A8FC2}" name="Column10469" dataDxfId="5915"/>
    <tableColumn id="10470" xr3:uid="{5BEB55D2-C978-BC4F-9F56-6EAB01F858C8}" name="Column10470" dataDxfId="5914"/>
    <tableColumn id="10471" xr3:uid="{96949ED4-A620-9347-92CF-CFB95FCBFBA1}" name="Column10471" dataDxfId="5913"/>
    <tableColumn id="10472" xr3:uid="{CE962BA0-0ED3-7445-863F-9F6C2B91B3D5}" name="Column10472" dataDxfId="5912"/>
    <tableColumn id="10473" xr3:uid="{ADCD2DC9-5BCA-514B-A9C7-77E681B9EBC4}" name="Column10473" dataDxfId="5911"/>
    <tableColumn id="10474" xr3:uid="{AC945530-F126-B447-AFB7-29B74D979E60}" name="Column10474" dataDxfId="5910"/>
    <tableColumn id="10475" xr3:uid="{D28F452F-9BC2-5044-B78D-7DE3A8D15AF1}" name="Column10475" dataDxfId="5909"/>
    <tableColumn id="10476" xr3:uid="{80303057-F5A0-0F47-A8ED-17A2CEABDD66}" name="Column10476" dataDxfId="5908"/>
    <tableColumn id="10477" xr3:uid="{494EBE09-E26D-3A44-857E-99E4EF25204A}" name="Column10477" dataDxfId="5907"/>
    <tableColumn id="10478" xr3:uid="{2942849C-35FA-B142-9B98-0669BEA4C6FC}" name="Column10478" dataDxfId="5906"/>
    <tableColumn id="10479" xr3:uid="{904DA8D2-7AA3-7242-B119-962C80D38558}" name="Column10479" dataDxfId="5905"/>
    <tableColumn id="10480" xr3:uid="{3C1CD28C-A20F-694A-9554-00AC963CBC89}" name="Column10480" dataDxfId="5904"/>
    <tableColumn id="10481" xr3:uid="{E727E912-92A6-B64D-902F-361F34CB87BB}" name="Column10481" dataDxfId="5903"/>
    <tableColumn id="10482" xr3:uid="{47E81D42-81DF-524E-8BA9-974A63C54FF4}" name="Column10482" dataDxfId="5902"/>
    <tableColumn id="10483" xr3:uid="{C250EE83-45F9-5F48-B3F9-E28414A6E0C0}" name="Column10483" dataDxfId="5901"/>
    <tableColumn id="10484" xr3:uid="{85C464E9-4EDB-3D44-A332-7CE2B3DF4414}" name="Column10484" dataDxfId="5900"/>
    <tableColumn id="10485" xr3:uid="{2F309CEC-B1EB-3E41-B83F-4B3FE0E784D9}" name="Column10485" dataDxfId="5899"/>
    <tableColumn id="10486" xr3:uid="{BEADD131-074F-664E-8F86-10994A69CC45}" name="Column10486" dataDxfId="5898"/>
    <tableColumn id="10487" xr3:uid="{F9FAFD99-0F4E-9649-B258-59AA3E0FE603}" name="Column10487" dataDxfId="5897"/>
    <tableColumn id="10488" xr3:uid="{604AC135-29F9-CD4F-8C2B-EB3361E9BD20}" name="Column10488" dataDxfId="5896"/>
    <tableColumn id="10489" xr3:uid="{65F76DEE-79ED-644A-8888-7EC80CBF2023}" name="Column10489" dataDxfId="5895"/>
    <tableColumn id="10490" xr3:uid="{9E13C2E7-99BA-EA4B-8A8B-9EBA025E20D6}" name="Column10490" dataDxfId="5894"/>
    <tableColumn id="10491" xr3:uid="{9A93A4C9-CEE6-3746-BB56-9C0E29F3B717}" name="Column10491" dataDxfId="5893"/>
    <tableColumn id="10492" xr3:uid="{28BE5CD8-2BC8-3440-AE06-60A7DA548C87}" name="Column10492" dataDxfId="5892"/>
    <tableColumn id="10493" xr3:uid="{D96F86B8-5F5A-384B-8C3F-DFF63BB80F6B}" name="Column10493" dataDxfId="5891"/>
    <tableColumn id="10494" xr3:uid="{B19FDA0F-661C-BB44-A7E0-D61BE972BE06}" name="Column10494" dataDxfId="5890"/>
    <tableColumn id="10495" xr3:uid="{917A441B-2A7B-D147-A049-3901603F3E62}" name="Column10495" dataDxfId="5889"/>
    <tableColumn id="10496" xr3:uid="{10EAB008-BDB7-174F-8701-21472E01AF25}" name="Column10496" dataDxfId="5888"/>
    <tableColumn id="10497" xr3:uid="{D4090A93-1A2B-A848-B6E6-E4F6F6ED3C4E}" name="Column10497" dataDxfId="5887"/>
    <tableColumn id="10498" xr3:uid="{D484C744-8D21-A042-B89D-02A162352947}" name="Column10498" dataDxfId="5886"/>
    <tableColumn id="10499" xr3:uid="{BD13946B-EBA6-7746-AEDB-591A04AEF9F5}" name="Column10499" dataDxfId="5885"/>
    <tableColumn id="10500" xr3:uid="{570CB1CA-5A23-D14A-AC53-50D1D6E0CF3A}" name="Column10500" dataDxfId="5884"/>
    <tableColumn id="10501" xr3:uid="{F163E225-7E44-5341-BCB1-41032DE7B07B}" name="Column10501" dataDxfId="5883"/>
    <tableColumn id="10502" xr3:uid="{47F0B752-4474-0D44-A15F-75007CE9DA2A}" name="Column10502" dataDxfId="5882"/>
    <tableColumn id="10503" xr3:uid="{6B0503F2-0527-414F-B119-70D46ACFF8BC}" name="Column10503" dataDxfId="5881"/>
    <tableColumn id="10504" xr3:uid="{C30E2A80-C823-0144-8667-A7FEFCBA44D1}" name="Column10504" dataDxfId="5880"/>
    <tableColumn id="10505" xr3:uid="{6791DBB7-1DE8-F947-A994-F9F3A668A44C}" name="Column10505" dataDxfId="5879"/>
    <tableColumn id="10506" xr3:uid="{37882E69-EFEC-184E-8A14-8B1F2408AB84}" name="Column10506" dataDxfId="5878"/>
    <tableColumn id="10507" xr3:uid="{157026CE-84E0-B74D-B3F1-3C645C602C7E}" name="Column10507" dataDxfId="5877"/>
    <tableColumn id="10508" xr3:uid="{2A403E0E-BCC5-0A40-9C28-5618094ECA3D}" name="Column10508" dataDxfId="5876"/>
    <tableColumn id="10509" xr3:uid="{8910EE14-F664-254E-A5E6-336967032D82}" name="Column10509" dataDxfId="5875"/>
    <tableColumn id="10510" xr3:uid="{84D5D5DB-8757-0F4D-8B52-F7FC80D440D2}" name="Column10510" dataDxfId="5874"/>
    <tableColumn id="10511" xr3:uid="{31BB0880-BB43-3647-AAD7-161FFCF5BFA1}" name="Column10511" dataDxfId="5873"/>
    <tableColumn id="10512" xr3:uid="{E6D1DCC6-C9D3-C242-934E-43FA84172D55}" name="Column10512" dataDxfId="5872"/>
    <tableColumn id="10513" xr3:uid="{EE682826-4AEE-824D-9C21-156310630BB8}" name="Column10513" dataDxfId="5871"/>
    <tableColumn id="10514" xr3:uid="{A26F1132-CF64-E842-B53D-19B741D93AAB}" name="Column10514" dataDxfId="5870"/>
    <tableColumn id="10515" xr3:uid="{5183C155-EFB7-2A4C-BE08-C8F03B232DDC}" name="Column10515" dataDxfId="5869"/>
    <tableColumn id="10516" xr3:uid="{C9D75C31-4FC4-1E45-85C1-7F76F9351AF2}" name="Column10516" dataDxfId="5868"/>
    <tableColumn id="10517" xr3:uid="{7E58C427-C773-4D44-8E64-AA0A093AC604}" name="Column10517" dataDxfId="5867"/>
    <tableColumn id="10518" xr3:uid="{17E8E848-D724-C147-B721-3F150F588A53}" name="Column10518" dataDxfId="5866"/>
    <tableColumn id="10519" xr3:uid="{557AE9DD-2809-124F-8785-9C62BDAB1CFD}" name="Column10519" dataDxfId="5865"/>
    <tableColumn id="10520" xr3:uid="{D3E83BD4-6CEB-2C42-88E6-846609E56361}" name="Column10520" dataDxfId="5864"/>
    <tableColumn id="10521" xr3:uid="{BFC76183-505B-E54E-A1DF-29765C831107}" name="Column10521" dataDxfId="5863"/>
    <tableColumn id="10522" xr3:uid="{111D9A64-3D95-124E-9953-896F02BEAF17}" name="Column10522" dataDxfId="5862"/>
    <tableColumn id="10523" xr3:uid="{92C6E325-7DBF-BB4B-A8F6-FFF54F9318CF}" name="Column10523" dataDxfId="5861"/>
    <tableColumn id="10524" xr3:uid="{DE443588-4535-0B42-B2CE-9747340C7A9C}" name="Column10524" dataDxfId="5860"/>
    <tableColumn id="10525" xr3:uid="{E9EFE8FC-177D-774D-9261-A14B10AF1FF2}" name="Column10525" dataDxfId="5859"/>
    <tableColumn id="10526" xr3:uid="{582984EE-40B0-DA48-87B7-5F935244A634}" name="Column10526" dataDxfId="5858"/>
    <tableColumn id="10527" xr3:uid="{E8201A6F-39A1-7F4A-A2BB-9F08CA9C5CBB}" name="Column10527" dataDxfId="5857"/>
    <tableColumn id="10528" xr3:uid="{3EE71526-86C5-CE4E-8797-E96434A52E4D}" name="Column10528" dataDxfId="5856"/>
    <tableColumn id="10529" xr3:uid="{734A465E-A545-B640-B136-27C1A7C07A6B}" name="Column10529" dataDxfId="5855"/>
    <tableColumn id="10530" xr3:uid="{A29A6C4C-9CC1-EB47-A58B-F1A2AC5A3B3F}" name="Column10530" dataDxfId="5854"/>
    <tableColumn id="10531" xr3:uid="{F599A4F9-7EB6-CE45-81FD-925BFB5CA268}" name="Column10531" dataDxfId="5853"/>
    <tableColumn id="10532" xr3:uid="{2553BCBB-7A93-8C47-A4BA-DD939826BFC5}" name="Column10532" dataDxfId="5852"/>
    <tableColumn id="10533" xr3:uid="{7E2D7AFE-EEBD-3943-BE6B-84C54B98F9EC}" name="Column10533" dataDxfId="5851"/>
    <tableColumn id="10534" xr3:uid="{4DE05863-DE2E-4645-9B4C-1B44E4ED7A6D}" name="Column10534" dataDxfId="5850"/>
    <tableColumn id="10535" xr3:uid="{C264E535-13D4-9046-A803-95664EB10B88}" name="Column10535" dataDxfId="5849"/>
    <tableColumn id="10536" xr3:uid="{478CAB4C-760E-2F4D-AF4A-09542E15401A}" name="Column10536" dataDxfId="5848"/>
    <tableColumn id="10537" xr3:uid="{C53B844C-8745-4542-8521-8D3AEFA64F08}" name="Column10537" dataDxfId="5847"/>
    <tableColumn id="10538" xr3:uid="{80727F12-5E19-CF42-A4BC-A93B59E49C6A}" name="Column10538" dataDxfId="5846"/>
    <tableColumn id="10539" xr3:uid="{3982477B-56D7-5D49-9705-779C1586D0CA}" name="Column10539" dataDxfId="5845"/>
    <tableColumn id="10540" xr3:uid="{720E0405-B72F-1B49-83DB-5798D4F75A98}" name="Column10540" dataDxfId="5844"/>
    <tableColumn id="10541" xr3:uid="{CCB32252-D115-C647-878E-462847CB48F7}" name="Column10541" dataDxfId="5843"/>
    <tableColumn id="10542" xr3:uid="{2606E0B2-9724-F244-8586-F55CB0E2D939}" name="Column10542" dataDxfId="5842"/>
    <tableColumn id="10543" xr3:uid="{B163B63C-6296-564D-A98C-6329B8CEE03C}" name="Column10543" dataDxfId="5841"/>
    <tableColumn id="10544" xr3:uid="{EE9DE24C-21F0-CA48-85F0-A11F89FC1253}" name="Column10544" dataDxfId="5840"/>
    <tableColumn id="10545" xr3:uid="{24B7AFFF-3020-204C-AD7D-79DEADA19145}" name="Column10545" dataDxfId="5839"/>
    <tableColumn id="10546" xr3:uid="{0A35665C-5EFC-FA41-906C-79B5D170F4FC}" name="Column10546" dataDxfId="5838"/>
    <tableColumn id="10547" xr3:uid="{04F6257D-BBDE-6241-BFA9-BA794CE09B4F}" name="Column10547" dataDxfId="5837"/>
    <tableColumn id="10548" xr3:uid="{D0265A16-77F9-F048-A245-5BEE399B3E0E}" name="Column10548" dataDxfId="5836"/>
    <tableColumn id="10549" xr3:uid="{7CB6EF19-038D-8B43-B8C4-7CCA2ABCAEDF}" name="Column10549" dataDxfId="5835"/>
    <tableColumn id="10550" xr3:uid="{C3CDF43F-4DE3-8E44-ABC9-A9C1CF8EA44E}" name="Column10550" dataDxfId="5834"/>
    <tableColumn id="10551" xr3:uid="{908A871D-7816-2544-A4D2-BB337D1BE6CA}" name="Column10551" dataDxfId="5833"/>
    <tableColumn id="10552" xr3:uid="{F9D53E5D-7EC1-584C-B451-00F0953E4EF7}" name="Column10552" dataDxfId="5832"/>
    <tableColumn id="10553" xr3:uid="{A5C23B50-007A-4C44-8341-F92DD726EDD5}" name="Column10553" dataDxfId="5831"/>
    <tableColumn id="10554" xr3:uid="{E7FF153C-DAE1-4A47-9799-D7B8D2987D40}" name="Column10554" dataDxfId="5830"/>
    <tableColumn id="10555" xr3:uid="{E87AF63C-734E-F049-B935-D48FCE981368}" name="Column10555" dataDxfId="5829"/>
    <tableColumn id="10556" xr3:uid="{23441E1C-3BDB-9B47-A3B9-F76AB75377D1}" name="Column10556" dataDxfId="5828"/>
    <tableColumn id="10557" xr3:uid="{4DA7E07D-E976-2D43-89C2-673A61115F11}" name="Column10557" dataDxfId="5827"/>
    <tableColumn id="10558" xr3:uid="{DB3C2C41-B7EF-D345-A1C5-3F191385F282}" name="Column10558" dataDxfId="5826"/>
    <tableColumn id="10559" xr3:uid="{4DB97B4F-688F-9E4A-9511-9B6E70150049}" name="Column10559" dataDxfId="5825"/>
    <tableColumn id="10560" xr3:uid="{1A9C72AE-F06D-0442-BE69-2D203A8B1759}" name="Column10560" dataDxfId="5824"/>
    <tableColumn id="10561" xr3:uid="{D9AD4EED-64ED-6C45-B0B8-13E1DEF31E4C}" name="Column10561" dataDxfId="5823"/>
    <tableColumn id="10562" xr3:uid="{EEC2AFC9-45CC-BD48-86FF-8E64FDEA4ABB}" name="Column10562" dataDxfId="5822"/>
    <tableColumn id="10563" xr3:uid="{F9A99FAC-9FEC-FC46-9EEE-F88E84C046D6}" name="Column10563" dataDxfId="5821"/>
    <tableColumn id="10564" xr3:uid="{2886399A-A281-1243-9217-71AC66072C69}" name="Column10564" dataDxfId="5820"/>
    <tableColumn id="10565" xr3:uid="{FABE8A6E-6432-7744-8D7A-B2D3B1B3FE4C}" name="Column10565" dataDxfId="5819"/>
    <tableColumn id="10566" xr3:uid="{A5C1F6B7-9CD1-7B46-8EFC-718D70589639}" name="Column10566" dataDxfId="5818"/>
    <tableColumn id="10567" xr3:uid="{7A841E07-F833-0D4D-951C-93AEFA39FB2F}" name="Column10567" dataDxfId="5817"/>
    <tableColumn id="10568" xr3:uid="{47B4B8FB-5513-CB41-80BE-C718B3B2793D}" name="Column10568" dataDxfId="5816"/>
    <tableColumn id="10569" xr3:uid="{48AAB41A-5FD4-9F47-838F-74F7F4240FCA}" name="Column10569" dataDxfId="5815"/>
    <tableColumn id="10570" xr3:uid="{077C593C-B9C9-4949-BB74-1C359F0A14AC}" name="Column10570" dataDxfId="5814"/>
    <tableColumn id="10571" xr3:uid="{069C98FA-0D59-914C-8394-D10EAC9837F2}" name="Column10571" dataDxfId="5813"/>
    <tableColumn id="10572" xr3:uid="{AFE33417-C3D6-D344-A209-B2D18B744C43}" name="Column10572" dataDxfId="5812"/>
    <tableColumn id="10573" xr3:uid="{6122724A-3121-A94F-AC1F-B2C8A3F39279}" name="Column10573" dataDxfId="5811"/>
    <tableColumn id="10574" xr3:uid="{2D05B5A7-EBB3-5B40-B43A-4C098086B73E}" name="Column10574" dataDxfId="5810"/>
    <tableColumn id="10575" xr3:uid="{237D405E-3187-194B-A9BD-E521B0862CEC}" name="Column10575" dataDxfId="5809"/>
    <tableColumn id="10576" xr3:uid="{09602E0A-0C81-DD4C-8335-F86E42B9430F}" name="Column10576" dataDxfId="5808"/>
    <tableColumn id="10577" xr3:uid="{C4CA5A40-B99A-7243-BC14-939D15E789C3}" name="Column10577" dataDxfId="5807"/>
    <tableColumn id="10578" xr3:uid="{74ED916F-AD3E-774B-8FA6-76E90ECA4D0D}" name="Column10578" dataDxfId="5806"/>
    <tableColumn id="10579" xr3:uid="{43731CE1-AAE7-DD4A-AE0C-6A1BE1B286E4}" name="Column10579" dataDxfId="5805"/>
    <tableColumn id="10580" xr3:uid="{54E637A3-15EB-DD40-A257-702FFFB91CE2}" name="Column10580" dataDxfId="5804"/>
    <tableColumn id="10581" xr3:uid="{C153FF2A-CB16-454D-B924-95F920E8FCB5}" name="Column10581" dataDxfId="5803"/>
    <tableColumn id="10582" xr3:uid="{DB05F620-9B25-2442-A8BD-66C2619D32BD}" name="Column10582" dataDxfId="5802"/>
    <tableColumn id="10583" xr3:uid="{EA7EB911-86C5-0F45-89F8-ABF23E43C4F9}" name="Column10583" dataDxfId="5801"/>
    <tableColumn id="10584" xr3:uid="{3EC13C5F-B54B-614D-8880-A67B64808339}" name="Column10584" dataDxfId="5800"/>
    <tableColumn id="10585" xr3:uid="{9ED2B391-5165-2F4B-B09B-81679BA194E1}" name="Column10585" dataDxfId="5799"/>
    <tableColumn id="10586" xr3:uid="{2C30BF33-C90C-B544-A3EE-CC9D55CDC5B4}" name="Column10586" dataDxfId="5798"/>
    <tableColumn id="10587" xr3:uid="{CB684353-79FA-FF42-BC1B-B2D7F4E780BB}" name="Column10587" dataDxfId="5797"/>
    <tableColumn id="10588" xr3:uid="{306C3D21-453B-8142-98DC-51698BEE02C6}" name="Column10588" dataDxfId="5796"/>
    <tableColumn id="10589" xr3:uid="{0A167EAB-E327-8B4C-AA79-EDCB48724758}" name="Column10589" dataDxfId="5795"/>
    <tableColumn id="10590" xr3:uid="{86183929-9744-F94C-93D5-E0C58A6651B0}" name="Column10590" dataDxfId="5794"/>
    <tableColumn id="10591" xr3:uid="{6221B245-991E-3946-82BE-8A6D61B00C69}" name="Column10591" dataDxfId="5793"/>
    <tableColumn id="10592" xr3:uid="{B0AEFC50-9383-E349-851E-DC783DBA7B51}" name="Column10592" dataDxfId="5792"/>
    <tableColumn id="10593" xr3:uid="{74910F5D-E5C1-0343-AF03-20D67E61513D}" name="Column10593" dataDxfId="5791"/>
    <tableColumn id="10594" xr3:uid="{6211E476-5067-3A46-9CEA-8FD053D70E4B}" name="Column10594" dataDxfId="5790"/>
    <tableColumn id="10595" xr3:uid="{93C16056-4DC8-E948-99ED-8BA1D33C6CF2}" name="Column10595" dataDxfId="5789"/>
    <tableColumn id="10596" xr3:uid="{6D06CC0B-5C31-EC4E-9C07-8FA5C7A317DF}" name="Column10596" dataDxfId="5788"/>
    <tableColumn id="10597" xr3:uid="{4D0360EB-A0F4-0841-8196-F3D5A71F4B5A}" name="Column10597" dataDxfId="5787"/>
    <tableColumn id="10598" xr3:uid="{D2C1764F-34D1-EC40-B668-BCA97B527CD0}" name="Column10598" dataDxfId="5786"/>
    <tableColumn id="10599" xr3:uid="{58176AC3-C596-5E49-8978-C1A25A1FC4DA}" name="Column10599" dataDxfId="5785"/>
    <tableColumn id="10600" xr3:uid="{D71C3C17-3005-C84C-BEC5-DF703582E7DA}" name="Column10600" dataDxfId="5784"/>
    <tableColumn id="10601" xr3:uid="{FF3F2152-8F63-8044-92CD-E0AD392BA25E}" name="Column10601" dataDxfId="5783"/>
    <tableColumn id="10602" xr3:uid="{932EBC9A-DA6D-334E-8352-85BF65E02776}" name="Column10602" dataDxfId="5782"/>
    <tableColumn id="10603" xr3:uid="{3AB65EB3-F294-AC45-BB80-46FB5D7E99ED}" name="Column10603" dataDxfId="5781"/>
    <tableColumn id="10604" xr3:uid="{506D8A28-BE1A-4749-A274-082E1517AF40}" name="Column10604" dataDxfId="5780"/>
    <tableColumn id="10605" xr3:uid="{7192B770-EA11-F54B-83AF-2F69AB969027}" name="Column10605" dataDxfId="5779"/>
    <tableColumn id="10606" xr3:uid="{3C4EEEE4-6142-E147-AD27-2678C42EC1E6}" name="Column10606" dataDxfId="5778"/>
    <tableColumn id="10607" xr3:uid="{A1A59C49-2789-AA43-8AFD-7713B46E36BC}" name="Column10607" dataDxfId="5777"/>
    <tableColumn id="10608" xr3:uid="{76A045AB-9CCE-7C4A-929B-0FDD08CE792B}" name="Column10608" dataDxfId="5776"/>
    <tableColumn id="10609" xr3:uid="{3965E757-8E78-EB47-8242-89B2B1CB0AD6}" name="Column10609" dataDxfId="5775"/>
    <tableColumn id="10610" xr3:uid="{DAB6FE28-93AA-0946-BE57-2817611CADE4}" name="Column10610" dataDxfId="5774"/>
    <tableColumn id="10611" xr3:uid="{08469131-52C9-8641-836F-EBD78940A151}" name="Column10611" dataDxfId="5773"/>
    <tableColumn id="10612" xr3:uid="{B63498D1-7500-004B-B8E1-5C9FF76174F8}" name="Column10612" dataDxfId="5772"/>
    <tableColumn id="10613" xr3:uid="{8511F6BA-5C42-DA48-8D91-F25DAA90630D}" name="Column10613" dataDxfId="5771"/>
    <tableColumn id="10614" xr3:uid="{EA1447D4-C2CA-9143-A3B1-B8AD7500E113}" name="Column10614" dataDxfId="5770"/>
    <tableColumn id="10615" xr3:uid="{B7CDDC81-06AE-D94A-BB2A-633DA25DBBFD}" name="Column10615" dataDxfId="5769"/>
    <tableColumn id="10616" xr3:uid="{0724EE2E-2E14-F845-96A5-7ADFCF8338EA}" name="Column10616" dataDxfId="5768"/>
    <tableColumn id="10617" xr3:uid="{0E0B5B8F-DD4E-B044-A378-0A7A4EE437E4}" name="Column10617" dataDxfId="5767"/>
    <tableColumn id="10618" xr3:uid="{FE6C3D45-0EE2-4943-AFC1-D539DC9FC8CC}" name="Column10618" dataDxfId="5766"/>
    <tableColumn id="10619" xr3:uid="{89BFD9AA-A19D-DD4E-A3B1-69902CFFF69F}" name="Column10619" dataDxfId="5765"/>
    <tableColumn id="10620" xr3:uid="{24C394BC-42A4-1544-8DA1-D793BF11E89F}" name="Column10620" dataDxfId="5764"/>
    <tableColumn id="10621" xr3:uid="{814A7F85-5600-F94F-B882-D808BF52B080}" name="Column10621" dataDxfId="5763"/>
    <tableColumn id="10622" xr3:uid="{C98C016D-4AE2-324E-B145-CBF31C4CB2B9}" name="Column10622" dataDxfId="5762"/>
    <tableColumn id="10623" xr3:uid="{91C4AF12-62C9-9C4C-9B8E-664BB6B2A946}" name="Column10623" dataDxfId="5761"/>
    <tableColumn id="10624" xr3:uid="{C41EE7BA-4193-234B-A4FA-AB82D2E66275}" name="Column10624" dataDxfId="5760"/>
    <tableColumn id="10625" xr3:uid="{9E68958F-6DF1-F64E-B614-40E78296843C}" name="Column10625" dataDxfId="5759"/>
    <tableColumn id="10626" xr3:uid="{CCB3703B-897D-6D49-8242-7774331C1D90}" name="Column10626" dataDxfId="5758"/>
    <tableColumn id="10627" xr3:uid="{F14DA938-8CDA-2D4F-95AC-CA42AAA580D9}" name="Column10627" dataDxfId="5757"/>
    <tableColumn id="10628" xr3:uid="{1EFB6709-DB9E-3D4B-948E-2BE787C4D24F}" name="Column10628" dataDxfId="5756"/>
    <tableColumn id="10629" xr3:uid="{6C8A308A-3203-364F-B640-0BF1F5CCD8D5}" name="Column10629" dataDxfId="5755"/>
    <tableColumn id="10630" xr3:uid="{02D2E212-D62C-BC46-808C-124E19B45628}" name="Column10630" dataDxfId="5754"/>
    <tableColumn id="10631" xr3:uid="{5BB4A8DE-6F9A-FD49-BDEF-1BE8B1479554}" name="Column10631" dataDxfId="5753"/>
    <tableColumn id="10632" xr3:uid="{9B27B021-C908-0E4E-9456-47D52FB965BD}" name="Column10632" dataDxfId="5752"/>
    <tableColumn id="10633" xr3:uid="{7104670C-908C-CA4A-A3F6-1AABAC5097B4}" name="Column10633" dataDxfId="5751"/>
    <tableColumn id="10634" xr3:uid="{82F3DACB-B96A-5544-A35E-2DB2322EBDCE}" name="Column10634" dataDxfId="5750"/>
    <tableColumn id="10635" xr3:uid="{DFD42F90-F51D-5547-9E5A-540335AE519C}" name="Column10635" dataDxfId="5749"/>
    <tableColumn id="10636" xr3:uid="{E413AA92-FD44-C346-B8DE-80EE3195C755}" name="Column10636" dataDxfId="5748"/>
    <tableColumn id="10637" xr3:uid="{90AEA747-A600-284F-8595-685600666CBE}" name="Column10637" dataDxfId="5747"/>
    <tableColumn id="10638" xr3:uid="{E576F1A0-257B-EE4D-AC8B-066E8CDFBD1E}" name="Column10638" dataDxfId="5746"/>
    <tableColumn id="10639" xr3:uid="{405214AC-B4D4-7649-ADA9-215E3C032F55}" name="Column10639" dataDxfId="5745"/>
    <tableColumn id="10640" xr3:uid="{C75C9E59-2847-804F-A0D5-84B6DE0FF4BB}" name="Column10640" dataDxfId="5744"/>
    <tableColumn id="10641" xr3:uid="{F13C4111-57E8-0D40-9306-B5F41D95D45E}" name="Column10641" dataDxfId="5743"/>
    <tableColumn id="10642" xr3:uid="{72E02A76-275F-DC41-8D2A-E748C43C303A}" name="Column10642" dataDxfId="5742"/>
    <tableColumn id="10643" xr3:uid="{DB909876-94D3-F149-AD17-B7D6A3448F66}" name="Column10643" dataDxfId="5741"/>
    <tableColumn id="10644" xr3:uid="{1DB25EC4-21A7-B747-8FC4-374AF91959D3}" name="Column10644" dataDxfId="5740"/>
    <tableColumn id="10645" xr3:uid="{09D18E8E-83B6-D841-A081-5FE4125D1DF4}" name="Column10645" dataDxfId="5739"/>
    <tableColumn id="10646" xr3:uid="{887AF036-209B-D742-960E-D619632D4FFA}" name="Column10646" dataDxfId="5738"/>
    <tableColumn id="10647" xr3:uid="{C7F2CA10-F3FB-D542-9EFE-09223F0ABE92}" name="Column10647" dataDxfId="5737"/>
    <tableColumn id="10648" xr3:uid="{123D9B34-8566-1D4F-8604-CBA4C94C115F}" name="Column10648" dataDxfId="5736"/>
    <tableColumn id="10649" xr3:uid="{41DB3A59-E372-324D-9618-E4BA253B96F6}" name="Column10649" dataDxfId="5735"/>
    <tableColumn id="10650" xr3:uid="{B4154BE9-BCA0-374B-BBA5-2D73896E2A0D}" name="Column10650" dataDxfId="5734"/>
    <tableColumn id="10651" xr3:uid="{DE68CB97-CF5D-8446-9605-33A676725FAB}" name="Column10651" dataDxfId="5733"/>
    <tableColumn id="10652" xr3:uid="{B200412D-F483-9E42-BB6D-F6CDA13FF403}" name="Column10652" dataDxfId="5732"/>
    <tableColumn id="10653" xr3:uid="{19018B77-E8C9-C047-80E1-2FA726ACCED3}" name="Column10653" dataDxfId="5731"/>
    <tableColumn id="10654" xr3:uid="{84BB5E87-A268-6543-BBF2-964C627991B5}" name="Column10654" dataDxfId="5730"/>
    <tableColumn id="10655" xr3:uid="{A3090D1C-8EF4-164B-B8A2-23B515F99B0B}" name="Column10655" dataDxfId="5729"/>
    <tableColumn id="10656" xr3:uid="{632A1954-0FF2-1D48-A23A-05A05C68BAC5}" name="Column10656" dataDxfId="5728"/>
    <tableColumn id="10657" xr3:uid="{27245853-01B7-9540-BCB9-10FF1F5FF8CB}" name="Column10657" dataDxfId="5727"/>
    <tableColumn id="10658" xr3:uid="{A9F85813-BAC5-A343-8134-E961760E1AA9}" name="Column10658" dataDxfId="5726"/>
    <tableColumn id="10659" xr3:uid="{A266CE68-5F84-3842-B1D9-38602157C8C5}" name="Column10659" dataDxfId="5725"/>
    <tableColumn id="10660" xr3:uid="{DCE4D60D-D31D-AE46-A062-0A4E2070B8F6}" name="Column10660" dataDxfId="5724"/>
    <tableColumn id="10661" xr3:uid="{7310686C-BF2B-FC4B-AD55-9F1521229317}" name="Column10661" dataDxfId="5723"/>
    <tableColumn id="10662" xr3:uid="{E6A3227F-6D55-6343-A611-15A24975D990}" name="Column10662" dataDxfId="5722"/>
    <tableColumn id="10663" xr3:uid="{1B11CC1C-D7BB-3145-9358-CB99B9510E7D}" name="Column10663" dataDxfId="5721"/>
    <tableColumn id="10664" xr3:uid="{750C5238-6996-184A-9493-A282B6D9A363}" name="Column10664" dataDxfId="5720"/>
    <tableColumn id="10665" xr3:uid="{536801D7-80CC-A745-8CBE-8FF62C6713BB}" name="Column10665" dataDxfId="5719"/>
    <tableColumn id="10666" xr3:uid="{F55B2977-19A5-734D-A42D-4BBC6FE77C68}" name="Column10666" dataDxfId="5718"/>
    <tableColumn id="10667" xr3:uid="{97B78065-471A-F04D-8D62-7F3ABFA08CC9}" name="Column10667" dataDxfId="5717"/>
    <tableColumn id="10668" xr3:uid="{635834D1-CC9D-6345-9FE5-8642D0176442}" name="Column10668" dataDxfId="5716"/>
    <tableColumn id="10669" xr3:uid="{FA1607B6-B1F9-BF47-9DDB-12E782266C62}" name="Column10669" dataDxfId="5715"/>
    <tableColumn id="10670" xr3:uid="{AD87A775-638D-3248-BF1E-6DC11FC072E1}" name="Column10670" dataDxfId="5714"/>
    <tableColumn id="10671" xr3:uid="{DBE7BF20-FB36-CE4E-B7B7-9C4CB45DFB46}" name="Column10671" dataDxfId="5713"/>
    <tableColumn id="10672" xr3:uid="{38663EF4-6026-D247-8011-095156C713D8}" name="Column10672" dataDxfId="5712"/>
    <tableColumn id="10673" xr3:uid="{E9FC1686-0638-0143-8F94-329D34FA0AC0}" name="Column10673" dataDxfId="5711"/>
    <tableColumn id="10674" xr3:uid="{D546456D-8F3F-4749-BFA6-BB51B8EBC75F}" name="Column10674" dataDxfId="5710"/>
    <tableColumn id="10675" xr3:uid="{6FD821F5-3329-4A47-A40B-6675D2650EA3}" name="Column10675" dataDxfId="5709"/>
    <tableColumn id="10676" xr3:uid="{E3B517C7-D426-0940-AC8A-8625DE33C18F}" name="Column10676" dataDxfId="5708"/>
    <tableColumn id="10677" xr3:uid="{6A24F2CD-D3E0-9B41-AC14-E6C24520A163}" name="Column10677" dataDxfId="5707"/>
    <tableColumn id="10678" xr3:uid="{9CDE2EC0-C481-8949-AD20-C709AEA1E8D3}" name="Column10678" dataDxfId="5706"/>
    <tableColumn id="10679" xr3:uid="{DDE582CA-8634-2546-B5A9-F9780C48D833}" name="Column10679" dataDxfId="5705"/>
    <tableColumn id="10680" xr3:uid="{E3AA88EA-8022-F448-8B75-2355C585F60C}" name="Column10680" dataDxfId="5704"/>
    <tableColumn id="10681" xr3:uid="{1CE61862-6EB3-A248-AD94-9A5A09C3DB06}" name="Column10681" dataDxfId="5703"/>
    <tableColumn id="10682" xr3:uid="{FE4043CB-EC62-0B4D-B72C-9E1DA89D291E}" name="Column10682" dataDxfId="5702"/>
    <tableColumn id="10683" xr3:uid="{4D7D1121-C2F9-C94F-B0BB-F19CA69F8CA0}" name="Column10683" dataDxfId="5701"/>
    <tableColumn id="10684" xr3:uid="{1F4DC507-F08A-554D-90BC-57F398CF71BF}" name="Column10684" dataDxfId="5700"/>
    <tableColumn id="10685" xr3:uid="{391AE36E-D15F-E245-A24D-E8864AD7C587}" name="Column10685" dataDxfId="5699"/>
    <tableColumn id="10686" xr3:uid="{DE2704A2-4A9F-7641-9415-971B4911F1FB}" name="Column10686" dataDxfId="5698"/>
    <tableColumn id="10687" xr3:uid="{2A14FD47-87BD-E843-8143-E6FC4122D804}" name="Column10687" dataDxfId="5697"/>
    <tableColumn id="10688" xr3:uid="{7C7DE562-0916-E54C-9C90-EE1C90C5436B}" name="Column10688" dataDxfId="5696"/>
    <tableColumn id="10689" xr3:uid="{AD2212B6-6ABD-8940-9981-59C8BE94D567}" name="Column10689" dataDxfId="5695"/>
    <tableColumn id="10690" xr3:uid="{3FBF462B-B6E6-FE4A-927A-44A965DEDC97}" name="Column10690" dataDxfId="5694"/>
    <tableColumn id="10691" xr3:uid="{443EAAE2-8E4A-5A44-8201-AA548B839309}" name="Column10691" dataDxfId="5693"/>
    <tableColumn id="10692" xr3:uid="{A60D3985-6228-1841-BC25-88A176E8013E}" name="Column10692" dataDxfId="5692"/>
    <tableColumn id="10693" xr3:uid="{F612151A-FDA7-4242-8376-D58C3A3E6683}" name="Column10693" dataDxfId="5691"/>
    <tableColumn id="10694" xr3:uid="{FC6A5F17-2FA8-EB40-A931-9DB6A34BEEDC}" name="Column10694" dataDxfId="5690"/>
    <tableColumn id="10695" xr3:uid="{72A41E0A-097F-C14F-B25B-AECE5D8CC1BA}" name="Column10695" dataDxfId="5689"/>
    <tableColumn id="10696" xr3:uid="{9403F40D-4845-5340-9D5B-B01EA4E7425D}" name="Column10696" dataDxfId="5688"/>
    <tableColumn id="10697" xr3:uid="{E9D45FD9-08FC-164F-8D9C-45405CEE7215}" name="Column10697" dataDxfId="5687"/>
    <tableColumn id="10698" xr3:uid="{E6DDAF8C-E57F-DB41-86F4-B045C9E79B1C}" name="Column10698" dataDxfId="5686"/>
    <tableColumn id="10699" xr3:uid="{D750F8B4-9532-104B-9D1E-43CB90252A32}" name="Column10699" dataDxfId="5685"/>
    <tableColumn id="10700" xr3:uid="{73AB07CA-3B97-A447-94F5-23ACC4F51F6F}" name="Column10700" dataDxfId="5684"/>
    <tableColumn id="10701" xr3:uid="{4CA4A556-4434-7F45-8281-78EA334E4204}" name="Column10701" dataDxfId="5683"/>
    <tableColumn id="10702" xr3:uid="{C2F009CA-1576-7C47-9CE0-7EF1E6F83024}" name="Column10702" dataDxfId="5682"/>
    <tableColumn id="10703" xr3:uid="{B569D7D9-DF4D-A34E-846E-6DA6FF38D740}" name="Column10703" dataDxfId="5681"/>
    <tableColumn id="10704" xr3:uid="{68C62386-299D-A947-B1AA-4F2BF1921B7D}" name="Column10704" dataDxfId="5680"/>
    <tableColumn id="10705" xr3:uid="{DC053E1F-4907-2742-AE87-D0C7C01F4101}" name="Column10705" dataDxfId="5679"/>
    <tableColumn id="10706" xr3:uid="{580AD051-DA9A-484F-A000-CDC058F52972}" name="Column10706" dataDxfId="5678"/>
    <tableColumn id="10707" xr3:uid="{66763D5A-3636-EA49-B074-B635CDEBA5E5}" name="Column10707" dataDxfId="5677"/>
    <tableColumn id="10708" xr3:uid="{1E40F72B-B563-D84C-8F7E-8AD8D4DC4AF7}" name="Column10708" dataDxfId="5676"/>
    <tableColumn id="10709" xr3:uid="{2778B841-E5B8-DF46-8BE2-F7725B156668}" name="Column10709" dataDxfId="5675"/>
    <tableColumn id="10710" xr3:uid="{8855E8A7-FC19-F248-B9A5-B22B3C5B373B}" name="Column10710" dataDxfId="5674"/>
    <tableColumn id="10711" xr3:uid="{3F2DF105-FFA1-984D-82A5-9143BFC8F0CD}" name="Column10711" dataDxfId="5673"/>
    <tableColumn id="10712" xr3:uid="{88219EB3-08E8-D548-93C1-C72BF8DF7C81}" name="Column10712" dataDxfId="5672"/>
    <tableColumn id="10713" xr3:uid="{510466F6-EDB9-1542-AD65-638F3F9DA4AD}" name="Column10713" dataDxfId="5671"/>
    <tableColumn id="10714" xr3:uid="{4AEF3725-BD31-5D4D-A871-A4E9CBB12467}" name="Column10714" dataDxfId="5670"/>
    <tableColumn id="10715" xr3:uid="{5911B9B3-CCEC-604F-BB6A-9672153BAC95}" name="Column10715" dataDxfId="5669"/>
    <tableColumn id="10716" xr3:uid="{A549BC09-F435-FE42-B74A-8762C3D242C2}" name="Column10716" dataDxfId="5668"/>
    <tableColumn id="10717" xr3:uid="{B39D3D0C-D7A3-6F46-8ABC-B9EF60280810}" name="Column10717" dataDxfId="5667"/>
    <tableColumn id="10718" xr3:uid="{8B030366-A09C-0E4D-8232-5A95E50FFD14}" name="Column10718" dataDxfId="5666"/>
    <tableColumn id="10719" xr3:uid="{9CE97871-9B0D-694F-8581-415476D68DDE}" name="Column10719" dataDxfId="5665"/>
    <tableColumn id="10720" xr3:uid="{CA585D14-1F43-6B4F-A153-08B23F9F7472}" name="Column10720" dataDxfId="5664"/>
    <tableColumn id="10721" xr3:uid="{B841580E-0D12-8240-B369-E12E458537E3}" name="Column10721" dataDxfId="5663"/>
    <tableColumn id="10722" xr3:uid="{21779671-A939-8A48-8020-459CBD569F49}" name="Column10722" dataDxfId="5662"/>
    <tableColumn id="10723" xr3:uid="{F1F928BD-C342-F647-BE0A-47EDD6C5D238}" name="Column10723" dataDxfId="5661"/>
    <tableColumn id="10724" xr3:uid="{36F276F9-059A-134F-AC3F-E9BE2845D68C}" name="Column10724" dataDxfId="5660"/>
    <tableColumn id="10725" xr3:uid="{EA5BB891-37E1-F64E-A5AD-161F0E896E52}" name="Column10725" dataDxfId="5659"/>
    <tableColumn id="10726" xr3:uid="{8C160EC5-F871-244C-A62C-CA9E8908E2A1}" name="Column10726" dataDxfId="5658"/>
    <tableColumn id="10727" xr3:uid="{9459BBF3-5BB3-F547-A03F-4E7E36E3AD52}" name="Column10727" dataDxfId="5657"/>
    <tableColumn id="10728" xr3:uid="{A0072681-D9A9-F946-B60F-93FCD553F385}" name="Column10728" dataDxfId="5656"/>
    <tableColumn id="10729" xr3:uid="{23F6831A-CAC3-DF49-BE60-B1523A2EC070}" name="Column10729" dataDxfId="5655"/>
    <tableColumn id="10730" xr3:uid="{7BC23418-6E85-AB4A-85AD-288DCEB118D3}" name="Column10730" dataDxfId="5654"/>
    <tableColumn id="10731" xr3:uid="{59E21B99-E145-9648-BFBB-64B256CCFBE0}" name="Column10731" dataDxfId="5653"/>
    <tableColumn id="10732" xr3:uid="{F4F59C72-7671-0445-AA5B-D7E4BA8EDE91}" name="Column10732" dataDxfId="5652"/>
    <tableColumn id="10733" xr3:uid="{7BB7B1CF-A7CD-A34E-A6FF-F4BBF26205D6}" name="Column10733" dataDxfId="5651"/>
    <tableColumn id="10734" xr3:uid="{C39C6462-B641-3741-A391-4FD99A638A21}" name="Column10734" dataDxfId="5650"/>
    <tableColumn id="10735" xr3:uid="{7141AFCA-191C-F14A-B9B0-9AB460DE7ADC}" name="Column10735" dataDxfId="5649"/>
    <tableColumn id="10736" xr3:uid="{A57052E9-7AB4-9B45-80CA-F2894D25B5D2}" name="Column10736" dataDxfId="5648"/>
    <tableColumn id="10737" xr3:uid="{1A071440-576D-4748-B4E5-84B6E38066E8}" name="Column10737" dataDxfId="5647"/>
    <tableColumn id="10738" xr3:uid="{91F7F360-7BC8-1648-9B2D-3A515D784B4A}" name="Column10738" dataDxfId="5646"/>
    <tableColumn id="10739" xr3:uid="{804CC813-2E83-B743-9DF6-BC48F96AA89A}" name="Column10739" dataDxfId="5645"/>
    <tableColumn id="10740" xr3:uid="{1D08DB99-BC28-B042-921F-4B14B133B72E}" name="Column10740" dataDxfId="5644"/>
    <tableColumn id="10741" xr3:uid="{34FE2339-D665-BA4C-A8A2-F32FF8A7983D}" name="Column10741" dataDxfId="5643"/>
    <tableColumn id="10742" xr3:uid="{1A768471-96C0-7F4B-BA02-496E831F5A63}" name="Column10742" dataDxfId="5642"/>
    <tableColumn id="10743" xr3:uid="{B4E604DC-3465-2545-A816-EC1410B70FE0}" name="Column10743" dataDxfId="5641"/>
    <tableColumn id="10744" xr3:uid="{55BDD4BD-B5B5-3441-BB03-24AA0938C949}" name="Column10744" dataDxfId="5640"/>
    <tableColumn id="10745" xr3:uid="{52B2BF94-C222-1D49-A91B-62A81FAA94D4}" name="Column10745" dataDxfId="5639"/>
    <tableColumn id="10746" xr3:uid="{38041280-7B4E-2B4D-89C7-91C5D3B7208A}" name="Column10746" dataDxfId="5638"/>
    <tableColumn id="10747" xr3:uid="{7E9973DB-E335-4C49-B560-2990EC3E265B}" name="Column10747" dataDxfId="5637"/>
    <tableColumn id="10748" xr3:uid="{1D739241-157C-8E48-9E27-3C1CB5335481}" name="Column10748" dataDxfId="5636"/>
    <tableColumn id="10749" xr3:uid="{E6B0476B-4259-F948-8DCE-A935694C4B6E}" name="Column10749" dataDxfId="5635"/>
    <tableColumn id="10750" xr3:uid="{17F4813D-3716-4E4C-B389-CDA8760C7ADE}" name="Column10750" dataDxfId="5634"/>
    <tableColumn id="10751" xr3:uid="{A3893CC9-717C-A944-BDF3-6032E3704B29}" name="Column10751" dataDxfId="5633"/>
    <tableColumn id="10752" xr3:uid="{E2A4D2B7-AF0E-554B-9DFD-779F66534D69}" name="Column10752" dataDxfId="5632"/>
    <tableColumn id="10753" xr3:uid="{D4CD7628-92D7-184C-B1B3-5005B220EC28}" name="Column10753" dataDxfId="5631"/>
    <tableColumn id="10754" xr3:uid="{6843D267-9A19-814A-999F-B6DA0AFC14FF}" name="Column10754" dataDxfId="5630"/>
    <tableColumn id="10755" xr3:uid="{50CD50BC-40FE-954A-85FD-4CC6E54F9750}" name="Column10755" dataDxfId="5629"/>
    <tableColumn id="10756" xr3:uid="{DBD3E6EB-7CC4-FF4C-ACB2-76A0C9204358}" name="Column10756" dataDxfId="5628"/>
    <tableColumn id="10757" xr3:uid="{E031258D-A40E-0741-AECA-490FFA431EC8}" name="Column10757" dataDxfId="5627"/>
    <tableColumn id="10758" xr3:uid="{E5E50ECD-41E5-5345-A4C5-4ED1FCB09A02}" name="Column10758" dataDxfId="5626"/>
    <tableColumn id="10759" xr3:uid="{D1234640-E02A-A74C-8941-6E268CE80BAA}" name="Column10759" dataDxfId="5625"/>
    <tableColumn id="10760" xr3:uid="{455D2FC9-217E-F743-8648-BE5E988F837A}" name="Column10760" dataDxfId="5624"/>
    <tableColumn id="10761" xr3:uid="{0A53F396-9D72-4141-B7D3-434A3DA84BED}" name="Column10761" dataDxfId="5623"/>
    <tableColumn id="10762" xr3:uid="{1CBF05EF-47BF-C14E-82EA-A3609D60F0F9}" name="Column10762" dataDxfId="5622"/>
    <tableColumn id="10763" xr3:uid="{9515C081-58BC-9F4C-86F2-2762AE74B604}" name="Column10763" dataDxfId="5621"/>
    <tableColumn id="10764" xr3:uid="{76648C81-A6FB-C14B-9556-043C7E8F44B5}" name="Column10764" dataDxfId="5620"/>
    <tableColumn id="10765" xr3:uid="{F1FF6D34-6207-8B44-87D2-5550998331B9}" name="Column10765" dataDxfId="5619"/>
    <tableColumn id="10766" xr3:uid="{9F9A3E46-DF0F-F240-BAB1-38C13889FCA5}" name="Column10766" dataDxfId="5618"/>
    <tableColumn id="10767" xr3:uid="{C28C42DD-7119-E14B-97D4-6FB793EAE0FC}" name="Column10767" dataDxfId="5617"/>
    <tableColumn id="10768" xr3:uid="{19B4A620-C10D-DC43-ABC5-540F004FC169}" name="Column10768" dataDxfId="5616"/>
    <tableColumn id="10769" xr3:uid="{12AF08B6-E41D-D04B-B3B1-A53B5D9870DB}" name="Column10769" dataDxfId="5615"/>
    <tableColumn id="10770" xr3:uid="{2AD1FBB3-1516-3B44-B4CF-8B0F3CF2BA67}" name="Column10770" dataDxfId="5614"/>
    <tableColumn id="10771" xr3:uid="{1B76AB28-FF00-2345-B8BA-ADD1D8A51EDA}" name="Column10771" dataDxfId="5613"/>
    <tableColumn id="10772" xr3:uid="{A01B2938-51A8-1448-89D7-F42BDEB4ECFA}" name="Column10772" dataDxfId="5612"/>
    <tableColumn id="10773" xr3:uid="{FAD34704-61E1-D84E-BE4B-3F57FA57AA09}" name="Column10773" dataDxfId="5611"/>
    <tableColumn id="10774" xr3:uid="{05466B4D-E8FB-024E-9644-D69E9403B245}" name="Column10774" dataDxfId="5610"/>
    <tableColumn id="10775" xr3:uid="{82992021-5468-C240-A4C8-703339D4AD37}" name="Column10775" dataDxfId="5609"/>
    <tableColumn id="10776" xr3:uid="{B0DB7827-138D-8443-B184-6F76956E8F43}" name="Column10776" dataDxfId="5608"/>
    <tableColumn id="10777" xr3:uid="{EEB14CB9-8C98-7A4D-A298-1DDAFCDE947F}" name="Column10777" dataDxfId="5607"/>
    <tableColumn id="10778" xr3:uid="{70F7090A-764D-CB4D-8B1A-03079D2E97E2}" name="Column10778" dataDxfId="5606"/>
    <tableColumn id="10779" xr3:uid="{EBC0551F-2F28-AA47-A382-A9F6F0C6B039}" name="Column10779" dataDxfId="5605"/>
    <tableColumn id="10780" xr3:uid="{3CE33210-2653-F040-BBC2-97B06645AACB}" name="Column10780" dataDxfId="5604"/>
    <tableColumn id="10781" xr3:uid="{FA148738-C0B4-0E4F-B2D9-2CA3E90F0701}" name="Column10781" dataDxfId="5603"/>
    <tableColumn id="10782" xr3:uid="{D397B2F7-7027-534A-8BB5-E57E57AB767B}" name="Column10782" dataDxfId="5602"/>
    <tableColumn id="10783" xr3:uid="{636D9271-10EF-6044-9BFD-B638337DDC2F}" name="Column10783" dataDxfId="5601"/>
    <tableColumn id="10784" xr3:uid="{323D7B6A-71CD-A841-AF92-E4F32ED6B4A8}" name="Column10784" dataDxfId="5600"/>
    <tableColumn id="10785" xr3:uid="{3AA368A0-CB0A-5C4F-BD72-7CAC31920811}" name="Column10785" dataDxfId="5599"/>
    <tableColumn id="10786" xr3:uid="{2B35CE4E-151C-6B45-B697-5CF7A00E3E70}" name="Column10786" dataDxfId="5598"/>
    <tableColumn id="10787" xr3:uid="{35D35400-50A1-F944-BA4E-FC174C41CBF5}" name="Column10787" dataDxfId="5597"/>
    <tableColumn id="10788" xr3:uid="{D58FD491-2EEB-384C-9D62-1BAA0E2E4418}" name="Column10788" dataDxfId="5596"/>
    <tableColumn id="10789" xr3:uid="{B4AA1BAF-F1B9-8B4A-8A4C-99B211CC3514}" name="Column10789" dataDxfId="5595"/>
    <tableColumn id="10790" xr3:uid="{D68C9753-B90E-5D48-819C-C8A69AACC63D}" name="Column10790" dataDxfId="5594"/>
    <tableColumn id="10791" xr3:uid="{1B72868D-C4CC-8642-BF34-0D116B7F1E58}" name="Column10791" dataDxfId="5593"/>
    <tableColumn id="10792" xr3:uid="{6B8A9008-2507-0440-B080-2B750388751B}" name="Column10792" dataDxfId="5592"/>
    <tableColumn id="10793" xr3:uid="{937E020E-EFB8-2645-94F0-2BCC5A47674A}" name="Column10793" dataDxfId="5591"/>
    <tableColumn id="10794" xr3:uid="{813214DD-D61C-7942-A766-F0A3C38405F4}" name="Column10794" dataDxfId="5590"/>
    <tableColumn id="10795" xr3:uid="{7E16DC13-82B0-034B-856D-A24B9B0769DB}" name="Column10795" dataDxfId="5589"/>
    <tableColumn id="10796" xr3:uid="{CC4AB2F4-D2C6-3A4B-BF23-757F86C361E4}" name="Column10796" dataDxfId="5588"/>
    <tableColumn id="10797" xr3:uid="{B97E3CE6-7FFA-1143-9ADE-21D22F34F626}" name="Column10797" dataDxfId="5587"/>
    <tableColumn id="10798" xr3:uid="{3E126F38-C2D6-1749-B4C5-90CF1FE54E23}" name="Column10798" dataDxfId="5586"/>
    <tableColumn id="10799" xr3:uid="{B53D57FD-A89B-7741-92BE-EF17FCD53201}" name="Column10799" dataDxfId="5585"/>
    <tableColumn id="10800" xr3:uid="{9AAF42FD-BA38-7C49-9790-F89FF4D848C5}" name="Column10800" dataDxfId="5584"/>
    <tableColumn id="10801" xr3:uid="{1BAFB252-75CB-7746-887C-2ED2C4390FB6}" name="Column10801" dataDxfId="5583"/>
    <tableColumn id="10802" xr3:uid="{BC7AE039-80CA-2845-9580-06B616D14408}" name="Column10802" dataDxfId="5582"/>
    <tableColumn id="10803" xr3:uid="{22A2DD1B-CCB6-F94A-BBA7-35B1A9D30225}" name="Column10803" dataDxfId="5581"/>
    <tableColumn id="10804" xr3:uid="{CA302E9C-9A11-E445-B2FD-6C6C7F79B02D}" name="Column10804" dataDxfId="5580"/>
    <tableColumn id="10805" xr3:uid="{3B18A2E3-EC54-7247-8C3F-6A286FAA3613}" name="Column10805" dataDxfId="5579"/>
    <tableColumn id="10806" xr3:uid="{715CDBAB-9513-E643-A00C-2F61370929BE}" name="Column10806" dataDxfId="5578"/>
    <tableColumn id="10807" xr3:uid="{5AEAB4C4-426D-9649-956E-AEDA0459DE0B}" name="Column10807" dataDxfId="5577"/>
    <tableColumn id="10808" xr3:uid="{60262ABC-7670-5841-A65B-0737642D6604}" name="Column10808" dataDxfId="5576"/>
    <tableColumn id="10809" xr3:uid="{F7AF930B-983B-6742-857D-E2D37FE8B1FA}" name="Column10809" dataDxfId="5575"/>
    <tableColumn id="10810" xr3:uid="{2D551FBB-6079-CB45-B783-EFD22208F6E4}" name="Column10810" dataDxfId="5574"/>
    <tableColumn id="10811" xr3:uid="{6BBD3E7E-E095-414D-BB18-EA2846EEC101}" name="Column10811" dataDxfId="5573"/>
    <tableColumn id="10812" xr3:uid="{A829041C-C1EA-DC4F-B036-9BFC463D9C9C}" name="Column10812" dataDxfId="5572"/>
    <tableColumn id="10813" xr3:uid="{63CF49A7-8B35-5941-8118-F10CE5C41616}" name="Column10813" dataDxfId="5571"/>
    <tableColumn id="10814" xr3:uid="{F0B9FB7E-8A3F-5E48-B73F-B34B73B0BF02}" name="Column10814" dataDxfId="5570"/>
    <tableColumn id="10815" xr3:uid="{06903F25-63AE-0A40-8425-23BED9F95F0F}" name="Column10815" dataDxfId="5569"/>
    <tableColumn id="10816" xr3:uid="{99F16C2D-8F52-2849-B71B-B66E0D4A9CDE}" name="Column10816" dataDxfId="5568"/>
    <tableColumn id="10817" xr3:uid="{99160F51-9467-254D-99E7-D3077783BB17}" name="Column10817" dataDxfId="5567"/>
    <tableColumn id="10818" xr3:uid="{EB86D3EB-FE51-5547-9828-0057A582B7EB}" name="Column10818" dataDxfId="5566"/>
    <tableColumn id="10819" xr3:uid="{2CB97157-E40C-F849-89D0-6820978237AF}" name="Column10819" dataDxfId="5565"/>
    <tableColumn id="10820" xr3:uid="{4069CF21-1B48-D746-807C-235F930473DC}" name="Column10820" dataDxfId="5564"/>
    <tableColumn id="10821" xr3:uid="{6873F9D1-29A2-4442-B2C6-48B7A4C7E235}" name="Column10821" dataDxfId="5563"/>
    <tableColumn id="10822" xr3:uid="{5C6D85F8-3DBC-EE4A-B8BF-52599C75D60E}" name="Column10822" dataDxfId="5562"/>
    <tableColumn id="10823" xr3:uid="{4D96FAA2-EC98-FC4E-A779-893D2C5AB7CB}" name="Column10823" dataDxfId="5561"/>
    <tableColumn id="10824" xr3:uid="{2A31B0B4-91EE-7E48-A480-885F8E19C550}" name="Column10824" dataDxfId="5560"/>
    <tableColumn id="10825" xr3:uid="{D93FB3E7-8667-3243-92A9-73863AE03B1B}" name="Column10825" dataDxfId="5559"/>
    <tableColumn id="10826" xr3:uid="{C0B73199-EE1B-A74E-AC7B-04A34FCADCC9}" name="Column10826" dataDxfId="5558"/>
    <tableColumn id="10827" xr3:uid="{2C476169-26EB-EA4D-9AAB-C3805563862D}" name="Column10827" dataDxfId="5557"/>
    <tableColumn id="10828" xr3:uid="{653B9727-5C1B-BD4D-9424-04CF43031957}" name="Column10828" dataDxfId="5556"/>
    <tableColumn id="10829" xr3:uid="{21EF3B2E-81BE-EE40-8030-A802432C13F5}" name="Column10829" dataDxfId="5555"/>
    <tableColumn id="10830" xr3:uid="{94D861C2-FA05-0C40-B3AA-DCB548699BCD}" name="Column10830" dataDxfId="5554"/>
    <tableColumn id="10831" xr3:uid="{32E2FB0E-C37A-FA40-B35F-6856F9C25040}" name="Column10831" dataDxfId="5553"/>
    <tableColumn id="10832" xr3:uid="{48C043CC-872C-3542-8522-4B70C97F8457}" name="Column10832" dataDxfId="5552"/>
    <tableColumn id="10833" xr3:uid="{3EC58AFD-9E95-0843-9AB0-FB4BC5E6EBEA}" name="Column10833" dataDxfId="5551"/>
    <tableColumn id="10834" xr3:uid="{47A505DB-F467-1F40-B6FF-38EC644E35AD}" name="Column10834" dataDxfId="5550"/>
    <tableColumn id="10835" xr3:uid="{0979A77C-0AE3-7046-9B87-635CC8D7ED3F}" name="Column10835" dataDxfId="5549"/>
    <tableColumn id="10836" xr3:uid="{A493FFEB-1E92-3646-8F15-7F966CBF1560}" name="Column10836" dataDxfId="5548"/>
    <tableColumn id="10837" xr3:uid="{2960B5C6-95E4-3E4A-82F2-772A355CCE39}" name="Column10837" dataDxfId="5547"/>
    <tableColumn id="10838" xr3:uid="{7493BE02-CDD7-7B47-A881-7E773E2A5A8A}" name="Column10838" dataDxfId="5546"/>
    <tableColumn id="10839" xr3:uid="{E96FBDE2-CDA0-7643-A69D-0FF81DB84869}" name="Column10839" dataDxfId="5545"/>
    <tableColumn id="10840" xr3:uid="{0033DAEF-D39F-8447-932B-367A2DA445D4}" name="Column10840" dataDxfId="5544"/>
    <tableColumn id="10841" xr3:uid="{EE98899D-114D-CE4A-A007-575BE93F83CC}" name="Column10841" dataDxfId="5543"/>
    <tableColumn id="10842" xr3:uid="{23EA294D-ECAB-4349-9F79-433743B58544}" name="Column10842" dataDxfId="5542"/>
    <tableColumn id="10843" xr3:uid="{E46D2616-77F8-CF49-9E81-FAC45670C15C}" name="Column10843" dataDxfId="5541"/>
    <tableColumn id="10844" xr3:uid="{B8946626-79C2-CD49-A335-E54F81595448}" name="Column10844" dataDxfId="5540"/>
    <tableColumn id="10845" xr3:uid="{EE958B45-B3DD-A14F-87B0-8CB9AA237C4A}" name="Column10845" dataDxfId="5539"/>
    <tableColumn id="10846" xr3:uid="{48102534-6AA1-9C45-9C6A-4440FC6D6C7F}" name="Column10846" dataDxfId="5538"/>
    <tableColumn id="10847" xr3:uid="{F92ADC4E-2234-F646-965C-B3AB0537C76C}" name="Column10847" dataDxfId="5537"/>
    <tableColumn id="10848" xr3:uid="{D0315D31-6D06-7849-AAFF-D41B7670D23C}" name="Column10848" dataDxfId="5536"/>
    <tableColumn id="10849" xr3:uid="{A4E3E475-B840-6847-B9BB-BFAAF012C1FF}" name="Column10849" dataDxfId="5535"/>
    <tableColumn id="10850" xr3:uid="{64C81094-FC7D-EA44-9B80-C4A1B38DDC00}" name="Column10850" dataDxfId="5534"/>
    <tableColumn id="10851" xr3:uid="{6A46F3B8-C328-DB40-AB77-D0F1F3139F20}" name="Column10851" dataDxfId="5533"/>
    <tableColumn id="10852" xr3:uid="{F0A4F76E-8B6B-BC4C-A191-E741366D0065}" name="Column10852" dataDxfId="5532"/>
    <tableColumn id="10853" xr3:uid="{851A112A-5E27-B444-80C7-83DA0E752409}" name="Column10853" dataDxfId="5531"/>
    <tableColumn id="10854" xr3:uid="{9593F149-CA44-8643-B45E-0FBB60954D3F}" name="Column10854" dataDxfId="5530"/>
    <tableColumn id="10855" xr3:uid="{259591DE-3F7A-5E45-95E5-5EFBFB9FFF93}" name="Column10855" dataDxfId="5529"/>
    <tableColumn id="10856" xr3:uid="{5BD63933-A0D5-DB4A-9D91-C10C7EFD8C4E}" name="Column10856" dataDxfId="5528"/>
    <tableColumn id="10857" xr3:uid="{3C44A49A-8D63-6348-9983-FAE3329D76EE}" name="Column10857" dataDxfId="5527"/>
    <tableColumn id="10858" xr3:uid="{660E8BDE-11FA-C546-9CF7-6492CE5E8267}" name="Column10858" dataDxfId="5526"/>
    <tableColumn id="10859" xr3:uid="{A298A884-AA70-5442-ACCC-1CC648A93A7A}" name="Column10859" dataDxfId="5525"/>
    <tableColumn id="10860" xr3:uid="{BFF190BB-6A55-6947-BDE0-5E697EE7F31A}" name="Column10860" dataDxfId="5524"/>
    <tableColumn id="10861" xr3:uid="{CA4F4B40-B4AC-1748-B873-EF0BC7DF4414}" name="Column10861" dataDxfId="5523"/>
    <tableColumn id="10862" xr3:uid="{C0DFAFFE-D716-D847-B5BA-0CB1FAC28E4C}" name="Column10862" dataDxfId="5522"/>
    <tableColumn id="10863" xr3:uid="{87618AEB-BCEB-994B-8BD7-075060F3E26A}" name="Column10863" dataDxfId="5521"/>
    <tableColumn id="10864" xr3:uid="{BBB40386-AC01-3C4A-8D05-330F3C3DB6CB}" name="Column10864" dataDxfId="5520"/>
    <tableColumn id="10865" xr3:uid="{868D017A-C6ED-C546-861D-621227301771}" name="Column10865" dataDxfId="5519"/>
    <tableColumn id="10866" xr3:uid="{B96052AB-991A-C842-8622-44278073B95E}" name="Column10866" dataDxfId="5518"/>
    <tableColumn id="10867" xr3:uid="{C4702115-4435-B24F-AEA0-5197F4609A52}" name="Column10867" dataDxfId="5517"/>
    <tableColumn id="10868" xr3:uid="{B3E3D37F-F075-4442-8BFC-6FE4BA7B0482}" name="Column10868" dataDxfId="5516"/>
    <tableColumn id="10869" xr3:uid="{1E66AA39-E734-5C43-8508-D5D155371445}" name="Column10869" dataDxfId="5515"/>
    <tableColumn id="10870" xr3:uid="{A5CE287E-0AAF-3744-9932-5B01A0D278CB}" name="Column10870" dataDxfId="5514"/>
    <tableColumn id="10871" xr3:uid="{2E9A235F-C1FF-DA42-AC8D-A17725DEC5F6}" name="Column10871" dataDxfId="5513"/>
    <tableColumn id="10872" xr3:uid="{37E7A26C-7060-9449-8A64-B498CCA44870}" name="Column10872" dataDxfId="5512"/>
    <tableColumn id="10873" xr3:uid="{5565B372-FCC9-B540-A1BD-FE2DC40CE157}" name="Column10873" dataDxfId="5511"/>
    <tableColumn id="10874" xr3:uid="{4211CD0B-0FDC-484F-9772-3B780D26D18C}" name="Column10874" dataDxfId="5510"/>
    <tableColumn id="10875" xr3:uid="{E113DAA7-B317-254E-9F4D-DC2F42E3DEB2}" name="Column10875" dataDxfId="5509"/>
    <tableColumn id="10876" xr3:uid="{D77F35F7-C56C-0B44-90A8-573F6BBF76C4}" name="Column10876" dataDxfId="5508"/>
    <tableColumn id="10877" xr3:uid="{917AE320-DE9D-1C4C-B95E-20C8DE2C2F51}" name="Column10877" dataDxfId="5507"/>
    <tableColumn id="10878" xr3:uid="{DF967F05-EFAA-E54B-BCA6-2C9084A691C9}" name="Column10878" dataDxfId="5506"/>
    <tableColumn id="10879" xr3:uid="{F7E31690-60CA-4E46-B63C-1B8B60F9D5E6}" name="Column10879" dataDxfId="5505"/>
    <tableColumn id="10880" xr3:uid="{F46EBBC5-F285-8545-8ED9-41264C4FE80C}" name="Column10880" dataDxfId="5504"/>
    <tableColumn id="10881" xr3:uid="{96FF9BD2-2820-3046-A805-B515E968F56A}" name="Column10881" dataDxfId="5503"/>
    <tableColumn id="10882" xr3:uid="{EDC0779E-8DB7-FD40-86D0-FA063FB32393}" name="Column10882" dataDxfId="5502"/>
    <tableColumn id="10883" xr3:uid="{05033D98-C4BC-1745-86D8-0CBC920ECC9D}" name="Column10883" dataDxfId="5501"/>
    <tableColumn id="10884" xr3:uid="{D4DA6168-D9BF-394D-9331-45D215E343C1}" name="Column10884" dataDxfId="5500"/>
    <tableColumn id="10885" xr3:uid="{2411C86E-ECAB-6D45-9774-39EA6252200C}" name="Column10885" dataDxfId="5499"/>
    <tableColumn id="10886" xr3:uid="{591A4F62-831B-0D43-8F51-D448609E91D0}" name="Column10886" dataDxfId="5498"/>
    <tableColumn id="10887" xr3:uid="{07C9877C-E958-B648-84FB-80C3DBE0C0A8}" name="Column10887" dataDxfId="5497"/>
    <tableColumn id="10888" xr3:uid="{688CBDE7-CD9C-DD49-A60F-C4A1D968901D}" name="Column10888" dataDxfId="5496"/>
    <tableColumn id="10889" xr3:uid="{9CD60283-32BF-E747-83B5-8F35AC998AAD}" name="Column10889" dataDxfId="5495"/>
    <tableColumn id="10890" xr3:uid="{54A25482-D4D6-3240-A568-C0A14238688B}" name="Column10890" dataDxfId="5494"/>
    <tableColumn id="10891" xr3:uid="{E5A0F93A-BC6A-614E-910C-2806E8F8D738}" name="Column10891" dataDxfId="5493"/>
    <tableColumn id="10892" xr3:uid="{2A7B2D4D-471F-B941-8382-B51F79353FF7}" name="Column10892" dataDxfId="5492"/>
    <tableColumn id="10893" xr3:uid="{D3458F7F-D1D3-EF42-84A1-08DE9848EA5B}" name="Column10893" dataDxfId="5491"/>
    <tableColumn id="10894" xr3:uid="{0EC4BF5C-E5F9-F44C-BB96-0A3A386CAABD}" name="Column10894" dataDxfId="5490"/>
    <tableColumn id="10895" xr3:uid="{5B5B34D1-3A88-C948-8503-424D78B6A4D6}" name="Column10895" dataDxfId="5489"/>
    <tableColumn id="10896" xr3:uid="{9C171DC8-F430-A640-8EB5-87A8DFD2E152}" name="Column10896" dataDxfId="5488"/>
    <tableColumn id="10897" xr3:uid="{D2DCAE3F-9498-4141-8862-E4990949C6E2}" name="Column10897" dataDxfId="5487"/>
    <tableColumn id="10898" xr3:uid="{01687560-BA42-854B-BAC5-A304AF29CA42}" name="Column10898" dataDxfId="5486"/>
    <tableColumn id="10899" xr3:uid="{C6F6E792-86E0-3D4E-B7D4-C0EA203EEAC7}" name="Column10899" dataDxfId="5485"/>
    <tableColumn id="10900" xr3:uid="{6CEBD88F-CC56-AC40-9CB5-D46C00DF5C30}" name="Column10900" dataDxfId="5484"/>
    <tableColumn id="10901" xr3:uid="{B34C07E3-3E7F-334D-B02A-69946BA1DD48}" name="Column10901" dataDxfId="5483"/>
    <tableColumn id="10902" xr3:uid="{34DD1874-841F-654E-A1E1-E37D4F1FA9F7}" name="Column10902" dataDxfId="5482"/>
    <tableColumn id="10903" xr3:uid="{9C09BF7B-0B33-C149-B6DE-DC78C3188A9F}" name="Column10903" dataDxfId="5481"/>
    <tableColumn id="10904" xr3:uid="{B827967C-1834-034A-8874-9D565E08AF18}" name="Column10904" dataDxfId="5480"/>
    <tableColumn id="10905" xr3:uid="{A792E307-8E67-1642-809C-BBD550F49E32}" name="Column10905" dataDxfId="5479"/>
    <tableColumn id="10906" xr3:uid="{6B5BD60C-810A-F044-BA03-E21861C6F98A}" name="Column10906" dataDxfId="5478"/>
    <tableColumn id="10907" xr3:uid="{58ADDCF3-FB60-684F-994C-CD85284B13B3}" name="Column10907" dataDxfId="5477"/>
    <tableColumn id="10908" xr3:uid="{058C758B-D18E-C142-951B-81F1A3941B6C}" name="Column10908" dataDxfId="5476"/>
    <tableColumn id="10909" xr3:uid="{D23F102C-09C9-234C-9B4C-FC08446CA2AB}" name="Column10909" dataDxfId="5475"/>
    <tableColumn id="10910" xr3:uid="{ABCA4649-EC14-5C4F-82D7-97230FAD0F55}" name="Column10910" dataDxfId="5474"/>
    <tableColumn id="10911" xr3:uid="{AA07FFA5-708F-284D-832E-C992CF0D46A6}" name="Column10911" dataDxfId="5473"/>
    <tableColumn id="10912" xr3:uid="{E0420278-BB86-1A49-9222-41DA27B02F44}" name="Column10912" dataDxfId="5472"/>
    <tableColumn id="10913" xr3:uid="{82B267A0-B28B-A143-857D-7C3F1BC70BFD}" name="Column10913" dataDxfId="5471"/>
    <tableColumn id="10914" xr3:uid="{F53335AF-F1C4-BE42-B5FF-1D2D82532B4D}" name="Column10914" dataDxfId="5470"/>
    <tableColumn id="10915" xr3:uid="{2D022FB7-683E-1247-9391-6885A569C9EA}" name="Column10915" dataDxfId="5469"/>
    <tableColumn id="10916" xr3:uid="{F7686ADD-9915-0E46-A097-841B8B1FF43D}" name="Column10916" dataDxfId="5468"/>
    <tableColumn id="10917" xr3:uid="{45E57E48-082B-1E44-8DFC-AF91A56E2DA5}" name="Column10917" dataDxfId="5467"/>
    <tableColumn id="10918" xr3:uid="{BED6C689-42F3-7A4A-8329-A875A843A9EF}" name="Column10918" dataDxfId="5466"/>
    <tableColumn id="10919" xr3:uid="{A20DB292-93DB-644D-8BC8-2698C7D5B386}" name="Column10919" dataDxfId="5465"/>
    <tableColumn id="10920" xr3:uid="{AFE92581-7ABA-B240-814C-C30AFAC9C729}" name="Column10920" dataDxfId="5464"/>
    <tableColumn id="10921" xr3:uid="{F0FE64D7-F2BE-6B43-BDEF-4E552ECAE0DB}" name="Column10921" dataDxfId="5463"/>
    <tableColumn id="10922" xr3:uid="{9F3FD841-A34C-B642-A675-96FA3FEC4E85}" name="Column10922" dataDxfId="5462"/>
    <tableColumn id="10923" xr3:uid="{A3B33460-A5C9-7D4F-A39D-8B0114159BFD}" name="Column10923" dataDxfId="5461"/>
    <tableColumn id="10924" xr3:uid="{6BFEF513-629D-FB44-A21F-2A5E4C852303}" name="Column10924" dataDxfId="5460"/>
    <tableColumn id="10925" xr3:uid="{D78646B6-71D7-FD4D-B3C3-B4E99D56DAF1}" name="Column10925" dataDxfId="5459"/>
    <tableColumn id="10926" xr3:uid="{C0AF827F-7545-474A-A2C2-CCF1484074D7}" name="Column10926" dataDxfId="5458"/>
    <tableColumn id="10927" xr3:uid="{C3169DC3-9DD5-D946-BBBB-086F7BB26616}" name="Column10927" dataDxfId="5457"/>
    <tableColumn id="10928" xr3:uid="{4F0DC7F9-7158-564F-9B11-D1C623684503}" name="Column10928" dataDxfId="5456"/>
    <tableColumn id="10929" xr3:uid="{557CBEB1-C408-2F4C-975A-4B6F1484696E}" name="Column10929" dataDxfId="5455"/>
    <tableColumn id="10930" xr3:uid="{8F93C3AC-0559-2341-A7CB-AF7D798D7788}" name="Column10930" dataDxfId="5454"/>
    <tableColumn id="10931" xr3:uid="{1C88A337-30E4-B341-88FD-CF8D91CA254D}" name="Column10931" dataDxfId="5453"/>
    <tableColumn id="10932" xr3:uid="{D9DF3A47-D990-DC49-BC31-59EBB89EFA39}" name="Column10932" dataDxfId="5452"/>
    <tableColumn id="10933" xr3:uid="{8A3632BF-017B-F34F-A1C5-C63239BE9D7E}" name="Column10933" dataDxfId="5451"/>
    <tableColumn id="10934" xr3:uid="{0786A6CC-1D52-5F47-8D72-CE8F65D9F602}" name="Column10934" dataDxfId="5450"/>
    <tableColumn id="10935" xr3:uid="{C3E5A31E-3AE3-664B-9F78-783B0FD1C4DB}" name="Column10935" dataDxfId="5449"/>
    <tableColumn id="10936" xr3:uid="{04F2AE82-DBEA-134A-88B0-181628C25A5C}" name="Column10936" dataDxfId="5448"/>
    <tableColumn id="10937" xr3:uid="{72C87947-FF17-7B4E-8F79-CE5FFD76548C}" name="Column10937" dataDxfId="5447"/>
    <tableColumn id="10938" xr3:uid="{D11E27B6-D337-474D-91AA-3E4247EEDD9B}" name="Column10938" dataDxfId="5446"/>
    <tableColumn id="10939" xr3:uid="{AB1D181C-D3C9-DE4E-9ADF-D8A7177704DA}" name="Column10939" dataDxfId="5445"/>
    <tableColumn id="10940" xr3:uid="{882CAE13-487F-C244-A215-963346AE2B27}" name="Column10940" dataDxfId="5444"/>
    <tableColumn id="10941" xr3:uid="{99083D84-7CCB-864A-8B77-C80910D632C4}" name="Column10941" dataDxfId="5443"/>
    <tableColumn id="10942" xr3:uid="{26313C07-1D30-AC4F-97D1-E2BB7CF335E1}" name="Column10942" dataDxfId="5442"/>
    <tableColumn id="10943" xr3:uid="{3A74CCB0-C9B5-D448-81EC-6C9264DCB01A}" name="Column10943" dataDxfId="5441"/>
    <tableColumn id="10944" xr3:uid="{1B0E73D5-04BA-0841-BAE8-3E9E675F29C5}" name="Column10944" dataDxfId="5440"/>
    <tableColumn id="10945" xr3:uid="{2223DEDD-8A04-554A-8ED3-2E821C134F0E}" name="Column10945" dataDxfId="5439"/>
    <tableColumn id="10946" xr3:uid="{3079DF05-AEFD-A042-94D3-CF01A24C5F01}" name="Column10946" dataDxfId="5438"/>
    <tableColumn id="10947" xr3:uid="{C3443A7B-93D0-CA47-B9E8-21EDA3851C40}" name="Column10947" dataDxfId="5437"/>
    <tableColumn id="10948" xr3:uid="{BB3A83FD-ED63-A846-9A05-3EF34A16BA3D}" name="Column10948" dataDxfId="5436"/>
    <tableColumn id="10949" xr3:uid="{6F2D91A4-9684-014B-9D90-3914744AB375}" name="Column10949" dataDxfId="5435"/>
    <tableColumn id="10950" xr3:uid="{EF856ED8-41F8-1A4A-B904-04A290126A37}" name="Column10950" dataDxfId="5434"/>
    <tableColumn id="10951" xr3:uid="{2393EB0B-F3FC-D64D-8085-C19A2E53DC3F}" name="Column10951" dataDxfId="5433"/>
    <tableColumn id="10952" xr3:uid="{81764C9A-D5A3-7D4B-BBA2-638E534FD2FF}" name="Column10952" dataDxfId="5432"/>
    <tableColumn id="10953" xr3:uid="{00D8E5AE-5CF3-2A4A-AB40-4A8E5E136A34}" name="Column10953" dataDxfId="5431"/>
    <tableColumn id="10954" xr3:uid="{D4D6D88A-6544-8C4F-9990-A61C3340689D}" name="Column10954" dataDxfId="5430"/>
    <tableColumn id="10955" xr3:uid="{A167E1E4-92E4-DA41-B37C-B8E37915B7DD}" name="Column10955" dataDxfId="5429"/>
    <tableColumn id="10956" xr3:uid="{36C7479F-8167-0D4C-AA99-96DE1A92037B}" name="Column10956" dataDxfId="5428"/>
    <tableColumn id="10957" xr3:uid="{4BD6BCA8-8F2E-2946-9D77-9B9C2CE2AE4E}" name="Column10957" dataDxfId="5427"/>
    <tableColumn id="10958" xr3:uid="{C28A2433-5BD0-1C45-AD62-765F691A5222}" name="Column10958" dataDxfId="5426"/>
    <tableColumn id="10959" xr3:uid="{84606969-4CAA-794D-9DEA-8AD2857139B4}" name="Column10959" dataDxfId="5425"/>
    <tableColumn id="10960" xr3:uid="{2B34D1EB-7F8A-094B-808A-AD1D96BB3C48}" name="Column10960" dataDxfId="5424"/>
    <tableColumn id="10961" xr3:uid="{D2345A1C-C4C3-8947-BCD2-D74BAC2FE12C}" name="Column10961" dataDxfId="5423"/>
    <tableColumn id="10962" xr3:uid="{13DAD221-199A-5840-92F7-0A08615EEE79}" name="Column10962" dataDxfId="5422"/>
    <tableColumn id="10963" xr3:uid="{51FB9092-66AF-1C45-8AD8-F7A7501CD1EB}" name="Column10963" dataDxfId="5421"/>
    <tableColumn id="10964" xr3:uid="{5A9F821B-C12F-EE46-9328-4CF5B9C1C840}" name="Column10964" dataDxfId="5420"/>
    <tableColumn id="10965" xr3:uid="{8A178F63-22A7-8C42-B799-D72FF7EC60E3}" name="Column10965" dataDxfId="5419"/>
    <tableColumn id="10966" xr3:uid="{35F74E8F-BAF7-A841-9EE0-87189AAF5AD5}" name="Column10966" dataDxfId="5418"/>
    <tableColumn id="10967" xr3:uid="{F9DEB4A2-F02B-D549-90CA-9E75C44CE57F}" name="Column10967" dataDxfId="5417"/>
    <tableColumn id="10968" xr3:uid="{ECCB5810-7077-0C4A-9D35-7E782E87BEFF}" name="Column10968" dataDxfId="5416"/>
    <tableColumn id="10969" xr3:uid="{0712E64D-C6DE-BC46-B1F0-C89E15FBC952}" name="Column10969" dataDxfId="5415"/>
    <tableColumn id="10970" xr3:uid="{BCAF7BF9-F817-6B40-9CBE-0C0AC55C4831}" name="Column10970" dataDxfId="5414"/>
    <tableColumn id="10971" xr3:uid="{5B0ACF04-49BC-F646-8D3F-729939C03F2F}" name="Column10971" dataDxfId="5413"/>
    <tableColumn id="10972" xr3:uid="{4D4EB2E0-3232-F944-9509-6F11DB2D7891}" name="Column10972" dataDxfId="5412"/>
    <tableColumn id="10973" xr3:uid="{A55620E7-CC88-5742-B73E-6A15E85CE92C}" name="Column10973" dataDxfId="5411"/>
    <tableColumn id="10974" xr3:uid="{9F99FCFA-24CC-214F-A4B8-BB48BF3D205F}" name="Column10974" dataDxfId="5410"/>
    <tableColumn id="10975" xr3:uid="{42CEA8ED-D493-884C-B8CD-497C3D0A71C6}" name="Column10975" dataDxfId="5409"/>
    <tableColumn id="10976" xr3:uid="{F74FED3A-3276-CE4C-9669-556D549A69B3}" name="Column10976" dataDxfId="5408"/>
    <tableColumn id="10977" xr3:uid="{9B144864-55ED-1E42-B805-24105F5922E9}" name="Column10977" dataDxfId="5407"/>
    <tableColumn id="10978" xr3:uid="{50E90F33-0351-9145-B7DA-6D621E11C415}" name="Column10978" dataDxfId="5406"/>
    <tableColumn id="10979" xr3:uid="{4F2960C8-23BF-D046-AEEC-605DAACD151C}" name="Column10979" dataDxfId="5405"/>
    <tableColumn id="10980" xr3:uid="{71DE18DE-AD48-364B-959A-C6085534B8F1}" name="Column10980" dataDxfId="5404"/>
    <tableColumn id="10981" xr3:uid="{5A7C209E-5181-0041-BFF0-2F7AF2D2CDBC}" name="Column10981" dataDxfId="5403"/>
    <tableColumn id="10982" xr3:uid="{129224D3-FDE7-704C-9F48-71114990C3EC}" name="Column10982" dataDxfId="5402"/>
    <tableColumn id="10983" xr3:uid="{AD0CF64E-9345-4D41-A7F3-50A89517A288}" name="Column10983" dataDxfId="5401"/>
    <tableColumn id="10984" xr3:uid="{B05F7ACE-41F4-2A41-9976-C83E0B882DA6}" name="Column10984" dataDxfId="5400"/>
    <tableColumn id="10985" xr3:uid="{7CCCB4CD-DA5C-604F-8DED-E331D607995F}" name="Column10985" dataDxfId="5399"/>
    <tableColumn id="10986" xr3:uid="{9BA0E7DF-2304-9541-B293-2FE47C2E5A80}" name="Column10986" dataDxfId="5398"/>
    <tableColumn id="10987" xr3:uid="{DB2A652B-3BF2-D34D-BCDC-02DC08C56F10}" name="Column10987" dataDxfId="5397"/>
    <tableColumn id="10988" xr3:uid="{BC0EFCC1-C323-D64A-9398-5703C6DCA7A2}" name="Column10988" dataDxfId="5396"/>
    <tableColumn id="10989" xr3:uid="{11257AF2-E843-F142-9912-7411FE0C57B9}" name="Column10989" dataDxfId="5395"/>
    <tableColumn id="10990" xr3:uid="{BF3E841B-520B-014E-9F09-D0D9437BA069}" name="Column10990" dataDxfId="5394"/>
    <tableColumn id="10991" xr3:uid="{75C6645B-F8C5-7E4A-853C-68AD23EF28B2}" name="Column10991" dataDxfId="5393"/>
    <tableColumn id="10992" xr3:uid="{9F641D6A-B15A-1D4B-8C3B-A27C56F6E83A}" name="Column10992" dataDxfId="5392"/>
    <tableColumn id="10993" xr3:uid="{7B2164AD-2335-274D-B01F-64EDAF179083}" name="Column10993" dataDxfId="5391"/>
    <tableColumn id="10994" xr3:uid="{D6768497-3CED-8349-9336-F34A5688FE70}" name="Column10994" dataDxfId="5390"/>
    <tableColumn id="10995" xr3:uid="{5318A009-81E9-274A-A2DB-2338A9F8210E}" name="Column10995" dataDxfId="5389"/>
    <tableColumn id="10996" xr3:uid="{F8A56019-BA23-A146-8D67-8AA9B0A35221}" name="Column10996" dataDxfId="5388"/>
    <tableColumn id="10997" xr3:uid="{B675EB4A-EBEA-134C-8890-B15C35F03BEE}" name="Column10997" dataDxfId="5387"/>
    <tableColumn id="10998" xr3:uid="{DB1A95FA-DC3D-BE45-9578-98AD1674D8D2}" name="Column10998" dataDxfId="5386"/>
    <tableColumn id="10999" xr3:uid="{A15D9318-3A09-E040-A734-A0508E4BD218}" name="Column10999" dataDxfId="5385"/>
    <tableColumn id="11000" xr3:uid="{48041AA3-7426-544A-B7C0-447A2D687F45}" name="Column11000" dataDxfId="5384"/>
    <tableColumn id="11001" xr3:uid="{14AAC7B8-BBBA-6B4E-B6B2-C881E06B2A74}" name="Column11001" dataDxfId="5383"/>
    <tableColumn id="11002" xr3:uid="{A7EE632A-077A-154C-A63D-3743F5611049}" name="Column11002" dataDxfId="5382"/>
    <tableColumn id="11003" xr3:uid="{D3471C47-925D-384E-8594-6F05B7B83AC3}" name="Column11003" dataDxfId="5381"/>
    <tableColumn id="11004" xr3:uid="{95D6297F-3CA9-CC48-8B12-27141E7EBC5F}" name="Column11004" dataDxfId="5380"/>
    <tableColumn id="11005" xr3:uid="{5BA38298-9C5E-FC44-894A-7045D8E3F489}" name="Column11005" dataDxfId="5379"/>
    <tableColumn id="11006" xr3:uid="{E97B3899-01CB-DC49-B75A-A7EA92C00147}" name="Column11006" dataDxfId="5378"/>
    <tableColumn id="11007" xr3:uid="{2788F254-6625-9B43-A910-1CE58919AF39}" name="Column11007" dataDxfId="5377"/>
    <tableColumn id="11008" xr3:uid="{F415418A-FE33-D340-B0B9-47A76A780416}" name="Column11008" dataDxfId="5376"/>
    <tableColumn id="11009" xr3:uid="{C37C4F7B-D353-0849-9D9C-C3CEC7686B7A}" name="Column11009" dataDxfId="5375"/>
    <tableColumn id="11010" xr3:uid="{51D8B2B3-3316-E649-8C10-8C9E02D012A9}" name="Column11010" dataDxfId="5374"/>
    <tableColumn id="11011" xr3:uid="{EA8D7814-4052-4544-B9C3-6529C7B726D1}" name="Column11011" dataDxfId="5373"/>
    <tableColumn id="11012" xr3:uid="{665B2090-9C80-7542-A341-DE1AA02ACDB6}" name="Column11012" dataDxfId="5372"/>
    <tableColumn id="11013" xr3:uid="{66C006F1-4ECC-054A-B905-BDC19C2B28B1}" name="Column11013" dataDxfId="5371"/>
    <tableColumn id="11014" xr3:uid="{3FE4FF77-39E4-784C-9861-EE95CCBE9E2D}" name="Column11014" dataDxfId="5370"/>
    <tableColumn id="11015" xr3:uid="{9A736C33-81D3-9944-9184-6EC26F490E4B}" name="Column11015" dataDxfId="5369"/>
    <tableColumn id="11016" xr3:uid="{E08A00C0-D60A-6640-9067-2DAF7242F95E}" name="Column11016" dataDxfId="5368"/>
    <tableColumn id="11017" xr3:uid="{15D11FC5-2943-A94A-9740-7DE034885DCB}" name="Column11017" dataDxfId="5367"/>
    <tableColumn id="11018" xr3:uid="{4E714E9B-F440-CC48-899B-0732D1EBA972}" name="Column11018" dataDxfId="5366"/>
    <tableColumn id="11019" xr3:uid="{B36A2799-B947-D848-AA2E-E16B8DFFBA8E}" name="Column11019" dataDxfId="5365"/>
    <tableColumn id="11020" xr3:uid="{CE2B2BC4-B3D9-1A42-9F46-6021A26ED8DB}" name="Column11020" dataDxfId="5364"/>
    <tableColumn id="11021" xr3:uid="{1E019C95-88A8-224E-B661-12A18FF46CD2}" name="Column11021" dataDxfId="5363"/>
    <tableColumn id="11022" xr3:uid="{A2933073-450D-3F44-90D1-31A6AF83DE1F}" name="Column11022" dataDxfId="5362"/>
    <tableColumn id="11023" xr3:uid="{CDCCC648-3754-A54B-A70E-DA9996FC3871}" name="Column11023" dataDxfId="5361"/>
    <tableColumn id="11024" xr3:uid="{60B9BDB1-AD2A-324C-BDC5-F73B9AE6844C}" name="Column11024" dataDxfId="5360"/>
    <tableColumn id="11025" xr3:uid="{0A96DB28-229D-EE4A-8E2A-1A71A3800CAE}" name="Column11025" dataDxfId="5359"/>
    <tableColumn id="11026" xr3:uid="{647BF54A-2FAB-EA4E-B4DC-2D9C62B62BE8}" name="Column11026" dataDxfId="5358"/>
    <tableColumn id="11027" xr3:uid="{7E9642D4-D383-0C48-9C77-93714730BD96}" name="Column11027" dataDxfId="5357"/>
    <tableColumn id="11028" xr3:uid="{B8B24F13-8D79-3E47-90FD-99E18B284FBF}" name="Column11028" dataDxfId="5356"/>
    <tableColumn id="11029" xr3:uid="{9FF3127B-5415-4D45-B2B9-A9E348ED9163}" name="Column11029" dataDxfId="5355"/>
    <tableColumn id="11030" xr3:uid="{249BDBF1-A88E-2943-A4AF-8F837E798CA3}" name="Column11030" dataDxfId="5354"/>
    <tableColumn id="11031" xr3:uid="{69F8D9C7-9C92-CF4A-A954-1ECAA1F6C391}" name="Column11031" dataDxfId="5353"/>
    <tableColumn id="11032" xr3:uid="{70B2054F-8C71-F54B-8181-77ECCED802A9}" name="Column11032" dataDxfId="5352"/>
    <tableColumn id="11033" xr3:uid="{C542C74B-9CDC-F345-A708-4963BA62B188}" name="Column11033" dataDxfId="5351"/>
    <tableColumn id="11034" xr3:uid="{37FB6EF6-E910-BA41-88CC-0D216BFD7965}" name="Column11034" dataDxfId="5350"/>
    <tableColumn id="11035" xr3:uid="{F0FD2842-B97A-3249-8B88-EE8EE63B5484}" name="Column11035" dataDxfId="5349"/>
    <tableColumn id="11036" xr3:uid="{F493386E-06D8-6445-866E-DB1FD99EB917}" name="Column11036" dataDxfId="5348"/>
    <tableColumn id="11037" xr3:uid="{59EDE913-F4F0-744E-A15F-4F6C2A4D9919}" name="Column11037" dataDxfId="5347"/>
    <tableColumn id="11038" xr3:uid="{9D117F2D-C7B5-EE4F-BEC0-09531E1DFF6A}" name="Column11038" dataDxfId="5346"/>
    <tableColumn id="11039" xr3:uid="{C7B936B4-8E0E-C34F-A3D9-24D83FE4A493}" name="Column11039" dataDxfId="5345"/>
    <tableColumn id="11040" xr3:uid="{DD32BBB0-072B-2F45-9006-CFA91CDD5414}" name="Column11040" dataDxfId="5344"/>
    <tableColumn id="11041" xr3:uid="{0AF2AA43-5636-464E-A7F6-E62BF3A37E39}" name="Column11041" dataDxfId="5343"/>
    <tableColumn id="11042" xr3:uid="{2589BBC1-5A59-A344-8306-391D695430BF}" name="Column11042" dataDxfId="5342"/>
    <tableColumn id="11043" xr3:uid="{AFB9EEA8-EF12-EA4D-B4DC-F84EF135CEB4}" name="Column11043" dataDxfId="5341"/>
    <tableColumn id="11044" xr3:uid="{3A7F36AE-30D1-F342-B5F5-94E427F5BA04}" name="Column11044" dataDxfId="5340"/>
    <tableColumn id="11045" xr3:uid="{85DBDB72-B7DA-EA43-8E7C-A520E066251D}" name="Column11045" dataDxfId="5339"/>
    <tableColumn id="11046" xr3:uid="{3B5FCF2D-CE06-AF49-A045-9D742F89F1DA}" name="Column11046" dataDxfId="5338"/>
    <tableColumn id="11047" xr3:uid="{9EF3AAD5-412C-FE41-8BBF-E34CACD2CD6F}" name="Column11047" dataDxfId="5337"/>
    <tableColumn id="11048" xr3:uid="{4AB60E50-4581-7147-B56F-B4FF20102757}" name="Column11048" dataDxfId="5336"/>
    <tableColumn id="11049" xr3:uid="{EC5C2F65-4FE8-8E47-8BF0-E5FA75EA48E0}" name="Column11049" dataDxfId="5335"/>
    <tableColumn id="11050" xr3:uid="{6754DF62-4230-CE4B-BB55-D98CD25F74A5}" name="Column11050" dataDxfId="5334"/>
    <tableColumn id="11051" xr3:uid="{A1F9942A-1BB3-464D-AA2B-5EF1C76F8772}" name="Column11051" dataDxfId="5333"/>
    <tableColumn id="11052" xr3:uid="{4F2D5364-E18A-A849-AE12-CBC30F626CC9}" name="Column11052" dataDxfId="5332"/>
    <tableColumn id="11053" xr3:uid="{F7691DEA-A639-C94A-9253-1D4ED43AB4EA}" name="Column11053" dataDxfId="5331"/>
    <tableColumn id="11054" xr3:uid="{1F66DD0C-E4A4-194C-8428-21B24E0F3D51}" name="Column11054" dataDxfId="5330"/>
    <tableColumn id="11055" xr3:uid="{9A328A29-8094-E843-9503-B53851407E7F}" name="Column11055" dataDxfId="5329"/>
    <tableColumn id="11056" xr3:uid="{68F091C5-3610-1E47-9EE3-3BD1DF450A81}" name="Column11056" dataDxfId="5328"/>
    <tableColumn id="11057" xr3:uid="{15503E67-1AF7-334A-9A77-696D9AECD23B}" name="Column11057" dataDxfId="5327"/>
    <tableColumn id="11058" xr3:uid="{2F0AFB04-7B14-E542-86E5-A45F7A5B3F77}" name="Column11058" dataDxfId="5326"/>
    <tableColumn id="11059" xr3:uid="{B1225803-1DD0-7944-BFB1-F5407A9494CF}" name="Column11059" dataDxfId="5325"/>
    <tableColumn id="11060" xr3:uid="{DDB2A9A7-85E8-7949-8F74-BDB034798498}" name="Column11060" dataDxfId="5324"/>
    <tableColumn id="11061" xr3:uid="{B27E1171-9D95-894D-9205-0408DB27E4DC}" name="Column11061" dataDxfId="5323"/>
    <tableColumn id="11062" xr3:uid="{F040D7EA-1748-534D-AC77-03113EEC5C17}" name="Column11062" dataDxfId="5322"/>
    <tableColumn id="11063" xr3:uid="{54938452-C157-5045-B507-91C746B65C98}" name="Column11063" dataDxfId="5321"/>
    <tableColumn id="11064" xr3:uid="{1C86B2DB-B52C-744B-A5D0-EEFB6CE8B236}" name="Column11064" dataDxfId="5320"/>
    <tableColumn id="11065" xr3:uid="{60A8257E-CBDD-5049-B1FE-5355C938022A}" name="Column11065" dataDxfId="5319"/>
    <tableColumn id="11066" xr3:uid="{C501B6D3-35A1-744E-8502-A54E389F60C0}" name="Column11066" dataDxfId="5318"/>
    <tableColumn id="11067" xr3:uid="{7621C216-54FC-0740-AAA1-8A7A600C978D}" name="Column11067" dataDxfId="5317"/>
    <tableColumn id="11068" xr3:uid="{911E7AD0-0B23-5F4F-AECF-2B413AD1093D}" name="Column11068" dataDxfId="5316"/>
    <tableColumn id="11069" xr3:uid="{A77DF68D-0B7B-E84B-95E1-A9AC305F6651}" name="Column11069" dataDxfId="5315"/>
    <tableColumn id="11070" xr3:uid="{80912AF2-FAB2-C44E-839B-D40822E8B5BB}" name="Column11070" dataDxfId="5314"/>
    <tableColumn id="11071" xr3:uid="{3E447CA8-2DD1-D244-94AB-DF990BA22D25}" name="Column11071" dataDxfId="5313"/>
    <tableColumn id="11072" xr3:uid="{8CBD07FC-7703-504B-8C27-0AF6BD00087D}" name="Column11072" dataDxfId="5312"/>
    <tableColumn id="11073" xr3:uid="{70EC1042-1E87-8A46-9819-752DA929018F}" name="Column11073" dataDxfId="5311"/>
    <tableColumn id="11074" xr3:uid="{4665C3FD-1C17-BF48-A478-829AAA4C155F}" name="Column11074" dataDxfId="5310"/>
    <tableColumn id="11075" xr3:uid="{792EC54C-EC82-BE4B-8CFD-7FC26CA51D7A}" name="Column11075" dataDxfId="5309"/>
    <tableColumn id="11076" xr3:uid="{0AAE9092-7C15-914B-9FDC-DC164CB8854B}" name="Column11076" dataDxfId="5308"/>
    <tableColumn id="11077" xr3:uid="{AA37DE93-8CBA-514C-8204-B35E284EDFCF}" name="Column11077" dataDxfId="5307"/>
    <tableColumn id="11078" xr3:uid="{A09CE5E2-67FB-AB4E-B144-38D7A9D63B45}" name="Column11078" dataDxfId="5306"/>
    <tableColumn id="11079" xr3:uid="{DD3F4FD5-98AE-9C41-8563-1B42DDE3AAA9}" name="Column11079" dataDxfId="5305"/>
    <tableColumn id="11080" xr3:uid="{8AC57B1F-7D1B-994B-B895-DEF428AA40AA}" name="Column11080" dataDxfId="5304"/>
    <tableColumn id="11081" xr3:uid="{3D74A14D-CA6F-E340-8F2A-6032F9A93F3B}" name="Column11081" dataDxfId="5303"/>
    <tableColumn id="11082" xr3:uid="{A3903E5B-2CCA-CF45-832F-A535D47217CB}" name="Column11082" dataDxfId="5302"/>
    <tableColumn id="11083" xr3:uid="{D8AAEF50-135E-E14A-9DAC-FC0E19696A1A}" name="Column11083" dataDxfId="5301"/>
    <tableColumn id="11084" xr3:uid="{1B7B203F-AFB7-DB49-AD56-5CE801121516}" name="Column11084" dataDxfId="5300"/>
    <tableColumn id="11085" xr3:uid="{92624908-CF40-054A-8CAA-3F33AFFC068F}" name="Column11085" dataDxfId="5299"/>
    <tableColumn id="11086" xr3:uid="{C0FEDC97-6DCB-F249-A848-263ABD623846}" name="Column11086" dataDxfId="5298"/>
    <tableColumn id="11087" xr3:uid="{922848F0-7101-E245-A316-CDC01024FBF8}" name="Column11087" dataDxfId="5297"/>
    <tableColumn id="11088" xr3:uid="{BE0B5026-AD6C-E642-89E1-C99A7099C47B}" name="Column11088" dataDxfId="5296"/>
    <tableColumn id="11089" xr3:uid="{9165DA68-EDBC-C64C-80FA-DBAD05E751CA}" name="Column11089" dataDxfId="5295"/>
    <tableColumn id="11090" xr3:uid="{153D8B8F-D073-6146-87E3-615FBB75E5BA}" name="Column11090" dataDxfId="5294"/>
    <tableColumn id="11091" xr3:uid="{65D32901-DA35-A647-AA10-C808CC5548E3}" name="Column11091" dataDxfId="5293"/>
    <tableColumn id="11092" xr3:uid="{F026F341-2480-C647-B8FB-DFA0BD5EC465}" name="Column11092" dataDxfId="5292"/>
    <tableColumn id="11093" xr3:uid="{15875DDE-F754-274A-9C42-523623C62F4B}" name="Column11093" dataDxfId="5291"/>
    <tableColumn id="11094" xr3:uid="{8061B9DE-D6E2-9646-B805-BFE70674CB66}" name="Column11094" dataDxfId="5290"/>
    <tableColumn id="11095" xr3:uid="{C7F95D82-62AE-A441-8F6A-8218559146CA}" name="Column11095" dataDxfId="5289"/>
    <tableColumn id="11096" xr3:uid="{709A29E3-62A3-9046-ACAA-4A78B278964D}" name="Column11096" dataDxfId="5288"/>
    <tableColumn id="11097" xr3:uid="{7D79E33F-F9D4-4B4E-A2A1-B12E31D73101}" name="Column11097" dataDxfId="5287"/>
    <tableColumn id="11098" xr3:uid="{354F4DA1-244E-2042-84EE-702786BDFBEE}" name="Column11098" dataDxfId="5286"/>
    <tableColumn id="11099" xr3:uid="{B0CD262E-CD9A-9C40-9D49-916CAF1D9386}" name="Column11099" dataDxfId="5285"/>
    <tableColumn id="11100" xr3:uid="{76699627-E56A-7B42-B2F2-1B3EE605DADB}" name="Column11100" dataDxfId="5284"/>
    <tableColumn id="11101" xr3:uid="{29DF247A-2253-604A-A83F-67779E6A2BE0}" name="Column11101" dataDxfId="5283"/>
    <tableColumn id="11102" xr3:uid="{FB938183-FD0B-9A47-9E43-FFF26A8E7807}" name="Column11102" dataDxfId="5282"/>
    <tableColumn id="11103" xr3:uid="{AB3BA193-D4E0-0041-8635-C49567BF9D66}" name="Column11103" dataDxfId="5281"/>
    <tableColumn id="11104" xr3:uid="{59A56CF5-360A-C54F-90BB-475ADEBBB7A2}" name="Column11104" dataDxfId="5280"/>
    <tableColumn id="11105" xr3:uid="{BA1D899A-4344-494D-A40C-22FE763DC93D}" name="Column11105" dataDxfId="5279"/>
    <tableColumn id="11106" xr3:uid="{3CE6125F-F8E9-D24E-A3D9-99587D94A171}" name="Column11106" dataDxfId="5278"/>
    <tableColumn id="11107" xr3:uid="{47FCC51D-F2CA-934B-9594-9469A71C19A8}" name="Column11107" dataDxfId="5277"/>
    <tableColumn id="11108" xr3:uid="{47C97F2F-7C3F-FB45-8F32-087FB7C49EB5}" name="Column11108" dataDxfId="5276"/>
    <tableColumn id="11109" xr3:uid="{C2CE9A23-73CB-B249-BFFE-7865F93F0163}" name="Column11109" dataDxfId="5275"/>
    <tableColumn id="11110" xr3:uid="{D1792FE8-70B4-0D4A-BEE2-04BB5950B103}" name="Column11110" dataDxfId="5274"/>
    <tableColumn id="11111" xr3:uid="{0DE33210-662D-9C4D-BD50-D23AB2631535}" name="Column11111" dataDxfId="5273"/>
    <tableColumn id="11112" xr3:uid="{6880A07B-AF21-214C-9266-1ACB27BF59F5}" name="Column11112" dataDxfId="5272"/>
    <tableColumn id="11113" xr3:uid="{B6A390C3-BFA3-4D49-B5A7-8FEFB6BA3773}" name="Column11113" dataDxfId="5271"/>
    <tableColumn id="11114" xr3:uid="{F7EEA711-D824-A64D-8372-9BA81AA77C2D}" name="Column11114" dataDxfId="5270"/>
    <tableColumn id="11115" xr3:uid="{72792D54-7A05-CE49-9BB3-24B192B040AA}" name="Column11115" dataDxfId="5269"/>
    <tableColumn id="11116" xr3:uid="{1931A2FB-00DD-1F41-8C86-019EB002B666}" name="Column11116" dataDxfId="5268"/>
    <tableColumn id="11117" xr3:uid="{8ABE33A6-80CE-754E-9DFF-FD2DAE05B370}" name="Column11117" dataDxfId="5267"/>
    <tableColumn id="11118" xr3:uid="{093B7A3D-5B0D-B74F-8D10-78B8C2A3BFDD}" name="Column11118" dataDxfId="5266"/>
    <tableColumn id="11119" xr3:uid="{8F5F407C-FE02-644D-88A9-E8514B81372B}" name="Column11119" dataDxfId="5265"/>
    <tableColumn id="11120" xr3:uid="{3602EBB4-14D3-DF44-8C63-240B6BAA691A}" name="Column11120" dataDxfId="5264"/>
    <tableColumn id="11121" xr3:uid="{46E1402E-1C0C-134B-AEED-1D2D872EFD62}" name="Column11121" dataDxfId="5263"/>
    <tableColumn id="11122" xr3:uid="{E0B1C355-B237-C241-B58D-CE3E49982FC2}" name="Column11122" dataDxfId="5262"/>
    <tableColumn id="11123" xr3:uid="{CF008FC9-8090-EE4B-BE44-D15B69DB95C9}" name="Column11123" dataDxfId="5261"/>
    <tableColumn id="11124" xr3:uid="{31795A8F-E5C8-A345-891B-616073B25A21}" name="Column11124" dataDxfId="5260"/>
    <tableColumn id="11125" xr3:uid="{C95F6216-64E8-6646-BA69-D4D590306C7E}" name="Column11125" dataDxfId="5259"/>
    <tableColumn id="11126" xr3:uid="{DD17F295-B446-B940-9D32-5873A4684A5D}" name="Column11126" dataDxfId="5258"/>
    <tableColumn id="11127" xr3:uid="{2C4D9196-B060-E841-9E58-185E71094124}" name="Column11127" dataDxfId="5257"/>
    <tableColumn id="11128" xr3:uid="{E5FB02DC-C985-4B45-9CAB-5D85906D24A9}" name="Column11128" dataDxfId="5256"/>
    <tableColumn id="11129" xr3:uid="{28D1DFE4-C0AC-604A-911D-95AB20C0E328}" name="Column11129" dataDxfId="5255"/>
    <tableColumn id="11130" xr3:uid="{A6DD1420-D174-8A4D-8980-C860E145BECE}" name="Column11130" dataDxfId="5254"/>
    <tableColumn id="11131" xr3:uid="{2D4FAA1F-1ABB-FF4A-8490-8593FDCCE303}" name="Column11131" dataDxfId="5253"/>
    <tableColumn id="11132" xr3:uid="{E3E636F4-1009-3447-B987-80B5ECD6D7DD}" name="Column11132" dataDxfId="5252"/>
    <tableColumn id="11133" xr3:uid="{A45293E0-2804-9F48-9253-FCCE2C266D3B}" name="Column11133" dataDxfId="5251"/>
    <tableColumn id="11134" xr3:uid="{FA25DD7F-D5C5-9048-BD0C-0FFA070F609C}" name="Column11134" dataDxfId="5250"/>
    <tableColumn id="11135" xr3:uid="{C6273682-37B6-F348-A22A-58FCC94774AF}" name="Column11135" dataDxfId="5249"/>
    <tableColumn id="11136" xr3:uid="{D4F30C24-140B-AB47-99C7-6D48C7FC5AED}" name="Column11136" dataDxfId="5248"/>
    <tableColumn id="11137" xr3:uid="{D6F997F7-AA92-374A-840F-D1AEFB2229D4}" name="Column11137" dataDxfId="5247"/>
    <tableColumn id="11138" xr3:uid="{883FBD5D-564F-794F-A681-2176A8FAE30C}" name="Column11138" dataDxfId="5246"/>
    <tableColumn id="11139" xr3:uid="{8BD12ACD-7112-D44A-931A-777D4DA07768}" name="Column11139" dataDxfId="5245"/>
    <tableColumn id="11140" xr3:uid="{5C093AD2-F3B7-AA49-AA0C-7821508E422F}" name="Column11140" dataDxfId="5244"/>
    <tableColumn id="11141" xr3:uid="{2B53C8BA-AED7-A747-A791-06E06AF88932}" name="Column11141" dataDxfId="5243"/>
    <tableColumn id="11142" xr3:uid="{5E758971-94C1-E443-AF90-F8DC595931E5}" name="Column11142" dataDxfId="5242"/>
    <tableColumn id="11143" xr3:uid="{C49F896B-B45F-5D44-B162-7C4902D712B9}" name="Column11143" dataDxfId="5241"/>
    <tableColumn id="11144" xr3:uid="{EEEA792E-9C19-6448-9558-74CAE5A699FF}" name="Column11144" dataDxfId="5240"/>
    <tableColumn id="11145" xr3:uid="{542FF2BB-7210-FC48-928F-6E6F7FF83A06}" name="Column11145" dataDxfId="5239"/>
    <tableColumn id="11146" xr3:uid="{4C9BB43D-29D2-2642-9BF0-BCA30F696AAE}" name="Column11146" dataDxfId="5238"/>
    <tableColumn id="11147" xr3:uid="{71D97A46-74B0-254D-AA75-47575642021B}" name="Column11147" dataDxfId="5237"/>
    <tableColumn id="11148" xr3:uid="{BECECA17-1E67-F048-ACAA-D3C8BAF974E7}" name="Column11148" dataDxfId="5236"/>
    <tableColumn id="11149" xr3:uid="{3E1BB270-140D-9448-95DD-60C65F696647}" name="Column11149" dataDxfId="5235"/>
    <tableColumn id="11150" xr3:uid="{4978ECC8-E9A5-474F-81FD-8A35D3A926DA}" name="Column11150" dataDxfId="5234"/>
    <tableColumn id="11151" xr3:uid="{FAC9008B-166F-8647-8EFB-35D5F82EEFDA}" name="Column11151" dataDxfId="5233"/>
    <tableColumn id="11152" xr3:uid="{AC6082E8-C273-FF45-A32F-E1502A3D7165}" name="Column11152" dataDxfId="5232"/>
    <tableColumn id="11153" xr3:uid="{CD75C59C-B087-9741-B2C7-B480A4B717A8}" name="Column11153" dataDxfId="5231"/>
    <tableColumn id="11154" xr3:uid="{6C8BA9AD-EE2F-8C42-B108-A75AA24F7E65}" name="Column11154" dataDxfId="5230"/>
    <tableColumn id="11155" xr3:uid="{8196DA26-CEB5-5845-B6F7-4B2ADF72BBFB}" name="Column11155" dataDxfId="5229"/>
    <tableColumn id="11156" xr3:uid="{EFFD64DE-350F-5E43-8946-0BEE829A8C0C}" name="Column11156" dataDxfId="5228"/>
    <tableColumn id="11157" xr3:uid="{E9F89624-4E5C-3C40-ABC2-54321BDB8FD7}" name="Column11157" dataDxfId="5227"/>
    <tableColumn id="11158" xr3:uid="{2D8E8954-3611-AA46-B0E6-A9DECAD2C9EE}" name="Column11158" dataDxfId="5226"/>
    <tableColumn id="11159" xr3:uid="{8965FF24-BCA2-AE48-A980-8548AEF10FF0}" name="Column11159" dataDxfId="5225"/>
    <tableColumn id="11160" xr3:uid="{48DAE8E7-E5BF-F846-8776-F16B680C793D}" name="Column11160" dataDxfId="5224"/>
    <tableColumn id="11161" xr3:uid="{7AC78475-860F-CE4B-B49D-770D7DD7D5C2}" name="Column11161" dataDxfId="5223"/>
    <tableColumn id="11162" xr3:uid="{47ED3724-B96E-3540-9F33-97E28BDD459F}" name="Column11162" dataDxfId="5222"/>
    <tableColumn id="11163" xr3:uid="{DE658EA4-E42D-B247-81C4-2599CD7F41DC}" name="Column11163" dataDxfId="5221"/>
    <tableColumn id="11164" xr3:uid="{7B2A8D87-F220-4D47-95B2-43E822C2D1C3}" name="Column11164" dataDxfId="5220"/>
    <tableColumn id="11165" xr3:uid="{D6CA2589-A0C1-024F-ACE2-A175E9793B4E}" name="Column11165" dataDxfId="5219"/>
    <tableColumn id="11166" xr3:uid="{6E419050-B027-844A-A140-A593C62982E5}" name="Column11166" dataDxfId="5218"/>
    <tableColumn id="11167" xr3:uid="{C9F03A82-B273-054E-A843-6FAD0F632497}" name="Column11167" dataDxfId="5217"/>
    <tableColumn id="11168" xr3:uid="{83566F98-90DC-B045-9964-B378EC769E7A}" name="Column11168" dataDxfId="5216"/>
    <tableColumn id="11169" xr3:uid="{C284FC94-EC96-154B-9016-E443085F6006}" name="Column11169" dataDxfId="5215"/>
    <tableColumn id="11170" xr3:uid="{099B0692-2128-4247-940D-0D8E58613CCF}" name="Column11170" dataDxfId="5214"/>
    <tableColumn id="11171" xr3:uid="{07A4BE1F-6EE9-8B40-ABD7-109963767D96}" name="Column11171" dataDxfId="5213"/>
    <tableColumn id="11172" xr3:uid="{60700FAA-3964-F742-A8A8-212F7E0798FA}" name="Column11172" dataDxfId="5212"/>
    <tableColumn id="11173" xr3:uid="{61FFB823-66A0-FC49-B790-90C40D0EBE66}" name="Column11173" dataDxfId="5211"/>
    <tableColumn id="11174" xr3:uid="{C3FC72DB-09B6-1745-98B9-695EAF365930}" name="Column11174" dataDxfId="5210"/>
    <tableColumn id="11175" xr3:uid="{B2B64B73-2929-EC4E-8F67-5B2ECA92892D}" name="Column11175" dataDxfId="5209"/>
    <tableColumn id="11176" xr3:uid="{00B2DC26-0831-D944-A352-4169C7C06A5C}" name="Column11176" dataDxfId="5208"/>
    <tableColumn id="11177" xr3:uid="{B457CD7C-E5F0-C44A-A052-18F4C151E152}" name="Column11177" dataDxfId="5207"/>
    <tableColumn id="11178" xr3:uid="{4FB1F4A9-3160-8A4C-8429-BCDE9BC47717}" name="Column11178" dataDxfId="5206"/>
    <tableColumn id="11179" xr3:uid="{0A0E59F5-BD88-AC48-A830-49CB4D1A7957}" name="Column11179" dataDxfId="5205"/>
    <tableColumn id="11180" xr3:uid="{908810DB-2C32-0D48-A543-EAC6E46C872A}" name="Column11180" dataDxfId="5204"/>
    <tableColumn id="11181" xr3:uid="{643E5EBF-26C8-F146-9141-C74175EB8098}" name="Column11181" dataDxfId="5203"/>
    <tableColumn id="11182" xr3:uid="{04BE2D14-7399-F045-BF94-52A3B8181C1C}" name="Column11182" dataDxfId="5202"/>
    <tableColumn id="11183" xr3:uid="{A19E6099-9C50-3C49-B93E-DFC7A1313DCA}" name="Column11183" dataDxfId="5201"/>
    <tableColumn id="11184" xr3:uid="{79A72157-3E13-8E40-AE4F-3C5883BCAB3D}" name="Column11184" dataDxfId="5200"/>
    <tableColumn id="11185" xr3:uid="{9BFC3F54-E6DB-B54E-B45E-58FBA909E1EA}" name="Column11185" dataDxfId="5199"/>
    <tableColumn id="11186" xr3:uid="{7BE33EC0-964C-474C-B41A-7EB855873D1B}" name="Column11186" dataDxfId="5198"/>
    <tableColumn id="11187" xr3:uid="{536FC7D7-8086-624C-8621-FADA8B78E298}" name="Column11187" dataDxfId="5197"/>
    <tableColumn id="11188" xr3:uid="{3E54D161-2AA4-3446-AD5C-078197F8E49D}" name="Column11188" dataDxfId="5196"/>
    <tableColumn id="11189" xr3:uid="{815B2E9F-C1A5-CA44-A91D-5FBB1756B431}" name="Column11189" dataDxfId="5195"/>
    <tableColumn id="11190" xr3:uid="{B469D2D8-0777-FB45-B24C-88FE647A120D}" name="Column11190" dataDxfId="5194"/>
    <tableColumn id="11191" xr3:uid="{FF0F8D4F-459B-2447-B6B5-DCB06185282D}" name="Column11191" dataDxfId="5193"/>
    <tableColumn id="11192" xr3:uid="{8EC62A80-F6BB-4141-B332-C3841F06A013}" name="Column11192" dataDxfId="5192"/>
    <tableColumn id="11193" xr3:uid="{B02D5DE0-716A-364B-9A8D-B09770807923}" name="Column11193" dataDxfId="5191"/>
    <tableColumn id="11194" xr3:uid="{E39E7830-ED5E-1143-8106-C01256F7E76F}" name="Column11194" dataDxfId="5190"/>
    <tableColumn id="11195" xr3:uid="{15F83A51-BD19-3640-B30A-42588437E00E}" name="Column11195" dataDxfId="5189"/>
    <tableColumn id="11196" xr3:uid="{56B16A89-DC40-D44C-A8CB-9B4604B2AA70}" name="Column11196" dataDxfId="5188"/>
    <tableColumn id="11197" xr3:uid="{58BB7ADA-41BB-6241-B4F4-E4C1FBD7530D}" name="Column11197" dataDxfId="5187"/>
    <tableColumn id="11198" xr3:uid="{2B6AAC53-1846-D347-98D9-760017F2A60D}" name="Column11198" dataDxfId="5186"/>
    <tableColumn id="11199" xr3:uid="{1C4A88D3-E5BD-5D4E-9A3F-96D63EE00291}" name="Column11199" dataDxfId="5185"/>
    <tableColumn id="11200" xr3:uid="{5B1CD9EA-8F99-284E-9236-2F2ABF0D883A}" name="Column11200" dataDxfId="5184"/>
    <tableColumn id="11201" xr3:uid="{3B965E4D-090A-E24B-BBCB-E7F5DD3A4C57}" name="Column11201" dataDxfId="5183"/>
    <tableColumn id="11202" xr3:uid="{74771A03-28A1-6342-BF2B-B8D156C4D0BD}" name="Column11202" dataDxfId="5182"/>
    <tableColumn id="11203" xr3:uid="{8192117B-3F59-F044-B25F-D0906B122126}" name="Column11203" dataDxfId="5181"/>
    <tableColumn id="11204" xr3:uid="{093F5593-96EB-9248-88B2-D47C1DF23437}" name="Column11204" dataDxfId="5180"/>
    <tableColumn id="11205" xr3:uid="{6D9E4AE0-2DC6-A54E-81F1-F2A9D9401B74}" name="Column11205" dataDxfId="5179"/>
    <tableColumn id="11206" xr3:uid="{4DDE9D5A-91F7-DD41-AE47-8B0475DA87D8}" name="Column11206" dataDxfId="5178"/>
    <tableColumn id="11207" xr3:uid="{52261F8E-60E1-3145-96E0-ECAC9150E618}" name="Column11207" dataDxfId="5177"/>
    <tableColumn id="11208" xr3:uid="{F15B1A61-F051-3B48-9795-483274A9924E}" name="Column11208" dataDxfId="5176"/>
    <tableColumn id="11209" xr3:uid="{7161C78D-54D4-2248-9094-1A6F5A4817A8}" name="Column11209" dataDxfId="5175"/>
    <tableColumn id="11210" xr3:uid="{87166DC8-DD19-ED4C-BECF-A495ABD94BBE}" name="Column11210" dataDxfId="5174"/>
    <tableColumn id="11211" xr3:uid="{65700389-B5F8-2240-8594-D904D06103D8}" name="Column11211" dataDxfId="5173"/>
    <tableColumn id="11212" xr3:uid="{4266BA3B-3565-AE4E-A799-9C1EA9067AEA}" name="Column11212" dataDxfId="5172"/>
    <tableColumn id="11213" xr3:uid="{6AF36705-1FF6-3446-A52B-D98344FB65F9}" name="Column11213" dataDxfId="5171"/>
    <tableColumn id="11214" xr3:uid="{A492C3DE-FE00-854E-B607-74B3BA025B3A}" name="Column11214" dataDxfId="5170"/>
    <tableColumn id="11215" xr3:uid="{EDBE6523-56F9-0C40-AEE7-617488909183}" name="Column11215" dataDxfId="5169"/>
    <tableColumn id="11216" xr3:uid="{A0989A1C-A7F1-9B4F-AE40-CEDCDC82FD4F}" name="Column11216" dataDxfId="5168"/>
    <tableColumn id="11217" xr3:uid="{E5E60BE2-91BA-A844-B7F7-4C75FFF7B366}" name="Column11217" dataDxfId="5167"/>
    <tableColumn id="11218" xr3:uid="{1A32E2EC-0897-874E-9EC2-2AB78CFF5BF5}" name="Column11218" dataDxfId="5166"/>
    <tableColumn id="11219" xr3:uid="{E5466401-4210-1847-B50D-97502818BCED}" name="Column11219" dataDxfId="5165"/>
    <tableColumn id="11220" xr3:uid="{872BD3E1-9ED4-BC44-BF4E-3B0076621B1B}" name="Column11220" dataDxfId="5164"/>
    <tableColumn id="11221" xr3:uid="{AF924EC3-C49E-D748-BF09-23F0228E5DE0}" name="Column11221" dataDxfId="5163"/>
    <tableColumn id="11222" xr3:uid="{4B2CB1A3-4F0E-9E41-9228-BC764EB110C4}" name="Column11222" dataDxfId="5162"/>
    <tableColumn id="11223" xr3:uid="{11598F8B-3001-924B-B661-B1FC392EC27A}" name="Column11223" dataDxfId="5161"/>
    <tableColumn id="11224" xr3:uid="{83FEDF44-7F30-7D42-BD1C-21E35AD61AC8}" name="Column11224" dataDxfId="5160"/>
    <tableColumn id="11225" xr3:uid="{7C9D82CE-ABD9-0146-918C-867103539F27}" name="Column11225" dataDxfId="5159"/>
    <tableColumn id="11226" xr3:uid="{ADEBFB01-5A5B-4448-B181-E20870414D55}" name="Column11226" dataDxfId="5158"/>
    <tableColumn id="11227" xr3:uid="{032F6F40-DDDD-0A46-97B8-C1543E55959E}" name="Column11227" dataDxfId="5157"/>
    <tableColumn id="11228" xr3:uid="{A2115590-52BA-FC48-A88D-C36C528FC8EB}" name="Column11228" dataDxfId="5156"/>
    <tableColumn id="11229" xr3:uid="{AF9DEFEE-38BD-144D-8EF6-C2D6065A4090}" name="Column11229" dataDxfId="5155"/>
    <tableColumn id="11230" xr3:uid="{AB7F75E9-383A-C449-8B9C-77D208E16604}" name="Column11230" dataDxfId="5154"/>
    <tableColumn id="11231" xr3:uid="{FDF328C3-2B7C-5E4C-866B-CFE6AA4EAD4E}" name="Column11231" dataDxfId="5153"/>
    <tableColumn id="11232" xr3:uid="{43C36DD6-6863-6B43-9403-2AA0F6B20B3C}" name="Column11232" dataDxfId="5152"/>
    <tableColumn id="11233" xr3:uid="{0C1570D1-5B25-FC45-AFC2-CD181E051CC8}" name="Column11233" dataDxfId="5151"/>
    <tableColumn id="11234" xr3:uid="{53DDD8E7-6789-1947-AE6A-AE5F760D8D14}" name="Column11234" dataDxfId="5150"/>
    <tableColumn id="11235" xr3:uid="{E5106624-FB63-BB4E-8D7A-227D4563BDB8}" name="Column11235" dataDxfId="5149"/>
    <tableColumn id="11236" xr3:uid="{EF51A93C-B805-674C-819A-DC4AC10DF4A4}" name="Column11236" dataDxfId="5148"/>
    <tableColumn id="11237" xr3:uid="{7DD8A218-28B2-FA4D-9677-E9EE77CFA1E7}" name="Column11237" dataDxfId="5147"/>
    <tableColumn id="11238" xr3:uid="{F8A6E9A5-3689-BA4B-8454-6B64A548E1A8}" name="Column11238" dataDxfId="5146"/>
    <tableColumn id="11239" xr3:uid="{81F65B5A-D6D0-BD46-9098-2B7EACEED02C}" name="Column11239" dataDxfId="5145"/>
    <tableColumn id="11240" xr3:uid="{4BF75175-B518-4F42-9E2D-BE6DC8D20573}" name="Column11240" dataDxfId="5144"/>
    <tableColumn id="11241" xr3:uid="{1A44B8B0-02CE-6947-81B5-FC7A561A17DE}" name="Column11241" dataDxfId="5143"/>
    <tableColumn id="11242" xr3:uid="{F6CAC4D3-0C12-EA43-8919-A391180BC205}" name="Column11242" dataDxfId="5142"/>
    <tableColumn id="11243" xr3:uid="{89D27330-55E7-994B-8663-22157817A3F1}" name="Column11243" dataDxfId="5141"/>
    <tableColumn id="11244" xr3:uid="{3B37A8AF-5E95-4C4D-A146-4F01486D7786}" name="Column11244" dataDxfId="5140"/>
    <tableColumn id="11245" xr3:uid="{972CC89B-E4A6-5A43-A023-28B7E892C8A4}" name="Column11245" dataDxfId="5139"/>
    <tableColumn id="11246" xr3:uid="{D661F59B-B648-EB47-9A44-2523A61A8BC6}" name="Column11246" dataDxfId="5138"/>
    <tableColumn id="11247" xr3:uid="{FBF045CB-790F-FF41-9DF1-3B752EDF9531}" name="Column11247" dataDxfId="5137"/>
    <tableColumn id="11248" xr3:uid="{35CD2D25-F679-B649-94DE-818883C02818}" name="Column11248" dataDxfId="5136"/>
    <tableColumn id="11249" xr3:uid="{F65F9718-12D7-7A40-B1AF-6D8FCFEC19A1}" name="Column11249" dataDxfId="5135"/>
    <tableColumn id="11250" xr3:uid="{AFF78D7C-7E4E-A44C-B656-216DA1447159}" name="Column11250" dataDxfId="5134"/>
    <tableColumn id="11251" xr3:uid="{C4BD09AF-B4D8-5F49-A9D6-87CCA1B4124C}" name="Column11251" dataDxfId="5133"/>
    <tableColumn id="11252" xr3:uid="{C5B9ACA0-936F-B64B-A255-605043AD91E1}" name="Column11252" dataDxfId="5132"/>
    <tableColumn id="11253" xr3:uid="{AEED6552-D804-0C4A-B9A3-88EAC94A359E}" name="Column11253" dataDxfId="5131"/>
    <tableColumn id="11254" xr3:uid="{C492F328-0B66-B343-8855-035D2A30CF3C}" name="Column11254" dataDxfId="5130"/>
    <tableColumn id="11255" xr3:uid="{F619C166-61B5-824E-9116-0FA22AC66ED0}" name="Column11255" dataDxfId="5129"/>
    <tableColumn id="11256" xr3:uid="{9046C93C-9D4B-AA4B-A7C4-FBCF2AE7D6E6}" name="Column11256" dataDxfId="5128"/>
    <tableColumn id="11257" xr3:uid="{18C46421-8825-5A4E-9A44-6D4DA25A369B}" name="Column11257" dataDxfId="5127"/>
    <tableColumn id="11258" xr3:uid="{F8BEFC4B-1B87-F34E-A94E-C4DBC11FAE37}" name="Column11258" dataDxfId="5126"/>
    <tableColumn id="11259" xr3:uid="{4EE48F32-041E-4343-A58E-850996D7F8CA}" name="Column11259" dataDxfId="5125"/>
    <tableColumn id="11260" xr3:uid="{6DE206C4-207F-BA43-A5AF-FE92DEA83625}" name="Column11260" dataDxfId="5124"/>
    <tableColumn id="11261" xr3:uid="{09A1DD11-46BF-CC4B-BDFB-7BDFC0D84BD3}" name="Column11261" dataDxfId="5123"/>
    <tableColumn id="11262" xr3:uid="{B8132646-3635-CA49-B66F-07EDC23B00F0}" name="Column11262" dataDxfId="5122"/>
    <tableColumn id="11263" xr3:uid="{B532B2AA-1F9E-8D4D-AF30-3E6C44C6C483}" name="Column11263" dataDxfId="5121"/>
    <tableColumn id="11264" xr3:uid="{68AA9651-0BBC-9B4E-B357-6B7C05C068BB}" name="Column11264" dataDxfId="5120"/>
    <tableColumn id="11265" xr3:uid="{E0344B43-F629-5149-A58A-197867C9C68A}" name="Column11265" dataDxfId="5119"/>
    <tableColumn id="11266" xr3:uid="{E306F2C1-E05F-7B45-89FB-D723871F09C2}" name="Column11266" dataDxfId="5118"/>
    <tableColumn id="11267" xr3:uid="{94AA718C-35BF-0E41-8243-227F62165EBA}" name="Column11267" dataDxfId="5117"/>
    <tableColumn id="11268" xr3:uid="{63CD55C4-C5D9-2D43-94EE-21DFDE53735F}" name="Column11268" dataDxfId="5116"/>
    <tableColumn id="11269" xr3:uid="{EA136350-AA2C-EA4E-84A7-0DD8214BCE15}" name="Column11269" dataDxfId="5115"/>
    <tableColumn id="11270" xr3:uid="{2045FAA4-F9F3-E94E-8D27-1CA0CB4C4943}" name="Column11270" dataDxfId="5114"/>
    <tableColumn id="11271" xr3:uid="{A77E4C97-7EF9-A549-A25D-87A5D9208F1A}" name="Column11271" dataDxfId="5113"/>
    <tableColumn id="11272" xr3:uid="{3C03A293-9784-3D41-9390-4B840A23678D}" name="Column11272" dataDxfId="5112"/>
    <tableColumn id="11273" xr3:uid="{09ECCDD0-0B20-A047-85A5-492D4EA31BE2}" name="Column11273" dataDxfId="5111"/>
    <tableColumn id="11274" xr3:uid="{F4A7C653-084A-9F43-B737-DFC0630D1D7B}" name="Column11274" dataDxfId="5110"/>
    <tableColumn id="11275" xr3:uid="{6EE9E2D6-60FD-294A-A11D-9ED915E72184}" name="Column11275" dataDxfId="5109"/>
    <tableColumn id="11276" xr3:uid="{BD6A80F2-D722-A04A-9E81-8518CCF1A18A}" name="Column11276" dataDxfId="5108"/>
    <tableColumn id="11277" xr3:uid="{E9E97850-EB5D-7F4C-9EE6-CD3369A11A14}" name="Column11277" dataDxfId="5107"/>
    <tableColumn id="11278" xr3:uid="{4F678836-8BA0-B848-A89A-E979E5E9EA95}" name="Column11278" dataDxfId="5106"/>
    <tableColumn id="11279" xr3:uid="{ACB18E07-8348-6F44-8A7B-A042F5F23CC8}" name="Column11279" dataDxfId="5105"/>
    <tableColumn id="11280" xr3:uid="{99B8BAD7-11CA-984A-B5D6-9ACFD26FF66B}" name="Column11280" dataDxfId="5104"/>
    <tableColumn id="11281" xr3:uid="{584CEFD5-C210-204C-BB4D-2D3B437343EF}" name="Column11281" dataDxfId="5103"/>
    <tableColumn id="11282" xr3:uid="{0D964C3E-A4EE-FA42-9CC0-2EA24FFC10EF}" name="Column11282" dataDxfId="5102"/>
    <tableColumn id="11283" xr3:uid="{B7B9D3AB-1A95-7F41-8CB0-7EACBC5C2098}" name="Column11283" dataDxfId="5101"/>
    <tableColumn id="11284" xr3:uid="{7A68C5C5-F194-D44B-AF39-9B9C261722E4}" name="Column11284" dataDxfId="5100"/>
    <tableColumn id="11285" xr3:uid="{0551E509-4506-8845-AFBE-49A21D760587}" name="Column11285" dataDxfId="5099"/>
    <tableColumn id="11286" xr3:uid="{72F52FA1-E49B-0843-8B10-CB950A28494B}" name="Column11286" dataDxfId="5098"/>
    <tableColumn id="11287" xr3:uid="{04FD8FBF-362F-B948-8995-225BD7A62C24}" name="Column11287" dataDxfId="5097"/>
    <tableColumn id="11288" xr3:uid="{3ED9922F-F05C-0442-B7A0-F1211FB5CB95}" name="Column11288" dataDxfId="5096"/>
    <tableColumn id="11289" xr3:uid="{1C3401CE-0F38-6E4D-A1EA-B9B801042C4A}" name="Column11289" dataDxfId="5095"/>
    <tableColumn id="11290" xr3:uid="{FB9448D6-7897-0349-B0BD-C8984C83B423}" name="Column11290" dataDxfId="5094"/>
    <tableColumn id="11291" xr3:uid="{92E3E627-643B-7644-8B06-D83B4C698EDE}" name="Column11291" dataDxfId="5093"/>
    <tableColumn id="11292" xr3:uid="{80AED7EC-DF63-3248-85D0-12F63D490784}" name="Column11292" dataDxfId="5092"/>
    <tableColumn id="11293" xr3:uid="{EE79425E-11DC-C840-A00E-A90F011075C1}" name="Column11293" dataDxfId="5091"/>
    <tableColumn id="11294" xr3:uid="{4A1CB5D7-3DAA-EB4F-A955-D56ABEC742D7}" name="Column11294" dataDxfId="5090"/>
    <tableColumn id="11295" xr3:uid="{69FAF169-2871-E44E-95DE-B41FCE2E62AA}" name="Column11295" dataDxfId="5089"/>
    <tableColumn id="11296" xr3:uid="{F5FF509F-55F7-684A-BA75-57E2F01F9350}" name="Column11296" dataDxfId="5088"/>
    <tableColumn id="11297" xr3:uid="{441F6540-4109-5A45-BE84-3C95F2AFCB0F}" name="Column11297" dataDxfId="5087"/>
    <tableColumn id="11298" xr3:uid="{B935515A-5497-AB4E-B36D-198899A694B7}" name="Column11298" dataDxfId="5086"/>
    <tableColumn id="11299" xr3:uid="{9E64284C-BE7F-E145-83FA-1DDFD90A6442}" name="Column11299" dataDxfId="5085"/>
    <tableColumn id="11300" xr3:uid="{6571270C-6A95-5C48-8099-A81C86DFECCC}" name="Column11300" dataDxfId="5084"/>
    <tableColumn id="11301" xr3:uid="{DBEC9BDA-9F21-D445-8FC8-3D48FCA36423}" name="Column11301" dataDxfId="5083"/>
    <tableColumn id="11302" xr3:uid="{120B6DD7-0D9C-144A-95A3-CF08B6B6F2CB}" name="Column11302" dataDxfId="5082"/>
    <tableColumn id="11303" xr3:uid="{E19D6C01-0A9A-F44D-AF32-613618ADED84}" name="Column11303" dataDxfId="5081"/>
    <tableColumn id="11304" xr3:uid="{04274863-61DF-C24D-8BFF-0060A5C2B629}" name="Column11304" dataDxfId="5080"/>
    <tableColumn id="11305" xr3:uid="{14D1A127-5B5E-AB44-A343-55F4F6578CE5}" name="Column11305" dataDxfId="5079"/>
    <tableColumn id="11306" xr3:uid="{7B521B56-3E28-9248-98E0-A63210208307}" name="Column11306" dataDxfId="5078"/>
    <tableColumn id="11307" xr3:uid="{4594E6E8-CC02-9248-BA5D-09A740B6D7C2}" name="Column11307" dataDxfId="5077"/>
    <tableColumn id="11308" xr3:uid="{6529C0C8-D9C6-A747-A65F-8F78A7DFF42C}" name="Column11308" dataDxfId="5076"/>
    <tableColumn id="11309" xr3:uid="{BDEC7075-1875-0E4E-9594-0B06C674FEA2}" name="Column11309" dataDxfId="5075"/>
    <tableColumn id="11310" xr3:uid="{19DEAC53-24F8-7540-BB2E-21A69A6A6553}" name="Column11310" dataDxfId="5074"/>
    <tableColumn id="11311" xr3:uid="{C3F0AF8E-CBE3-6343-8E7B-2DF87A8CBF42}" name="Column11311" dataDxfId="5073"/>
    <tableColumn id="11312" xr3:uid="{1ABBE0C4-0EED-B844-A7B7-7A9C4D6BBD31}" name="Column11312" dataDxfId="5072"/>
    <tableColumn id="11313" xr3:uid="{CE110C95-32FB-FA4F-9A02-74938F3B1D9E}" name="Column11313" dataDxfId="5071"/>
    <tableColumn id="11314" xr3:uid="{34203EE4-4976-4142-9F34-F92608D76022}" name="Column11314" dataDxfId="5070"/>
    <tableColumn id="11315" xr3:uid="{09FE237B-B380-414C-A3B6-19017552D112}" name="Column11315" dataDxfId="5069"/>
    <tableColumn id="11316" xr3:uid="{57DC0A67-E701-884E-A24F-AE90ED1A74F6}" name="Column11316" dataDxfId="5068"/>
    <tableColumn id="11317" xr3:uid="{A8377167-E8C6-E84B-B99F-431FB6C313C9}" name="Column11317" dataDxfId="5067"/>
    <tableColumn id="11318" xr3:uid="{613B553C-242F-8144-A896-F24483034E57}" name="Column11318" dataDxfId="5066"/>
    <tableColumn id="11319" xr3:uid="{E1EB7952-5011-2B44-A501-F1BA5CCDDA76}" name="Column11319" dataDxfId="5065"/>
    <tableColumn id="11320" xr3:uid="{4AB2CD8F-9689-584C-B4A3-F04F92F0DA06}" name="Column11320" dataDxfId="5064"/>
    <tableColumn id="11321" xr3:uid="{084A62ED-1FA8-4440-8FDB-4878AC3AAA90}" name="Column11321" dataDxfId="5063"/>
    <tableColumn id="11322" xr3:uid="{79716C9F-9057-EC4D-9D56-E1CEA098571E}" name="Column11322" dataDxfId="5062"/>
    <tableColumn id="11323" xr3:uid="{606DC9E1-7048-FD48-8327-097DBFD7F58A}" name="Column11323" dataDxfId="5061"/>
    <tableColumn id="11324" xr3:uid="{32E1CF69-C0F8-934B-A818-8E1D509D6D61}" name="Column11324" dataDxfId="5060"/>
    <tableColumn id="11325" xr3:uid="{7C23C659-5E9F-A641-989B-70775661625E}" name="Column11325" dataDxfId="5059"/>
    <tableColumn id="11326" xr3:uid="{BE8B0B62-2DA3-6D4B-8A18-87B797C44E9B}" name="Column11326" dataDxfId="5058"/>
    <tableColumn id="11327" xr3:uid="{25361202-61E9-F840-B571-56E1FA9E9D8F}" name="Column11327" dataDxfId="5057"/>
    <tableColumn id="11328" xr3:uid="{22B2F3F4-B95D-6D4B-B0C2-051457AA1700}" name="Column11328" dataDxfId="5056"/>
    <tableColumn id="11329" xr3:uid="{72C0BA34-935E-A64C-A2B3-0A458541F067}" name="Column11329" dataDxfId="5055"/>
    <tableColumn id="11330" xr3:uid="{3D255E45-9F7A-6B45-AAA4-3718A0298180}" name="Column11330" dataDxfId="5054"/>
    <tableColumn id="11331" xr3:uid="{EA4470AC-2DC7-B44E-B846-6437C4B852B4}" name="Column11331" dataDxfId="5053"/>
    <tableColumn id="11332" xr3:uid="{B6337BCD-69D0-5548-8FAB-1C3901F6FD34}" name="Column11332" dataDxfId="5052"/>
    <tableColumn id="11333" xr3:uid="{E1BD0129-7A92-E94B-9128-2C87A3C8554D}" name="Column11333" dataDxfId="5051"/>
    <tableColumn id="11334" xr3:uid="{5CCCB186-F7FE-7549-BF8B-42E9ED4350E4}" name="Column11334" dataDxfId="5050"/>
    <tableColumn id="11335" xr3:uid="{9C4933C1-09AE-0640-801D-01552B4015F1}" name="Column11335" dataDxfId="5049"/>
    <tableColumn id="11336" xr3:uid="{D59E7EC2-D0F5-D748-8BCB-7BABA188F44F}" name="Column11336" dataDxfId="5048"/>
    <tableColumn id="11337" xr3:uid="{C796A918-8D8F-0A4F-B2AB-B4856D8F6053}" name="Column11337" dataDxfId="5047"/>
    <tableColumn id="11338" xr3:uid="{DC57CE87-CFC3-F449-BC43-1063F1AFF1DF}" name="Column11338" dataDxfId="5046"/>
    <tableColumn id="11339" xr3:uid="{84BE0025-F87F-BF43-89AF-7B4879929AAF}" name="Column11339" dataDxfId="5045"/>
    <tableColumn id="11340" xr3:uid="{AD4B99D2-6532-A34D-8AA6-0927E5046BE3}" name="Column11340" dataDxfId="5044"/>
    <tableColumn id="11341" xr3:uid="{6212132B-DBA5-6A44-AC9C-25F6748256CE}" name="Column11341" dataDxfId="5043"/>
    <tableColumn id="11342" xr3:uid="{D523D7D6-AD7B-C04A-9F21-78769CFBE7E2}" name="Column11342" dataDxfId="5042"/>
    <tableColumn id="11343" xr3:uid="{447F3827-910A-5041-96C8-22D05B7294FE}" name="Column11343" dataDxfId="5041"/>
    <tableColumn id="11344" xr3:uid="{1444D8FA-92A2-794D-853A-5FE69E6F1CBC}" name="Column11344" dataDxfId="5040"/>
    <tableColumn id="11345" xr3:uid="{4DBA9755-1B51-2F4F-BA59-58F523109881}" name="Column11345" dataDxfId="5039"/>
    <tableColumn id="11346" xr3:uid="{309AF17D-A98F-D84D-B202-98E2F802B7F8}" name="Column11346" dataDxfId="5038"/>
    <tableColumn id="11347" xr3:uid="{83B4CFAF-5BF3-C949-B938-36E8365F6AA3}" name="Column11347" dataDxfId="5037"/>
    <tableColumn id="11348" xr3:uid="{0BA89D01-FDAD-3042-9EF2-424F0712B3EA}" name="Column11348" dataDxfId="5036"/>
    <tableColumn id="11349" xr3:uid="{5DFD0255-473E-314E-9C7C-E9C41327C850}" name="Column11349" dataDxfId="5035"/>
    <tableColumn id="11350" xr3:uid="{4F0BE92E-FEE4-3F42-9145-57678E39D115}" name="Column11350" dataDxfId="5034"/>
    <tableColumn id="11351" xr3:uid="{E414CF1A-3ABA-7343-9F4B-EE1F55FAC73D}" name="Column11351" dataDxfId="5033"/>
    <tableColumn id="11352" xr3:uid="{70762AED-1540-4B46-8235-526B554D1E93}" name="Column11352" dataDxfId="5032"/>
    <tableColumn id="11353" xr3:uid="{19BCDC35-9631-7846-ABB8-E752A23056E4}" name="Column11353" dataDxfId="5031"/>
    <tableColumn id="11354" xr3:uid="{8990147C-4911-314B-8E92-EFFFCF13AFC4}" name="Column11354" dataDxfId="5030"/>
    <tableColumn id="11355" xr3:uid="{59CF6325-6B14-4A47-A464-562F45D272E9}" name="Column11355" dataDxfId="5029"/>
    <tableColumn id="11356" xr3:uid="{ED1C571B-1FCE-DE44-B84F-455E97B62C2E}" name="Column11356" dataDxfId="5028"/>
    <tableColumn id="11357" xr3:uid="{2FFB5966-DB94-1B44-B16E-9A266123D2F4}" name="Column11357" dataDxfId="5027"/>
    <tableColumn id="11358" xr3:uid="{218D1BE6-5FB0-684A-94B6-244AADCD217A}" name="Column11358" dataDxfId="5026"/>
    <tableColumn id="11359" xr3:uid="{AB707522-0CCE-AD48-B634-A39806AFD9B0}" name="Column11359" dataDxfId="5025"/>
    <tableColumn id="11360" xr3:uid="{13B28FE0-882E-2C41-8AA4-C8782E1EBD11}" name="Column11360" dataDxfId="5024"/>
    <tableColumn id="11361" xr3:uid="{A8CF588D-910F-1446-B400-F3100C8DF5E0}" name="Column11361" dataDxfId="5023"/>
    <tableColumn id="11362" xr3:uid="{C4508BA4-583D-BD43-A8C4-C42D6FA701BA}" name="Column11362" dataDxfId="5022"/>
    <tableColumn id="11363" xr3:uid="{DC83C32F-2E33-3243-9E04-EA6836821835}" name="Column11363" dataDxfId="5021"/>
    <tableColumn id="11364" xr3:uid="{920B2259-3471-2642-BA61-101FC9F634EF}" name="Column11364" dataDxfId="5020"/>
    <tableColumn id="11365" xr3:uid="{16D738EC-BC5E-C64C-B4D9-A5C013DB6A64}" name="Column11365" dataDxfId="5019"/>
    <tableColumn id="11366" xr3:uid="{98A1BCD1-0B9B-1944-95C0-B96E7CC5D3D7}" name="Column11366" dataDxfId="5018"/>
    <tableColumn id="11367" xr3:uid="{958C5445-BDFB-7F40-B66D-FEA80D9BE6A5}" name="Column11367" dataDxfId="5017"/>
    <tableColumn id="11368" xr3:uid="{6DD05C5E-74C9-FE40-B945-243B99B6C829}" name="Column11368" dataDxfId="5016"/>
    <tableColumn id="11369" xr3:uid="{44BA5186-0DAE-AA44-86BD-94C3534BBA5F}" name="Column11369" dataDxfId="5015"/>
    <tableColumn id="11370" xr3:uid="{77724AD8-75EE-F145-9677-257CB8CE4F8F}" name="Column11370" dataDxfId="5014"/>
    <tableColumn id="11371" xr3:uid="{ACB174DB-A0DF-6840-8DB0-39DC582A5E4C}" name="Column11371" dataDxfId="5013"/>
    <tableColumn id="11372" xr3:uid="{5FB977E6-EC78-B745-AF80-10D876A3BDCE}" name="Column11372" dataDxfId="5012"/>
    <tableColumn id="11373" xr3:uid="{57E81ADC-8FA7-6B45-B853-C6FDC279752B}" name="Column11373" dataDxfId="5011"/>
    <tableColumn id="11374" xr3:uid="{1DBA1B2E-9566-4945-A719-1640937D1CD1}" name="Column11374" dataDxfId="5010"/>
    <tableColumn id="11375" xr3:uid="{85C41815-3ABA-7443-A619-10CBC2B98E94}" name="Column11375" dataDxfId="5009"/>
    <tableColumn id="11376" xr3:uid="{F8C9DE75-76AA-5C44-A81A-43892E7D3AD6}" name="Column11376" dataDxfId="5008"/>
    <tableColumn id="11377" xr3:uid="{EC21F2C0-50B3-4147-BA27-C2DF6F3FC12C}" name="Column11377" dataDxfId="5007"/>
    <tableColumn id="11378" xr3:uid="{4F48E32F-71AA-3246-9205-3D6A1D6EEDE5}" name="Column11378" dataDxfId="5006"/>
    <tableColumn id="11379" xr3:uid="{39B71751-D65F-0644-8E99-5F49ACF552D2}" name="Column11379" dataDxfId="5005"/>
    <tableColumn id="11380" xr3:uid="{BA952E6C-9906-B543-9BDE-5E64272ED753}" name="Column11380" dataDxfId="5004"/>
    <tableColumn id="11381" xr3:uid="{737636D8-ADF4-8143-B953-44D2B795F8EF}" name="Column11381" dataDxfId="5003"/>
    <tableColumn id="11382" xr3:uid="{DC8DA888-6914-F840-A6E3-1F386D7CD5B9}" name="Column11382" dataDxfId="5002"/>
    <tableColumn id="11383" xr3:uid="{528406E8-B467-314D-AA65-F44F864C007D}" name="Column11383" dataDxfId="5001"/>
    <tableColumn id="11384" xr3:uid="{2913E531-BB4A-5A4C-881E-42DE50798203}" name="Column11384" dataDxfId="5000"/>
    <tableColumn id="11385" xr3:uid="{484DBFD3-5F94-4249-9A3D-163D9134BD4B}" name="Column11385" dataDxfId="4999"/>
    <tableColumn id="11386" xr3:uid="{E96AE892-2B56-D44C-8BBE-FF4F96AD3A95}" name="Column11386" dataDxfId="4998"/>
    <tableColumn id="11387" xr3:uid="{5CF4866C-BC3A-894D-891B-9A2FA91479D8}" name="Column11387" dataDxfId="4997"/>
    <tableColumn id="11388" xr3:uid="{CF8BCACC-20AD-C14F-9B0C-D73AB04489FF}" name="Column11388" dataDxfId="4996"/>
    <tableColumn id="11389" xr3:uid="{D65EE43B-54F8-5848-9CCD-27FC23A90210}" name="Column11389" dataDxfId="4995"/>
    <tableColumn id="11390" xr3:uid="{24E66203-92D8-9A4D-B418-B037DFA7CDC3}" name="Column11390" dataDxfId="4994"/>
    <tableColumn id="11391" xr3:uid="{45E80ADD-6D2C-3E4A-B8BF-1C67CB484C81}" name="Column11391" dataDxfId="4993"/>
    <tableColumn id="11392" xr3:uid="{3D8F7BE6-8E93-324F-9C76-674EE811BBDF}" name="Column11392" dataDxfId="4992"/>
    <tableColumn id="11393" xr3:uid="{83E6366D-45D6-1E45-A7F7-B07BF30FBC8E}" name="Column11393" dataDxfId="4991"/>
    <tableColumn id="11394" xr3:uid="{6E7C5A8E-5906-3346-A2AC-4A205D80B5C1}" name="Column11394" dataDxfId="4990"/>
    <tableColumn id="11395" xr3:uid="{97DCFCC5-6382-7D4B-9074-D61A1C40D89F}" name="Column11395" dataDxfId="4989"/>
    <tableColumn id="11396" xr3:uid="{C89BBCDA-78F2-144F-A9E2-4A09B45C34C9}" name="Column11396" dataDxfId="4988"/>
    <tableColumn id="11397" xr3:uid="{C85700AB-669D-404D-92DD-7F8E3865F410}" name="Column11397" dataDxfId="4987"/>
    <tableColumn id="11398" xr3:uid="{9D34929B-780B-FD4F-BBC7-54ED02AE8437}" name="Column11398" dataDxfId="4986"/>
    <tableColumn id="11399" xr3:uid="{BD786DBF-CE7E-6C45-A904-134636FFB602}" name="Column11399" dataDxfId="4985"/>
    <tableColumn id="11400" xr3:uid="{7E5E614F-FE72-CB43-88EE-1CC05C6216B6}" name="Column11400" dataDxfId="4984"/>
    <tableColumn id="11401" xr3:uid="{A74F3EA3-E057-FB4F-ABE4-3A78F1B2390C}" name="Column11401" dataDxfId="4983"/>
    <tableColumn id="11402" xr3:uid="{228064E3-774C-E144-B6AD-48A053D133D0}" name="Column11402" dataDxfId="4982"/>
    <tableColumn id="11403" xr3:uid="{E69477F7-B15E-0642-AC32-87CDC80D6853}" name="Column11403" dataDxfId="4981"/>
    <tableColumn id="11404" xr3:uid="{EF03300D-3981-D448-947B-8979CDCDA275}" name="Column11404" dataDxfId="4980"/>
    <tableColumn id="11405" xr3:uid="{1086B8ED-E690-324B-91BD-B31ABD6572BD}" name="Column11405" dataDxfId="4979"/>
    <tableColumn id="11406" xr3:uid="{1858AC0C-1F1D-7F44-8A18-6FED65840FCF}" name="Column11406" dataDxfId="4978"/>
    <tableColumn id="11407" xr3:uid="{82F15F94-4C2A-6D49-BE43-53E98CE3BEB1}" name="Column11407" dataDxfId="4977"/>
    <tableColumn id="11408" xr3:uid="{98F6CF5D-401F-1A42-BCEF-83CC3CFA0397}" name="Column11408" dataDxfId="4976"/>
    <tableColumn id="11409" xr3:uid="{AE744CE5-2FEC-D040-983C-7A6128175445}" name="Column11409" dataDxfId="4975"/>
    <tableColumn id="11410" xr3:uid="{44F9D71C-A34F-5347-88C6-BFA6BB537B36}" name="Column11410" dataDxfId="4974"/>
    <tableColumn id="11411" xr3:uid="{70F99808-48FB-3242-B6BD-80DF0BCE6C97}" name="Column11411" dataDxfId="4973"/>
    <tableColumn id="11412" xr3:uid="{12C3E5B6-3141-8B4D-AEE5-9E7F1EF04169}" name="Column11412" dataDxfId="4972"/>
    <tableColumn id="11413" xr3:uid="{0C0AE188-2A16-FE41-B8C5-50AF5949F913}" name="Column11413" dataDxfId="4971"/>
    <tableColumn id="11414" xr3:uid="{D9A55F9A-C555-2744-B9CC-5AC8B07F5A72}" name="Column11414" dataDxfId="4970"/>
    <tableColumn id="11415" xr3:uid="{606E4F0C-727C-D34C-8E29-5CED4F91B0D3}" name="Column11415" dataDxfId="4969"/>
    <tableColumn id="11416" xr3:uid="{EE5B72AD-48C6-654F-84B3-3B97E677C4C7}" name="Column11416" dataDxfId="4968"/>
    <tableColumn id="11417" xr3:uid="{FA8B665E-B01E-644F-8B68-B567CF30C21C}" name="Column11417" dataDxfId="4967"/>
    <tableColumn id="11418" xr3:uid="{1AEE3DDB-8F27-DC47-AAE2-1A1EC80D6695}" name="Column11418" dataDxfId="4966"/>
    <tableColumn id="11419" xr3:uid="{745AF4FB-8E40-4646-9F08-DB8E17FE279D}" name="Column11419" dataDxfId="4965"/>
    <tableColumn id="11420" xr3:uid="{289603A1-B26C-D546-98C4-AB80A13551B1}" name="Column11420" dataDxfId="4964"/>
    <tableColumn id="11421" xr3:uid="{45804515-EBCB-2746-943D-C15851DA62C2}" name="Column11421" dataDxfId="4963"/>
    <tableColumn id="11422" xr3:uid="{4882D32A-CE20-AE46-9409-D1782C3B73D0}" name="Column11422" dataDxfId="4962"/>
    <tableColumn id="11423" xr3:uid="{E25AA15E-B3B9-4F49-9CD2-3AFC01A8A331}" name="Column11423" dataDxfId="4961"/>
    <tableColumn id="11424" xr3:uid="{06BD484E-62B8-1540-A628-C7228A3D297F}" name="Column11424" dataDxfId="4960"/>
    <tableColumn id="11425" xr3:uid="{06FB60CF-8646-9E4E-9114-03667255B726}" name="Column11425" dataDxfId="4959"/>
    <tableColumn id="11426" xr3:uid="{416EAD69-8C38-C349-8A73-39F73C2B2715}" name="Column11426" dataDxfId="4958"/>
    <tableColumn id="11427" xr3:uid="{B53E799C-E6F3-CA45-BC2E-63D49A7DA6E8}" name="Column11427" dataDxfId="4957"/>
    <tableColumn id="11428" xr3:uid="{A4D1545B-FF1E-504B-BC6E-81030977DF28}" name="Column11428" dataDxfId="4956"/>
    <tableColumn id="11429" xr3:uid="{C743165C-50E7-4B47-B2C8-F514943C2F48}" name="Column11429" dataDxfId="4955"/>
    <tableColumn id="11430" xr3:uid="{4ED9ABBC-DF73-C347-B0AA-D6E676ACDC4E}" name="Column11430" dataDxfId="4954"/>
    <tableColumn id="11431" xr3:uid="{B995458A-6179-4347-9926-E506B200F40A}" name="Column11431" dataDxfId="4953"/>
    <tableColumn id="11432" xr3:uid="{2F2DA042-863C-3840-B37A-A978C83E314D}" name="Column11432" dataDxfId="4952"/>
    <tableColumn id="11433" xr3:uid="{CF85E5B9-E9D2-444A-80D0-BFEFD1828EB0}" name="Column11433" dataDxfId="4951"/>
    <tableColumn id="11434" xr3:uid="{1824CA53-C1D3-DE4D-93A0-075641251E04}" name="Column11434" dataDxfId="4950"/>
    <tableColumn id="11435" xr3:uid="{D5B27828-81B8-B946-9E7B-A2581525A7AD}" name="Column11435" dataDxfId="4949"/>
    <tableColumn id="11436" xr3:uid="{718DF773-951F-EB47-A2A4-87C5DA748AA4}" name="Column11436" dataDxfId="4948"/>
    <tableColumn id="11437" xr3:uid="{B60AFCC0-4875-974F-B8BC-D01ED9B3E79D}" name="Column11437" dataDxfId="4947"/>
    <tableColumn id="11438" xr3:uid="{0E0B5365-6570-844B-8F93-F407C9493486}" name="Column11438" dataDxfId="4946"/>
    <tableColumn id="11439" xr3:uid="{8322B481-59F4-5843-810E-ABCC202FF908}" name="Column11439" dataDxfId="4945"/>
    <tableColumn id="11440" xr3:uid="{A8FCDAFF-8FF2-4745-A54E-96A5117C513F}" name="Column11440" dataDxfId="4944"/>
    <tableColumn id="11441" xr3:uid="{8E9491AB-12C0-BE4A-B3E4-857BA03F1D1D}" name="Column11441" dataDxfId="4943"/>
    <tableColumn id="11442" xr3:uid="{D9BC00D3-4B28-5142-9FCF-1607C23805CB}" name="Column11442" dataDxfId="4942"/>
    <tableColumn id="11443" xr3:uid="{3EAEE60B-4F38-164A-84AF-A024D3BC0FCE}" name="Column11443" dataDxfId="4941"/>
    <tableColumn id="11444" xr3:uid="{4F6DC743-E796-C348-834B-571EBDC3D6C3}" name="Column11444" dataDxfId="4940"/>
    <tableColumn id="11445" xr3:uid="{38CCCE4C-1C27-094B-89DF-38CFB727314A}" name="Column11445" dataDxfId="4939"/>
    <tableColumn id="11446" xr3:uid="{4DDD409D-75D0-0644-9278-7661A6D000C6}" name="Column11446" dataDxfId="4938"/>
    <tableColumn id="11447" xr3:uid="{7B08EE1B-B619-D843-A1B6-0333D6506E78}" name="Column11447" dataDxfId="4937"/>
    <tableColumn id="11448" xr3:uid="{749DAAB2-663B-4B44-BA50-11BAB92D9C60}" name="Column11448" dataDxfId="4936"/>
    <tableColumn id="11449" xr3:uid="{5320ED80-EC8B-9242-8352-4D00BD3C2070}" name="Column11449" dataDxfId="4935"/>
    <tableColumn id="11450" xr3:uid="{C58683C0-5E1D-304D-AAB3-7FBDECA3898F}" name="Column11450" dataDxfId="4934"/>
    <tableColumn id="11451" xr3:uid="{53809BFE-7851-6B49-997C-7BC62F99EF06}" name="Column11451" dataDxfId="4933"/>
    <tableColumn id="11452" xr3:uid="{2DCF6BDC-AD70-EA4C-AA12-D6990AC897CD}" name="Column11452" dataDxfId="4932"/>
    <tableColumn id="11453" xr3:uid="{7E0450B3-19F5-A24F-B78C-C760B184ED0D}" name="Column11453" dataDxfId="4931"/>
    <tableColumn id="11454" xr3:uid="{949CCEB9-F3BC-AD41-8974-181F5C6CAD32}" name="Column11454" dataDxfId="4930"/>
    <tableColumn id="11455" xr3:uid="{115BC79F-B984-A04A-A125-439A0B254503}" name="Column11455" dataDxfId="4929"/>
    <tableColumn id="11456" xr3:uid="{6B49D2DB-D0AA-D643-9760-9421CBE30B18}" name="Column11456" dataDxfId="4928"/>
    <tableColumn id="11457" xr3:uid="{9328CCC2-DC90-5E47-9110-01FAEC4EE9D5}" name="Column11457" dataDxfId="4927"/>
    <tableColumn id="11458" xr3:uid="{C59170E7-B041-FE46-82B7-DC1ABE0E34DE}" name="Column11458" dataDxfId="4926"/>
    <tableColumn id="11459" xr3:uid="{A17849F1-63CF-534E-9A8D-52BD4DDE4A7C}" name="Column11459" dataDxfId="4925"/>
    <tableColumn id="11460" xr3:uid="{8A0A0F3E-F661-6A47-A177-F61882DFC9AB}" name="Column11460" dataDxfId="4924"/>
    <tableColumn id="11461" xr3:uid="{2FB8BA35-515F-B240-B1F8-60F97AA73F6C}" name="Column11461" dataDxfId="4923"/>
    <tableColumn id="11462" xr3:uid="{FE659F2A-7056-8A4B-9307-5116276C0B40}" name="Column11462" dataDxfId="4922"/>
    <tableColumn id="11463" xr3:uid="{177E2D11-E4F7-A646-9627-143D88B85C51}" name="Column11463" dataDxfId="4921"/>
    <tableColumn id="11464" xr3:uid="{D517F7A2-6F4A-7B4F-A7B9-0729B200200B}" name="Column11464" dataDxfId="4920"/>
    <tableColumn id="11465" xr3:uid="{FA194CC2-CB55-1141-9B0C-3B436B95842F}" name="Column11465" dataDxfId="4919"/>
    <tableColumn id="11466" xr3:uid="{58DA269F-82E2-D741-A125-74D0E6993A66}" name="Column11466" dataDxfId="4918"/>
    <tableColumn id="11467" xr3:uid="{2A7A453C-71B6-E94B-93DC-A0C6FE499569}" name="Column11467" dataDxfId="4917"/>
    <tableColumn id="11468" xr3:uid="{2A796DB7-433D-CC47-BCB0-B00D556C06DF}" name="Column11468" dataDxfId="4916"/>
    <tableColumn id="11469" xr3:uid="{BF8B648B-5370-1E42-92E9-46A00AD04A2C}" name="Column11469" dataDxfId="4915"/>
    <tableColumn id="11470" xr3:uid="{F15592C7-57ED-634A-A2AD-9D0A4280934C}" name="Column11470" dataDxfId="4914"/>
    <tableColumn id="11471" xr3:uid="{D499C58E-FDF6-9740-94A4-0DCE14599138}" name="Column11471" dataDxfId="4913"/>
    <tableColumn id="11472" xr3:uid="{B9F905A3-D09D-4541-A228-C12148D35F73}" name="Column11472" dataDxfId="4912"/>
    <tableColumn id="11473" xr3:uid="{337B26C1-06E3-4A48-8D9A-B560F5E65DD0}" name="Column11473" dataDxfId="4911"/>
    <tableColumn id="11474" xr3:uid="{C91E154A-71C1-9147-884D-BDA44C9E75A8}" name="Column11474" dataDxfId="4910"/>
    <tableColumn id="11475" xr3:uid="{EB826582-2135-7846-A78F-ACA80E941801}" name="Column11475" dataDxfId="4909"/>
    <tableColumn id="11476" xr3:uid="{BB23C4B8-F798-DE40-ABA5-43409DD834FB}" name="Column11476" dataDxfId="4908"/>
    <tableColumn id="11477" xr3:uid="{906D9261-7A26-7E48-8796-826F4DBAAA6A}" name="Column11477" dataDxfId="4907"/>
    <tableColumn id="11478" xr3:uid="{41BEB1BD-D494-4E4E-94E0-0626B5C246F3}" name="Column11478" dataDxfId="4906"/>
    <tableColumn id="11479" xr3:uid="{B1828028-F0A3-D44F-8E00-730CC011B24A}" name="Column11479" dataDxfId="4905"/>
    <tableColumn id="11480" xr3:uid="{3DA023E0-D92D-9448-8F54-1B4F4B73463B}" name="Column11480" dataDxfId="4904"/>
    <tableColumn id="11481" xr3:uid="{EEF1B434-62AE-AA41-BF58-2D73A48C9A82}" name="Column11481" dataDxfId="4903"/>
    <tableColumn id="11482" xr3:uid="{9D36BEA0-ED33-874B-B01E-A302A87F719F}" name="Column11482" dataDxfId="4902"/>
    <tableColumn id="11483" xr3:uid="{C045B8AD-8D68-7041-94F1-CE5C6AB33D95}" name="Column11483" dataDxfId="4901"/>
    <tableColumn id="11484" xr3:uid="{ACB981C3-B965-974F-90F2-6EB46D0E0A2D}" name="Column11484" dataDxfId="4900"/>
    <tableColumn id="11485" xr3:uid="{5D279F85-20DE-3A4D-9F73-2BEB45DE3A2F}" name="Column11485" dataDxfId="4899"/>
    <tableColumn id="11486" xr3:uid="{431D72FC-A5E5-6E44-B135-3235CD2627DE}" name="Column11486" dataDxfId="4898"/>
    <tableColumn id="11487" xr3:uid="{E5F0AD05-0E2E-3944-BC54-79D8CA672EF9}" name="Column11487" dataDxfId="4897"/>
    <tableColumn id="11488" xr3:uid="{CD827B28-83C3-EF4A-B921-607E22AFC0F5}" name="Column11488" dataDxfId="4896"/>
    <tableColumn id="11489" xr3:uid="{B08CE4AE-0064-8146-803D-E182C19C2ED0}" name="Column11489" dataDxfId="4895"/>
    <tableColumn id="11490" xr3:uid="{1BFD407B-3D16-464F-AA53-E8CB955C5D45}" name="Column11490" dataDxfId="4894"/>
    <tableColumn id="11491" xr3:uid="{95BFDA13-8C3F-C849-A44E-2A3CCE3494AF}" name="Column11491" dataDxfId="4893"/>
    <tableColumn id="11492" xr3:uid="{7D2E7E14-48E0-0241-9558-E7971F915918}" name="Column11492" dataDxfId="4892"/>
    <tableColumn id="11493" xr3:uid="{4FE7C694-CBEE-D144-97FB-835BCC1F3657}" name="Column11493" dataDxfId="4891"/>
    <tableColumn id="11494" xr3:uid="{0F4201DA-35CB-5749-A7AC-60B4F21D5FCB}" name="Column11494" dataDxfId="4890"/>
    <tableColumn id="11495" xr3:uid="{72B24C89-71FB-F249-9E60-FBAE11D81EA8}" name="Column11495" dataDxfId="4889"/>
    <tableColumn id="11496" xr3:uid="{9F8EE107-350A-6647-8501-698DCF9B35BD}" name="Column11496" dataDxfId="4888"/>
    <tableColumn id="11497" xr3:uid="{3739D9B9-C353-F64E-9675-212CD47E036E}" name="Column11497" dataDxfId="4887"/>
    <tableColumn id="11498" xr3:uid="{801ABBE2-46E2-044D-852F-376640FBF5CD}" name="Column11498" dataDxfId="4886"/>
    <tableColumn id="11499" xr3:uid="{6D922B9C-0492-2947-B5D0-0923A582DB2D}" name="Column11499" dataDxfId="4885"/>
    <tableColumn id="11500" xr3:uid="{429816CC-AAAB-9F4B-BAC6-B2816E735E54}" name="Column11500" dataDxfId="4884"/>
    <tableColumn id="11501" xr3:uid="{719F353F-F625-F347-906F-2EB883E1E044}" name="Column11501" dataDxfId="4883"/>
    <tableColumn id="11502" xr3:uid="{4E26E7D5-CA72-5A4E-821E-DA0E2F385C30}" name="Column11502" dataDxfId="4882"/>
    <tableColumn id="11503" xr3:uid="{1FB57631-D461-5941-97A9-F594EC8BEF05}" name="Column11503" dataDxfId="4881"/>
    <tableColumn id="11504" xr3:uid="{51B9B458-F23C-F341-85D1-8F857144921A}" name="Column11504" dataDxfId="4880"/>
    <tableColumn id="11505" xr3:uid="{935EC20C-E756-4F49-AFB0-26823CD1FB95}" name="Column11505" dataDxfId="4879"/>
    <tableColumn id="11506" xr3:uid="{81FE55D9-E8B4-CF4B-992F-E290F6C5A576}" name="Column11506" dataDxfId="4878"/>
    <tableColumn id="11507" xr3:uid="{CBB04633-7AF1-DC4D-9264-12FB46A9D4EE}" name="Column11507" dataDxfId="4877"/>
    <tableColumn id="11508" xr3:uid="{ACE349D3-396D-124A-AFA6-E51B3BCF1FB6}" name="Column11508" dataDxfId="4876"/>
    <tableColumn id="11509" xr3:uid="{9E1469EF-21A8-2D4B-BD97-5943D7F0A8AF}" name="Column11509" dataDxfId="4875"/>
    <tableColumn id="11510" xr3:uid="{A9ADB748-6CB6-1346-8294-5885274E7DA0}" name="Column11510" dataDxfId="4874"/>
    <tableColumn id="11511" xr3:uid="{B9CE8467-10D9-934D-875B-11607E7F1A42}" name="Column11511" dataDxfId="4873"/>
    <tableColumn id="11512" xr3:uid="{A5C53F45-D44E-F342-AFCE-D00632277BBC}" name="Column11512" dataDxfId="4872"/>
    <tableColumn id="11513" xr3:uid="{91C185F3-AF68-F049-9334-E865280DA8F4}" name="Column11513" dataDxfId="4871"/>
    <tableColumn id="11514" xr3:uid="{8FF9ECD3-62B7-8B4C-A8AB-D2034E2B8729}" name="Column11514" dataDxfId="4870"/>
    <tableColumn id="11515" xr3:uid="{ED853429-7269-7943-BE82-6278CDEAB493}" name="Column11515" dataDxfId="4869"/>
    <tableColumn id="11516" xr3:uid="{32B5D2A9-27C7-544E-B4A8-E52E19C2D25E}" name="Column11516" dataDxfId="4868"/>
    <tableColumn id="11517" xr3:uid="{FC5BA28D-5437-9443-A711-827C34C287AC}" name="Column11517" dataDxfId="4867"/>
    <tableColumn id="11518" xr3:uid="{99370D5A-66F1-0447-97D4-58547DF2C426}" name="Column11518" dataDxfId="4866"/>
    <tableColumn id="11519" xr3:uid="{B93B1329-CC52-A641-9D7A-0FE3FB36AA92}" name="Column11519" dataDxfId="4865"/>
    <tableColumn id="11520" xr3:uid="{FD0A7601-4DF8-AC42-B0D7-B70290961C9C}" name="Column11520" dataDxfId="4864"/>
    <tableColumn id="11521" xr3:uid="{4F0CCC22-9EC6-DC4D-806B-1604AADA9D82}" name="Column11521" dataDxfId="4863"/>
    <tableColumn id="11522" xr3:uid="{3D0B45A0-0364-8F45-AE24-45F607DD8C69}" name="Column11522" dataDxfId="4862"/>
    <tableColumn id="11523" xr3:uid="{2897F10E-7FD2-3B4B-9829-A03F34445C11}" name="Column11523" dataDxfId="4861"/>
    <tableColumn id="11524" xr3:uid="{F9496FB3-B945-0B49-B3D1-A54C61964D9B}" name="Column11524" dataDxfId="4860"/>
    <tableColumn id="11525" xr3:uid="{1B113EEB-181C-4143-9215-B45078A46226}" name="Column11525" dataDxfId="4859"/>
    <tableColumn id="11526" xr3:uid="{7E2E411A-8D57-D54D-A446-1036388DF0E6}" name="Column11526" dataDxfId="4858"/>
    <tableColumn id="11527" xr3:uid="{07E646E5-101C-0346-AB8A-DED43148AF64}" name="Column11527" dataDxfId="4857"/>
    <tableColumn id="11528" xr3:uid="{6F7A5FDD-38DD-BD4E-AFFD-9C624DD48ACD}" name="Column11528" dataDxfId="4856"/>
    <tableColumn id="11529" xr3:uid="{EBD08E1D-3705-E54E-8696-F0573E2B1C00}" name="Column11529" dataDxfId="4855"/>
    <tableColumn id="11530" xr3:uid="{7EF1BE91-8E34-5F44-A0B3-5A643EB950A8}" name="Column11530" dataDxfId="4854"/>
    <tableColumn id="11531" xr3:uid="{75B83D9E-31B5-F24C-9514-3DBD759629FE}" name="Column11531" dataDxfId="4853"/>
    <tableColumn id="11532" xr3:uid="{BD0193C2-474C-1C49-81E3-A20D7842B1FB}" name="Column11532" dataDxfId="4852"/>
    <tableColumn id="11533" xr3:uid="{B12D4BBB-AE02-7B44-8BD9-83E5F54857C0}" name="Column11533" dataDxfId="4851"/>
    <tableColumn id="11534" xr3:uid="{11EB6FA3-C8B4-7542-A709-FE21BBBA2AA3}" name="Column11534" dataDxfId="4850"/>
    <tableColumn id="11535" xr3:uid="{DDD1748C-4C88-6A4F-89AE-E9CBD62C9A70}" name="Column11535" dataDxfId="4849"/>
    <tableColumn id="11536" xr3:uid="{455AF98D-F006-A640-8825-9C197C383422}" name="Column11536" dataDxfId="4848"/>
    <tableColumn id="11537" xr3:uid="{72BC7491-F904-8140-8315-010B39B9770D}" name="Column11537" dataDxfId="4847"/>
    <tableColumn id="11538" xr3:uid="{EF8466AF-5EFA-AE44-993A-E9558F5E7F0E}" name="Column11538" dataDxfId="4846"/>
    <tableColumn id="11539" xr3:uid="{927158BE-A1FA-9C40-B379-F9142B96EC4E}" name="Column11539" dataDxfId="4845"/>
    <tableColumn id="11540" xr3:uid="{32790491-9643-0C41-9348-804D998D4A6F}" name="Column11540" dataDxfId="4844"/>
    <tableColumn id="11541" xr3:uid="{9CE74B1E-69FD-DA4F-A6CA-883742701BA8}" name="Column11541" dataDxfId="4843"/>
    <tableColumn id="11542" xr3:uid="{17978165-549E-8E42-9F07-A5D871412EC3}" name="Column11542" dataDxfId="4842"/>
    <tableColumn id="11543" xr3:uid="{FAD5B5D2-21ED-0441-8E69-C62A52EBEB0D}" name="Column11543" dataDxfId="4841"/>
    <tableColumn id="11544" xr3:uid="{A7AE10E8-11A1-0B44-AEBC-97910FA2F395}" name="Column11544" dataDxfId="4840"/>
    <tableColumn id="11545" xr3:uid="{EE8148F4-5C0C-0044-8D4E-FEF1D07C7A49}" name="Column11545" dataDxfId="4839"/>
    <tableColumn id="11546" xr3:uid="{BB4CC745-D757-784B-AFB5-80EE15C8E5A2}" name="Column11546" dataDxfId="4838"/>
    <tableColumn id="11547" xr3:uid="{5871E7EB-965E-384E-9CFD-DEF9FF740A6E}" name="Column11547" dataDxfId="4837"/>
    <tableColumn id="11548" xr3:uid="{B75FD8E1-9B4E-E041-85C8-6BEAEB4275E0}" name="Column11548" dataDxfId="4836"/>
    <tableColumn id="11549" xr3:uid="{04FB8354-E2F9-7A45-A78E-D28CF239B7AF}" name="Column11549" dataDxfId="4835"/>
    <tableColumn id="11550" xr3:uid="{64B99FF6-52CE-C443-807D-89AF1862F39C}" name="Column11550" dataDxfId="4834"/>
    <tableColumn id="11551" xr3:uid="{67098C12-B37C-AB49-927B-372ACE0D93E8}" name="Column11551" dataDxfId="4833"/>
    <tableColumn id="11552" xr3:uid="{A40FEC87-018B-514D-9980-47853ACFA6AF}" name="Column11552" dataDxfId="4832"/>
    <tableColumn id="11553" xr3:uid="{577CB3A6-F868-7445-A8EE-DE48F0F0B771}" name="Column11553" dataDxfId="4831"/>
    <tableColumn id="11554" xr3:uid="{738D8929-06B1-7149-8325-24348D77E901}" name="Column11554" dataDxfId="4830"/>
    <tableColumn id="11555" xr3:uid="{D63BD019-3AE1-2F42-B5D5-56EDFA374076}" name="Column11555" dataDxfId="4829"/>
    <tableColumn id="11556" xr3:uid="{56863535-1747-FC45-B20D-B6602B94851D}" name="Column11556" dataDxfId="4828"/>
    <tableColumn id="11557" xr3:uid="{E0191BB2-1CA2-1745-8F99-4BF2825EBA84}" name="Column11557" dataDxfId="4827"/>
    <tableColumn id="11558" xr3:uid="{414503A8-DE8F-9E44-A1C6-44D6BE36D68E}" name="Column11558" dataDxfId="4826"/>
    <tableColumn id="11559" xr3:uid="{E925E157-B986-304E-BA49-939C20B46E17}" name="Column11559" dataDxfId="4825"/>
    <tableColumn id="11560" xr3:uid="{54A3F9DC-856D-3343-8DBF-B78F20DA0576}" name="Column11560" dataDxfId="4824"/>
    <tableColumn id="11561" xr3:uid="{ADA3166B-E57A-6E48-937E-EA72FB1C9EBC}" name="Column11561" dataDxfId="4823"/>
    <tableColumn id="11562" xr3:uid="{BEDC5E0D-1C8A-3F4B-986A-8B74ECAB092B}" name="Column11562" dataDxfId="4822"/>
    <tableColumn id="11563" xr3:uid="{4354163F-FDDF-B348-B8DF-95582B5B8E14}" name="Column11563" dataDxfId="4821"/>
    <tableColumn id="11564" xr3:uid="{C7EF4E5A-7FB2-D940-AD34-094A97379A1E}" name="Column11564" dataDxfId="4820"/>
    <tableColumn id="11565" xr3:uid="{ECE69921-9456-824E-B98A-2B161DC32D83}" name="Column11565" dataDxfId="4819"/>
    <tableColumn id="11566" xr3:uid="{F01E8C3A-ED79-AE4C-9306-EAC02CC1DAC4}" name="Column11566" dataDxfId="4818"/>
    <tableColumn id="11567" xr3:uid="{361CCA5F-A5D2-2842-9D5E-486577F08C4F}" name="Column11567" dataDxfId="4817"/>
    <tableColumn id="11568" xr3:uid="{903F7D02-177D-4A43-874A-5460D62E1C33}" name="Column11568" dataDxfId="4816"/>
    <tableColumn id="11569" xr3:uid="{9CF58CBA-F804-C041-8084-70B954966654}" name="Column11569" dataDxfId="4815"/>
    <tableColumn id="11570" xr3:uid="{BD297859-ACF9-6848-B01E-4D33A1B8F51C}" name="Column11570" dataDxfId="4814"/>
    <tableColumn id="11571" xr3:uid="{59CAD862-49AD-F945-8FB9-AD5D6E7E1BE9}" name="Column11571" dataDxfId="4813"/>
    <tableColumn id="11572" xr3:uid="{A43AA551-0E7C-C74B-9962-9E9F0DF1381F}" name="Column11572" dataDxfId="4812"/>
    <tableColumn id="11573" xr3:uid="{CBF9021D-FBDD-D743-B6F2-2DBAD20584D1}" name="Column11573" dataDxfId="4811"/>
    <tableColumn id="11574" xr3:uid="{54689A1A-C0B2-DE4A-8A9C-E8659B99648A}" name="Column11574" dataDxfId="4810"/>
    <tableColumn id="11575" xr3:uid="{4A56C742-0A92-CE46-A91E-BAA661EB2112}" name="Column11575" dataDxfId="4809"/>
    <tableColumn id="11576" xr3:uid="{3B64ACBF-9FA9-3642-B118-12EF62417D20}" name="Column11576" dataDxfId="4808"/>
    <tableColumn id="11577" xr3:uid="{A0A6887B-A732-2E4E-8BAA-BC892B0C2D30}" name="Column11577" dataDxfId="4807"/>
    <tableColumn id="11578" xr3:uid="{7B28B995-B3E9-A24F-9E74-252CAEF643B7}" name="Column11578" dataDxfId="4806"/>
    <tableColumn id="11579" xr3:uid="{7C53CC9F-DB30-4A41-B1AD-1E2828F6BFF2}" name="Column11579" dataDxfId="4805"/>
    <tableColumn id="11580" xr3:uid="{BCB86DA6-2D23-F544-B902-388160D30778}" name="Column11580" dataDxfId="4804"/>
    <tableColumn id="11581" xr3:uid="{CAE6B0F1-F89C-B146-A1C0-95A33DCDDC8C}" name="Column11581" dataDxfId="4803"/>
    <tableColumn id="11582" xr3:uid="{46DF4614-67B6-394D-BED7-3E75E26889AA}" name="Column11582" dataDxfId="4802"/>
    <tableColumn id="11583" xr3:uid="{18364CBE-FD76-0B4A-A84A-08D646C7ED97}" name="Column11583" dataDxfId="4801"/>
    <tableColumn id="11584" xr3:uid="{916C8769-B12D-2B49-8C50-BDF1C0C799FE}" name="Column11584" dataDxfId="4800"/>
    <tableColumn id="11585" xr3:uid="{25ABDAA2-52A2-C74D-94FF-04CDEED3B287}" name="Column11585" dataDxfId="4799"/>
    <tableColumn id="11586" xr3:uid="{5E79499A-0D79-FF4C-8207-0615D5749465}" name="Column11586" dataDxfId="4798"/>
    <tableColumn id="11587" xr3:uid="{D3A4FEB3-613F-8C4D-8D52-D3132CFA9A98}" name="Column11587" dataDxfId="4797"/>
    <tableColumn id="11588" xr3:uid="{19A3457D-05FD-A144-8936-AB400A4A0210}" name="Column11588" dataDxfId="4796"/>
    <tableColumn id="11589" xr3:uid="{6C703ED7-0ABC-7042-9B48-CA59582E8F96}" name="Column11589" dataDxfId="4795"/>
    <tableColumn id="11590" xr3:uid="{31CAEEBE-42FE-0D48-8994-D60A4A40685F}" name="Column11590" dataDxfId="4794"/>
    <tableColumn id="11591" xr3:uid="{7CF6813E-A6C5-3043-A53A-7895F0DB2423}" name="Column11591" dataDxfId="4793"/>
    <tableColumn id="11592" xr3:uid="{6CFD9453-EFBB-AE4F-A6BD-F362E8D5DF72}" name="Column11592" dataDxfId="4792"/>
    <tableColumn id="11593" xr3:uid="{5F2BFC91-AFD6-CE4B-9A97-CE21183A849C}" name="Column11593" dataDxfId="4791"/>
    <tableColumn id="11594" xr3:uid="{7F6C8473-1C30-7045-8E64-DABC264A95D8}" name="Column11594" dataDxfId="4790"/>
    <tableColumn id="11595" xr3:uid="{9B8BA308-9D70-5847-96EE-F3BB51C82988}" name="Column11595" dataDxfId="4789"/>
    <tableColumn id="11596" xr3:uid="{3569E9C1-C1E3-6546-9EB7-BCF492AB46D2}" name="Column11596" dataDxfId="4788"/>
    <tableColumn id="11597" xr3:uid="{D8441986-6412-5B43-91A7-FF30131937C4}" name="Column11597" dataDxfId="4787"/>
    <tableColumn id="11598" xr3:uid="{7642D6A3-2700-6545-8142-687E41D60409}" name="Column11598" dataDxfId="4786"/>
    <tableColumn id="11599" xr3:uid="{24DCF209-711A-364E-B671-6BDEC451899B}" name="Column11599" dataDxfId="4785"/>
    <tableColumn id="11600" xr3:uid="{10C7D44F-8EE1-1049-B6BE-03B8FD15A639}" name="Column11600" dataDxfId="4784"/>
    <tableColumn id="11601" xr3:uid="{200BD3DC-5D4C-E441-937B-A199D2E714DF}" name="Column11601" dataDxfId="4783"/>
    <tableColumn id="11602" xr3:uid="{42D140D7-1F91-0349-8D24-E29BD02D86E5}" name="Column11602" dataDxfId="4782"/>
    <tableColumn id="11603" xr3:uid="{F87CC8B7-4E24-9D46-9B27-CCE8B9E22F0B}" name="Column11603" dataDxfId="4781"/>
    <tableColumn id="11604" xr3:uid="{2FE740E5-A85C-2748-8F80-1669BC745392}" name="Column11604" dataDxfId="4780"/>
    <tableColumn id="11605" xr3:uid="{B7E8D163-8473-7D42-9568-6F12342B9C8B}" name="Column11605" dataDxfId="4779"/>
    <tableColumn id="11606" xr3:uid="{997E798E-037B-B74F-A894-F1BD7CC6C0AD}" name="Column11606" dataDxfId="4778"/>
    <tableColumn id="11607" xr3:uid="{78E956A1-2E8F-3847-B30E-DDE1F1DBE2C2}" name="Column11607" dataDxfId="4777"/>
    <tableColumn id="11608" xr3:uid="{EAD58BEC-7D7A-754D-95D1-62A863ABDC5D}" name="Column11608" dataDxfId="4776"/>
    <tableColumn id="11609" xr3:uid="{0597FFBC-BD35-0642-A328-E1E0441CC222}" name="Column11609" dataDxfId="4775"/>
    <tableColumn id="11610" xr3:uid="{DF4C0289-04D1-CE48-975B-2B1B9F699E7D}" name="Column11610" dataDxfId="4774"/>
    <tableColumn id="11611" xr3:uid="{3A084FB7-0561-664B-840E-F5D17983867E}" name="Column11611" dataDxfId="4773"/>
    <tableColumn id="11612" xr3:uid="{BF71688E-D1F8-3348-B76D-B414079021DC}" name="Column11612" dataDxfId="4772"/>
    <tableColumn id="11613" xr3:uid="{AC6A68C9-FB04-EE44-BC43-6DA39471188E}" name="Column11613" dataDxfId="4771"/>
    <tableColumn id="11614" xr3:uid="{8FD23064-9A26-3A46-951C-67999837B7AB}" name="Column11614" dataDxfId="4770"/>
    <tableColumn id="11615" xr3:uid="{2B993A29-D5B6-F348-89FB-9ACA64E73054}" name="Column11615" dataDxfId="4769"/>
    <tableColumn id="11616" xr3:uid="{17082547-7EEF-A142-B8A4-DFA4FE87003C}" name="Column11616" dataDxfId="4768"/>
    <tableColumn id="11617" xr3:uid="{ECC282D4-D65A-8D4D-B160-440DEFF322BC}" name="Column11617" dataDxfId="4767"/>
    <tableColumn id="11618" xr3:uid="{AFA7B56E-4E1D-7B41-AF78-727666265A25}" name="Column11618" dataDxfId="4766"/>
    <tableColumn id="11619" xr3:uid="{FF53AAA3-1A89-174D-8A2B-157AF62F3B9A}" name="Column11619" dataDxfId="4765"/>
    <tableColumn id="11620" xr3:uid="{E3E0C59A-B458-2347-805A-EF6DF168F40F}" name="Column11620" dataDxfId="4764"/>
    <tableColumn id="11621" xr3:uid="{FE10C5A0-1A43-894F-B91C-7417D09BD460}" name="Column11621" dataDxfId="4763"/>
    <tableColumn id="11622" xr3:uid="{9BF78806-615D-274D-A5C8-D47E75A32C2B}" name="Column11622" dataDxfId="4762"/>
    <tableColumn id="11623" xr3:uid="{26B1DF3E-7689-684E-B455-B20C0143A081}" name="Column11623" dataDxfId="4761"/>
    <tableColumn id="11624" xr3:uid="{A994E0A5-4EAD-F34C-ACE9-E9ADDE9DC339}" name="Column11624" dataDxfId="4760"/>
    <tableColumn id="11625" xr3:uid="{66BF4C96-1825-3849-A693-323A1587D38D}" name="Column11625" dataDxfId="4759"/>
    <tableColumn id="11626" xr3:uid="{D2A18546-1761-504E-BB67-DF4F21E7B38A}" name="Column11626" dataDxfId="4758"/>
    <tableColumn id="11627" xr3:uid="{39A79320-8709-2A42-AA8D-349A532A9B5F}" name="Column11627" dataDxfId="4757"/>
    <tableColumn id="11628" xr3:uid="{5155DA1E-AF6E-1F46-BE61-5EBAFAE13425}" name="Column11628" dataDxfId="4756"/>
    <tableColumn id="11629" xr3:uid="{4925427F-443D-8E4C-BB65-5B1D4DD0586D}" name="Column11629" dataDxfId="4755"/>
    <tableColumn id="11630" xr3:uid="{89D16043-BD7E-FD42-B338-175B33CA642B}" name="Column11630" dataDxfId="4754"/>
    <tableColumn id="11631" xr3:uid="{AE04CD85-81E6-9F40-A8C5-0935B81E3726}" name="Column11631" dataDxfId="4753"/>
    <tableColumn id="11632" xr3:uid="{ADDA96F1-144A-3A4D-88B9-DFD5F81CBD90}" name="Column11632" dataDxfId="4752"/>
    <tableColumn id="11633" xr3:uid="{8BA6C7A8-04D4-1745-944A-770FC1A2A11A}" name="Column11633" dataDxfId="4751"/>
    <tableColumn id="11634" xr3:uid="{A5F29D8A-C2DE-9E40-B071-E0081C55B213}" name="Column11634" dataDxfId="4750"/>
    <tableColumn id="11635" xr3:uid="{F4BF64AE-BBBE-5340-AC54-FB848A8B3A1B}" name="Column11635" dataDxfId="4749"/>
    <tableColumn id="11636" xr3:uid="{73968D0F-0B01-D948-BA3A-518D1823E653}" name="Column11636" dataDxfId="4748"/>
    <tableColumn id="11637" xr3:uid="{B3D2AE9A-FB99-7B43-857D-BD12A03E3FD5}" name="Column11637" dataDxfId="4747"/>
    <tableColumn id="11638" xr3:uid="{9D18024F-E074-1E40-8744-5E6A4F4FAC22}" name="Column11638" dataDxfId="4746"/>
    <tableColumn id="11639" xr3:uid="{BC035709-C179-6446-9970-292ABD9DB349}" name="Column11639" dataDxfId="4745"/>
    <tableColumn id="11640" xr3:uid="{0846C5AB-FF80-9D49-B1C5-9C056F5FBB9E}" name="Column11640" dataDxfId="4744"/>
    <tableColumn id="11641" xr3:uid="{9502B67E-8ACF-894C-8004-8A0FE6B88C0D}" name="Column11641" dataDxfId="4743"/>
    <tableColumn id="11642" xr3:uid="{28FCC580-36C4-2E49-A3FC-8041429C91A4}" name="Column11642" dataDxfId="4742"/>
    <tableColumn id="11643" xr3:uid="{DCA2E315-743D-B646-B09A-137C698C941E}" name="Column11643" dataDxfId="4741"/>
    <tableColumn id="11644" xr3:uid="{742F7677-2831-A44B-8BC6-8BA73D09B1DF}" name="Column11644" dataDxfId="4740"/>
    <tableColumn id="11645" xr3:uid="{0543094A-6D0B-494A-B23C-CE44CCE5310F}" name="Column11645" dataDxfId="4739"/>
    <tableColumn id="11646" xr3:uid="{65BAF25F-6785-0B45-94D9-839A6D3235D2}" name="Column11646" dataDxfId="4738"/>
    <tableColumn id="11647" xr3:uid="{7793C016-9180-824D-AA2A-615F71301C15}" name="Column11647" dataDxfId="4737"/>
    <tableColumn id="11648" xr3:uid="{35B9A840-7F68-6945-BFB9-7194C246D960}" name="Column11648" dataDxfId="4736"/>
    <tableColumn id="11649" xr3:uid="{97406EA8-DEBD-9140-924A-DCC5E4B00375}" name="Column11649" dataDxfId="4735"/>
    <tableColumn id="11650" xr3:uid="{0AF1C649-DA7C-154A-822E-BB1878FBB206}" name="Column11650" dataDxfId="4734"/>
    <tableColumn id="11651" xr3:uid="{DD8F28CA-2281-2448-AFAC-63762383A696}" name="Column11651" dataDxfId="4733"/>
    <tableColumn id="11652" xr3:uid="{F830AF3E-653D-DD4D-BAAC-BFE587898108}" name="Column11652" dataDxfId="4732"/>
    <tableColumn id="11653" xr3:uid="{4430ECC8-A935-CE49-9035-5D19B9F29447}" name="Column11653" dataDxfId="4731"/>
    <tableColumn id="11654" xr3:uid="{ED54112E-800D-D543-963F-9E81EEB02F0D}" name="Column11654" dataDxfId="4730"/>
    <tableColumn id="11655" xr3:uid="{879EB83B-0F08-4D42-B6F0-05D65A3C8182}" name="Column11655" dataDxfId="4729"/>
    <tableColumn id="11656" xr3:uid="{6421148F-DC1E-B642-BD0D-AE6C48DEC1C6}" name="Column11656" dataDxfId="4728"/>
    <tableColumn id="11657" xr3:uid="{F063C6FB-547C-D444-BE02-97E7E798955A}" name="Column11657" dataDxfId="4727"/>
    <tableColumn id="11658" xr3:uid="{A48D90DA-E87B-E84F-AC9A-0E0657B49E7E}" name="Column11658" dataDxfId="4726"/>
    <tableColumn id="11659" xr3:uid="{20AB12B0-A368-2945-AC40-74029F00DD02}" name="Column11659" dataDxfId="4725"/>
    <tableColumn id="11660" xr3:uid="{66133D59-0CDE-FB47-A320-543D150683B8}" name="Column11660" dataDxfId="4724"/>
    <tableColumn id="11661" xr3:uid="{791F197A-E7BA-3E4D-AC73-B5BACB8CB944}" name="Column11661" dataDxfId="4723"/>
    <tableColumn id="11662" xr3:uid="{4D9A5B0A-3CEC-E748-BD96-E0DB3B245210}" name="Column11662" dataDxfId="4722"/>
    <tableColumn id="11663" xr3:uid="{3E0D12A4-3E4B-2B4E-9818-9737A5B3A932}" name="Column11663" dataDxfId="4721"/>
    <tableColumn id="11664" xr3:uid="{F5982D7F-258C-744D-8BAD-CC9509673BE3}" name="Column11664" dataDxfId="4720"/>
    <tableColumn id="11665" xr3:uid="{12603FC2-770B-604A-A0C5-50555EB00AC3}" name="Column11665" dataDxfId="4719"/>
    <tableColumn id="11666" xr3:uid="{D0FA833B-F5A9-944D-93B4-61E147B12C60}" name="Column11666" dataDxfId="4718"/>
    <tableColumn id="11667" xr3:uid="{AAA279FD-871A-1545-B603-820EF0293D62}" name="Column11667" dataDxfId="4717"/>
    <tableColumn id="11668" xr3:uid="{CA8A8167-81FD-4442-A719-457EADDBD173}" name="Column11668" dataDxfId="4716"/>
    <tableColumn id="11669" xr3:uid="{1F823A59-2F13-2F4A-BE00-3A2F1F18CFB7}" name="Column11669" dataDxfId="4715"/>
    <tableColumn id="11670" xr3:uid="{C3277E96-9F6B-794B-89AC-C4D415D1CB6C}" name="Column11670" dataDxfId="4714"/>
    <tableColumn id="11671" xr3:uid="{C8949220-27EE-4E4C-9C7C-2BC5547ED813}" name="Column11671" dataDxfId="4713"/>
    <tableColumn id="11672" xr3:uid="{12EE8051-23F8-F047-AEF6-822719868156}" name="Column11672" dataDxfId="4712"/>
    <tableColumn id="11673" xr3:uid="{498424C4-CB38-524B-B29E-F2B993A60EE4}" name="Column11673" dataDxfId="4711"/>
    <tableColumn id="11674" xr3:uid="{BE8CD21A-A37F-FA4F-8533-05AE625BDE42}" name="Column11674" dataDxfId="4710"/>
    <tableColumn id="11675" xr3:uid="{3B5DA1B7-7815-9748-AC47-C2329BB9100E}" name="Column11675" dataDxfId="4709"/>
    <tableColumn id="11676" xr3:uid="{128F8FC2-7DAA-DC40-A4EB-D45074D4D22B}" name="Column11676" dataDxfId="4708"/>
    <tableColumn id="11677" xr3:uid="{CCDE2938-6DF0-F641-A2E0-0D92AFC09064}" name="Column11677" dataDxfId="4707"/>
    <tableColumn id="11678" xr3:uid="{27E0E48D-DDE0-034E-ACE7-9B499F603A31}" name="Column11678" dataDxfId="4706"/>
    <tableColumn id="11679" xr3:uid="{C82D0831-2DA9-B544-8B5E-D4C3BF15AAEA}" name="Column11679" dataDxfId="4705"/>
    <tableColumn id="11680" xr3:uid="{A03977DD-B94D-E149-A95D-F0E50B57C31E}" name="Column11680" dataDxfId="4704"/>
    <tableColumn id="11681" xr3:uid="{B34B7003-843F-7848-AF71-2A717DFEE4AC}" name="Column11681" dataDxfId="4703"/>
    <tableColumn id="11682" xr3:uid="{9BF48910-C155-BA44-BD4B-5A3DADA5B874}" name="Column11682" dataDxfId="4702"/>
    <tableColumn id="11683" xr3:uid="{980292BF-3FA5-3A4E-ADEC-91DB6CD2CF58}" name="Column11683" dataDxfId="4701"/>
    <tableColumn id="11684" xr3:uid="{38F74112-36EA-1A44-B07D-3261AFFAC688}" name="Column11684" dataDxfId="4700"/>
    <tableColumn id="11685" xr3:uid="{E8DAF435-62D0-4943-82DF-BE05DE9C3310}" name="Column11685" dataDxfId="4699"/>
    <tableColumn id="11686" xr3:uid="{5E406763-0A18-9B41-BA30-554ABD672A72}" name="Column11686" dataDxfId="4698"/>
    <tableColumn id="11687" xr3:uid="{E4F364F3-84FD-0B40-A281-FC6ECC1676D5}" name="Column11687" dataDxfId="4697"/>
    <tableColumn id="11688" xr3:uid="{38AEBCEE-E84F-6649-88BF-B2805F862767}" name="Column11688" dataDxfId="4696"/>
    <tableColumn id="11689" xr3:uid="{D27C542B-52FB-BC49-9220-93E67A178F00}" name="Column11689" dataDxfId="4695"/>
    <tableColumn id="11690" xr3:uid="{959363BD-FB15-824D-99DC-CFAAC19977C8}" name="Column11690" dataDxfId="4694"/>
    <tableColumn id="11691" xr3:uid="{D017F4D7-4EC9-F948-AE0B-D940ED54E131}" name="Column11691" dataDxfId="4693"/>
    <tableColumn id="11692" xr3:uid="{656F3750-184C-B441-851A-E3612791D5E8}" name="Column11692" dataDxfId="4692"/>
    <tableColumn id="11693" xr3:uid="{8D8EAB8C-75FF-CE46-AFB2-C70FF897D486}" name="Column11693" dataDxfId="4691"/>
    <tableColumn id="11694" xr3:uid="{927C0D69-164A-7041-BB08-CCC52B4EBA4F}" name="Column11694" dataDxfId="4690"/>
    <tableColumn id="11695" xr3:uid="{1CC496F1-2FBF-F941-93FC-ABD5DCC60B85}" name="Column11695" dataDxfId="4689"/>
    <tableColumn id="11696" xr3:uid="{7BD45AFB-10C6-3B46-949D-148EB5E1577C}" name="Column11696" dataDxfId="4688"/>
    <tableColumn id="11697" xr3:uid="{99428CBC-6B37-0A44-A0D5-BE74F5351A89}" name="Column11697" dataDxfId="4687"/>
    <tableColumn id="11698" xr3:uid="{2CCE5CB8-D012-B94A-9E97-DC2D76851ACA}" name="Column11698" dataDxfId="4686"/>
    <tableColumn id="11699" xr3:uid="{FC7375F7-C385-BB41-A3CE-A473E3A0C470}" name="Column11699" dataDxfId="4685"/>
    <tableColumn id="11700" xr3:uid="{D2E11D1C-40FD-5545-8D9E-F29B3967EFDA}" name="Column11700" dataDxfId="4684"/>
    <tableColumn id="11701" xr3:uid="{D9A7374A-C77A-1C4E-AB3A-84D967C0F4DA}" name="Column11701" dataDxfId="4683"/>
    <tableColumn id="11702" xr3:uid="{5B96C1CB-E355-2344-83AD-B9919DA89849}" name="Column11702" dataDxfId="4682"/>
    <tableColumn id="11703" xr3:uid="{4B3668FC-423E-9849-B6F9-17F7D614DA8E}" name="Column11703" dataDxfId="4681"/>
    <tableColumn id="11704" xr3:uid="{7669E25A-F8D1-5645-8D66-F699883A95CA}" name="Column11704" dataDxfId="4680"/>
    <tableColumn id="11705" xr3:uid="{39FB2B6E-CD6F-F642-83F0-9883FB094E41}" name="Column11705" dataDxfId="4679"/>
    <tableColumn id="11706" xr3:uid="{41E036DD-59BA-C64F-ADBC-FB21B5D51431}" name="Column11706" dataDxfId="4678"/>
    <tableColumn id="11707" xr3:uid="{7F660DFF-7293-2041-BA68-7E2E09E7D74D}" name="Column11707" dataDxfId="4677"/>
    <tableColumn id="11708" xr3:uid="{D59EE430-9FF8-BA41-AC32-71C22E32F5DB}" name="Column11708" dataDxfId="4676"/>
    <tableColumn id="11709" xr3:uid="{0068642C-D106-2342-82F7-8A2DFF8E89BF}" name="Column11709" dataDxfId="4675"/>
    <tableColumn id="11710" xr3:uid="{733FE796-0E5D-EA4E-B30A-8546CE6DBB97}" name="Column11710" dataDxfId="4674"/>
    <tableColumn id="11711" xr3:uid="{7DFD5DED-4A8F-0E4F-8CB3-08D8D95483B4}" name="Column11711" dataDxfId="4673"/>
    <tableColumn id="11712" xr3:uid="{31C56BC6-3294-2B44-B680-1C130FDE597C}" name="Column11712" dataDxfId="4672"/>
    <tableColumn id="11713" xr3:uid="{245A9D4A-0A0F-CF4E-A359-270F7359EC50}" name="Column11713" dataDxfId="4671"/>
    <tableColumn id="11714" xr3:uid="{DDB4C396-0D79-CD4C-868F-068D1749B615}" name="Column11714" dataDxfId="4670"/>
    <tableColumn id="11715" xr3:uid="{840D42C2-0B06-D548-A796-E2D5589B3FD3}" name="Column11715" dataDxfId="4669"/>
    <tableColumn id="11716" xr3:uid="{9DD30A73-9104-CF47-BAF7-7BCA349EC9BD}" name="Column11716" dataDxfId="4668"/>
    <tableColumn id="11717" xr3:uid="{E2F05591-BB26-9A4C-AC12-0E7C676CD652}" name="Column11717" dataDxfId="4667"/>
    <tableColumn id="11718" xr3:uid="{61F6EFC4-2BE6-7D41-9C0F-D6905B02A24C}" name="Column11718" dataDxfId="4666"/>
    <tableColumn id="11719" xr3:uid="{890B8F07-A6D5-784D-A92E-912CBDF0B7F9}" name="Column11719" dataDxfId="4665"/>
    <tableColumn id="11720" xr3:uid="{19F30661-2848-494F-9EED-CB9D32A19A41}" name="Column11720" dataDxfId="4664"/>
    <tableColumn id="11721" xr3:uid="{AE6D2B90-88DC-1F47-80F0-94F97E931E1D}" name="Column11721" dataDxfId="4663"/>
    <tableColumn id="11722" xr3:uid="{76E4AAC4-325D-FF46-85F4-58B6ABAF0284}" name="Column11722" dataDxfId="4662"/>
    <tableColumn id="11723" xr3:uid="{04B38E42-0918-C64A-8A9E-432B88329A98}" name="Column11723" dataDxfId="4661"/>
    <tableColumn id="11724" xr3:uid="{9D47370C-CA95-8F43-89C3-419BAFEB2C0A}" name="Column11724" dataDxfId="4660"/>
    <tableColumn id="11725" xr3:uid="{5D41FE91-23D8-514A-B15D-D19D67F4F183}" name="Column11725" dataDxfId="4659"/>
    <tableColumn id="11726" xr3:uid="{63E2C899-4B61-E34C-980F-1213CC8E400D}" name="Column11726" dataDxfId="4658"/>
    <tableColumn id="11727" xr3:uid="{BD8B9ADF-F23D-8347-9BCD-E9CF4A6E310C}" name="Column11727" dataDxfId="4657"/>
    <tableColumn id="11728" xr3:uid="{65306E24-B618-5C4D-8FFC-B8D19604BF88}" name="Column11728" dataDxfId="4656"/>
    <tableColumn id="11729" xr3:uid="{726D2444-06B5-7448-8862-998FC5601AA7}" name="Column11729" dataDxfId="4655"/>
    <tableColumn id="11730" xr3:uid="{17826093-9D39-914F-97C7-CAE0597F4866}" name="Column11730" dataDxfId="4654"/>
    <tableColumn id="11731" xr3:uid="{B92E1A90-89CE-6E4C-9A12-0D8676E96CE6}" name="Column11731" dataDxfId="4653"/>
    <tableColumn id="11732" xr3:uid="{B46A86D2-6082-BB44-81C6-518C778F5656}" name="Column11732" dataDxfId="4652"/>
    <tableColumn id="11733" xr3:uid="{8D90C0F0-2B70-3248-9F46-8B17AF345B24}" name="Column11733" dataDxfId="4651"/>
    <tableColumn id="11734" xr3:uid="{A8E31A8B-BA98-7F4B-BC2E-E6CB145BC669}" name="Column11734" dataDxfId="4650"/>
    <tableColumn id="11735" xr3:uid="{D3D82302-54F3-2942-9974-F2D2F6C2486F}" name="Column11735" dataDxfId="4649"/>
    <tableColumn id="11736" xr3:uid="{9A130753-DB58-AA4A-B2C8-1617EE6D60D2}" name="Column11736" dataDxfId="4648"/>
    <tableColumn id="11737" xr3:uid="{299CED5C-5E0B-C84A-9D3E-A851129A3697}" name="Column11737" dataDxfId="4647"/>
    <tableColumn id="11738" xr3:uid="{DDD44A6B-46FA-D742-B9BF-1EF4BDDF4BDB}" name="Column11738" dataDxfId="4646"/>
    <tableColumn id="11739" xr3:uid="{4BAC1192-4703-1E4C-9881-BB3DA7BB1D0E}" name="Column11739" dataDxfId="4645"/>
    <tableColumn id="11740" xr3:uid="{D5BBEFA6-C50B-C34D-8432-D4AF9AF98E42}" name="Column11740" dataDxfId="4644"/>
    <tableColumn id="11741" xr3:uid="{B9AB8E8A-7969-AD43-9561-9F006524F01F}" name="Column11741" dataDxfId="4643"/>
    <tableColumn id="11742" xr3:uid="{0C3AEA06-670B-D94B-8FD6-88C1719F44C3}" name="Column11742" dataDxfId="4642"/>
    <tableColumn id="11743" xr3:uid="{133D3B50-248A-A14E-B758-DA8E2B681F35}" name="Column11743" dataDxfId="4641"/>
    <tableColumn id="11744" xr3:uid="{20DBA5B0-D686-624A-8339-487F282F23F4}" name="Column11744" dataDxfId="4640"/>
    <tableColumn id="11745" xr3:uid="{4640DE9D-6CCF-2149-BEE5-12C20E9D773F}" name="Column11745" dataDxfId="4639"/>
    <tableColumn id="11746" xr3:uid="{5EC3B978-48F5-F241-A6D7-8BF25B386DDB}" name="Column11746" dataDxfId="4638"/>
    <tableColumn id="11747" xr3:uid="{A00BE85A-5D87-DA4F-B4C1-BEE458889E02}" name="Column11747" dataDxfId="4637"/>
    <tableColumn id="11748" xr3:uid="{9A557875-E677-B246-A735-82C2BD9DB68A}" name="Column11748" dataDxfId="4636"/>
    <tableColumn id="11749" xr3:uid="{31120848-1C69-8D49-9041-57FCF8329D31}" name="Column11749" dataDxfId="4635"/>
    <tableColumn id="11750" xr3:uid="{EDBF5CF3-7442-CD47-A536-8C7757B9707C}" name="Column11750" dataDxfId="4634"/>
    <tableColumn id="11751" xr3:uid="{6543C9F5-3A97-2342-A034-6EF9BE9C8BC1}" name="Column11751" dataDxfId="4633"/>
    <tableColumn id="11752" xr3:uid="{694053D8-DAA0-8E4A-AC84-44B10204BC6E}" name="Column11752" dataDxfId="4632"/>
    <tableColumn id="11753" xr3:uid="{90F20348-EF73-7146-AC2A-3372F22D1BFA}" name="Column11753" dataDxfId="4631"/>
    <tableColumn id="11754" xr3:uid="{7C7B81F4-8BD6-C849-9CB4-1B76F8EEED71}" name="Column11754" dataDxfId="4630"/>
    <tableColumn id="11755" xr3:uid="{36CE5FAE-663A-B048-8D1F-DB9561FC38F3}" name="Column11755" dataDxfId="4629"/>
    <tableColumn id="11756" xr3:uid="{FFDC31A2-4738-074F-B2A6-F0B1B70AC326}" name="Column11756" dataDxfId="4628"/>
    <tableColumn id="11757" xr3:uid="{47E39869-95ED-9C41-B376-DC05F5EDECBD}" name="Column11757" dataDxfId="4627"/>
    <tableColumn id="11758" xr3:uid="{BAFC5E16-827A-4240-98CE-52E77BF324C4}" name="Column11758" dataDxfId="4626"/>
    <tableColumn id="11759" xr3:uid="{9BBCCF8B-4C9F-CF40-A112-1CDDB6336818}" name="Column11759" dataDxfId="4625"/>
    <tableColumn id="11760" xr3:uid="{C24BB9B3-1B46-8D42-A69F-25E9899224B8}" name="Column11760" dataDxfId="4624"/>
    <tableColumn id="11761" xr3:uid="{CEF23D72-EBDC-2943-9F5A-E725E82730FB}" name="Column11761" dataDxfId="4623"/>
    <tableColumn id="11762" xr3:uid="{C9EECED4-12F5-5F40-9A3F-A2AC4AD369F3}" name="Column11762" dataDxfId="4622"/>
    <tableColumn id="11763" xr3:uid="{7B7B09EA-A127-2B47-AD29-FFC66AF5481B}" name="Column11763" dataDxfId="4621"/>
    <tableColumn id="11764" xr3:uid="{A3711EA8-73C2-AB4E-87E1-17C9F981F3A4}" name="Column11764" dataDxfId="4620"/>
    <tableColumn id="11765" xr3:uid="{29094CEF-1607-6848-9F95-7BC0DCB7B6C4}" name="Column11765" dataDxfId="4619"/>
    <tableColumn id="11766" xr3:uid="{7338B90D-E343-B847-82B3-C3BE98446291}" name="Column11766" dataDxfId="4618"/>
    <tableColumn id="11767" xr3:uid="{7F1AF5B8-E785-D740-954E-4F0CDC69C9EB}" name="Column11767" dataDxfId="4617"/>
    <tableColumn id="11768" xr3:uid="{FEDB8180-173D-C342-92CC-A32CE6F9F668}" name="Column11768" dataDxfId="4616"/>
    <tableColumn id="11769" xr3:uid="{B75592F5-2380-E741-BF93-9C97EDA3A86D}" name="Column11769" dataDxfId="4615"/>
    <tableColumn id="11770" xr3:uid="{54E82EE9-6F85-E948-A125-B4C1575AEF7A}" name="Column11770" dataDxfId="4614"/>
    <tableColumn id="11771" xr3:uid="{0AF28684-CFD5-B14A-9B39-F31D12C6B077}" name="Column11771" dataDxfId="4613"/>
    <tableColumn id="11772" xr3:uid="{3FB3F0FC-695D-AD4C-8D07-034B0AAC11FF}" name="Column11772" dataDxfId="4612"/>
    <tableColumn id="11773" xr3:uid="{E384DFFB-CA26-F443-A601-8C8CBCE65195}" name="Column11773" dataDxfId="4611"/>
    <tableColumn id="11774" xr3:uid="{850F2B02-5AAA-8941-B608-90641BE62EBA}" name="Column11774" dataDxfId="4610"/>
    <tableColumn id="11775" xr3:uid="{FA96578E-A906-3D4C-98F2-EC69AB169475}" name="Column11775" dataDxfId="4609"/>
    <tableColumn id="11776" xr3:uid="{44B05F02-15E3-2842-889B-203EFAF30F68}" name="Column11776" dataDxfId="4608"/>
    <tableColumn id="11777" xr3:uid="{B8C52490-D3C2-9E4F-BF5C-76EE20E6F334}" name="Column11777" dataDxfId="4607"/>
    <tableColumn id="11778" xr3:uid="{C29F3631-D4B5-C84B-8EAF-7558EC768427}" name="Column11778" dataDxfId="4606"/>
    <tableColumn id="11779" xr3:uid="{9D89703C-71E8-3C4C-B86D-6C805519ECE4}" name="Column11779" dataDxfId="4605"/>
    <tableColumn id="11780" xr3:uid="{25FDDC72-A43A-584C-A29E-04BA7E6E5A9A}" name="Column11780" dataDxfId="4604"/>
    <tableColumn id="11781" xr3:uid="{ED1FBD71-7153-8243-AE07-559AE6ED0F7D}" name="Column11781" dataDxfId="4603"/>
    <tableColumn id="11782" xr3:uid="{E949CE2C-FBB4-D240-A72E-20CBA5413417}" name="Column11782" dataDxfId="4602"/>
    <tableColumn id="11783" xr3:uid="{025FD8D8-11D6-E441-86C0-D15706A3B6D2}" name="Column11783" dataDxfId="4601"/>
    <tableColumn id="11784" xr3:uid="{022C9850-F2DC-BA45-B80D-BD94063A55A5}" name="Column11784" dataDxfId="4600"/>
    <tableColumn id="11785" xr3:uid="{91879507-2004-7D43-8F36-D7AA5C1189C5}" name="Column11785" dataDxfId="4599"/>
    <tableColumn id="11786" xr3:uid="{6BF3D24F-153A-624F-B4B0-BC0F8213332D}" name="Column11786" dataDxfId="4598"/>
    <tableColumn id="11787" xr3:uid="{C8BEF811-180D-E24C-A1AF-7BFB370E5FA0}" name="Column11787" dataDxfId="4597"/>
    <tableColumn id="11788" xr3:uid="{D1D6F574-0B12-2E46-B151-104E88B3706F}" name="Column11788" dataDxfId="4596"/>
    <tableColumn id="11789" xr3:uid="{60B32F56-3324-C94A-ABC1-7558446C1F0F}" name="Column11789" dataDxfId="4595"/>
    <tableColumn id="11790" xr3:uid="{D52B338A-0C05-704E-81C0-6CD69327B60E}" name="Column11790" dataDxfId="4594"/>
    <tableColumn id="11791" xr3:uid="{79F73753-CDE7-024B-9394-C45D717B1B17}" name="Column11791" dataDxfId="4593"/>
    <tableColumn id="11792" xr3:uid="{1F534FB2-D264-6249-BFA8-9E38EEEC5F93}" name="Column11792" dataDxfId="4592"/>
    <tableColumn id="11793" xr3:uid="{A063649B-39FB-1D44-B672-9EAA3C650083}" name="Column11793" dataDxfId="4591"/>
    <tableColumn id="11794" xr3:uid="{74095EC5-4D5C-0743-9B2E-543B1E2BF041}" name="Column11794" dataDxfId="4590"/>
    <tableColumn id="11795" xr3:uid="{C90E8268-DC0B-D144-A550-2EBA8A5B226D}" name="Column11795" dataDxfId="4589"/>
    <tableColumn id="11796" xr3:uid="{B1895252-EDBE-BE41-929F-0E090D68AD15}" name="Column11796" dataDxfId="4588"/>
    <tableColumn id="11797" xr3:uid="{ACCE13B0-E2FD-9D49-926D-DA1E85A0D16A}" name="Column11797" dataDxfId="4587"/>
    <tableColumn id="11798" xr3:uid="{07C50CA7-2BEE-B04E-8230-33AA464B32FA}" name="Column11798" dataDxfId="4586"/>
    <tableColumn id="11799" xr3:uid="{9C30EE0D-5BE8-FD4F-865D-09F27AFA9F9F}" name="Column11799" dataDxfId="4585"/>
    <tableColumn id="11800" xr3:uid="{AFCD6FC9-D363-2E4D-8B49-17CFE39B1DC3}" name="Column11800" dataDxfId="4584"/>
    <tableColumn id="11801" xr3:uid="{B3CD5632-C2B4-2143-9A90-43831BDB52B3}" name="Column11801" dataDxfId="4583"/>
    <tableColumn id="11802" xr3:uid="{B4ECC3C1-2FEB-064E-8A28-D3C7C8051BF8}" name="Column11802" dataDxfId="4582"/>
    <tableColumn id="11803" xr3:uid="{3C066964-5153-7649-88A6-6FFE8949EB4F}" name="Column11803" dataDxfId="4581"/>
    <tableColumn id="11804" xr3:uid="{D22A39A4-986D-AB41-9B20-904713B62266}" name="Column11804" dataDxfId="4580"/>
    <tableColumn id="11805" xr3:uid="{43426CF4-5DC6-8A4E-BA58-A5027FE8922F}" name="Column11805" dataDxfId="4579"/>
    <tableColumn id="11806" xr3:uid="{A6EA1A0E-18B3-8546-A9B5-14970C250E60}" name="Column11806" dataDxfId="4578"/>
    <tableColumn id="11807" xr3:uid="{7E7BD897-2AD2-244B-BEE2-CB4F576EBCD3}" name="Column11807" dataDxfId="4577"/>
    <tableColumn id="11808" xr3:uid="{DB2071AC-BA3A-EA44-A29B-A11DF165035F}" name="Column11808" dataDxfId="4576"/>
    <tableColumn id="11809" xr3:uid="{C5C3E853-52C7-3F43-8464-0C5442DF9792}" name="Column11809" dataDxfId="4575"/>
    <tableColumn id="11810" xr3:uid="{37B074B2-2384-D74E-BC5A-D51C58457A76}" name="Column11810" dataDxfId="4574"/>
    <tableColumn id="11811" xr3:uid="{3D6F0249-B283-1D4E-98C4-C0359597F13B}" name="Column11811" dataDxfId="4573"/>
    <tableColumn id="11812" xr3:uid="{D8A81D91-B80D-1847-BD72-6D1C53438646}" name="Column11812" dataDxfId="4572"/>
    <tableColumn id="11813" xr3:uid="{3A8A17C5-E55E-264B-BF3F-53D7A28A3780}" name="Column11813" dataDxfId="4571"/>
    <tableColumn id="11814" xr3:uid="{DE4038B1-EF3E-894B-AEA7-287BA2B1DAA8}" name="Column11814" dataDxfId="4570"/>
    <tableColumn id="11815" xr3:uid="{36F5CC87-76AF-7E4E-9C0A-FEF18282E9AF}" name="Column11815" dataDxfId="4569"/>
    <tableColumn id="11816" xr3:uid="{A92BED50-7C20-AC43-B082-BA05C302A8D7}" name="Column11816" dataDxfId="4568"/>
    <tableColumn id="11817" xr3:uid="{BDA92058-63E5-AB4F-8469-3D3644D5F943}" name="Column11817" dataDxfId="4567"/>
    <tableColumn id="11818" xr3:uid="{CAE58F94-D657-8147-A4E6-02F1DA5651A1}" name="Column11818" dataDxfId="4566"/>
    <tableColumn id="11819" xr3:uid="{F176EAC5-22AA-B94E-8CDA-D7086445C639}" name="Column11819" dataDxfId="4565"/>
    <tableColumn id="11820" xr3:uid="{1D20CF9D-F5C9-114B-ABB3-7429F3492F2D}" name="Column11820" dataDxfId="4564"/>
    <tableColumn id="11821" xr3:uid="{1B463B13-0D0E-BC48-8631-6315427BD5AF}" name="Column11821" dataDxfId="4563"/>
    <tableColumn id="11822" xr3:uid="{84EF13CF-4615-3546-BD73-566B56D7E9F6}" name="Column11822" dataDxfId="4562"/>
    <tableColumn id="11823" xr3:uid="{8413E752-6F85-1C4B-8150-D79312E8AAE9}" name="Column11823" dataDxfId="4561"/>
    <tableColumn id="11824" xr3:uid="{64BA0E8B-5087-164B-A62F-13498BA8A1BB}" name="Column11824" dataDxfId="4560"/>
    <tableColumn id="11825" xr3:uid="{64AABF17-B8F4-2649-A5F5-F7FD1AACAD7A}" name="Column11825" dataDxfId="4559"/>
    <tableColumn id="11826" xr3:uid="{C94C6625-79BA-5A4B-A228-9BCE2DF482F7}" name="Column11826" dataDxfId="4558"/>
    <tableColumn id="11827" xr3:uid="{44E8586E-2D7F-604D-98D7-A62E5A1BAF84}" name="Column11827" dataDxfId="4557"/>
    <tableColumn id="11828" xr3:uid="{7940C299-9B81-F24F-86C8-C783BFD5A650}" name="Column11828" dataDxfId="4556"/>
    <tableColumn id="11829" xr3:uid="{985D56F5-764B-7A4D-AEA6-45C24500952D}" name="Column11829" dataDxfId="4555"/>
    <tableColumn id="11830" xr3:uid="{25073B9C-D7A4-404D-B3AF-037936E07728}" name="Column11830" dataDxfId="4554"/>
    <tableColumn id="11831" xr3:uid="{4B3AB0BA-8F39-3643-B2AB-3516C1828238}" name="Column11831" dataDxfId="4553"/>
    <tableColumn id="11832" xr3:uid="{322D910F-3495-7C4F-99A6-6F4CC93DAC35}" name="Column11832" dataDxfId="4552"/>
    <tableColumn id="11833" xr3:uid="{F6B1F216-D037-BB42-B2BE-A9D8DD3A79D4}" name="Column11833" dataDxfId="4551"/>
    <tableColumn id="11834" xr3:uid="{DCEC7DE0-5E7A-1643-A67D-052AF6586B61}" name="Column11834" dataDxfId="4550"/>
    <tableColumn id="11835" xr3:uid="{1E05EB1F-7E91-3C4F-91FF-E82B3458127A}" name="Column11835" dataDxfId="4549"/>
    <tableColumn id="11836" xr3:uid="{412F4E46-6C91-D140-BE6C-A31319BD33E8}" name="Column11836" dataDxfId="4548"/>
    <tableColumn id="11837" xr3:uid="{425DF95A-1A50-F948-BDA0-B85973DEE418}" name="Column11837" dataDxfId="4547"/>
    <tableColumn id="11838" xr3:uid="{6D1BB588-C909-8E41-ACBF-3F74C38CCB51}" name="Column11838" dataDxfId="4546"/>
    <tableColumn id="11839" xr3:uid="{391CDB4F-BFB3-3E4B-8BEC-FE5EB5A274E6}" name="Column11839" dataDxfId="4545"/>
    <tableColumn id="11840" xr3:uid="{61A19ABA-24F9-664E-95FD-18A38F187408}" name="Column11840" dataDxfId="4544"/>
    <tableColumn id="11841" xr3:uid="{DF99A1D4-2094-2C4F-85D1-DEBA5A950CCA}" name="Column11841" dataDxfId="4543"/>
    <tableColumn id="11842" xr3:uid="{4C00BCC7-7D15-3B41-B778-0A663A2FD5CC}" name="Column11842" dataDxfId="4542"/>
    <tableColumn id="11843" xr3:uid="{80949289-83F6-8442-BF85-22EFF6F8BA0C}" name="Column11843" dataDxfId="4541"/>
    <tableColumn id="11844" xr3:uid="{BECFDF34-2BE3-E549-97A8-D4754BCA18AC}" name="Column11844" dataDxfId="4540"/>
    <tableColumn id="11845" xr3:uid="{27D6E1A1-8CBB-3E4C-925A-5AF4D1872C63}" name="Column11845" dataDxfId="4539"/>
    <tableColumn id="11846" xr3:uid="{2081A343-F1B1-6C42-849C-0A6B9777BF22}" name="Column11846" dataDxfId="4538"/>
    <tableColumn id="11847" xr3:uid="{45620CFE-2384-B140-89D3-8406BFF13799}" name="Column11847" dataDxfId="4537"/>
    <tableColumn id="11848" xr3:uid="{0FD88FBF-E4D4-5444-816C-84A989685FC0}" name="Column11848" dataDxfId="4536"/>
    <tableColumn id="11849" xr3:uid="{48BA8F4B-352F-B04F-9934-78FBBBFF4332}" name="Column11849" dataDxfId="4535"/>
    <tableColumn id="11850" xr3:uid="{D9EB13FF-E935-F942-B7B0-07A1781FD0ED}" name="Column11850" dataDxfId="4534"/>
    <tableColumn id="11851" xr3:uid="{4B691065-C67D-AA4F-A809-B87AEE1FC963}" name="Column11851" dataDxfId="4533"/>
    <tableColumn id="11852" xr3:uid="{5AC71C8A-DD43-7648-AB7A-B719D7018E72}" name="Column11852" dataDxfId="4532"/>
    <tableColumn id="11853" xr3:uid="{6620F2B8-5C4F-7A4B-8A80-B8C428E74C8C}" name="Column11853" dataDxfId="4531"/>
    <tableColumn id="11854" xr3:uid="{3116E84E-0749-DA48-A605-9998B3AF991F}" name="Column11854" dataDxfId="4530"/>
    <tableColumn id="11855" xr3:uid="{5B433DB9-C847-8547-8C09-99047CA8C46D}" name="Column11855" dataDxfId="4529"/>
    <tableColumn id="11856" xr3:uid="{FC689FE0-8FE4-B84A-8110-5AC9D3311895}" name="Column11856" dataDxfId="4528"/>
    <tableColumn id="11857" xr3:uid="{7868ED4C-621A-7944-9EA0-EEFB80EB9127}" name="Column11857" dataDxfId="4527"/>
    <tableColumn id="11858" xr3:uid="{C7C00749-5946-D140-9439-8A7D47E382DD}" name="Column11858" dataDxfId="4526"/>
    <tableColumn id="11859" xr3:uid="{0C76EEA4-32B0-DE48-8A37-F6B29A4307CF}" name="Column11859" dataDxfId="4525"/>
    <tableColumn id="11860" xr3:uid="{466D0829-CE9F-CE4E-BF5A-6DD0C2943B1D}" name="Column11860" dataDxfId="4524"/>
    <tableColumn id="11861" xr3:uid="{6535D81C-9CF9-7B42-BAE7-1377AA622819}" name="Column11861" dataDxfId="4523"/>
    <tableColumn id="11862" xr3:uid="{1562FD02-F26F-9240-86E0-C4DD5FAECC97}" name="Column11862" dataDxfId="4522"/>
    <tableColumn id="11863" xr3:uid="{5BD0A959-7F20-6249-8CD3-824B67CD2413}" name="Column11863" dataDxfId="4521"/>
    <tableColumn id="11864" xr3:uid="{5CF0BD35-7C9F-794C-AE76-84AC8A67CDB6}" name="Column11864" dataDxfId="4520"/>
    <tableColumn id="11865" xr3:uid="{5EEF4B11-C3BF-9847-9E63-00E2C84259E5}" name="Column11865" dataDxfId="4519"/>
    <tableColumn id="11866" xr3:uid="{BCD67297-28A6-5140-B5D6-6DA52C600500}" name="Column11866" dataDxfId="4518"/>
    <tableColumn id="11867" xr3:uid="{7B0DF6AA-E033-0540-8FBE-32A4DEF17D34}" name="Column11867" dataDxfId="4517"/>
    <tableColumn id="11868" xr3:uid="{FCEE5997-9B55-7041-9DE6-F2C8D5091C29}" name="Column11868" dataDxfId="4516"/>
    <tableColumn id="11869" xr3:uid="{163A39D4-B69A-1549-96FB-7E7E68F12125}" name="Column11869" dataDxfId="4515"/>
    <tableColumn id="11870" xr3:uid="{990669E9-6A5C-DB48-9600-FF0CA42CE73D}" name="Column11870" dataDxfId="4514"/>
    <tableColumn id="11871" xr3:uid="{49D1D79E-E540-F548-AAE8-1B6B5B03E9CC}" name="Column11871" dataDxfId="4513"/>
    <tableColumn id="11872" xr3:uid="{5C7E0771-B1F8-9D45-B2DF-62E100A06B78}" name="Column11872" dataDxfId="4512"/>
    <tableColumn id="11873" xr3:uid="{76B58750-8DFF-7040-8624-382F99602D1A}" name="Column11873" dataDxfId="4511"/>
    <tableColumn id="11874" xr3:uid="{E1EC87FA-85B2-9E49-A047-22E1B8EBC475}" name="Column11874" dataDxfId="4510"/>
    <tableColumn id="11875" xr3:uid="{169351E3-4C26-2D4A-9A87-ED40EF829CDA}" name="Column11875" dataDxfId="4509"/>
    <tableColumn id="11876" xr3:uid="{1F7C2723-2EAB-7A45-819D-CD1127CA3B13}" name="Column11876" dataDxfId="4508"/>
    <tableColumn id="11877" xr3:uid="{55351103-2524-884D-BDCD-A7A0C4B56641}" name="Column11877" dataDxfId="4507"/>
    <tableColumn id="11878" xr3:uid="{B8F157A2-8189-6244-945B-D557A4C5E77D}" name="Column11878" dataDxfId="4506"/>
    <tableColumn id="11879" xr3:uid="{13029B83-707A-C343-B616-767BE7BD0C81}" name="Column11879" dataDxfId="4505"/>
    <tableColumn id="11880" xr3:uid="{EEFA7C97-DDEA-FD4F-B6A7-1C17FE69A032}" name="Column11880" dataDxfId="4504"/>
    <tableColumn id="11881" xr3:uid="{A932A6CA-256A-A44C-B744-A4049AADCFC4}" name="Column11881" dataDxfId="4503"/>
    <tableColumn id="11882" xr3:uid="{786A9FD9-6B2E-D44F-8597-647369A2B1D1}" name="Column11882" dataDxfId="4502"/>
    <tableColumn id="11883" xr3:uid="{D613CF89-0862-3A4D-8687-0266DAB00B78}" name="Column11883" dataDxfId="4501"/>
    <tableColumn id="11884" xr3:uid="{8D23B17D-2C48-8E49-BC75-69A286294E50}" name="Column11884" dataDxfId="4500"/>
    <tableColumn id="11885" xr3:uid="{27BEC878-A359-FA44-B0C2-1CFA7EC09535}" name="Column11885" dataDxfId="4499"/>
    <tableColumn id="11886" xr3:uid="{7F6D844F-4553-7344-A6DE-45F54772B7FD}" name="Column11886" dataDxfId="4498"/>
    <tableColumn id="11887" xr3:uid="{F0E808B2-CA83-4349-968A-8B42A350CA51}" name="Column11887" dataDxfId="4497"/>
    <tableColumn id="11888" xr3:uid="{966EEA18-1C7B-D041-B2E0-524D71EA553D}" name="Column11888" dataDxfId="4496"/>
    <tableColumn id="11889" xr3:uid="{CB6764C8-65A1-5A45-BA74-34F9F569F665}" name="Column11889" dataDxfId="4495"/>
    <tableColumn id="11890" xr3:uid="{D37F5C1B-8B8D-2F4B-A79A-9552355EDC79}" name="Column11890" dataDxfId="4494"/>
    <tableColumn id="11891" xr3:uid="{7688A569-0367-3547-ABED-0F7D0CE60884}" name="Column11891" dataDxfId="4493"/>
    <tableColumn id="11892" xr3:uid="{4F293E12-E6BA-7447-80CF-2A54B49E19E8}" name="Column11892" dataDxfId="4492"/>
    <tableColumn id="11893" xr3:uid="{AA2DC90C-9DDE-C145-9E75-1F2243B3B432}" name="Column11893" dataDxfId="4491"/>
    <tableColumn id="11894" xr3:uid="{FA2E2D68-64FE-AD4E-B9D7-52BCBE9491D5}" name="Column11894" dataDxfId="4490"/>
    <tableColumn id="11895" xr3:uid="{A2FD8E1E-977B-614C-B178-018EE60113CF}" name="Column11895" dataDxfId="4489"/>
    <tableColumn id="11896" xr3:uid="{F912386C-EF26-D04D-91BF-EB1B0A77FCED}" name="Column11896" dataDxfId="4488"/>
    <tableColumn id="11897" xr3:uid="{E268F852-CB24-FD49-A427-C425A1DAB5FB}" name="Column11897" dataDxfId="4487"/>
    <tableColumn id="11898" xr3:uid="{1440DC20-A0FA-A946-BC60-59968203FB59}" name="Column11898" dataDxfId="4486"/>
    <tableColumn id="11899" xr3:uid="{D9EFEEC9-59D2-024A-B4CE-C050F780EAB5}" name="Column11899" dataDxfId="4485"/>
    <tableColumn id="11900" xr3:uid="{E3E3BACA-D148-E448-94AB-84D35CC03A8F}" name="Column11900" dataDxfId="4484"/>
    <tableColumn id="11901" xr3:uid="{807EC898-A6AC-D947-89AC-6CF2D8368F76}" name="Column11901" dataDxfId="4483"/>
    <tableColumn id="11902" xr3:uid="{23A23D44-57F5-774F-BA4A-5FCF82FB8744}" name="Column11902" dataDxfId="4482"/>
    <tableColumn id="11903" xr3:uid="{0F17A9FC-0AD2-E544-AC66-78A9C8EF03C5}" name="Column11903" dataDxfId="4481"/>
    <tableColumn id="11904" xr3:uid="{577E866A-817B-D74C-B1B1-2ACE1E2CA84F}" name="Column11904" dataDxfId="4480"/>
    <tableColumn id="11905" xr3:uid="{749F0DD9-1AD6-6648-8064-4126B9CEA7F2}" name="Column11905" dataDxfId="4479"/>
    <tableColumn id="11906" xr3:uid="{A3608EF3-3112-3142-9049-173728B68001}" name="Column11906" dataDxfId="4478"/>
    <tableColumn id="11907" xr3:uid="{840B158D-CC8C-034C-8D98-5A637C191A7B}" name="Column11907" dataDxfId="4477"/>
    <tableColumn id="11908" xr3:uid="{129F418F-9F1A-0540-A70A-705122FB1A4C}" name="Column11908" dataDxfId="4476"/>
    <tableColumn id="11909" xr3:uid="{DBE08CD0-17B5-0D40-9302-7376A7A61ECB}" name="Column11909" dataDxfId="4475"/>
    <tableColumn id="11910" xr3:uid="{78E6A38C-471B-E046-B86B-061CD5912690}" name="Column11910" dataDxfId="4474"/>
    <tableColumn id="11911" xr3:uid="{4F16CC47-5965-E745-A4A7-BA306A66DE1A}" name="Column11911" dataDxfId="4473"/>
    <tableColumn id="11912" xr3:uid="{13769682-2F86-7F45-9075-8ED1D78A0D4B}" name="Column11912" dataDxfId="4472"/>
    <tableColumn id="11913" xr3:uid="{15237D26-4A15-044F-A95C-3AE6A02ABA3E}" name="Column11913" dataDxfId="4471"/>
    <tableColumn id="11914" xr3:uid="{C12BC18B-E5D7-9D44-8F97-67C981082D22}" name="Column11914" dataDxfId="4470"/>
    <tableColumn id="11915" xr3:uid="{6B08E2E8-E01F-7940-8043-BCE46192A89A}" name="Column11915" dataDxfId="4469"/>
    <tableColumn id="11916" xr3:uid="{02F4E79F-0BD5-1849-A269-ED53D93D3614}" name="Column11916" dataDxfId="4468"/>
    <tableColumn id="11917" xr3:uid="{51FF25EF-393E-C24C-9B71-9272EC0B675E}" name="Column11917" dataDxfId="4467"/>
    <tableColumn id="11918" xr3:uid="{29F7DF35-A055-1442-B3E7-B63214AF2CC6}" name="Column11918" dataDxfId="4466"/>
    <tableColumn id="11919" xr3:uid="{A60373CE-9825-4841-ACBE-421282786C5C}" name="Column11919" dataDxfId="4465"/>
    <tableColumn id="11920" xr3:uid="{AA6B13F4-4BC7-D043-9F9E-E04531398E25}" name="Column11920" dataDxfId="4464"/>
    <tableColumn id="11921" xr3:uid="{F99E8B0E-1EA1-6C42-95EA-0F30470E7F60}" name="Column11921" dataDxfId="4463"/>
    <tableColumn id="11922" xr3:uid="{6C7EC811-C8FF-734B-A621-4AF187094FE4}" name="Column11922" dataDxfId="4462"/>
    <tableColumn id="11923" xr3:uid="{4AC7E9AD-55EE-0F42-B7F9-831B14F62B22}" name="Column11923" dataDxfId="4461"/>
    <tableColumn id="11924" xr3:uid="{4F9450FB-9EA6-0948-B205-ED94EBEEBDBC}" name="Column11924" dataDxfId="4460"/>
    <tableColumn id="11925" xr3:uid="{ABEB4575-483A-7D45-B811-20A5F30F96B8}" name="Column11925" dataDxfId="4459"/>
    <tableColumn id="11926" xr3:uid="{5A1E390C-135D-994C-BE5C-21D9BBEDD04B}" name="Column11926" dataDxfId="4458"/>
    <tableColumn id="11927" xr3:uid="{8B251CC5-BB57-AA46-BE5A-7EC0F5799A61}" name="Column11927" dataDxfId="4457"/>
    <tableColumn id="11928" xr3:uid="{42DA2F99-2A84-694F-8D9A-B368CB02CE26}" name="Column11928" dataDxfId="4456"/>
    <tableColumn id="11929" xr3:uid="{F4607742-A720-4546-919D-DE9475047C33}" name="Column11929" dataDxfId="4455"/>
    <tableColumn id="11930" xr3:uid="{95EE58AD-00F8-5749-99F3-A3A7A90E70A2}" name="Column11930" dataDxfId="4454"/>
    <tableColumn id="11931" xr3:uid="{59C011F2-4C20-E144-9D4B-185EEFF4FD87}" name="Column11931" dataDxfId="4453"/>
    <tableColumn id="11932" xr3:uid="{FCBBEFFC-0C96-8D49-826E-7A9CDAFF0D36}" name="Column11932" dataDxfId="4452"/>
    <tableColumn id="11933" xr3:uid="{7677469E-B8B5-0247-ACE8-BA5DFA24CFF6}" name="Column11933" dataDxfId="4451"/>
    <tableColumn id="11934" xr3:uid="{D8A4B65E-24C5-8143-AE8A-9FCE54E001EF}" name="Column11934" dataDxfId="4450"/>
    <tableColumn id="11935" xr3:uid="{0455F110-DEEC-6444-B3FA-DFD448F525A3}" name="Column11935" dataDxfId="4449"/>
    <tableColumn id="11936" xr3:uid="{9602CA2D-390E-2C48-87E2-F8EC0278580D}" name="Column11936" dataDxfId="4448"/>
    <tableColumn id="11937" xr3:uid="{F34D2ABC-6A8B-9F47-BB1B-850D753C4C11}" name="Column11937" dataDxfId="4447"/>
    <tableColumn id="11938" xr3:uid="{AC670973-AF73-794C-9164-6541551C9EF9}" name="Column11938" dataDxfId="4446"/>
    <tableColumn id="11939" xr3:uid="{B09BC300-217C-B048-989A-0B6E88F3A65A}" name="Column11939" dataDxfId="4445"/>
    <tableColumn id="11940" xr3:uid="{D3CEB8CD-128C-524C-8B71-02DAFD7BE2D4}" name="Column11940" dataDxfId="4444"/>
    <tableColumn id="11941" xr3:uid="{0D547520-3364-C143-B078-64C15E31C2B9}" name="Column11941" dataDxfId="4443"/>
    <tableColumn id="11942" xr3:uid="{769D3AC6-98B8-1B4D-81F4-74E81A52E009}" name="Column11942" dataDxfId="4442"/>
    <tableColumn id="11943" xr3:uid="{54960CF3-5F6D-4448-8AC9-F09E73F95E74}" name="Column11943" dataDxfId="4441"/>
    <tableColumn id="11944" xr3:uid="{3822A374-8C4D-744B-AEFD-A4692E753CA5}" name="Column11944" dataDxfId="4440"/>
    <tableColumn id="11945" xr3:uid="{396AD039-2989-094D-B240-57044D3A5DA9}" name="Column11945" dataDxfId="4439"/>
    <tableColumn id="11946" xr3:uid="{30E67B05-60AC-6540-A910-51BB0B561BA8}" name="Column11946" dataDxfId="4438"/>
    <tableColumn id="11947" xr3:uid="{1BB46446-869B-5148-8DF2-E7A2D5D548CC}" name="Column11947" dataDxfId="4437"/>
    <tableColumn id="11948" xr3:uid="{7D9328E7-D059-FA45-B7A8-C5F22884006B}" name="Column11948" dataDxfId="4436"/>
    <tableColumn id="11949" xr3:uid="{51C0AEDB-A195-AC42-A235-3ADC43C74973}" name="Column11949" dataDxfId="4435"/>
    <tableColumn id="11950" xr3:uid="{A5D9A7D3-44A5-1C44-9E25-8E14131346C8}" name="Column11950" dataDxfId="4434"/>
    <tableColumn id="11951" xr3:uid="{BDE57F98-A001-1F4B-93E9-04AF195C6107}" name="Column11951" dataDxfId="4433"/>
    <tableColumn id="11952" xr3:uid="{A6248E29-1C0B-BD4E-859B-BD32531F8047}" name="Column11952" dataDxfId="4432"/>
    <tableColumn id="11953" xr3:uid="{E73C3854-C257-2244-B28B-B0FCBAA2C5EB}" name="Column11953" dataDxfId="4431"/>
    <tableColumn id="11954" xr3:uid="{1BA764C4-3439-D54E-9009-14B647B275FF}" name="Column11954" dataDxfId="4430"/>
    <tableColumn id="11955" xr3:uid="{9E75949F-E4CE-CE4E-865B-6200DEAF865A}" name="Column11955" dataDxfId="4429"/>
    <tableColumn id="11956" xr3:uid="{6F3CAC5A-5CE1-2A43-95E9-F64C42F4425C}" name="Column11956" dataDxfId="4428"/>
    <tableColumn id="11957" xr3:uid="{5945CDC0-2330-644D-992B-98545E68D74B}" name="Column11957" dataDxfId="4427"/>
    <tableColumn id="11958" xr3:uid="{12CF6E54-200D-4E47-B1B0-104D3AAE492A}" name="Column11958" dataDxfId="4426"/>
    <tableColumn id="11959" xr3:uid="{4A4E6185-2370-A14C-843E-53B38C722BD6}" name="Column11959" dataDxfId="4425"/>
    <tableColumn id="11960" xr3:uid="{DE57F23B-4D49-6044-A62C-7B5580217FA1}" name="Column11960" dataDxfId="4424"/>
    <tableColumn id="11961" xr3:uid="{F91AD6DF-6BD3-1449-9C43-D1188CC12606}" name="Column11961" dataDxfId="4423"/>
    <tableColumn id="11962" xr3:uid="{A72E551D-B1EB-D44C-95B7-6708E508DA04}" name="Column11962" dataDxfId="4422"/>
    <tableColumn id="11963" xr3:uid="{B1924E65-C45F-C044-8334-0216848BDA67}" name="Column11963" dataDxfId="4421"/>
    <tableColumn id="11964" xr3:uid="{12C4B861-1BC2-4F44-8974-474A071D6003}" name="Column11964" dataDxfId="4420"/>
    <tableColumn id="11965" xr3:uid="{8E83BD8D-DE81-4C45-B0A8-20617C540D88}" name="Column11965" dataDxfId="4419"/>
    <tableColumn id="11966" xr3:uid="{90944EEC-D988-5D45-9E82-AFD5D2E2FEFC}" name="Column11966" dataDxfId="4418"/>
    <tableColumn id="11967" xr3:uid="{B94D578A-0E04-D743-AAAD-F21149981809}" name="Column11967" dataDxfId="4417"/>
    <tableColumn id="11968" xr3:uid="{94CB86AE-5663-6F42-8AA9-060E650AB825}" name="Column11968" dataDxfId="4416"/>
    <tableColumn id="11969" xr3:uid="{37A85D2E-8C5C-E943-89F1-233ABEB173A2}" name="Column11969" dataDxfId="4415"/>
    <tableColumn id="11970" xr3:uid="{AEBBE65E-AD0B-934D-AA04-1EF32E8940CC}" name="Column11970" dataDxfId="4414"/>
    <tableColumn id="11971" xr3:uid="{8A29D5AF-14C3-2243-A2AD-42CF4582FD89}" name="Column11971" dataDxfId="4413"/>
    <tableColumn id="11972" xr3:uid="{1CB27054-8C30-5D4E-89CA-A51231636C7A}" name="Column11972" dataDxfId="4412"/>
    <tableColumn id="11973" xr3:uid="{11EF10F9-98D7-1F4A-B846-8D3FB3006101}" name="Column11973" dataDxfId="4411"/>
    <tableColumn id="11974" xr3:uid="{417BA605-2EDD-1E4E-B4C8-68923F6DC9F7}" name="Column11974" dataDxfId="4410"/>
    <tableColumn id="11975" xr3:uid="{1AB9F9BE-A0C7-6548-BF84-6F020D79EE27}" name="Column11975" dataDxfId="4409"/>
    <tableColumn id="11976" xr3:uid="{8C3511A1-4EA8-1141-A095-1FB64B816277}" name="Column11976" dataDxfId="4408"/>
    <tableColumn id="11977" xr3:uid="{BE4719DF-57CE-BB42-81B4-345BADCC2A47}" name="Column11977" dataDxfId="4407"/>
    <tableColumn id="11978" xr3:uid="{80F125BF-1BE5-C14D-AE6A-7F5BC0F41BFF}" name="Column11978" dataDxfId="4406"/>
    <tableColumn id="11979" xr3:uid="{F63AA8BF-9457-7749-B063-420ED407599B}" name="Column11979" dataDxfId="4405"/>
    <tableColumn id="11980" xr3:uid="{9142C00B-EF93-F749-84B7-BBA2EB566239}" name="Column11980" dataDxfId="4404"/>
    <tableColumn id="11981" xr3:uid="{2D3EBA59-0EBE-2D40-82D4-3C7E05CB85BC}" name="Column11981" dataDxfId="4403"/>
    <tableColumn id="11982" xr3:uid="{6FA8AC73-5A31-AA47-82BD-0D2942FFDED3}" name="Column11982" dataDxfId="4402"/>
    <tableColumn id="11983" xr3:uid="{C0CD93F8-71B2-8948-9DB7-5B2F0807A170}" name="Column11983" dataDxfId="4401"/>
    <tableColumn id="11984" xr3:uid="{1FD1E059-3DC5-9340-A9C6-A35D3F606A97}" name="Column11984" dataDxfId="4400"/>
    <tableColumn id="11985" xr3:uid="{7FED38D9-AC1B-EE4A-98D0-0DFC777EAAA0}" name="Column11985" dataDxfId="4399"/>
    <tableColumn id="11986" xr3:uid="{057C5FD2-3A8F-E84E-B8DA-79DCF879C7FF}" name="Column11986" dataDxfId="4398"/>
    <tableColumn id="11987" xr3:uid="{E2867D9B-AF87-5D4A-ABF6-3A7BA754A5B7}" name="Column11987" dataDxfId="4397"/>
    <tableColumn id="11988" xr3:uid="{B10723B6-C9CC-ED49-9706-B57C33D694B3}" name="Column11988" dataDxfId="4396"/>
    <tableColumn id="11989" xr3:uid="{B59773B0-DEB5-7D48-AF11-92D7E0B30B4D}" name="Column11989" dataDxfId="4395"/>
    <tableColumn id="11990" xr3:uid="{A7549F54-7E27-7049-8329-F052C19912A5}" name="Column11990" dataDxfId="4394"/>
    <tableColumn id="11991" xr3:uid="{BC97CB78-5EF8-DA4B-B0AD-28B2D9778118}" name="Column11991" dataDxfId="4393"/>
    <tableColumn id="11992" xr3:uid="{6CE1A2F1-513F-AF49-B328-0920AF594BAB}" name="Column11992" dataDxfId="4392"/>
    <tableColumn id="11993" xr3:uid="{89731989-6698-B041-99A2-1B0834B14761}" name="Column11993" dataDxfId="4391"/>
    <tableColumn id="11994" xr3:uid="{20D951F5-ED84-F742-8A12-2A5E14188DAA}" name="Column11994" dataDxfId="4390"/>
    <tableColumn id="11995" xr3:uid="{6C1B9564-413F-A94C-81C7-44C79EF95ECA}" name="Column11995" dataDxfId="4389"/>
    <tableColumn id="11996" xr3:uid="{1203F8F8-D27A-6D48-BF3E-1391ECC0EB0D}" name="Column11996" dataDxfId="4388"/>
    <tableColumn id="11997" xr3:uid="{D36757F9-EDD8-0542-92C4-9926E29C07D8}" name="Column11997" dataDxfId="4387"/>
    <tableColumn id="11998" xr3:uid="{CC49E2FB-412B-7B41-9407-43C3804078F9}" name="Column11998" dataDxfId="4386"/>
    <tableColumn id="11999" xr3:uid="{A4513A28-D45F-6A4A-8F72-2FCEF2732FF5}" name="Column11999" dataDxfId="4385"/>
    <tableColumn id="12000" xr3:uid="{E5A790CD-63A5-3E40-9264-9B78E0293D3E}" name="Column12000" dataDxfId="4384"/>
    <tableColumn id="12001" xr3:uid="{B468EA54-06E2-814E-BF29-5902F9A0DBAC}" name="Column12001" dataDxfId="4383"/>
    <tableColumn id="12002" xr3:uid="{6246940C-F06F-C549-8F30-3CBE08AB507A}" name="Column12002" dataDxfId="4382"/>
    <tableColumn id="12003" xr3:uid="{7681E1C3-0FAE-EA4D-8DAE-4240CE4F97B6}" name="Column12003" dataDxfId="4381"/>
    <tableColumn id="12004" xr3:uid="{02341D6D-10CB-5440-A410-BD78AEE64969}" name="Column12004" dataDxfId="4380"/>
    <tableColumn id="12005" xr3:uid="{4F0E7126-6FA3-8E48-B246-F2A0BF9BCD1C}" name="Column12005" dataDxfId="4379"/>
    <tableColumn id="12006" xr3:uid="{B3928B05-1F02-384F-B6E7-54C654BC05AA}" name="Column12006" dataDxfId="4378"/>
    <tableColumn id="12007" xr3:uid="{2662E037-7B78-7A46-9418-7FCB4E3D0CD0}" name="Column12007" dataDxfId="4377"/>
    <tableColumn id="12008" xr3:uid="{B3652012-FF0E-7442-B177-635F4CAEFC70}" name="Column12008" dataDxfId="4376"/>
    <tableColumn id="12009" xr3:uid="{EFB3E355-1738-1D46-99C6-F0A99AE56EE2}" name="Column12009" dataDxfId="4375"/>
    <tableColumn id="12010" xr3:uid="{55200274-B264-8D4C-AF49-88B81DDE1446}" name="Column12010" dataDxfId="4374"/>
    <tableColumn id="12011" xr3:uid="{7F871F09-DCE7-E14D-9797-5E54636C0958}" name="Column12011" dataDxfId="4373"/>
    <tableColumn id="12012" xr3:uid="{3A637424-075F-5F40-8CA8-C9401C755C60}" name="Column12012" dataDxfId="4372"/>
    <tableColumn id="12013" xr3:uid="{94C7CAD4-BCE5-DB49-B653-8C7B542FE99C}" name="Column12013" dataDxfId="4371"/>
    <tableColumn id="12014" xr3:uid="{A79A62F1-3561-6542-AF0F-7EB7CC26DD5B}" name="Column12014" dataDxfId="4370"/>
    <tableColumn id="12015" xr3:uid="{9E079131-2A64-B14D-B053-168F89542793}" name="Column12015" dataDxfId="4369"/>
    <tableColumn id="12016" xr3:uid="{B229E574-176B-1A4E-BB79-37BF9BD215FC}" name="Column12016" dataDxfId="4368"/>
    <tableColumn id="12017" xr3:uid="{54BA40B6-498D-D441-B577-740A064CD503}" name="Column12017" dataDxfId="4367"/>
    <tableColumn id="12018" xr3:uid="{58248141-A5CB-504E-A548-4E039630FD58}" name="Column12018" dataDxfId="4366"/>
    <tableColumn id="12019" xr3:uid="{A2F0F73F-9FD5-7346-8A01-784ABD2CAAC2}" name="Column12019" dataDxfId="4365"/>
    <tableColumn id="12020" xr3:uid="{5FF0EB85-1D75-1945-9A2E-60CB2799D9F0}" name="Column12020" dataDxfId="4364"/>
    <tableColumn id="12021" xr3:uid="{BEF05524-48A0-3249-BEEA-9BF3DBEBFED0}" name="Column12021" dataDxfId="4363"/>
    <tableColumn id="12022" xr3:uid="{9A6F7BB7-7360-BB41-AB7E-E9CACFAA1535}" name="Column12022" dataDxfId="4362"/>
    <tableColumn id="12023" xr3:uid="{9C1EA764-D1DF-F948-A619-AF4426E62CED}" name="Column12023" dataDxfId="4361"/>
    <tableColumn id="12024" xr3:uid="{23A7D609-FF0C-734F-B69F-7D1EAB223787}" name="Column12024" dataDxfId="4360"/>
    <tableColumn id="12025" xr3:uid="{D59C9E08-AB3A-1248-872F-2A5FAD430FE2}" name="Column12025" dataDxfId="4359"/>
    <tableColumn id="12026" xr3:uid="{150AD362-6626-9444-880B-43ECF2713CA2}" name="Column12026" dataDxfId="4358"/>
    <tableColumn id="12027" xr3:uid="{46FAA48E-0123-9A49-B9BD-E3233E13C96C}" name="Column12027" dataDxfId="4357"/>
    <tableColumn id="12028" xr3:uid="{C9402C21-73B1-6741-B123-D250E09B0DCC}" name="Column12028" dataDxfId="4356"/>
    <tableColumn id="12029" xr3:uid="{23EFF252-7672-214C-816F-6694CA690582}" name="Column12029" dataDxfId="4355"/>
    <tableColumn id="12030" xr3:uid="{918624EB-9A64-B64B-9024-85F45DBD19DB}" name="Column12030" dataDxfId="4354"/>
    <tableColumn id="12031" xr3:uid="{C33A1AB5-50F1-4D43-BBF6-27B28F1DF32D}" name="Column12031" dataDxfId="4353"/>
    <tableColumn id="12032" xr3:uid="{E2BF675F-2539-D941-A3C9-140FBCB08BF6}" name="Column12032" dataDxfId="4352"/>
    <tableColumn id="12033" xr3:uid="{583C3F58-04DC-4F42-8FE6-C761476CA242}" name="Column12033" dataDxfId="4351"/>
    <tableColumn id="12034" xr3:uid="{A73EB566-505A-0E4C-B581-76ED6B712D04}" name="Column12034" dataDxfId="4350"/>
    <tableColumn id="12035" xr3:uid="{60A45D08-2EC8-7840-A982-B15DFCCA3B04}" name="Column12035" dataDxfId="4349"/>
    <tableColumn id="12036" xr3:uid="{2A3C3867-2FF4-174A-8803-4E391B2115AA}" name="Column12036" dataDxfId="4348"/>
    <tableColumn id="12037" xr3:uid="{0B6127C2-50F8-7948-A5FC-0B69F1596701}" name="Column12037" dataDxfId="4347"/>
    <tableColumn id="12038" xr3:uid="{522EBA8A-4107-D143-B27C-91B4BAB0673B}" name="Column12038" dataDxfId="4346"/>
    <tableColumn id="12039" xr3:uid="{0128C4E7-6918-3940-944A-2BC686668EA7}" name="Column12039" dataDxfId="4345"/>
    <tableColumn id="12040" xr3:uid="{F953DC67-FFA5-6D49-AF0F-AEB67501ED84}" name="Column12040" dataDxfId="4344"/>
    <tableColumn id="12041" xr3:uid="{49C57363-8CE4-464F-96EB-2FE987B8FA18}" name="Column12041" dataDxfId="4343"/>
    <tableColumn id="12042" xr3:uid="{BE2081D4-B925-0D43-9007-CAC03180EC09}" name="Column12042" dataDxfId="4342"/>
    <tableColumn id="12043" xr3:uid="{4DCD5A9E-92E6-0942-BEF5-72A8AC8D9666}" name="Column12043" dataDxfId="4341"/>
    <tableColumn id="12044" xr3:uid="{16BD6BD2-2987-4D43-95DA-99E80FD7B4A1}" name="Column12044" dataDxfId="4340"/>
    <tableColumn id="12045" xr3:uid="{AFF465B9-172F-C14D-A1C7-FFD168CD33FA}" name="Column12045" dataDxfId="4339"/>
    <tableColumn id="12046" xr3:uid="{9A950677-FA2B-E944-8444-FFF1F7F5BC9A}" name="Column12046" dataDxfId="4338"/>
    <tableColumn id="12047" xr3:uid="{E0EC38A5-4875-0044-89C6-51ABD4BA5769}" name="Column12047" dataDxfId="4337"/>
    <tableColumn id="12048" xr3:uid="{C851A1FF-593A-154B-8B89-80E4ED0B8ECA}" name="Column12048" dataDxfId="4336"/>
    <tableColumn id="12049" xr3:uid="{20C10558-F616-D446-8D6D-0293A8CF9D25}" name="Column12049" dataDxfId="4335"/>
    <tableColumn id="12050" xr3:uid="{F849A51E-DEBF-2142-8857-973B2D527684}" name="Column12050" dataDxfId="4334"/>
    <tableColumn id="12051" xr3:uid="{6A91C6D8-05D6-804B-AF50-F1F9AAB8DD32}" name="Column12051" dataDxfId="4333"/>
    <tableColumn id="12052" xr3:uid="{56EFCEC0-754B-E04E-BE57-EA4B27AF7824}" name="Column12052" dataDxfId="4332"/>
    <tableColumn id="12053" xr3:uid="{CB046670-4070-494A-A507-367ABFD41A16}" name="Column12053" dataDxfId="4331"/>
    <tableColumn id="12054" xr3:uid="{10DFEAF4-5DB3-344C-864B-98BABD508D35}" name="Column12054" dataDxfId="4330"/>
    <tableColumn id="12055" xr3:uid="{61480F3B-0A81-BE44-BC61-3FAF834DD5D0}" name="Column12055" dataDxfId="4329"/>
    <tableColumn id="12056" xr3:uid="{1362A578-A2D4-7644-B9DD-D652F6C26B95}" name="Column12056" dataDxfId="4328"/>
    <tableColumn id="12057" xr3:uid="{AAB28043-C23B-844A-9737-DE9CF7463BBA}" name="Column12057" dataDxfId="4327"/>
    <tableColumn id="12058" xr3:uid="{E202FD69-ED5D-2B48-8686-16B5AA392C9D}" name="Column12058" dataDxfId="4326"/>
    <tableColumn id="12059" xr3:uid="{D9ADE25C-543B-0643-A708-B34974235B7A}" name="Column12059" dataDxfId="4325"/>
    <tableColumn id="12060" xr3:uid="{ABED90E0-8771-A242-AB30-9752616D8557}" name="Column12060" dataDxfId="4324"/>
    <tableColumn id="12061" xr3:uid="{52D191A2-4A21-2F49-8E64-C68639F06996}" name="Column12061" dataDxfId="4323"/>
    <tableColumn id="12062" xr3:uid="{DFC26476-4C8C-A04A-9201-40E138055D40}" name="Column12062" dataDxfId="4322"/>
    <tableColumn id="12063" xr3:uid="{769C180D-00DC-A943-9405-771725636C9A}" name="Column12063" dataDxfId="4321"/>
    <tableColumn id="12064" xr3:uid="{596EE241-8331-7B47-8E93-3CAD73864D5D}" name="Column12064" dataDxfId="4320"/>
    <tableColumn id="12065" xr3:uid="{4A3D4DFF-DC8F-5C41-8793-9364BAA354AF}" name="Column12065" dataDxfId="4319"/>
    <tableColumn id="12066" xr3:uid="{4A1681EC-1F1C-0447-B87F-2410B44E25E3}" name="Column12066" dataDxfId="4318"/>
    <tableColumn id="12067" xr3:uid="{1FD37C9B-F7E5-1840-A339-B225D4DF2B9B}" name="Column12067" dataDxfId="4317"/>
    <tableColumn id="12068" xr3:uid="{051156FE-4A05-1549-A41F-F0BDA1F55E6F}" name="Column12068" dataDxfId="4316"/>
    <tableColumn id="12069" xr3:uid="{AA285895-58F5-B94F-A701-A7DD7CEEE3A0}" name="Column12069" dataDxfId="4315"/>
    <tableColumn id="12070" xr3:uid="{FEE9949D-2B87-E140-980C-EF07F550CA5A}" name="Column12070" dataDxfId="4314"/>
    <tableColumn id="12071" xr3:uid="{5DE0077D-E8C9-2F40-A1C4-9BB05F7EF8DE}" name="Column12071" dataDxfId="4313"/>
    <tableColumn id="12072" xr3:uid="{A465B38C-C5E5-2A4B-B6CB-6A92C89D7B3B}" name="Column12072" dataDxfId="4312"/>
    <tableColumn id="12073" xr3:uid="{D9E08FD9-7C81-2348-A4FD-B30D6E42BC4A}" name="Column12073" dataDxfId="4311"/>
    <tableColumn id="12074" xr3:uid="{BBFE16B5-89BB-064C-92E2-99460D4FFE94}" name="Column12074" dataDxfId="4310"/>
    <tableColumn id="12075" xr3:uid="{1123F53D-63A2-FA4E-B5BA-1E3EA232D92C}" name="Column12075" dataDxfId="4309"/>
    <tableColumn id="12076" xr3:uid="{11DB57C6-226E-2C47-99A9-9F0CE60719DC}" name="Column12076" dataDxfId="4308"/>
    <tableColumn id="12077" xr3:uid="{3E061A03-9408-4944-8388-DF1E66E3186B}" name="Column12077" dataDxfId="4307"/>
    <tableColumn id="12078" xr3:uid="{BC80F109-5C89-1346-9EE8-6AD2A68DB1DE}" name="Column12078" dataDxfId="4306"/>
    <tableColumn id="12079" xr3:uid="{EA58C9C8-5DAB-5B4B-A4AB-2D376BC8DAAA}" name="Column12079" dataDxfId="4305"/>
    <tableColumn id="12080" xr3:uid="{E27D3B09-1B1D-684F-B990-D2927BBBAE1B}" name="Column12080" dataDxfId="4304"/>
    <tableColumn id="12081" xr3:uid="{DF544AC5-8B8F-7743-B750-E3084FAAA805}" name="Column12081" dataDxfId="4303"/>
    <tableColumn id="12082" xr3:uid="{0A0B44A2-754D-004C-AA58-24374CB3034F}" name="Column12082" dataDxfId="4302"/>
    <tableColumn id="12083" xr3:uid="{708F6EE3-1D4C-164F-91C6-BA1650B5E07B}" name="Column12083" dataDxfId="4301"/>
    <tableColumn id="12084" xr3:uid="{61EE2625-8358-5C4F-A69A-CB42E66F6A80}" name="Column12084" dataDxfId="4300"/>
    <tableColumn id="12085" xr3:uid="{AAC84E2B-E4F5-3C40-A5E5-112862474C11}" name="Column12085" dataDxfId="4299"/>
    <tableColumn id="12086" xr3:uid="{E0B06E84-A76C-9F4B-BD09-1D883CB5D709}" name="Column12086" dataDxfId="4298"/>
    <tableColumn id="12087" xr3:uid="{CF704EEE-6D33-854F-AED1-E6F46DD81D76}" name="Column12087" dataDxfId="4297"/>
    <tableColumn id="12088" xr3:uid="{E06BB67B-E640-174D-8E5F-96320F9C9DE0}" name="Column12088" dataDxfId="4296"/>
    <tableColumn id="12089" xr3:uid="{64577A85-764F-7242-9742-7C4B91E9FC1C}" name="Column12089" dataDxfId="4295"/>
    <tableColumn id="12090" xr3:uid="{CBBFFA13-ACC9-AD44-A0E7-1C8A8141C702}" name="Column12090" dataDxfId="4294"/>
    <tableColumn id="12091" xr3:uid="{2880C7D4-B015-584E-A8C4-20ADC2B23091}" name="Column12091" dataDxfId="4293"/>
    <tableColumn id="12092" xr3:uid="{AE0977FF-F3D9-DA45-B162-AC5894F81934}" name="Column12092" dataDxfId="4292"/>
    <tableColumn id="12093" xr3:uid="{11FD3E0E-6AEC-0345-8435-73B6E502AB2E}" name="Column12093" dataDxfId="4291"/>
    <tableColumn id="12094" xr3:uid="{1B29C99B-9989-E14C-8931-F3D8EBBE714F}" name="Column12094" dataDxfId="4290"/>
    <tableColumn id="12095" xr3:uid="{33BB9699-7FB0-F045-9A73-CF368F1901CD}" name="Column12095" dataDxfId="4289"/>
    <tableColumn id="12096" xr3:uid="{53A307A9-0E4B-C44A-AB04-8979C7E9525C}" name="Column12096" dataDxfId="4288"/>
    <tableColumn id="12097" xr3:uid="{7FF0FCDD-6CEE-5B4F-9B52-CA03BEDCE92D}" name="Column12097" dataDxfId="4287"/>
    <tableColumn id="12098" xr3:uid="{2CC9F595-6FC8-C947-B8BC-C926A4327478}" name="Column12098" dataDxfId="4286"/>
    <tableColumn id="12099" xr3:uid="{BF24D55A-8041-AD42-B854-116464FDA420}" name="Column12099" dataDxfId="4285"/>
    <tableColumn id="12100" xr3:uid="{346C0756-A251-BA4A-BA25-2D4B28F6F04D}" name="Column12100" dataDxfId="4284"/>
    <tableColumn id="12101" xr3:uid="{37D7AC79-2B6E-5840-97CE-8573AA338CF7}" name="Column12101" dataDxfId="4283"/>
    <tableColumn id="12102" xr3:uid="{D9E709B6-692D-994E-8414-FBBFC9A6D97A}" name="Column12102" dataDxfId="4282"/>
    <tableColumn id="12103" xr3:uid="{F6F7C9D7-D086-3B41-A96F-2C0B83E897B4}" name="Column12103" dataDxfId="4281"/>
    <tableColumn id="12104" xr3:uid="{6565B901-3706-D647-853D-EA971B034D5D}" name="Column12104" dataDxfId="4280"/>
    <tableColumn id="12105" xr3:uid="{675C7460-3544-604D-BBD3-2155ED94C0AB}" name="Column12105" dataDxfId="4279"/>
    <tableColumn id="12106" xr3:uid="{F4C0542F-84BA-5D4D-BFCC-9161B70319BE}" name="Column12106" dataDxfId="4278"/>
    <tableColumn id="12107" xr3:uid="{9889C74E-944F-1E48-BE28-562B43AC9C18}" name="Column12107" dataDxfId="4277"/>
    <tableColumn id="12108" xr3:uid="{BB796AD4-8320-5249-83C8-5C2B4DA3E1B2}" name="Column12108" dataDxfId="4276"/>
    <tableColumn id="12109" xr3:uid="{E580D817-3CC1-C54F-96C9-3F524D4C10A7}" name="Column12109" dataDxfId="4275"/>
    <tableColumn id="12110" xr3:uid="{B27C6ADD-C67A-694E-87EE-A385313C0C21}" name="Column12110" dataDxfId="4274"/>
    <tableColumn id="12111" xr3:uid="{573B81E9-1EEB-0343-9130-84FAAF28E753}" name="Column12111" dataDxfId="4273"/>
    <tableColumn id="12112" xr3:uid="{5D839E72-F8CC-8746-BB09-4FD94AFFA55F}" name="Column12112" dataDxfId="4272"/>
    <tableColumn id="12113" xr3:uid="{490949E8-15B6-3B4F-853E-99C1FA50F3AB}" name="Column12113" dataDxfId="4271"/>
    <tableColumn id="12114" xr3:uid="{4E630259-9134-1044-BC6A-816DCE68EDAB}" name="Column12114" dataDxfId="4270"/>
    <tableColumn id="12115" xr3:uid="{CDB31028-1514-C04A-AE61-44FF57992857}" name="Column12115" dataDxfId="4269"/>
    <tableColumn id="12116" xr3:uid="{5F9E2FFF-BC5D-F049-875F-FA9CEC24976E}" name="Column12116" dataDxfId="4268"/>
    <tableColumn id="12117" xr3:uid="{D29018CF-CFA8-1740-8B65-05B9F06568AF}" name="Column12117" dataDxfId="4267"/>
    <tableColumn id="12118" xr3:uid="{E4FD599A-0210-1F48-94E1-C3BB18AF9FEB}" name="Column12118" dataDxfId="4266"/>
    <tableColumn id="12119" xr3:uid="{F87C5857-E182-5742-8557-BC1218C46AC5}" name="Column12119" dataDxfId="4265"/>
    <tableColumn id="12120" xr3:uid="{37B8DF43-D554-7749-864B-221362D3F7FE}" name="Column12120" dataDxfId="4264"/>
    <tableColumn id="12121" xr3:uid="{63CA568D-3A70-7D4F-B467-E2D03FE20ADA}" name="Column12121" dataDxfId="4263"/>
    <tableColumn id="12122" xr3:uid="{C2F1488D-3E08-CC41-AEAC-392ABBEEC291}" name="Column12122" dataDxfId="4262"/>
    <tableColumn id="12123" xr3:uid="{24DF45A8-8927-D84D-86FC-904852C25C5B}" name="Column12123" dataDxfId="4261"/>
    <tableColumn id="12124" xr3:uid="{61795501-5516-1F43-AEA0-5197BC2E8BEB}" name="Column12124" dataDxfId="4260"/>
    <tableColumn id="12125" xr3:uid="{BB08120C-17F7-3B4D-AE8D-0FCED4763304}" name="Column12125" dataDxfId="4259"/>
    <tableColumn id="12126" xr3:uid="{84A78D57-962E-C242-9A62-57E8D28145F9}" name="Column12126" dataDxfId="4258"/>
    <tableColumn id="12127" xr3:uid="{BDE83080-E88F-5042-AF9C-995BCC0DFB91}" name="Column12127" dataDxfId="4257"/>
    <tableColumn id="12128" xr3:uid="{FFC1E4C2-236A-5F4C-A752-D885222AAB72}" name="Column12128" dataDxfId="4256"/>
    <tableColumn id="12129" xr3:uid="{47A6ADB7-8583-0A4A-92CF-74E4B3BD7522}" name="Column12129" dataDxfId="4255"/>
    <tableColumn id="12130" xr3:uid="{8DD4BEB6-C2CE-DF43-8D58-A0D07DDA2A1B}" name="Column12130" dataDxfId="4254"/>
    <tableColumn id="12131" xr3:uid="{F99A7A97-7E76-B44E-A138-CE2D165BF448}" name="Column12131" dataDxfId="4253"/>
    <tableColumn id="12132" xr3:uid="{1E4D78FC-9CEA-114F-8116-1785674ED36F}" name="Column12132" dataDxfId="4252"/>
    <tableColumn id="12133" xr3:uid="{91FEFE97-6182-8A4F-94D6-FFC6BF5B5B27}" name="Column12133" dataDxfId="4251"/>
    <tableColumn id="12134" xr3:uid="{1B475954-B859-0B47-89C4-72E4BC0B45E7}" name="Column12134" dataDxfId="4250"/>
    <tableColumn id="12135" xr3:uid="{DB978149-29B3-2942-8E0D-04060CE72063}" name="Column12135" dataDxfId="4249"/>
    <tableColumn id="12136" xr3:uid="{81DC06E3-0982-EB4B-8318-ECC0001B9D2A}" name="Column12136" dataDxfId="4248"/>
    <tableColumn id="12137" xr3:uid="{6F082891-BB4A-2B40-BE6B-DB9847B9C335}" name="Column12137" dataDxfId="4247"/>
    <tableColumn id="12138" xr3:uid="{F7BE82C6-F58D-5245-AE2F-7BCC3CF1522F}" name="Column12138" dataDxfId="4246"/>
    <tableColumn id="12139" xr3:uid="{0C16D779-45F8-B54E-AF82-F3EE3C8E09C5}" name="Column12139" dataDxfId="4245"/>
    <tableColumn id="12140" xr3:uid="{A854AC44-74BD-F245-B929-9AC1845A1AB3}" name="Column12140" dataDxfId="4244"/>
    <tableColumn id="12141" xr3:uid="{73F6708B-FA59-7E43-BE5B-3B98D44E5E5B}" name="Column12141" dataDxfId="4243"/>
    <tableColumn id="12142" xr3:uid="{94B92431-5FAF-8E40-8F2E-40B7C2E9DF91}" name="Column12142" dataDxfId="4242"/>
    <tableColumn id="12143" xr3:uid="{6161EC4D-4066-974B-B383-4EEC09A8E16A}" name="Column12143" dataDxfId="4241"/>
    <tableColumn id="12144" xr3:uid="{2511441E-5050-194C-B545-3E9D204652C6}" name="Column12144" dataDxfId="4240"/>
    <tableColumn id="12145" xr3:uid="{3263E66E-F94A-0941-B02A-899C39F9C993}" name="Column12145" dataDxfId="4239"/>
    <tableColumn id="12146" xr3:uid="{0EE4E2A7-7F4E-844B-8020-80063063BD07}" name="Column12146" dataDxfId="4238"/>
    <tableColumn id="12147" xr3:uid="{C2DDB815-3727-B949-BC12-2A5CFD8514D6}" name="Column12147" dataDxfId="4237"/>
    <tableColumn id="12148" xr3:uid="{615F938F-216A-1145-87BD-762589E5DF01}" name="Column12148" dataDxfId="4236"/>
    <tableColumn id="12149" xr3:uid="{F9E242FE-D3A8-9B49-8090-5D709410E5E4}" name="Column12149" dataDxfId="4235"/>
    <tableColumn id="12150" xr3:uid="{F6980B74-244B-2648-A53A-D45AA39DE486}" name="Column12150" dataDxfId="4234"/>
    <tableColumn id="12151" xr3:uid="{60DDE3FD-3A84-8843-8761-1B671A6276FC}" name="Column12151" dataDxfId="4233"/>
    <tableColumn id="12152" xr3:uid="{B2B064EB-EB8F-2843-8D19-C60344E07069}" name="Column12152" dataDxfId="4232"/>
    <tableColumn id="12153" xr3:uid="{2AAE98CF-BB31-0144-A985-912022CD19CA}" name="Column12153" dataDxfId="4231"/>
    <tableColumn id="12154" xr3:uid="{D9D32050-C5D5-7F45-8206-50CA197E3FF3}" name="Column12154" dataDxfId="4230"/>
    <tableColumn id="12155" xr3:uid="{7DDB95F8-8990-3640-8502-E9F4FE8D2C3C}" name="Column12155" dataDxfId="4229"/>
    <tableColumn id="12156" xr3:uid="{9AB1CC08-2B58-AA49-BB67-1AE2EE904405}" name="Column12156" dataDxfId="4228"/>
    <tableColumn id="12157" xr3:uid="{DAA5F5B1-1583-E540-A9E6-E9CB1F796843}" name="Column12157" dataDxfId="4227"/>
    <tableColumn id="12158" xr3:uid="{65575C1F-B60A-B94C-90E5-34364E0E57F9}" name="Column12158" dataDxfId="4226"/>
    <tableColumn id="12159" xr3:uid="{65B786A8-E2A0-E74A-BF22-A11627A9188B}" name="Column12159" dataDxfId="4225"/>
    <tableColumn id="12160" xr3:uid="{DC929048-70E5-E540-B2AD-4091AAB43EB7}" name="Column12160" dataDxfId="4224"/>
    <tableColumn id="12161" xr3:uid="{528D9F09-2060-8847-969D-353C3816A275}" name="Column12161" dataDxfId="4223"/>
    <tableColumn id="12162" xr3:uid="{19A9C5B9-6977-F246-977D-9E1278A31940}" name="Column12162" dataDxfId="4222"/>
    <tableColumn id="12163" xr3:uid="{C7EDC7D1-5CE1-AE4F-BFD4-1A0828055871}" name="Column12163" dataDxfId="4221"/>
    <tableColumn id="12164" xr3:uid="{D4DECD8F-9E8C-1F49-ABD4-C35C4A4AE853}" name="Column12164" dataDxfId="4220"/>
    <tableColumn id="12165" xr3:uid="{A5DB70F5-DDE9-1D4D-987A-FA7E6B4DCDFF}" name="Column12165" dataDxfId="4219"/>
    <tableColumn id="12166" xr3:uid="{903CF401-9ED0-FA4C-B5AA-ECDFA7CF36B3}" name="Column12166" dataDxfId="4218"/>
    <tableColumn id="12167" xr3:uid="{235333A5-674F-DA4D-AF6C-A2798FF56955}" name="Column12167" dataDxfId="4217"/>
    <tableColumn id="12168" xr3:uid="{282FE147-9855-294E-BF66-E7AD81CC45AC}" name="Column12168" dataDxfId="4216"/>
    <tableColumn id="12169" xr3:uid="{5ED3610B-FC05-E041-AF0D-7B5D9454CFE8}" name="Column12169" dataDxfId="4215"/>
    <tableColumn id="12170" xr3:uid="{E409BFA2-2C5B-B945-B888-E99B0D4FFB5E}" name="Column12170" dataDxfId="4214"/>
    <tableColumn id="12171" xr3:uid="{8C02FB61-80C6-6348-99BE-431D76C8DEC6}" name="Column12171" dataDxfId="4213"/>
    <tableColumn id="12172" xr3:uid="{0E68A48A-86BE-1A46-80EE-F54230C7CC31}" name="Column12172" dataDxfId="4212"/>
    <tableColumn id="12173" xr3:uid="{0491B590-1CED-AA45-9687-5A1BBA265A6F}" name="Column12173" dataDxfId="4211"/>
    <tableColumn id="12174" xr3:uid="{89E07245-74FC-D849-AA55-A1F7130C0867}" name="Column12174" dataDxfId="4210"/>
    <tableColumn id="12175" xr3:uid="{CB038371-A1A7-6A4C-9440-81197DA5CB7C}" name="Column12175" dataDxfId="4209"/>
    <tableColumn id="12176" xr3:uid="{83C9B7F4-F264-5141-A254-B1F80404F4BE}" name="Column12176" dataDxfId="4208"/>
    <tableColumn id="12177" xr3:uid="{02F0CF2E-4E4F-A242-8251-D8EC7A836D07}" name="Column12177" dataDxfId="4207"/>
    <tableColumn id="12178" xr3:uid="{C4BF72E9-6D67-5145-A6D6-AF025AAEACAA}" name="Column12178" dataDxfId="4206"/>
    <tableColumn id="12179" xr3:uid="{7FD9D58B-811B-AB42-A94B-CC751D0C156E}" name="Column12179" dataDxfId="4205"/>
    <tableColumn id="12180" xr3:uid="{B88F22ED-C896-5149-96F0-2C1C08472EB7}" name="Column12180" dataDxfId="4204"/>
    <tableColumn id="12181" xr3:uid="{C7449B73-391F-8A46-BC53-771B292B7F99}" name="Column12181" dataDxfId="4203"/>
    <tableColumn id="12182" xr3:uid="{52773C92-0A5D-454B-8F89-B430A8FD51CA}" name="Column12182" dataDxfId="4202"/>
    <tableColumn id="12183" xr3:uid="{07673839-F590-B249-9231-45E410919E10}" name="Column12183" dataDxfId="4201"/>
    <tableColumn id="12184" xr3:uid="{9536E269-3536-5147-95BD-A628130CB7C5}" name="Column12184" dataDxfId="4200"/>
    <tableColumn id="12185" xr3:uid="{6AEB56FF-4DDB-E641-872A-959EE1CF8CF4}" name="Column12185" dataDxfId="4199"/>
    <tableColumn id="12186" xr3:uid="{1DB06E79-95B1-4842-ABB0-A1DC0B633425}" name="Column12186" dataDxfId="4198"/>
    <tableColumn id="12187" xr3:uid="{3B1C1FE7-8A80-3345-8693-0B9141EA091F}" name="Column12187" dataDxfId="4197"/>
    <tableColumn id="12188" xr3:uid="{86D534D0-5BEB-814F-B1CD-DE543CF55B5C}" name="Column12188" dataDxfId="4196"/>
    <tableColumn id="12189" xr3:uid="{112744E8-F6BE-BA41-BA48-4307152A9C23}" name="Column12189" dataDxfId="4195"/>
    <tableColumn id="12190" xr3:uid="{C027F441-4654-CB4E-A396-5153C1C4D91C}" name="Column12190" dataDxfId="4194"/>
    <tableColumn id="12191" xr3:uid="{A3A561D1-0247-AF4F-A8B5-2224F18ED2D8}" name="Column12191" dataDxfId="4193"/>
    <tableColumn id="12192" xr3:uid="{2E807891-2373-B04F-82DA-04E4AC1AC012}" name="Column12192" dataDxfId="4192"/>
    <tableColumn id="12193" xr3:uid="{D0AB6FBE-A051-2F40-9DFF-370F59C58A37}" name="Column12193" dataDxfId="4191"/>
    <tableColumn id="12194" xr3:uid="{7DC47ACA-B63F-104E-BFD4-87412E9FDF09}" name="Column12194" dataDxfId="4190"/>
    <tableColumn id="12195" xr3:uid="{F5BA61A6-EE14-EB45-86A9-E549D84636B9}" name="Column12195" dataDxfId="4189"/>
    <tableColumn id="12196" xr3:uid="{C929CBE7-4F5C-2B44-840E-EAB6C6B5A585}" name="Column12196" dataDxfId="4188"/>
    <tableColumn id="12197" xr3:uid="{DF14C4F8-95A0-2044-B817-A09C1B75FBF9}" name="Column12197" dataDxfId="4187"/>
    <tableColumn id="12198" xr3:uid="{FDBB2A1E-04CF-BA49-B180-F79D6D27FF5B}" name="Column12198" dataDxfId="4186"/>
    <tableColumn id="12199" xr3:uid="{CBEB5D4F-BF8F-3E40-A3D7-937E2DE2900F}" name="Column12199" dataDxfId="4185"/>
    <tableColumn id="12200" xr3:uid="{02CF05E4-D0B1-024A-B94A-FBDF1649C030}" name="Column12200" dataDxfId="4184"/>
    <tableColumn id="12201" xr3:uid="{99707CC2-7DC8-2244-886B-19523C8519AD}" name="Column12201" dataDxfId="4183"/>
    <tableColumn id="12202" xr3:uid="{0C9A42FD-FF92-214D-A513-EF7B0737BB2B}" name="Column12202" dataDxfId="4182"/>
    <tableColumn id="12203" xr3:uid="{CE2D39FF-1F78-6E44-91D3-6155684FF461}" name="Column12203" dataDxfId="4181"/>
    <tableColumn id="12204" xr3:uid="{8805A5CD-D217-174F-A226-3FD333D7A1FA}" name="Column12204" dataDxfId="4180"/>
    <tableColumn id="12205" xr3:uid="{C2E56792-5906-7648-BAA3-9BEBB93F5175}" name="Column12205" dataDxfId="4179"/>
    <tableColumn id="12206" xr3:uid="{A73E6D1E-0DA1-874D-A162-DF2A4C217CCE}" name="Column12206" dataDxfId="4178"/>
    <tableColumn id="12207" xr3:uid="{64CB00CC-91A8-574A-B7F7-85FD0C15625B}" name="Column12207" dataDxfId="4177"/>
    <tableColumn id="12208" xr3:uid="{FAE869EF-2CBD-9A4E-A5D6-D6C1725CD1F9}" name="Column12208" dataDxfId="4176"/>
    <tableColumn id="12209" xr3:uid="{26D27A63-9330-7E4D-8F69-C9BF11619D9F}" name="Column12209" dataDxfId="4175"/>
    <tableColumn id="12210" xr3:uid="{EBF35646-AAEB-6441-8685-44306E193A4C}" name="Column12210" dataDxfId="4174"/>
    <tableColumn id="12211" xr3:uid="{B1BF8015-0C66-FF48-A302-C35EEBC0CDC5}" name="Column12211" dataDxfId="4173"/>
    <tableColumn id="12212" xr3:uid="{50D5B4D9-2AB8-5D46-B0C0-8B292795BA81}" name="Column12212" dataDxfId="4172"/>
    <tableColumn id="12213" xr3:uid="{49B9033C-505E-0B4A-AA30-D61BF5EFD09A}" name="Column12213" dataDxfId="4171"/>
    <tableColumn id="12214" xr3:uid="{0CC57CBF-EADA-164B-A36D-E6143B60EB15}" name="Column12214" dataDxfId="4170"/>
    <tableColumn id="12215" xr3:uid="{C6801978-C4C3-874B-B28B-85FDABEE065C}" name="Column12215" dataDxfId="4169"/>
    <tableColumn id="12216" xr3:uid="{39293D39-3B7E-BF40-9D69-5B68328D8DA3}" name="Column12216" dataDxfId="4168"/>
    <tableColumn id="12217" xr3:uid="{2DFCD70A-8563-DB4C-834C-BC388ECD4457}" name="Column12217" dataDxfId="4167"/>
    <tableColumn id="12218" xr3:uid="{7DB38FBB-717C-7949-B1A5-890CC93D9200}" name="Column12218" dataDxfId="4166"/>
    <tableColumn id="12219" xr3:uid="{F43A3932-5E9B-C14F-87B8-AC03731C3B21}" name="Column12219" dataDxfId="4165"/>
    <tableColumn id="12220" xr3:uid="{7376429B-E17E-8140-A758-9C9ECD7C47F6}" name="Column12220" dataDxfId="4164"/>
    <tableColumn id="12221" xr3:uid="{FA5D9AD7-B9CE-FB4B-8ED0-FBD3856C2507}" name="Column12221" dataDxfId="4163"/>
    <tableColumn id="12222" xr3:uid="{CF15F945-84B4-B646-8AAD-C3BDAC50E1A7}" name="Column12222" dataDxfId="4162"/>
    <tableColumn id="12223" xr3:uid="{942BF39C-F42D-A749-A614-D6A629DE0B40}" name="Column12223" dataDxfId="4161"/>
    <tableColumn id="12224" xr3:uid="{36D4F287-B205-5A42-A06D-9BC271DEF60F}" name="Column12224" dataDxfId="4160"/>
    <tableColumn id="12225" xr3:uid="{ADC69984-9E2C-0C4E-A9B9-28FF500DC8B9}" name="Column12225" dataDxfId="4159"/>
    <tableColumn id="12226" xr3:uid="{8BD1121B-128E-ED4C-9491-814A32E852DD}" name="Column12226" dataDxfId="4158"/>
    <tableColumn id="12227" xr3:uid="{64E675EE-3907-9540-A33D-43DC93374208}" name="Column12227" dataDxfId="4157"/>
    <tableColumn id="12228" xr3:uid="{60939243-A7E8-6740-A16F-85F743A87D12}" name="Column12228" dataDxfId="4156"/>
    <tableColumn id="12229" xr3:uid="{F9EE7497-720D-EF40-83F4-DE93CEEAED34}" name="Column12229" dataDxfId="4155"/>
    <tableColumn id="12230" xr3:uid="{4A2C652B-38A2-0949-9878-159D8009241C}" name="Column12230" dataDxfId="4154"/>
    <tableColumn id="12231" xr3:uid="{FF7F3775-98F0-D64A-A780-2A9FB5328961}" name="Column12231" dataDxfId="4153"/>
    <tableColumn id="12232" xr3:uid="{EEE9C180-4E05-2E48-8630-4E536C2FC3E0}" name="Column12232" dataDxfId="4152"/>
    <tableColumn id="12233" xr3:uid="{7D926531-9DB8-4841-9D11-FCE7E0160DB9}" name="Column12233" dataDxfId="4151"/>
    <tableColumn id="12234" xr3:uid="{86DF932E-0DB6-7E4B-82A8-6621D69F049A}" name="Column12234" dataDxfId="4150"/>
    <tableColumn id="12235" xr3:uid="{3588196E-130C-D140-98E7-7B50E0043336}" name="Column12235" dataDxfId="4149"/>
    <tableColumn id="12236" xr3:uid="{528D17C9-E7CE-6748-92F0-212C625162F6}" name="Column12236" dataDxfId="4148"/>
    <tableColumn id="12237" xr3:uid="{92AB31D5-75E4-134A-83E7-BFF0836A90F2}" name="Column12237" dataDxfId="4147"/>
    <tableColumn id="12238" xr3:uid="{AEFF0666-425D-2749-81F5-8C755BE5A9FB}" name="Column12238" dataDxfId="4146"/>
    <tableColumn id="12239" xr3:uid="{2E317863-F11C-3649-BE13-6F61265618ED}" name="Column12239" dataDxfId="4145"/>
    <tableColumn id="12240" xr3:uid="{BC8FC426-C907-9747-B859-E8986DDC1ABA}" name="Column12240" dataDxfId="4144"/>
    <tableColumn id="12241" xr3:uid="{8D50C0A3-9239-4846-9B18-BBFCC5FA8326}" name="Column12241" dataDxfId="4143"/>
    <tableColumn id="12242" xr3:uid="{EB7F4A7B-A4C5-F747-B01E-E5EB970512D6}" name="Column12242" dataDxfId="4142"/>
    <tableColumn id="12243" xr3:uid="{4B66871E-1433-C749-87D2-7B2A56069CEA}" name="Column12243" dataDxfId="4141"/>
    <tableColumn id="12244" xr3:uid="{EBD15FC2-166C-334B-B7FE-6FC8BBF55ED2}" name="Column12244" dataDxfId="4140"/>
    <tableColumn id="12245" xr3:uid="{BE41AFAD-26CD-9D4D-B61C-F8DE80F5662E}" name="Column12245" dataDxfId="4139"/>
    <tableColumn id="12246" xr3:uid="{7FD10627-C877-4E44-BC26-60FB41174713}" name="Column12246" dataDxfId="4138"/>
    <tableColumn id="12247" xr3:uid="{B0CEB3B0-662A-994A-A608-1589F424E30D}" name="Column12247" dataDxfId="4137"/>
    <tableColumn id="12248" xr3:uid="{780DE385-B4DD-8C4B-B10A-23F381994BEC}" name="Column12248" dataDxfId="4136"/>
    <tableColumn id="12249" xr3:uid="{A8CEE760-3F66-A94B-B64C-71739475FE78}" name="Column12249" dataDxfId="4135"/>
    <tableColumn id="12250" xr3:uid="{790E01D9-CB5E-2D4D-A091-A4F67F2F093F}" name="Column12250" dataDxfId="4134"/>
    <tableColumn id="12251" xr3:uid="{040B86DB-4780-0541-8ECF-E1693B588BD1}" name="Column12251" dataDxfId="4133"/>
    <tableColumn id="12252" xr3:uid="{4D6C2261-A306-9543-B12A-6D9E52CF811B}" name="Column12252" dataDxfId="4132"/>
    <tableColumn id="12253" xr3:uid="{C98B4CB3-17BC-F84C-96B2-727D303C960C}" name="Column12253" dataDxfId="4131"/>
    <tableColumn id="12254" xr3:uid="{1226DEE0-BC53-0545-8BBD-7B24F5F1207B}" name="Column12254" dataDxfId="4130"/>
    <tableColumn id="12255" xr3:uid="{4CC9450D-6D68-C748-A2BF-419C4DDF4EE8}" name="Column12255" dataDxfId="4129"/>
    <tableColumn id="12256" xr3:uid="{53A68588-CE35-F54C-A13E-7C07C2D5FEB0}" name="Column12256" dataDxfId="4128"/>
    <tableColumn id="12257" xr3:uid="{66D2E633-8CE7-8547-B020-9628F294AE90}" name="Column12257" dataDxfId="4127"/>
    <tableColumn id="12258" xr3:uid="{A996F633-3FFB-8045-881A-EB89647E39AC}" name="Column12258" dataDxfId="4126"/>
    <tableColumn id="12259" xr3:uid="{57596D18-CEE8-3941-B280-E7ACF11F313B}" name="Column12259" dataDxfId="4125"/>
    <tableColumn id="12260" xr3:uid="{2A22D436-D57D-484E-A223-DBE6EDA16F2A}" name="Column12260" dataDxfId="4124"/>
    <tableColumn id="12261" xr3:uid="{173829BA-814C-C84B-863B-D784C9E37456}" name="Column12261" dataDxfId="4123"/>
    <tableColumn id="12262" xr3:uid="{3423AB21-AA91-D14B-8509-CE024C25E4D9}" name="Column12262" dataDxfId="4122"/>
    <tableColumn id="12263" xr3:uid="{2CED9744-BEE4-2342-A1EB-71E84A672F2F}" name="Column12263" dataDxfId="4121"/>
    <tableColumn id="12264" xr3:uid="{529FD646-52D2-8A44-BD25-8AEAD0D600C8}" name="Column12264" dataDxfId="4120"/>
    <tableColumn id="12265" xr3:uid="{3862513C-955E-5545-A99B-4EFC80B89DFF}" name="Column12265" dataDxfId="4119"/>
    <tableColumn id="12266" xr3:uid="{3CB0FB15-CEFD-8D44-A951-001D59FECAD2}" name="Column12266" dataDxfId="4118"/>
    <tableColumn id="12267" xr3:uid="{8059E840-BCF3-CC42-8457-656F0429CFBB}" name="Column12267" dataDxfId="4117"/>
    <tableColumn id="12268" xr3:uid="{BE5D82EC-5AB4-A743-A3B1-A53BC1E5D77F}" name="Column12268" dataDxfId="4116"/>
    <tableColumn id="12269" xr3:uid="{0883DFE8-C64B-6F47-9B2C-EEA837FD6B37}" name="Column12269" dataDxfId="4115"/>
    <tableColumn id="12270" xr3:uid="{7BF220A5-0726-734A-B9F1-C1E4E0393922}" name="Column12270" dataDxfId="4114"/>
    <tableColumn id="12271" xr3:uid="{0EEC5E62-721C-FC41-9437-A19534E31143}" name="Column12271" dataDxfId="4113"/>
    <tableColumn id="12272" xr3:uid="{A0B45ADD-8892-2648-B8CC-0AC436DA77A5}" name="Column12272" dataDxfId="4112"/>
    <tableColumn id="12273" xr3:uid="{0C107254-1C29-A743-BC0F-9ADEC79B7360}" name="Column12273" dataDxfId="4111"/>
    <tableColumn id="12274" xr3:uid="{68E5D3A6-11CA-B84A-B907-282A96EA97DC}" name="Column12274" dataDxfId="4110"/>
    <tableColumn id="12275" xr3:uid="{5DF270F0-9026-B54E-8218-02C3051B8622}" name="Column12275" dataDxfId="4109"/>
    <tableColumn id="12276" xr3:uid="{5E8ACC3D-3CB4-A745-911A-B24717F125CB}" name="Column12276" dataDxfId="4108"/>
    <tableColumn id="12277" xr3:uid="{3F11A981-A452-4D40-ACED-91544DFBD5CF}" name="Column12277" dataDxfId="4107"/>
    <tableColumn id="12278" xr3:uid="{9A10EB63-BED2-B641-91BF-44BEEAFC3A1E}" name="Column12278" dataDxfId="4106"/>
    <tableColumn id="12279" xr3:uid="{2AEB6662-A31F-8341-87B9-CEDCFA97F3ED}" name="Column12279" dataDxfId="4105"/>
    <tableColumn id="12280" xr3:uid="{86EA2581-4657-CF4F-A240-445DF66E50FF}" name="Column12280" dataDxfId="4104"/>
    <tableColumn id="12281" xr3:uid="{9E3C67EA-F988-E244-AA3B-BE0F0F91F796}" name="Column12281" dataDxfId="4103"/>
    <tableColumn id="12282" xr3:uid="{811FCC54-DEFF-7343-9050-9179443DE616}" name="Column12282" dataDxfId="4102"/>
    <tableColumn id="12283" xr3:uid="{C1AE4C73-DCFD-4A41-9077-24396BE054D2}" name="Column12283" dataDxfId="4101"/>
    <tableColumn id="12284" xr3:uid="{BE99F749-F0EC-654C-953E-F4AD917B1BB2}" name="Column12284" dataDxfId="4100"/>
    <tableColumn id="12285" xr3:uid="{34051893-F0F0-1845-863E-2C6BA4270DCD}" name="Column12285" dataDxfId="4099"/>
    <tableColumn id="12286" xr3:uid="{3287657E-4316-4A47-8345-81D2F8D28265}" name="Column12286" dataDxfId="4098"/>
    <tableColumn id="12287" xr3:uid="{55055A50-3EC3-7141-9830-9C88CF43C05E}" name="Column12287" dataDxfId="4097"/>
    <tableColumn id="12288" xr3:uid="{1E869726-56B0-4F46-B612-7769A2E06DA9}" name="Column12288" dataDxfId="4096"/>
    <tableColumn id="12289" xr3:uid="{2AC01C9B-BEC6-5C4F-9D70-BFA1807732A0}" name="Column12289" dataDxfId="4095"/>
    <tableColumn id="12290" xr3:uid="{EB1DB2D8-8D0A-CA41-9263-43BE47925F2A}" name="Column12290" dataDxfId="4094"/>
    <tableColumn id="12291" xr3:uid="{EADCC820-923E-274F-AFD2-113DA6EC4C03}" name="Column12291" dataDxfId="4093"/>
    <tableColumn id="12292" xr3:uid="{46D3C5C5-37FB-E44B-A3B0-A8A0B595905E}" name="Column12292" dataDxfId="4092"/>
    <tableColumn id="12293" xr3:uid="{F47BBF89-C915-3347-9C56-34C23FBE7CE5}" name="Column12293" dataDxfId="4091"/>
    <tableColumn id="12294" xr3:uid="{04330507-89A9-F943-B8C9-EE26EA97C9DD}" name="Column12294" dataDxfId="4090"/>
    <tableColumn id="12295" xr3:uid="{D8BCD019-5C8E-E04C-949B-3C4061C9143B}" name="Column12295" dataDxfId="4089"/>
    <tableColumn id="12296" xr3:uid="{7E5B75CE-AA4E-4E49-8319-FCE32C0963B0}" name="Column12296" dataDxfId="4088"/>
    <tableColumn id="12297" xr3:uid="{53C08C58-0631-5544-BE62-694C50D220F6}" name="Column12297" dataDxfId="4087"/>
    <tableColumn id="12298" xr3:uid="{FC2F0754-EDC8-2645-8D7D-DE5F7E26A6A8}" name="Column12298" dataDxfId="4086"/>
    <tableColumn id="12299" xr3:uid="{2553F24D-5E6D-3749-A543-AC4C1ED574B3}" name="Column12299" dataDxfId="4085"/>
    <tableColumn id="12300" xr3:uid="{81840FB4-58F9-3648-BFF7-91D94DFC5158}" name="Column12300" dataDxfId="4084"/>
    <tableColumn id="12301" xr3:uid="{875C821B-E837-844B-A757-4644CFC0271B}" name="Column12301" dataDxfId="4083"/>
    <tableColumn id="12302" xr3:uid="{0A3E4F0E-2577-1643-AB17-F5BC53CAB22D}" name="Column12302" dataDxfId="4082"/>
    <tableColumn id="12303" xr3:uid="{B5A1E683-F164-B642-B6FF-F95B67107494}" name="Column12303" dataDxfId="4081"/>
    <tableColumn id="12304" xr3:uid="{6BB6BFAF-C5A9-5C47-9C4F-1DEB2EA4AE18}" name="Column12304" dataDxfId="4080"/>
    <tableColumn id="12305" xr3:uid="{36F4ACD1-7EA0-4F4B-9237-897B0B7CC188}" name="Column12305" dataDxfId="4079"/>
    <tableColumn id="12306" xr3:uid="{B01D590A-102C-5243-807B-0141B01C4454}" name="Column12306" dataDxfId="4078"/>
    <tableColumn id="12307" xr3:uid="{3376489B-F036-8E40-80E5-08517DCF4DA6}" name="Column12307" dataDxfId="4077"/>
    <tableColumn id="12308" xr3:uid="{A89ED87A-ED59-8E44-A50F-EA45EA32710A}" name="Column12308" dataDxfId="4076"/>
    <tableColumn id="12309" xr3:uid="{F37067F7-A89E-C349-9606-7DE22C370FA5}" name="Column12309" dataDxfId="4075"/>
    <tableColumn id="12310" xr3:uid="{F1FD6C6E-2D6B-5245-A716-7FAF302B8910}" name="Column12310" dataDxfId="4074"/>
    <tableColumn id="12311" xr3:uid="{63157487-2172-9349-A820-0C5C8E508E88}" name="Column12311" dataDxfId="4073"/>
    <tableColumn id="12312" xr3:uid="{F3C3DA34-F584-6E4D-9385-30BC2F98195C}" name="Column12312" dataDxfId="4072"/>
    <tableColumn id="12313" xr3:uid="{26EB7479-F921-1345-82AA-C728EE2D727F}" name="Column12313" dataDxfId="4071"/>
    <tableColumn id="12314" xr3:uid="{F2DF9CE3-52AD-784E-A51F-BE77BFEA572A}" name="Column12314" dataDxfId="4070"/>
    <tableColumn id="12315" xr3:uid="{3C00C2A8-89CF-1948-9DE6-02D73E0989A2}" name="Column12315" dataDxfId="4069"/>
    <tableColumn id="12316" xr3:uid="{E780EBB1-9EF0-8649-99EA-81721D782A2F}" name="Column12316" dataDxfId="4068"/>
    <tableColumn id="12317" xr3:uid="{434873E6-563D-9545-8929-2CE2C6AC7083}" name="Column12317" dataDxfId="4067"/>
    <tableColumn id="12318" xr3:uid="{60EE82B8-C70F-D543-9473-A18ED8ED616C}" name="Column12318" dataDxfId="4066"/>
    <tableColumn id="12319" xr3:uid="{8CA63A6E-DDBA-2144-BA52-C6328B0DC0BC}" name="Column12319" dataDxfId="4065"/>
    <tableColumn id="12320" xr3:uid="{A2075DB0-0462-7B43-B2B5-FB59963199E9}" name="Column12320" dataDxfId="4064"/>
    <tableColumn id="12321" xr3:uid="{260752D8-C076-874D-BFFC-02E22E5A05C9}" name="Column12321" dataDxfId="4063"/>
    <tableColumn id="12322" xr3:uid="{C2F162AB-B472-6447-A8D6-88E25CF28D1B}" name="Column12322" dataDxfId="4062"/>
    <tableColumn id="12323" xr3:uid="{F8C32040-9DEA-CE4D-9D59-617EEEF088BB}" name="Column12323" dataDxfId="4061"/>
    <tableColumn id="12324" xr3:uid="{14178FB2-4194-7A4D-A551-9BDB78826944}" name="Column12324" dataDxfId="4060"/>
    <tableColumn id="12325" xr3:uid="{C5DE4416-83CF-6D4D-88CF-27E5DCB5BC0D}" name="Column12325" dataDxfId="4059"/>
    <tableColumn id="12326" xr3:uid="{F3BE406F-826E-F047-B76B-9338D95B33D3}" name="Column12326" dataDxfId="4058"/>
    <tableColumn id="12327" xr3:uid="{9C52A1E9-547D-624F-8EF6-6A0DD0400CA6}" name="Column12327" dataDxfId="4057"/>
    <tableColumn id="12328" xr3:uid="{6E39901D-63A1-F04F-906F-EDAE40E681EA}" name="Column12328" dataDxfId="4056"/>
    <tableColumn id="12329" xr3:uid="{76CB0FCF-DDC8-B046-8B99-59D04C8CC9AB}" name="Column12329" dataDxfId="4055"/>
    <tableColumn id="12330" xr3:uid="{FF509F83-4EF7-E846-99B2-AC728A83F992}" name="Column12330" dataDxfId="4054"/>
    <tableColumn id="12331" xr3:uid="{A36B4BC5-25A2-D343-8B3E-00963A388B57}" name="Column12331" dataDxfId="4053"/>
    <tableColumn id="12332" xr3:uid="{FA7E9BB1-E61D-E543-9619-A5EB70043D77}" name="Column12332" dataDxfId="4052"/>
    <tableColumn id="12333" xr3:uid="{D9947EDB-45F4-E547-AB78-01848E971844}" name="Column12333" dataDxfId="4051"/>
    <tableColumn id="12334" xr3:uid="{1CBF455E-533B-6640-8003-D4A62DA5FA7B}" name="Column12334" dataDxfId="4050"/>
    <tableColumn id="12335" xr3:uid="{63243640-E25B-C842-9DBF-3AB67F606AEE}" name="Column12335" dataDxfId="4049"/>
    <tableColumn id="12336" xr3:uid="{0D597F5E-D5A6-9C40-8307-E6A463E5BBB5}" name="Column12336" dataDxfId="4048"/>
    <tableColumn id="12337" xr3:uid="{296F4ACA-855E-C744-AA1E-B261D0F40A2E}" name="Column12337" dataDxfId="4047"/>
    <tableColumn id="12338" xr3:uid="{1C8F86C4-840D-2A4D-A27B-70B91B01A84A}" name="Column12338" dataDxfId="4046"/>
    <tableColumn id="12339" xr3:uid="{3BE9B399-DAAD-2744-9EB0-B213FE6CF14C}" name="Column12339" dataDxfId="4045"/>
    <tableColumn id="12340" xr3:uid="{9ABE645E-9495-8C43-AD6E-8C5ED97BE2A7}" name="Column12340" dataDxfId="4044"/>
    <tableColumn id="12341" xr3:uid="{2F921722-97DA-8A44-A7CB-341DA7EB1CE3}" name="Column12341" dataDxfId="4043"/>
    <tableColumn id="12342" xr3:uid="{B29BA0A2-F373-014A-B981-3B718FEE33D2}" name="Column12342" dataDxfId="4042"/>
    <tableColumn id="12343" xr3:uid="{C13A4F3A-2490-234F-A2D7-9EFA93A81BCC}" name="Column12343" dataDxfId="4041"/>
    <tableColumn id="12344" xr3:uid="{89640134-C19A-B740-BB43-AF3A5DAB2D64}" name="Column12344" dataDxfId="4040"/>
    <tableColumn id="12345" xr3:uid="{249B8F9F-AA58-7B4F-B167-72DD10747A0D}" name="Column12345" dataDxfId="4039"/>
    <tableColumn id="12346" xr3:uid="{AFA610AC-685A-0846-A5CC-131A5BA25B04}" name="Column12346" dataDxfId="4038"/>
    <tableColumn id="12347" xr3:uid="{FA6748D5-9CA7-2A41-95E8-7DB0CB7DFF78}" name="Column12347" dataDxfId="4037"/>
    <tableColumn id="12348" xr3:uid="{55219E55-0661-D24C-AE14-009E90596DD7}" name="Column12348" dataDxfId="4036"/>
    <tableColumn id="12349" xr3:uid="{9C0A7449-AA3E-B14B-B7B2-A2596381885B}" name="Column12349" dataDxfId="4035"/>
    <tableColumn id="12350" xr3:uid="{5186C93E-D23A-D342-9F4F-5294D7D49A07}" name="Column12350" dataDxfId="4034"/>
    <tableColumn id="12351" xr3:uid="{F0CD29D1-0516-2543-A4B3-DC0428131A24}" name="Column12351" dataDxfId="4033"/>
    <tableColumn id="12352" xr3:uid="{99C2F035-AAB0-C44D-9116-E147C999D323}" name="Column12352" dataDxfId="4032"/>
    <tableColumn id="12353" xr3:uid="{80DF0BFE-95BE-6149-B5AD-4CCE83340D6E}" name="Column12353" dataDxfId="4031"/>
    <tableColumn id="12354" xr3:uid="{8C7D15F7-D832-5747-A127-FC7EDBC96558}" name="Column12354" dataDxfId="4030"/>
    <tableColumn id="12355" xr3:uid="{2E34DA95-03EA-1D4D-9ADA-552FDC1D5699}" name="Column12355" dataDxfId="4029"/>
    <tableColumn id="12356" xr3:uid="{BEDCD655-3F4C-8A4D-AEC3-2C3915893F96}" name="Column12356" dataDxfId="4028"/>
    <tableColumn id="12357" xr3:uid="{7DCFC73E-1C05-3548-B357-06303B1C52F4}" name="Column12357" dataDxfId="4027"/>
    <tableColumn id="12358" xr3:uid="{2F3A1306-8E1A-6042-BEE2-C9DA4CE0A849}" name="Column12358" dataDxfId="4026"/>
    <tableColumn id="12359" xr3:uid="{E4E8DC46-28D2-9443-A48E-CCD3AA35D289}" name="Column12359" dataDxfId="4025"/>
    <tableColumn id="12360" xr3:uid="{CDA199A1-8F3F-3740-ADF3-608B75205603}" name="Column12360" dataDxfId="4024"/>
    <tableColumn id="12361" xr3:uid="{B6773F8E-8370-274F-A2E9-F6DA09EEEF3D}" name="Column12361" dataDxfId="4023"/>
    <tableColumn id="12362" xr3:uid="{808AF50E-D692-9346-AE51-2B58EE52CD09}" name="Column12362" dataDxfId="4022"/>
    <tableColumn id="12363" xr3:uid="{6EADDAE6-19CD-AE46-9A19-F26E21BE063D}" name="Column12363" dataDxfId="4021"/>
    <tableColumn id="12364" xr3:uid="{0B61A601-876B-3046-8028-D04D0C18CA55}" name="Column12364" dataDxfId="4020"/>
    <tableColumn id="12365" xr3:uid="{0E8B486C-C608-5F43-AC96-6B5F295751F9}" name="Column12365" dataDxfId="4019"/>
    <tableColumn id="12366" xr3:uid="{D7062138-C1B6-A449-BED5-EEB74C0FCB4F}" name="Column12366" dataDxfId="4018"/>
    <tableColumn id="12367" xr3:uid="{4584E8BF-59B4-F749-B721-DA5E0102D95F}" name="Column12367" dataDxfId="4017"/>
    <tableColumn id="12368" xr3:uid="{E7B40A78-EC5F-B34F-917F-1B2234982820}" name="Column12368" dataDxfId="4016"/>
    <tableColumn id="12369" xr3:uid="{919E758D-97B2-9342-8BF6-D33684D830E1}" name="Column12369" dataDxfId="4015"/>
    <tableColumn id="12370" xr3:uid="{34D3F4DA-7455-3647-A4BE-39A5F50E7DEB}" name="Column12370" dataDxfId="4014"/>
    <tableColumn id="12371" xr3:uid="{49C76B44-D61B-2049-A2CF-50154716AD25}" name="Column12371" dataDxfId="4013"/>
    <tableColumn id="12372" xr3:uid="{4C8125F9-0936-1D43-B9C3-D039878F63E3}" name="Column12372" dataDxfId="4012"/>
    <tableColumn id="12373" xr3:uid="{49FB487A-E8ED-394D-8AA0-519BA2970A82}" name="Column12373" dataDxfId="4011"/>
    <tableColumn id="12374" xr3:uid="{36A6BC5C-8726-7442-B048-2EA6DA7577D9}" name="Column12374" dataDxfId="4010"/>
    <tableColumn id="12375" xr3:uid="{0A20667C-A583-9E49-9C16-B18F0CCFB8DE}" name="Column12375" dataDxfId="4009"/>
    <tableColumn id="12376" xr3:uid="{FA7032CE-EE7F-7B40-AB84-5C713418AAC9}" name="Column12376" dataDxfId="4008"/>
    <tableColumn id="12377" xr3:uid="{B3ADCCAF-378D-6842-ADD2-A616A46E76FD}" name="Column12377" dataDxfId="4007"/>
    <tableColumn id="12378" xr3:uid="{1A56D21F-F852-3543-A19A-B1D09BDF62BB}" name="Column12378" dataDxfId="4006"/>
    <tableColumn id="12379" xr3:uid="{7A7AE4D0-9695-E54A-A1CF-D8822AAE717B}" name="Column12379" dataDxfId="4005"/>
    <tableColumn id="12380" xr3:uid="{47E538CE-77B2-EF45-8ECF-81E00CD83FDC}" name="Column12380" dataDxfId="4004"/>
    <tableColumn id="12381" xr3:uid="{4D726198-E1F3-D94B-8D39-3FA88084BF5F}" name="Column12381" dataDxfId="4003"/>
    <tableColumn id="12382" xr3:uid="{4AF10E99-C959-804D-A988-66778DB2CA4A}" name="Column12382" dataDxfId="4002"/>
    <tableColumn id="12383" xr3:uid="{AE7B543C-B06A-1143-8C76-385EC92D761B}" name="Column12383" dataDxfId="4001"/>
    <tableColumn id="12384" xr3:uid="{E3C5892B-3FE4-A74A-B4EC-50D31B6191E7}" name="Column12384" dataDxfId="4000"/>
    <tableColumn id="12385" xr3:uid="{C50C4EF4-C292-D04D-9781-077AA8AB4EBA}" name="Column12385" dataDxfId="3999"/>
    <tableColumn id="12386" xr3:uid="{04E0217F-C222-DE4D-AFB7-EB609AB1BF8B}" name="Column12386" dataDxfId="3998"/>
    <tableColumn id="12387" xr3:uid="{1EEC547D-48DC-7547-BBDD-12A0ED814F5F}" name="Column12387" dataDxfId="3997"/>
    <tableColumn id="12388" xr3:uid="{7756A557-F88E-4749-AD68-96CCC4C9E3BE}" name="Column12388" dataDxfId="3996"/>
    <tableColumn id="12389" xr3:uid="{6BBEC816-93B6-0B4A-8A93-D2D551A3F466}" name="Column12389" dataDxfId="3995"/>
    <tableColumn id="12390" xr3:uid="{ED9B5A8E-38B3-4745-8965-E2CCF88A52FF}" name="Column12390" dataDxfId="3994"/>
    <tableColumn id="12391" xr3:uid="{76A9FEC4-21EE-B545-9784-1E135330F2DD}" name="Column12391" dataDxfId="3993"/>
    <tableColumn id="12392" xr3:uid="{964E18D8-E6A8-1344-A867-DD11DC2EB77D}" name="Column12392" dataDxfId="3992"/>
    <tableColumn id="12393" xr3:uid="{2C391DA2-A385-5B45-8076-F0AC4BA661EB}" name="Column12393" dataDxfId="3991"/>
    <tableColumn id="12394" xr3:uid="{ABC61A75-FB6D-544B-942D-E43DEDC4C02D}" name="Column12394" dataDxfId="3990"/>
    <tableColumn id="12395" xr3:uid="{0B79EC13-2C05-E84F-A0D7-320B01A47514}" name="Column12395" dataDxfId="3989"/>
    <tableColumn id="12396" xr3:uid="{A28A5AE6-CE66-4E4E-A515-5635BB9B542F}" name="Column12396" dataDxfId="3988"/>
    <tableColumn id="12397" xr3:uid="{2732D707-6C01-0848-A189-1B2C5E7D9B33}" name="Column12397" dataDxfId="3987"/>
    <tableColumn id="12398" xr3:uid="{A5449DD7-B267-EE41-A374-FF0E950074B8}" name="Column12398" dataDxfId="3986"/>
    <tableColumn id="12399" xr3:uid="{542D2D4D-4250-E046-8103-118FEC9A73CF}" name="Column12399" dataDxfId="3985"/>
    <tableColumn id="12400" xr3:uid="{86AEDB74-6E83-B54B-B3FF-47889C67C54B}" name="Column12400" dataDxfId="3984"/>
    <tableColumn id="12401" xr3:uid="{ED0DFBF5-1B1A-1243-9909-8C29155A3B36}" name="Column12401" dataDxfId="3983"/>
    <tableColumn id="12402" xr3:uid="{23FD9ADD-BF7C-064A-8ED5-7E47F37CA270}" name="Column12402" dataDxfId="3982"/>
    <tableColumn id="12403" xr3:uid="{DB7D4819-7DA4-2048-B51C-7224D1C95B99}" name="Column12403" dataDxfId="3981"/>
    <tableColumn id="12404" xr3:uid="{2C4AF885-D78B-BD46-8EB3-9060DD899A32}" name="Column12404" dataDxfId="3980"/>
    <tableColumn id="12405" xr3:uid="{2545D4FC-80BC-1F4B-B3AB-BB08CD4F5D17}" name="Column12405" dataDxfId="3979"/>
    <tableColumn id="12406" xr3:uid="{28F2EEFB-2121-8346-843D-F6EF9F4EED02}" name="Column12406" dataDxfId="3978"/>
    <tableColumn id="12407" xr3:uid="{50605593-5EA1-A54E-BA88-B73D6A4C26E1}" name="Column12407" dataDxfId="3977"/>
    <tableColumn id="12408" xr3:uid="{A7F09244-E9D8-9B4C-A81F-B9C0872A0E63}" name="Column12408" dataDxfId="3976"/>
    <tableColumn id="12409" xr3:uid="{A97E0D1E-7A73-4843-AC0E-21AFACD1D8B2}" name="Column12409" dataDxfId="3975"/>
    <tableColumn id="12410" xr3:uid="{E4C0F239-2142-D141-BAEC-B5B187D943BD}" name="Column12410" dataDxfId="3974"/>
    <tableColumn id="12411" xr3:uid="{CEC5BEF9-7D17-3C43-930C-1B2020EA52FB}" name="Column12411" dataDxfId="3973"/>
    <tableColumn id="12412" xr3:uid="{A3043FA7-FBA5-7E4A-B90D-68A67585A79B}" name="Column12412" dataDxfId="3972"/>
    <tableColumn id="12413" xr3:uid="{7E279899-BCB4-334D-A1D0-CDEA21C18464}" name="Column12413" dataDxfId="3971"/>
    <tableColumn id="12414" xr3:uid="{19DDF21D-9C8E-BB49-8B62-20CD1F83D4E7}" name="Column12414" dataDxfId="3970"/>
    <tableColumn id="12415" xr3:uid="{86713CE0-01BC-7D44-823F-C3193267DCB3}" name="Column12415" dataDxfId="3969"/>
    <tableColumn id="12416" xr3:uid="{F8646D2D-D94D-9C41-8154-4140C72B1E54}" name="Column12416" dataDxfId="3968"/>
    <tableColumn id="12417" xr3:uid="{215C3FA1-4682-9F4A-A3EF-E75BD728DDF6}" name="Column12417" dataDxfId="3967"/>
    <tableColumn id="12418" xr3:uid="{5B8E5424-A6CE-7445-9F5F-5392B5A60D3F}" name="Column12418" dataDxfId="3966"/>
    <tableColumn id="12419" xr3:uid="{5A4452BA-00C9-F34C-88D8-F0238DDF5676}" name="Column12419" dataDxfId="3965"/>
    <tableColumn id="12420" xr3:uid="{EB5A8B83-02BC-414C-ADB3-F121EFEA0064}" name="Column12420" dataDxfId="3964"/>
    <tableColumn id="12421" xr3:uid="{7C4AB4F6-9E62-2F4E-9D32-F6EE92369E6F}" name="Column12421" dataDxfId="3963"/>
    <tableColumn id="12422" xr3:uid="{93BEF4B1-2531-3749-9432-7590C08D5206}" name="Column12422" dataDxfId="3962"/>
    <tableColumn id="12423" xr3:uid="{136F6192-A662-0242-8C35-2F795840F510}" name="Column12423" dataDxfId="3961"/>
    <tableColumn id="12424" xr3:uid="{F47A3401-27B1-294E-A1EF-F6327867F0C6}" name="Column12424" dataDxfId="3960"/>
    <tableColumn id="12425" xr3:uid="{55BEBC8C-F04F-FF4E-8A00-C711EABAE089}" name="Column12425" dataDxfId="3959"/>
    <tableColumn id="12426" xr3:uid="{BFA79F2B-4013-DF42-86DE-FD281BE230C3}" name="Column12426" dataDxfId="3958"/>
    <tableColumn id="12427" xr3:uid="{F5E48526-1579-D240-8399-53B414E36C15}" name="Column12427" dataDxfId="3957"/>
    <tableColumn id="12428" xr3:uid="{98F9C44B-CE69-F442-BD59-47210DFBA75D}" name="Column12428" dataDxfId="3956"/>
    <tableColumn id="12429" xr3:uid="{B2352A43-1083-CE4A-8669-72A9954B778B}" name="Column12429" dataDxfId="3955"/>
    <tableColumn id="12430" xr3:uid="{C2E598E6-7014-0D4B-9B98-D916E5DB2BC3}" name="Column12430" dataDxfId="3954"/>
    <tableColumn id="12431" xr3:uid="{3BC0FAF4-7597-F546-B88A-F038044E8637}" name="Column12431" dataDxfId="3953"/>
    <tableColumn id="12432" xr3:uid="{1AE38A8E-C59E-8A48-8DC8-2CF653B37A56}" name="Column12432" dataDxfId="3952"/>
    <tableColumn id="12433" xr3:uid="{7DFAC2CF-169C-9B4A-88F9-3D647934FA6B}" name="Column12433" dataDxfId="3951"/>
    <tableColumn id="12434" xr3:uid="{A13D4142-C512-2449-973B-C627C17CEB86}" name="Column12434" dataDxfId="3950"/>
    <tableColumn id="12435" xr3:uid="{E7B2560E-A152-0B40-A3C5-B8EDE7866072}" name="Column12435" dataDxfId="3949"/>
    <tableColumn id="12436" xr3:uid="{22AE82B5-DD19-B74B-9872-160824B7B09B}" name="Column12436" dataDxfId="3948"/>
    <tableColumn id="12437" xr3:uid="{8114A25D-92E4-B946-85E0-106E602209F4}" name="Column12437" dataDxfId="3947"/>
    <tableColumn id="12438" xr3:uid="{7E384162-1B87-F843-8CF8-2E1408D8B4BE}" name="Column12438" dataDxfId="3946"/>
    <tableColumn id="12439" xr3:uid="{728D476F-46C0-F94E-BC6F-93D70C50D51C}" name="Column12439" dataDxfId="3945"/>
    <tableColumn id="12440" xr3:uid="{E1994D10-7566-BC46-9054-25DDC9DBC3F3}" name="Column12440" dataDxfId="3944"/>
    <tableColumn id="12441" xr3:uid="{B556C1F1-4ED1-054E-ADDA-41DC1EC4F250}" name="Column12441" dataDxfId="3943"/>
    <tableColumn id="12442" xr3:uid="{6E12DE2B-7987-4948-8DCE-E0097388A455}" name="Column12442" dataDxfId="3942"/>
    <tableColumn id="12443" xr3:uid="{DCE35B03-3C98-3F48-9ED9-7A8F45CD78CA}" name="Column12443" dataDxfId="3941"/>
    <tableColumn id="12444" xr3:uid="{0E68F330-CD57-6E4B-9B08-5A73DAE39DEC}" name="Column12444" dataDxfId="3940"/>
    <tableColumn id="12445" xr3:uid="{F6B59093-0650-3C4B-9640-F1E83B110ED5}" name="Column12445" dataDxfId="3939"/>
    <tableColumn id="12446" xr3:uid="{3C3545F5-30D2-8B44-A8EF-D9976B3684C4}" name="Column12446" dataDxfId="3938"/>
    <tableColumn id="12447" xr3:uid="{87397020-9663-7F4F-B7E8-0C8262278324}" name="Column12447" dataDxfId="3937"/>
    <tableColumn id="12448" xr3:uid="{3F5C547A-E914-A947-B43B-03E59A57DAE2}" name="Column12448" dataDxfId="3936"/>
    <tableColumn id="12449" xr3:uid="{DE227A00-A9C9-864F-99C3-F92095849DA8}" name="Column12449" dataDxfId="3935"/>
    <tableColumn id="12450" xr3:uid="{EF038221-782F-484A-A275-0B1A337F9CCD}" name="Column12450" dataDxfId="3934"/>
    <tableColumn id="12451" xr3:uid="{A1EDE4D9-E0A9-064E-B7B0-3AB205DA3B59}" name="Column12451" dataDxfId="3933"/>
    <tableColumn id="12452" xr3:uid="{F399042A-D409-8944-8D08-C9FD96AC2CF4}" name="Column12452" dataDxfId="3932"/>
    <tableColumn id="12453" xr3:uid="{387FD7EB-A242-CF44-9FD4-93E32F42A566}" name="Column12453" dataDxfId="3931"/>
    <tableColumn id="12454" xr3:uid="{392F706C-A9A9-D44D-B3D3-8085922A97A3}" name="Column12454" dataDxfId="3930"/>
    <tableColumn id="12455" xr3:uid="{87253CEB-5FD9-0A4E-BFA2-07828345F4BF}" name="Column12455" dataDxfId="3929"/>
    <tableColumn id="12456" xr3:uid="{F31D73BF-AA27-1342-9B3E-BE9C1130CAA0}" name="Column12456" dataDxfId="3928"/>
    <tableColumn id="12457" xr3:uid="{D91C5EE2-797F-8D44-8D1B-1F818F8676F2}" name="Column12457" dataDxfId="3927"/>
    <tableColumn id="12458" xr3:uid="{CCCD5041-F1A7-9D46-95C5-CBA08E333E87}" name="Column12458" dataDxfId="3926"/>
    <tableColumn id="12459" xr3:uid="{DC1BC410-5186-1547-8ECB-5B043FB846FA}" name="Column12459" dataDxfId="3925"/>
    <tableColumn id="12460" xr3:uid="{E91A02E9-0AE4-FC4F-97AA-A82E3024E163}" name="Column12460" dataDxfId="3924"/>
    <tableColumn id="12461" xr3:uid="{CDFACB1A-5803-DD41-A29C-7A6A0DF9D88D}" name="Column12461" dataDxfId="3923"/>
    <tableColumn id="12462" xr3:uid="{28A1ACF7-C755-6443-ACFC-7FAEF3816149}" name="Column12462" dataDxfId="3922"/>
    <tableColumn id="12463" xr3:uid="{863C7379-7C07-E94E-AB9F-68F3E3A9653F}" name="Column12463" dataDxfId="3921"/>
    <tableColumn id="12464" xr3:uid="{AF6FA92E-9BBE-C348-B02E-3F5933F5E734}" name="Column12464" dataDxfId="3920"/>
    <tableColumn id="12465" xr3:uid="{71E67736-A49D-894D-9F78-5272D641D90D}" name="Column12465" dataDxfId="3919"/>
    <tableColumn id="12466" xr3:uid="{D326BB7E-7DFB-DF4F-9943-C1FC751510BA}" name="Column12466" dataDxfId="3918"/>
    <tableColumn id="12467" xr3:uid="{6AC7FDE0-AE39-2747-A20B-3399D3BC9845}" name="Column12467" dataDxfId="3917"/>
    <tableColumn id="12468" xr3:uid="{4112775F-207E-2D4A-94D7-0C7960446D7B}" name="Column12468" dataDxfId="3916"/>
    <tableColumn id="12469" xr3:uid="{6774C605-6FB6-C742-8B64-0A899173C9AE}" name="Column12469" dataDxfId="3915"/>
    <tableColumn id="12470" xr3:uid="{06D51A17-E75E-7C4C-880C-5468FC94F36B}" name="Column12470" dataDxfId="3914"/>
    <tableColumn id="12471" xr3:uid="{3DC8417D-FD38-764C-A79A-C7E162253C95}" name="Column12471" dataDxfId="3913"/>
    <tableColumn id="12472" xr3:uid="{212EDCFD-EE56-9D4A-A3C1-096E4749748D}" name="Column12472" dataDxfId="3912"/>
    <tableColumn id="12473" xr3:uid="{9A18531C-1F09-FF42-8EA6-A083C8F5FDF2}" name="Column12473" dataDxfId="3911"/>
    <tableColumn id="12474" xr3:uid="{AA9236F6-B69E-4F4B-82D3-3F610B292442}" name="Column12474" dataDxfId="3910"/>
    <tableColumn id="12475" xr3:uid="{DE2E7521-68BE-DC4E-986B-9DA8FD215C9A}" name="Column12475" dataDxfId="3909"/>
    <tableColumn id="12476" xr3:uid="{6749F8E6-0F20-2341-9CE3-347E0EEEF1B8}" name="Column12476" dataDxfId="3908"/>
    <tableColumn id="12477" xr3:uid="{2425937B-E032-A547-AF54-4343809CC801}" name="Column12477" dataDxfId="3907"/>
    <tableColumn id="12478" xr3:uid="{94E071D9-2E2F-0344-AB58-73C47F5967B3}" name="Column12478" dataDxfId="3906"/>
    <tableColumn id="12479" xr3:uid="{69CF2A93-F66B-0D40-B912-B0158783BE31}" name="Column12479" dataDxfId="3905"/>
    <tableColumn id="12480" xr3:uid="{645CD55E-308A-A84D-8814-422EB7659A51}" name="Column12480" dataDxfId="3904"/>
    <tableColumn id="12481" xr3:uid="{D0444E47-4F23-8745-A933-F8D97F0D0363}" name="Column12481" dataDxfId="3903"/>
    <tableColumn id="12482" xr3:uid="{938DFCC5-40E1-CA4D-A3F7-E2A3FB7CC45B}" name="Column12482" dataDxfId="3902"/>
    <tableColumn id="12483" xr3:uid="{118A7088-7F49-1848-9DF6-2929DBB206AB}" name="Column12483" dataDxfId="3901"/>
    <tableColumn id="12484" xr3:uid="{E021ECB5-9F62-5649-8B97-BFA6AFD10BB8}" name="Column12484" dataDxfId="3900"/>
    <tableColumn id="12485" xr3:uid="{6A332E2E-DFEE-D049-A254-022B278367C3}" name="Column12485" dataDxfId="3899"/>
    <tableColumn id="12486" xr3:uid="{84A1DD63-5DD2-FC44-81DC-64BBA9D6688B}" name="Column12486" dataDxfId="3898"/>
    <tableColumn id="12487" xr3:uid="{2717D712-A24A-B84C-9EA1-6885C8E89077}" name="Column12487" dataDxfId="3897"/>
    <tableColumn id="12488" xr3:uid="{1A689CEB-F8E5-7441-9536-9F6EC6FE793A}" name="Column12488" dataDxfId="3896"/>
    <tableColumn id="12489" xr3:uid="{F182F4BF-9000-E840-B986-F6B104747273}" name="Column12489" dataDxfId="3895"/>
    <tableColumn id="12490" xr3:uid="{8098D329-6D1D-5542-B2DF-8DBB67893072}" name="Column12490" dataDxfId="3894"/>
    <tableColumn id="12491" xr3:uid="{D3F5BE96-5201-AF41-8A87-0A85855B21C2}" name="Column12491" dataDxfId="3893"/>
    <tableColumn id="12492" xr3:uid="{B8C8C02C-B18B-6A43-9720-D811607C7FFD}" name="Column12492" dataDxfId="3892"/>
    <tableColumn id="12493" xr3:uid="{21D97063-8126-0A46-8A8C-35315165327A}" name="Column12493" dataDxfId="3891"/>
    <tableColumn id="12494" xr3:uid="{B4FE89EA-0E24-AF42-BD89-51345D2B13E3}" name="Column12494" dataDxfId="3890"/>
    <tableColumn id="12495" xr3:uid="{A19CBFE9-E68E-B54E-8001-BB2DE7AA00AC}" name="Column12495" dataDxfId="3889"/>
    <tableColumn id="12496" xr3:uid="{E9DD4226-7C3E-CC44-89A0-6CE1E65B37AD}" name="Column12496" dataDxfId="3888"/>
    <tableColumn id="12497" xr3:uid="{C476FE98-1A2B-E443-93AB-CB2349FF4256}" name="Column12497" dataDxfId="3887"/>
    <tableColumn id="12498" xr3:uid="{D4C82D20-D5C9-2D4B-B0C0-1E85EB07E7F8}" name="Column12498" dataDxfId="3886"/>
    <tableColumn id="12499" xr3:uid="{E7654A8D-D20D-6046-B403-8CD0C5D5D233}" name="Column12499" dataDxfId="3885"/>
    <tableColumn id="12500" xr3:uid="{2E7202E5-859C-8346-AA4C-5E049A735C72}" name="Column12500" dataDxfId="3884"/>
    <tableColumn id="12501" xr3:uid="{80ECAEC5-B235-FD45-A91E-3886B40605A8}" name="Column12501" dataDxfId="3883"/>
    <tableColumn id="12502" xr3:uid="{128FB815-98D6-AD4F-BFA9-6B3C86B246D3}" name="Column12502" dataDxfId="3882"/>
    <tableColumn id="12503" xr3:uid="{4FD6AADC-96E8-5342-8F66-6EB1E53EC852}" name="Column12503" dataDxfId="3881"/>
    <tableColumn id="12504" xr3:uid="{A436F727-5C20-7346-98C0-7C69613DE1C6}" name="Column12504" dataDxfId="3880"/>
    <tableColumn id="12505" xr3:uid="{386F04C1-9E9C-CD47-9FC7-C3A62B96E21B}" name="Column12505" dataDxfId="3879"/>
    <tableColumn id="12506" xr3:uid="{25CBBC6C-5114-984C-8C9D-5D926E07E859}" name="Column12506" dataDxfId="3878"/>
    <tableColumn id="12507" xr3:uid="{11C29696-55A2-1045-B889-E635E60A6EF8}" name="Column12507" dataDxfId="3877"/>
    <tableColumn id="12508" xr3:uid="{EA5B3A27-8F24-9443-80BA-75B6B4DD671F}" name="Column12508" dataDxfId="3876"/>
    <tableColumn id="12509" xr3:uid="{053B8C3C-DA9C-DE49-B4EC-9155404EA55E}" name="Column12509" dataDxfId="3875"/>
    <tableColumn id="12510" xr3:uid="{A09FED49-E2DC-9C49-A79D-41D0C96AB685}" name="Column12510" dataDxfId="3874"/>
    <tableColumn id="12511" xr3:uid="{E1B09B48-C48E-1441-B34C-9894F2BF0A55}" name="Column12511" dataDxfId="3873"/>
    <tableColumn id="12512" xr3:uid="{51F66C7C-482D-7F42-AC66-F9E40F05A4C1}" name="Column12512" dataDxfId="3872"/>
    <tableColumn id="12513" xr3:uid="{11E45B50-587F-8D43-802B-3FDEED4D0A9F}" name="Column12513" dataDxfId="3871"/>
    <tableColumn id="12514" xr3:uid="{AAF14CDF-64FB-304A-86BE-A64CB340D2F3}" name="Column12514" dataDxfId="3870"/>
    <tableColumn id="12515" xr3:uid="{4275ECD2-4C04-CE44-A04E-BDA2649BF80F}" name="Column12515" dataDxfId="3869"/>
    <tableColumn id="12516" xr3:uid="{90761F5E-321E-C142-A2AB-77CC61CD6FC1}" name="Column12516" dataDxfId="3868"/>
    <tableColumn id="12517" xr3:uid="{D1C1C9A2-EAD7-4E4A-94DE-D664E1855947}" name="Column12517" dataDxfId="3867"/>
    <tableColumn id="12518" xr3:uid="{0A701F2B-03D8-C84D-A027-9181DFA9995F}" name="Column12518" dataDxfId="3866"/>
    <tableColumn id="12519" xr3:uid="{8DD89CF1-2CDF-8F4D-94EE-830ADBAC1D10}" name="Column12519" dataDxfId="3865"/>
    <tableColumn id="12520" xr3:uid="{067420A0-E68A-4F48-A122-A18A324D7F2A}" name="Column12520" dataDxfId="3864"/>
    <tableColumn id="12521" xr3:uid="{E8B864E0-4CD6-B042-9FDF-8D19C89DAB62}" name="Column12521" dataDxfId="3863"/>
    <tableColumn id="12522" xr3:uid="{764CEC03-A051-694C-830A-7807C8B13429}" name="Column12522" dataDxfId="3862"/>
    <tableColumn id="12523" xr3:uid="{157B9FE2-233C-604B-97D3-C595F5EEC4C2}" name="Column12523" dataDxfId="3861"/>
    <tableColumn id="12524" xr3:uid="{ABAD552B-0BA6-CB4A-9936-55D440AEB3DB}" name="Column12524" dataDxfId="3860"/>
    <tableColumn id="12525" xr3:uid="{E3550332-E5AE-A643-87F9-F3B1F9BF9190}" name="Column12525" dataDxfId="3859"/>
    <tableColumn id="12526" xr3:uid="{2FF4F706-69F5-6F46-9262-25BF0D32D490}" name="Column12526" dataDxfId="3858"/>
    <tableColumn id="12527" xr3:uid="{7E20EFAB-2EA2-6C46-82FA-6296442BE5B6}" name="Column12527" dataDxfId="3857"/>
    <tableColumn id="12528" xr3:uid="{0B7E0F86-033D-E643-9081-8FC691DD066A}" name="Column12528" dataDxfId="3856"/>
    <tableColumn id="12529" xr3:uid="{5BE39F57-E7C7-4A45-BCD4-80564E477154}" name="Column12529" dataDxfId="3855"/>
    <tableColumn id="12530" xr3:uid="{AFCC662F-8CF0-D442-A0F0-6A9EA2898315}" name="Column12530" dataDxfId="3854"/>
    <tableColumn id="12531" xr3:uid="{BDF51B0E-03B5-A046-8173-D8D4372CBB83}" name="Column12531" dataDxfId="3853"/>
    <tableColumn id="12532" xr3:uid="{340492DC-A33C-2348-95BB-6D5BF2E82DD8}" name="Column12532" dataDxfId="3852"/>
    <tableColumn id="12533" xr3:uid="{E4A3249E-188E-424A-812D-46C0621E74DB}" name="Column12533" dataDxfId="3851"/>
    <tableColumn id="12534" xr3:uid="{A11D7BC5-A29E-7E48-8117-ACE9B4171016}" name="Column12534" dataDxfId="3850"/>
    <tableColumn id="12535" xr3:uid="{9C36A47F-C13A-924F-A6DE-BA59A813E603}" name="Column12535" dataDxfId="3849"/>
    <tableColumn id="12536" xr3:uid="{6CFE9E67-6D8E-4A40-A0EE-105575E4CDBC}" name="Column12536" dataDxfId="3848"/>
    <tableColumn id="12537" xr3:uid="{720DF762-CE94-4E41-A9CF-39ABA0621C92}" name="Column12537" dataDxfId="3847"/>
    <tableColumn id="12538" xr3:uid="{AA1EAA72-9CC4-E046-AD3C-5903D3CBD38E}" name="Column12538" dataDxfId="3846"/>
    <tableColumn id="12539" xr3:uid="{4EC52D57-EB8B-7A46-AD46-0652ECB0431B}" name="Column12539" dataDxfId="3845"/>
    <tableColumn id="12540" xr3:uid="{AED7098F-5729-7345-8EB6-D2273CF1288D}" name="Column12540" dataDxfId="3844"/>
    <tableColumn id="12541" xr3:uid="{CF30818E-4CE3-3840-B27B-2F1F91EB00D7}" name="Column12541" dataDxfId="3843"/>
    <tableColumn id="12542" xr3:uid="{9FF43ADA-21E6-284E-AB15-A5E8216FE3BA}" name="Column12542" dataDxfId="3842"/>
    <tableColumn id="12543" xr3:uid="{C71AC5BD-7DCE-BC4C-878D-6BEEAC460375}" name="Column12543" dataDxfId="3841"/>
    <tableColumn id="12544" xr3:uid="{D418158C-8186-FE4C-B6AA-2682DF6E2CE1}" name="Column12544" dataDxfId="3840"/>
    <tableColumn id="12545" xr3:uid="{27469173-5EF2-2640-BFBA-88A2FD1C578E}" name="Column12545" dataDxfId="3839"/>
    <tableColumn id="12546" xr3:uid="{58F6EB5F-FA96-8347-8100-AB1F80395E38}" name="Column12546" dataDxfId="3838"/>
    <tableColumn id="12547" xr3:uid="{D49743A6-5E89-D140-9DCF-C01D734ADD96}" name="Column12547" dataDxfId="3837"/>
    <tableColumn id="12548" xr3:uid="{53FD4A9B-1FDF-6441-BD5D-8B53250590B1}" name="Column12548" dataDxfId="3836"/>
    <tableColumn id="12549" xr3:uid="{A5F4EAAB-8D94-5349-8CF6-F401D24EC6E4}" name="Column12549" dataDxfId="3835"/>
    <tableColumn id="12550" xr3:uid="{4CC17B84-798A-FA46-B97F-5915F2D27D97}" name="Column12550" dataDxfId="3834"/>
    <tableColumn id="12551" xr3:uid="{4D6BF6C2-5740-BD42-B7E0-3CBDE385817A}" name="Column12551" dataDxfId="3833"/>
    <tableColumn id="12552" xr3:uid="{B78DF2EF-D774-4E48-AFAC-845E5DA7EB09}" name="Column12552" dataDxfId="3832"/>
    <tableColumn id="12553" xr3:uid="{CD4CC850-06E0-B849-B4AD-AB7600647C6F}" name="Column12553" dataDxfId="3831"/>
    <tableColumn id="12554" xr3:uid="{370AB2C2-F332-934B-9297-4DA7799F06A9}" name="Column12554" dataDxfId="3830"/>
    <tableColumn id="12555" xr3:uid="{5795F6F7-7CCF-8F48-B586-4EAEBA254E30}" name="Column12555" dataDxfId="3829"/>
    <tableColumn id="12556" xr3:uid="{B3AA475C-B3F0-5841-B8CE-422A685066B2}" name="Column12556" dataDxfId="3828"/>
    <tableColumn id="12557" xr3:uid="{C7ADA6C5-D4D6-A346-B9B4-891B23E16706}" name="Column12557" dataDxfId="3827"/>
    <tableColumn id="12558" xr3:uid="{EF1763FD-1DCA-754C-81A0-00AA88944297}" name="Column12558" dataDxfId="3826"/>
    <tableColumn id="12559" xr3:uid="{38774F11-8D60-6F4A-A897-2D508CD84E6B}" name="Column12559" dataDxfId="3825"/>
    <tableColumn id="12560" xr3:uid="{21429E1B-A818-A449-9444-262D885CBB1E}" name="Column12560" dataDxfId="3824"/>
    <tableColumn id="12561" xr3:uid="{50BB469A-B992-C544-A46C-25B5F5084EF1}" name="Column12561" dataDxfId="3823"/>
    <tableColumn id="12562" xr3:uid="{1C62E604-09EA-D043-B7E6-2A83BC215972}" name="Column12562" dataDxfId="3822"/>
    <tableColumn id="12563" xr3:uid="{425DB428-7027-9645-839C-F2A1C0093B67}" name="Column12563" dataDxfId="3821"/>
    <tableColumn id="12564" xr3:uid="{13B47803-BB66-674D-AB16-520A26260C53}" name="Column12564" dataDxfId="3820"/>
    <tableColumn id="12565" xr3:uid="{1EC0F6D5-7A9A-6B49-B05E-1CDE5C63411D}" name="Column12565" dataDxfId="3819"/>
    <tableColumn id="12566" xr3:uid="{682F09E9-8019-984C-85ED-544F431A6717}" name="Column12566" dataDxfId="3818"/>
    <tableColumn id="12567" xr3:uid="{0C810B0B-2D67-E74D-A454-5A9A199C14C1}" name="Column12567" dataDxfId="3817"/>
    <tableColumn id="12568" xr3:uid="{C0D13A92-ADA4-7546-AECC-39E1C504DF48}" name="Column12568" dataDxfId="3816"/>
    <tableColumn id="12569" xr3:uid="{8037C928-2C9F-DF4E-AE0A-08CC7112018C}" name="Column12569" dataDxfId="3815"/>
    <tableColumn id="12570" xr3:uid="{D0EBF728-D32B-7E4E-8C8C-061775202E58}" name="Column12570" dataDxfId="3814"/>
    <tableColumn id="12571" xr3:uid="{868C2F8E-CA49-754A-8513-EBB2B3208EA3}" name="Column12571" dataDxfId="3813"/>
    <tableColumn id="12572" xr3:uid="{B32A7991-BDA8-2046-B406-996C8A698121}" name="Column12572" dataDxfId="3812"/>
    <tableColumn id="12573" xr3:uid="{75E65AF2-11E5-8C45-96FD-247A9D1D4650}" name="Column12573" dataDxfId="3811"/>
    <tableColumn id="12574" xr3:uid="{646188DA-F544-E745-B371-15CB5828D63B}" name="Column12574" dataDxfId="3810"/>
    <tableColumn id="12575" xr3:uid="{3C435981-57D6-1145-9382-62C02BBE601E}" name="Column12575" dataDxfId="3809"/>
    <tableColumn id="12576" xr3:uid="{5962B033-FA0C-F845-AAE8-CD494E726714}" name="Column12576" dataDxfId="3808"/>
    <tableColumn id="12577" xr3:uid="{FC815D6C-BF0D-9D41-B1CD-2BACC4699C0F}" name="Column12577" dataDxfId="3807"/>
    <tableColumn id="12578" xr3:uid="{EA874AF4-0366-4140-B909-E4F0367064C1}" name="Column12578" dataDxfId="3806"/>
    <tableColumn id="12579" xr3:uid="{7083E87A-A18F-1042-BCB1-46149E88226C}" name="Column12579" dataDxfId="3805"/>
    <tableColumn id="12580" xr3:uid="{5CDF187B-B3F1-8848-9C09-716197DA8B7C}" name="Column12580" dataDxfId="3804"/>
    <tableColumn id="12581" xr3:uid="{ECE89435-8F34-3B4C-8096-49869B25E470}" name="Column12581" dataDxfId="3803"/>
    <tableColumn id="12582" xr3:uid="{85B41154-D2E3-9448-876B-F06BDF3FEC55}" name="Column12582" dataDxfId="3802"/>
    <tableColumn id="12583" xr3:uid="{7F524E59-C1F1-E748-89FC-4A56A31C47ED}" name="Column12583" dataDxfId="3801"/>
    <tableColumn id="12584" xr3:uid="{A3AB37C0-2039-F642-9918-336A47379A6C}" name="Column12584" dataDxfId="3800"/>
    <tableColumn id="12585" xr3:uid="{BAFED407-6720-6C43-99D3-9B2EC4081AFD}" name="Column12585" dataDxfId="3799"/>
    <tableColumn id="12586" xr3:uid="{82A3D4AE-AC0C-0249-ABBD-78069A0F8CA1}" name="Column12586" dataDxfId="3798"/>
    <tableColumn id="12587" xr3:uid="{DCE97B4C-C04E-FD46-B80D-7AEC546EE765}" name="Column12587" dataDxfId="3797"/>
    <tableColumn id="12588" xr3:uid="{21F5903B-7F34-4444-B98B-78B9D5399C1B}" name="Column12588" dataDxfId="3796"/>
    <tableColumn id="12589" xr3:uid="{AA02C537-D745-354F-B83D-E6E56AE01DBB}" name="Column12589" dataDxfId="3795"/>
    <tableColumn id="12590" xr3:uid="{3AD480ED-05AC-0E42-8E98-3317FA1952E4}" name="Column12590" dataDxfId="3794"/>
    <tableColumn id="12591" xr3:uid="{A73E47EA-87A2-4443-8542-AE2DB30D5C2E}" name="Column12591" dataDxfId="3793"/>
    <tableColumn id="12592" xr3:uid="{32D699B8-EAD4-5D46-ACE6-1BCC47F9FC8E}" name="Column12592" dataDxfId="3792"/>
    <tableColumn id="12593" xr3:uid="{271A0F5F-55CA-EF4D-9E90-6B7E408CB870}" name="Column12593" dataDxfId="3791"/>
    <tableColumn id="12594" xr3:uid="{E08D40F7-0692-D244-A2DA-73269D2727BF}" name="Column12594" dataDxfId="3790"/>
    <tableColumn id="12595" xr3:uid="{213F59FC-FFC0-A84A-835F-4B33E6EE5C6F}" name="Column12595" dataDxfId="3789"/>
    <tableColumn id="12596" xr3:uid="{0BC6E57A-E210-B845-9F48-262C2FF74E5F}" name="Column12596" dataDxfId="3788"/>
    <tableColumn id="12597" xr3:uid="{452F460E-D229-0745-8E5F-9F23C65A42FA}" name="Column12597" dataDxfId="3787"/>
    <tableColumn id="12598" xr3:uid="{49533384-4602-E04D-9A80-5D3B5DE5D9C2}" name="Column12598" dataDxfId="3786"/>
    <tableColumn id="12599" xr3:uid="{C9C7292D-FC09-6849-ABD1-B311EC6ED221}" name="Column12599" dataDxfId="3785"/>
    <tableColumn id="12600" xr3:uid="{8F01807E-1868-F74D-9045-D5F3D4BD2548}" name="Column12600" dataDxfId="3784"/>
    <tableColumn id="12601" xr3:uid="{DCFAACEC-AB70-374A-B99D-D8FCAB879B57}" name="Column12601" dataDxfId="3783"/>
    <tableColumn id="12602" xr3:uid="{49E9793E-2A18-8B49-BDC0-00BB9ABFD3CB}" name="Column12602" dataDxfId="3782"/>
    <tableColumn id="12603" xr3:uid="{4E19C8CF-E0E9-6841-B7AB-1CD9C639443F}" name="Column12603" dataDxfId="3781"/>
    <tableColumn id="12604" xr3:uid="{E58CF347-8379-9641-B3CA-F66A02C64C57}" name="Column12604" dataDxfId="3780"/>
    <tableColumn id="12605" xr3:uid="{AB5D5C33-79B6-464D-AC0A-58A26FBC3C0F}" name="Column12605" dataDxfId="3779"/>
    <tableColumn id="12606" xr3:uid="{38D0F61B-4E09-CC41-93B4-64B54AC2D8DC}" name="Column12606" dataDxfId="3778"/>
    <tableColumn id="12607" xr3:uid="{D97A665B-66D6-4644-ADDE-5906265594FA}" name="Column12607" dataDxfId="3777"/>
    <tableColumn id="12608" xr3:uid="{59027D36-A3AB-B340-967A-6484F19BB824}" name="Column12608" dataDxfId="3776"/>
    <tableColumn id="12609" xr3:uid="{5DC43C93-CB99-8A4A-AD90-CA318A883853}" name="Column12609" dataDxfId="3775"/>
    <tableColumn id="12610" xr3:uid="{645B615F-D68E-F14C-912A-DC555E5FCE0F}" name="Column12610" dataDxfId="3774"/>
    <tableColumn id="12611" xr3:uid="{393ECE9B-D05F-A744-8E21-496A56CC6FEE}" name="Column12611" dataDxfId="3773"/>
    <tableColumn id="12612" xr3:uid="{4EFF77EF-38E5-3745-8F7B-07B734B57585}" name="Column12612" dataDxfId="3772"/>
    <tableColumn id="12613" xr3:uid="{CFFC0B2B-1672-4641-B87C-6AEF09C2B73F}" name="Column12613" dataDxfId="3771"/>
    <tableColumn id="12614" xr3:uid="{53EC7C1F-23C4-F246-86F6-EEECBDA6BEFA}" name="Column12614" dataDxfId="3770"/>
    <tableColumn id="12615" xr3:uid="{2A84376C-4BCF-9746-B9C3-C155D8D0AE5F}" name="Column12615" dataDxfId="3769"/>
    <tableColumn id="12616" xr3:uid="{F8273865-E41B-0843-88C0-9EEE294DBFC3}" name="Column12616" dataDxfId="3768"/>
    <tableColumn id="12617" xr3:uid="{6A65ED0F-ACAB-3D46-847B-EEF1E0FA8297}" name="Column12617" dataDxfId="3767"/>
    <tableColumn id="12618" xr3:uid="{6AA6D317-EB28-EC4D-BF8C-A8A56D4B9234}" name="Column12618" dataDxfId="3766"/>
    <tableColumn id="12619" xr3:uid="{0D0E466A-D98D-C847-BBDD-5107D9ACEEF6}" name="Column12619" dataDxfId="3765"/>
    <tableColumn id="12620" xr3:uid="{8FA16FE5-C1F9-EE4E-9669-D00EC90B2414}" name="Column12620" dataDxfId="3764"/>
    <tableColumn id="12621" xr3:uid="{48A33FDF-C739-064C-976D-FFFF66BA37C6}" name="Column12621" dataDxfId="3763"/>
    <tableColumn id="12622" xr3:uid="{8978E04C-956E-7B4A-83CB-E8AAAC9E5F07}" name="Column12622" dataDxfId="3762"/>
    <tableColumn id="12623" xr3:uid="{D4CC286E-CE2C-6F45-8B6D-7003628ADF3B}" name="Column12623" dataDxfId="3761"/>
    <tableColumn id="12624" xr3:uid="{98838449-F543-2E42-970B-15AD1D364BBB}" name="Column12624" dataDxfId="3760"/>
    <tableColumn id="12625" xr3:uid="{7B81068B-5574-6A45-BB2E-FC095FB5BE25}" name="Column12625" dataDxfId="3759"/>
    <tableColumn id="12626" xr3:uid="{FA7904D5-6196-E649-B995-B390787E694C}" name="Column12626" dataDxfId="3758"/>
    <tableColumn id="12627" xr3:uid="{6B498C3A-E7A8-A744-A079-8F7B4CE6D491}" name="Column12627" dataDxfId="3757"/>
    <tableColumn id="12628" xr3:uid="{953B4414-656D-0547-A613-A3718D7E49B9}" name="Column12628" dataDxfId="3756"/>
    <tableColumn id="12629" xr3:uid="{66D6CE91-C4F4-C740-8BC8-5357485A5F39}" name="Column12629" dataDxfId="3755"/>
    <tableColumn id="12630" xr3:uid="{FC382A0F-8BD2-AB46-A6AE-7DE213913DEF}" name="Column12630" dataDxfId="3754"/>
    <tableColumn id="12631" xr3:uid="{F06071A5-03D0-B649-BA9B-93AB2D2D8E73}" name="Column12631" dataDxfId="3753"/>
    <tableColumn id="12632" xr3:uid="{216499BE-5AD9-5440-8DA5-4425A860B564}" name="Column12632" dataDxfId="3752"/>
    <tableColumn id="12633" xr3:uid="{BF957CCC-68E6-9149-BF67-B763F64459B4}" name="Column12633" dataDxfId="3751"/>
    <tableColumn id="12634" xr3:uid="{38FA2B5F-833C-904E-87D9-A1D40825FF28}" name="Column12634" dataDxfId="3750"/>
    <tableColumn id="12635" xr3:uid="{A3F3AC31-7FCE-8F47-9F8F-684FE5245745}" name="Column12635" dataDxfId="3749"/>
    <tableColumn id="12636" xr3:uid="{EBF706E2-A6A7-154D-91E7-C96FB60E0D54}" name="Column12636" dataDxfId="3748"/>
    <tableColumn id="12637" xr3:uid="{EF704314-0C24-4F42-B5FD-D50095040D72}" name="Column12637" dataDxfId="3747"/>
    <tableColumn id="12638" xr3:uid="{0237288D-BF9E-1640-9D5A-2E559C2CB827}" name="Column12638" dataDxfId="3746"/>
    <tableColumn id="12639" xr3:uid="{BDD148CF-1410-904E-804C-B69E3140D89E}" name="Column12639" dataDxfId="3745"/>
    <tableColumn id="12640" xr3:uid="{39A0DDEF-BCC5-6B4E-85D8-EB314966649D}" name="Column12640" dataDxfId="3744"/>
    <tableColumn id="12641" xr3:uid="{2DA2EF51-C0F5-AF40-BDA7-F3CAAD3E1013}" name="Column12641" dataDxfId="3743"/>
    <tableColumn id="12642" xr3:uid="{C7A7A335-526F-494B-A306-448E12E33991}" name="Column12642" dataDxfId="3742"/>
    <tableColumn id="12643" xr3:uid="{461E6A5E-C4ED-9E47-8D92-0C8D88E0C96C}" name="Column12643" dataDxfId="3741"/>
    <tableColumn id="12644" xr3:uid="{29E8C1CB-0E0B-9C4D-BE43-5C9EDA5DC6A7}" name="Column12644" dataDxfId="3740"/>
    <tableColumn id="12645" xr3:uid="{68BC62E2-11A3-C849-81C3-04C3242298E8}" name="Column12645" dataDxfId="3739"/>
    <tableColumn id="12646" xr3:uid="{0C13FFDE-A132-534E-A463-5E0FCAAB67C3}" name="Column12646" dataDxfId="3738"/>
    <tableColumn id="12647" xr3:uid="{CBEFB745-8E4A-954C-B752-ECD6F432CFDE}" name="Column12647" dataDxfId="3737"/>
    <tableColumn id="12648" xr3:uid="{6AC87EB5-B3F8-CE4F-832D-B7E6A563BF54}" name="Column12648" dataDxfId="3736"/>
    <tableColumn id="12649" xr3:uid="{3AA2210F-73D8-6A48-9383-74B86B9B4B42}" name="Column12649" dataDxfId="3735"/>
    <tableColumn id="12650" xr3:uid="{4638C8C4-ACC3-F74A-BD42-E7FDB99C553B}" name="Column12650" dataDxfId="3734"/>
    <tableColumn id="12651" xr3:uid="{15205129-2E34-7F46-8104-08A2A08AD309}" name="Column12651" dataDxfId="3733"/>
    <tableColumn id="12652" xr3:uid="{02E90B08-A239-5B48-A412-829A2D61D4EE}" name="Column12652" dataDxfId="3732"/>
    <tableColumn id="12653" xr3:uid="{A0ED8637-89EF-734A-9602-D1989A941356}" name="Column12653" dataDxfId="3731"/>
    <tableColumn id="12654" xr3:uid="{282CDB8E-2547-6D4F-8CD3-58EB0AA01BC2}" name="Column12654" dataDxfId="3730"/>
    <tableColumn id="12655" xr3:uid="{38CC89AD-7C00-7A4B-BC6A-B0A02F811234}" name="Column12655" dataDxfId="3729"/>
    <tableColumn id="12656" xr3:uid="{78CCE934-358B-484E-86A2-9DBD375F0C42}" name="Column12656" dataDxfId="3728"/>
    <tableColumn id="12657" xr3:uid="{37A3BEC2-241E-244C-B08B-72FD3D25883D}" name="Column12657" dataDxfId="3727"/>
    <tableColumn id="12658" xr3:uid="{83065C3B-8F8B-8B4B-94C3-7C5B32280C13}" name="Column12658" dataDxfId="3726"/>
    <tableColumn id="12659" xr3:uid="{C19D793B-2F83-B74E-A1F4-C5A07BFA729C}" name="Column12659" dataDxfId="3725"/>
    <tableColumn id="12660" xr3:uid="{2700DA7A-0577-4948-AFAC-5C9BE248823F}" name="Column12660" dataDxfId="3724"/>
    <tableColumn id="12661" xr3:uid="{CA7C4684-2686-AF42-87DE-D1AE66593DA8}" name="Column12661" dataDxfId="3723"/>
    <tableColumn id="12662" xr3:uid="{3A3ACC04-D66E-B743-B77E-0CA0BCD7EA7D}" name="Column12662" dataDxfId="3722"/>
    <tableColumn id="12663" xr3:uid="{C6A0E6E0-C042-9641-872C-A6ED3F463FE4}" name="Column12663" dataDxfId="3721"/>
    <tableColumn id="12664" xr3:uid="{2FC55806-B687-CE4D-9BBD-BB411C3BA4C8}" name="Column12664" dataDxfId="3720"/>
    <tableColumn id="12665" xr3:uid="{C60F0B55-82A3-0740-9B56-DC36A918F282}" name="Column12665" dataDxfId="3719"/>
    <tableColumn id="12666" xr3:uid="{2737C39D-A348-9040-B259-3E80A14C77A7}" name="Column12666" dataDxfId="3718"/>
    <tableColumn id="12667" xr3:uid="{3864BDAF-FB29-694D-8B98-C2F49949699F}" name="Column12667" dataDxfId="3717"/>
    <tableColumn id="12668" xr3:uid="{5FD9AA42-2704-914B-9F48-9597901E32FE}" name="Column12668" dataDxfId="3716"/>
    <tableColumn id="12669" xr3:uid="{D570927D-FE01-BE48-AF90-6A2A84CBC476}" name="Column12669" dataDxfId="3715"/>
    <tableColumn id="12670" xr3:uid="{CB3F4B46-6BAA-1446-B00F-761BBEED0A44}" name="Column12670" dataDxfId="3714"/>
    <tableColumn id="12671" xr3:uid="{6BA4EDFD-EB18-654C-BD28-00536EDC2D95}" name="Column12671" dataDxfId="3713"/>
    <tableColumn id="12672" xr3:uid="{71959C92-A13C-AE48-90A9-E5C924E43473}" name="Column12672" dataDxfId="3712"/>
    <tableColumn id="12673" xr3:uid="{41FD8175-9909-9D40-85BB-B46F324E35CC}" name="Column12673" dataDxfId="3711"/>
    <tableColumn id="12674" xr3:uid="{C3B5F046-50B5-C54A-993D-136F20D61D24}" name="Column12674" dataDxfId="3710"/>
    <tableColumn id="12675" xr3:uid="{7856D8F7-B301-9640-A067-9D446ED2BB1A}" name="Column12675" dataDxfId="3709"/>
    <tableColumn id="12676" xr3:uid="{6F310A07-5CC7-B940-A450-6F30DC3AEABB}" name="Column12676" dataDxfId="3708"/>
    <tableColumn id="12677" xr3:uid="{42326853-0A0C-5D46-8F9A-30F3AB6172D4}" name="Column12677" dataDxfId="3707"/>
    <tableColumn id="12678" xr3:uid="{5409A95C-D953-584D-AB55-D98547A5B1E1}" name="Column12678" dataDxfId="3706"/>
    <tableColumn id="12679" xr3:uid="{01615375-6A8E-B740-9FF0-8AF1659A2D6D}" name="Column12679" dataDxfId="3705"/>
    <tableColumn id="12680" xr3:uid="{433EDE3A-BD09-A343-802A-E7F39C1CCCC5}" name="Column12680" dataDxfId="3704"/>
    <tableColumn id="12681" xr3:uid="{F863903D-9D9B-9D47-A141-A0D42CC6D6E6}" name="Column12681" dataDxfId="3703"/>
    <tableColumn id="12682" xr3:uid="{AAB38019-139B-674B-86A0-3752B7687A41}" name="Column12682" dataDxfId="3702"/>
    <tableColumn id="12683" xr3:uid="{E3289840-21DF-B343-8FC5-BD0269BFEAD4}" name="Column12683" dataDxfId="3701"/>
    <tableColumn id="12684" xr3:uid="{7D354085-8BD8-D945-81FF-B3037B7451BE}" name="Column12684" dataDxfId="3700"/>
    <tableColumn id="12685" xr3:uid="{37BDDB82-4ED8-1C4F-A15F-00C5AD3D0CB1}" name="Column12685" dataDxfId="3699"/>
    <tableColumn id="12686" xr3:uid="{564A8D9A-8F8A-0C41-9790-BB60814E38DB}" name="Column12686" dataDxfId="3698"/>
    <tableColumn id="12687" xr3:uid="{16137C96-3869-8B45-B743-212BD26BA25B}" name="Column12687" dataDxfId="3697"/>
    <tableColumn id="12688" xr3:uid="{869191A1-B767-5742-AD8E-7EB3842B3800}" name="Column12688" dataDxfId="3696"/>
    <tableColumn id="12689" xr3:uid="{3BD37D21-1C33-7949-B5B2-97CC84DB7054}" name="Column12689" dataDxfId="3695"/>
    <tableColumn id="12690" xr3:uid="{23919A5E-31D4-3F4D-ACBF-11A9922D7EBF}" name="Column12690" dataDxfId="3694"/>
    <tableColumn id="12691" xr3:uid="{9FCA57FA-C842-E24B-8F86-436E34422DF7}" name="Column12691" dataDxfId="3693"/>
    <tableColumn id="12692" xr3:uid="{B8F18464-E073-1943-A9BE-45BF422A6755}" name="Column12692" dataDxfId="3692"/>
    <tableColumn id="12693" xr3:uid="{0968C912-02AE-124F-B09A-1EA02A095F7B}" name="Column12693" dataDxfId="3691"/>
    <tableColumn id="12694" xr3:uid="{5C291A23-6620-634A-82E8-40E778B1C0D0}" name="Column12694" dataDxfId="3690"/>
    <tableColumn id="12695" xr3:uid="{17CE8F87-EE98-F94A-AB80-93F1A80EDC2F}" name="Column12695" dataDxfId="3689"/>
    <tableColumn id="12696" xr3:uid="{53258D21-3C6A-E848-8740-2835E57071DC}" name="Column12696" dataDxfId="3688"/>
    <tableColumn id="12697" xr3:uid="{B22B38EB-C894-AC42-A15E-4666A6F4EB6F}" name="Column12697" dataDxfId="3687"/>
    <tableColumn id="12698" xr3:uid="{A1A6E265-F90E-BA46-8DAE-ACE97089F844}" name="Column12698" dataDxfId="3686"/>
    <tableColumn id="12699" xr3:uid="{EFD8B670-E7CA-B345-9326-1AD73D26D4EF}" name="Column12699" dataDxfId="3685"/>
    <tableColumn id="12700" xr3:uid="{7AAE5346-E42B-CA41-B60D-24D1D6197047}" name="Column12700" dataDxfId="3684"/>
    <tableColumn id="12701" xr3:uid="{515F5FD4-5788-0E48-A629-B8DD7A87A1C9}" name="Column12701" dataDxfId="3683"/>
    <tableColumn id="12702" xr3:uid="{FBFE8552-73E0-A24A-B630-D455C0A9DA5B}" name="Column12702" dataDxfId="3682"/>
    <tableColumn id="12703" xr3:uid="{061BCEF5-FD4F-3B41-9E7E-D7C63232C7E3}" name="Column12703" dataDxfId="3681"/>
    <tableColumn id="12704" xr3:uid="{F7895682-2B96-584D-A675-A298126E1153}" name="Column12704" dataDxfId="3680"/>
    <tableColumn id="12705" xr3:uid="{3208EDAB-B666-0746-9743-99F77C464285}" name="Column12705" dataDxfId="3679"/>
    <tableColumn id="12706" xr3:uid="{02866A7A-C9BA-584B-8D92-3D47EA6B76C9}" name="Column12706" dataDxfId="3678"/>
    <tableColumn id="12707" xr3:uid="{6C2620C6-0A02-104B-A170-47F7A435EA19}" name="Column12707" dataDxfId="3677"/>
    <tableColumn id="12708" xr3:uid="{1B4FA64B-9898-D644-ABD5-07D024AECFA8}" name="Column12708" dataDxfId="3676"/>
    <tableColumn id="12709" xr3:uid="{073DBE41-E3F1-FD4B-B18F-7786C1F69508}" name="Column12709" dataDxfId="3675"/>
    <tableColumn id="12710" xr3:uid="{069A8F6C-94C9-2346-84D3-9480CFF722A6}" name="Column12710" dataDxfId="3674"/>
    <tableColumn id="12711" xr3:uid="{FEDC049B-95A4-8148-B766-3D5AA3717FB0}" name="Column12711" dataDxfId="3673"/>
    <tableColumn id="12712" xr3:uid="{1C305082-E508-D446-BD07-A899682BA0F9}" name="Column12712" dataDxfId="3672"/>
    <tableColumn id="12713" xr3:uid="{E72C34D0-799F-324B-98DE-F7B40C59CDDF}" name="Column12713" dataDxfId="3671"/>
    <tableColumn id="12714" xr3:uid="{2635505F-C432-4E45-8C9C-CB63211098E2}" name="Column12714" dataDxfId="3670"/>
    <tableColumn id="12715" xr3:uid="{AA3C074B-7289-934C-AFED-B4260C5E9B32}" name="Column12715" dataDxfId="3669"/>
    <tableColumn id="12716" xr3:uid="{D8601379-F119-FC48-B422-93F50337D4A3}" name="Column12716" dataDxfId="3668"/>
    <tableColumn id="12717" xr3:uid="{15A34152-B6A4-3F44-A2D1-5D256313526C}" name="Column12717" dataDxfId="3667"/>
    <tableColumn id="12718" xr3:uid="{ACEEFF15-B99C-8148-A724-1C61A53C4247}" name="Column12718" dataDxfId="3666"/>
    <tableColumn id="12719" xr3:uid="{E2C0A20D-41E8-804D-BC77-36A745CDD971}" name="Column12719" dataDxfId="3665"/>
    <tableColumn id="12720" xr3:uid="{948078E3-04D0-EC4D-9DF5-C040D12672DA}" name="Column12720" dataDxfId="3664"/>
    <tableColumn id="12721" xr3:uid="{C667D4CC-E5BD-0647-B9EF-9F448B84AABC}" name="Column12721" dataDxfId="3663"/>
    <tableColumn id="12722" xr3:uid="{D73A3FB4-2C8E-1441-9A20-84835E2C92F4}" name="Column12722" dataDxfId="3662"/>
    <tableColumn id="12723" xr3:uid="{2D2AF643-72BC-7F44-A7E3-FAF2010CF70D}" name="Column12723" dataDxfId="3661"/>
    <tableColumn id="12724" xr3:uid="{F5483956-6C90-A848-B4BC-E297F3AB03D7}" name="Column12724" dataDxfId="3660"/>
    <tableColumn id="12725" xr3:uid="{20BC59D5-65B0-D448-801E-2B359EF79FF1}" name="Column12725" dataDxfId="3659"/>
    <tableColumn id="12726" xr3:uid="{DB931628-F53B-5B4D-BD76-381D7E299E21}" name="Column12726" dataDxfId="3658"/>
    <tableColumn id="12727" xr3:uid="{BA433B79-DA93-9540-A6C6-15E4168C6940}" name="Column12727" dataDxfId="3657"/>
    <tableColumn id="12728" xr3:uid="{F25ED9A3-F44D-534B-B0C8-2A4DAC99F104}" name="Column12728" dataDxfId="3656"/>
    <tableColumn id="12729" xr3:uid="{9B82451B-FBCC-AE42-8F2F-CF3D93FBB5FB}" name="Column12729" dataDxfId="3655"/>
    <tableColumn id="12730" xr3:uid="{E4627647-8E3D-C044-BC4B-B9C04096F523}" name="Column12730" dataDxfId="3654"/>
    <tableColumn id="12731" xr3:uid="{7B4919FD-5E82-214E-895B-DC1A3BE21309}" name="Column12731" dataDxfId="3653"/>
    <tableColumn id="12732" xr3:uid="{F5199970-CF36-BB46-9509-78DF83A1907E}" name="Column12732" dataDxfId="3652"/>
    <tableColumn id="12733" xr3:uid="{A44DE5AC-2423-5A4D-B8D2-06C50B3712ED}" name="Column12733" dataDxfId="3651"/>
    <tableColumn id="12734" xr3:uid="{0C4BD2E2-A78D-554B-92A5-F83EE5229B96}" name="Column12734" dataDxfId="3650"/>
    <tableColumn id="12735" xr3:uid="{DC2FC592-73ED-B843-8696-CABE6C2D59F3}" name="Column12735" dataDxfId="3649"/>
    <tableColumn id="12736" xr3:uid="{89EEBFA6-F044-A94C-91E1-00376254CEFA}" name="Column12736" dataDxfId="3648"/>
    <tableColumn id="12737" xr3:uid="{8484DBA6-CA25-6E45-8D6D-6429386049AE}" name="Column12737" dataDxfId="3647"/>
    <tableColumn id="12738" xr3:uid="{6B56D94E-6C6D-894D-B730-5F0C7B8D13E1}" name="Column12738" dataDxfId="3646"/>
    <tableColumn id="12739" xr3:uid="{0E8F2ABD-F4FB-D041-A9BB-636FE717402B}" name="Column12739" dataDxfId="3645"/>
    <tableColumn id="12740" xr3:uid="{B44B2D1C-4D85-5149-96B4-E330BBE77F2F}" name="Column12740" dataDxfId="3644"/>
    <tableColumn id="12741" xr3:uid="{38E9FE36-D1FB-9D47-862A-4D47391B7C32}" name="Column12741" dataDxfId="3643"/>
    <tableColumn id="12742" xr3:uid="{D25D8048-485A-5743-AE74-BA0CB15751B0}" name="Column12742" dataDxfId="3642"/>
    <tableColumn id="12743" xr3:uid="{FE39C526-709E-3240-BEAF-F2A2EE35A2BB}" name="Column12743" dataDxfId="3641"/>
    <tableColumn id="12744" xr3:uid="{8D36C048-F963-D341-9A91-9755A5B89A63}" name="Column12744" dataDxfId="3640"/>
    <tableColumn id="12745" xr3:uid="{F16CF14C-B6BF-7344-90F2-3326F74F8E70}" name="Column12745" dataDxfId="3639"/>
    <tableColumn id="12746" xr3:uid="{26CEE175-77B4-6E44-90D8-4EE17F9213E5}" name="Column12746" dataDxfId="3638"/>
    <tableColumn id="12747" xr3:uid="{02B48AE8-DE1C-F74E-B377-98B9027D501D}" name="Column12747" dataDxfId="3637"/>
    <tableColumn id="12748" xr3:uid="{AD930270-94E2-8648-B785-ED83790383DD}" name="Column12748" dataDxfId="3636"/>
    <tableColumn id="12749" xr3:uid="{751FF39E-F0A9-8A4F-9FF0-934E5D962353}" name="Column12749" dataDxfId="3635"/>
    <tableColumn id="12750" xr3:uid="{6839E2D3-A7D5-C14D-9F41-F9AF0616CEF3}" name="Column12750" dataDxfId="3634"/>
    <tableColumn id="12751" xr3:uid="{4BDCA867-67C6-0647-B925-1A50D7A039F1}" name="Column12751" dataDxfId="3633"/>
    <tableColumn id="12752" xr3:uid="{529F2241-99DE-7E4E-860D-C7FBEE89621F}" name="Column12752" dataDxfId="3632"/>
    <tableColumn id="12753" xr3:uid="{A89A8897-12C7-E449-BB7C-30D3FBB1A0FF}" name="Column12753" dataDxfId="3631"/>
    <tableColumn id="12754" xr3:uid="{25C28F34-44E7-AF4E-A47B-DE93BE7422C8}" name="Column12754" dataDxfId="3630"/>
    <tableColumn id="12755" xr3:uid="{47FFC794-BDC1-9B43-8386-69B9A0167C5D}" name="Column12755" dataDxfId="3629"/>
    <tableColumn id="12756" xr3:uid="{F24DACEB-7469-6541-8653-E52EBF8771C6}" name="Column12756" dataDxfId="3628"/>
    <tableColumn id="12757" xr3:uid="{74A381C0-3D21-D346-A432-1826E82EE960}" name="Column12757" dataDxfId="3627"/>
    <tableColumn id="12758" xr3:uid="{C63B5CA6-CA3A-A54A-AE93-879958DC7B4F}" name="Column12758" dataDxfId="3626"/>
    <tableColumn id="12759" xr3:uid="{DCEE3D72-6097-D54F-9B46-BB8BA313C035}" name="Column12759" dataDxfId="3625"/>
    <tableColumn id="12760" xr3:uid="{C159CF54-3689-D84E-AF12-2AA0AA6790E9}" name="Column12760" dataDxfId="3624"/>
    <tableColumn id="12761" xr3:uid="{9C92658E-0EDC-2241-B536-5AF182A6D9CC}" name="Column12761" dataDxfId="3623"/>
    <tableColumn id="12762" xr3:uid="{B8DB8E1A-52F5-E943-A710-3786BEF6CDC3}" name="Column12762" dataDxfId="3622"/>
    <tableColumn id="12763" xr3:uid="{DD728E40-4209-0A47-8DC3-A353C227EA64}" name="Column12763" dataDxfId="3621"/>
    <tableColumn id="12764" xr3:uid="{0309E862-43CE-5842-81BA-7919DFF2889F}" name="Column12764" dataDxfId="3620"/>
    <tableColumn id="12765" xr3:uid="{89C4AB9D-01D8-5D49-9438-AB9CDC9F08F6}" name="Column12765" dataDxfId="3619"/>
    <tableColumn id="12766" xr3:uid="{165CB3CF-CCB8-6D45-AE90-57864F96FEAF}" name="Column12766" dataDxfId="3618"/>
    <tableColumn id="12767" xr3:uid="{5675B461-2F1C-304D-984A-33B421B1BA1A}" name="Column12767" dataDxfId="3617"/>
    <tableColumn id="12768" xr3:uid="{9B128CFA-4B3B-4D4B-8928-ACF9A9FDA7A4}" name="Column12768" dataDxfId="3616"/>
    <tableColumn id="12769" xr3:uid="{A46CA985-E6AC-9140-AC9A-0305FE74675B}" name="Column12769" dataDxfId="3615"/>
    <tableColumn id="12770" xr3:uid="{3EDD9788-2A4D-9449-B764-AE7D369D516C}" name="Column12770" dataDxfId="3614"/>
    <tableColumn id="12771" xr3:uid="{D44A5249-8534-0A40-9D8B-22BC985825FA}" name="Column12771" dataDxfId="3613"/>
    <tableColumn id="12772" xr3:uid="{CF8FE3E7-D766-ED46-B748-31C780E00032}" name="Column12772" dataDxfId="3612"/>
    <tableColumn id="12773" xr3:uid="{1D37890C-B401-3647-9ADA-15C4B544AE64}" name="Column12773" dataDxfId="3611"/>
    <tableColumn id="12774" xr3:uid="{D01A22BA-61B3-274E-B76A-430CF48762BB}" name="Column12774" dataDxfId="3610"/>
    <tableColumn id="12775" xr3:uid="{B864D38A-1E09-2744-AA8E-6E1266D28C3D}" name="Column12775" dataDxfId="3609"/>
    <tableColumn id="12776" xr3:uid="{B76DAF35-FD85-A74D-B651-FF44BB40990C}" name="Column12776" dataDxfId="3608"/>
    <tableColumn id="12777" xr3:uid="{6E352019-4F19-EE42-A4BB-79C89FF939DC}" name="Column12777" dataDxfId="3607"/>
    <tableColumn id="12778" xr3:uid="{FCD8B4FC-2450-7F40-97AF-3180EE352E0B}" name="Column12778" dataDxfId="3606"/>
    <tableColumn id="12779" xr3:uid="{3AD9DAB8-B94F-1D43-A25D-DFA66184605B}" name="Column12779" dataDxfId="3605"/>
    <tableColumn id="12780" xr3:uid="{FA3341D7-B655-744E-93DC-F8749BFC1512}" name="Column12780" dataDxfId="3604"/>
    <tableColumn id="12781" xr3:uid="{2DA828AB-B86B-0F4A-B823-F7E296D61B23}" name="Column12781" dataDxfId="3603"/>
    <tableColumn id="12782" xr3:uid="{059BD033-BD45-0743-A3D9-251D971FF2E9}" name="Column12782" dataDxfId="3602"/>
    <tableColumn id="12783" xr3:uid="{CF0B753D-6AF1-A941-9816-93A12BA90354}" name="Column12783" dataDxfId="3601"/>
    <tableColumn id="12784" xr3:uid="{858F49E0-18E0-F642-8B52-CE07E667D981}" name="Column12784" dataDxfId="3600"/>
    <tableColumn id="12785" xr3:uid="{58C21A0A-20A2-644E-9FE8-954B50B39690}" name="Column12785" dataDxfId="3599"/>
    <tableColumn id="12786" xr3:uid="{DDAEEFD2-61CF-7F43-BD48-0695384063A0}" name="Column12786" dataDxfId="3598"/>
    <tableColumn id="12787" xr3:uid="{A541F81A-8468-D641-8F16-C828B8CDC351}" name="Column12787" dataDxfId="3597"/>
    <tableColumn id="12788" xr3:uid="{6D4C5407-C749-4E4D-83EE-D0426C7CE046}" name="Column12788" dataDxfId="3596"/>
    <tableColumn id="12789" xr3:uid="{87922B41-2BE5-C94D-A7FF-E94CC8156F34}" name="Column12789" dataDxfId="3595"/>
    <tableColumn id="12790" xr3:uid="{99C45CBC-3A42-CD47-AAE1-A39C093E2F71}" name="Column12790" dataDxfId="3594"/>
    <tableColumn id="12791" xr3:uid="{7C5CAEDF-28FD-9A42-9FEC-AC0B3F10549C}" name="Column12791" dataDxfId="3593"/>
    <tableColumn id="12792" xr3:uid="{C607EB71-830C-6A4D-AFEB-C52C3A03A1E5}" name="Column12792" dataDxfId="3592"/>
    <tableColumn id="12793" xr3:uid="{F365784A-9820-1740-A19B-FCCDF281FC58}" name="Column12793" dataDxfId="3591"/>
    <tableColumn id="12794" xr3:uid="{D7BA8FFD-AC36-8641-B8F6-2A2D39531FD6}" name="Column12794" dataDxfId="3590"/>
    <tableColumn id="12795" xr3:uid="{927879A9-78F7-7C4A-9907-43626374C28F}" name="Column12795" dataDxfId="3589"/>
    <tableColumn id="12796" xr3:uid="{6E8901EE-C74B-634A-AF25-6B3BD28C5A8F}" name="Column12796" dataDxfId="3588"/>
    <tableColumn id="12797" xr3:uid="{CCB5D347-698D-5841-BD2E-523627199962}" name="Column12797" dataDxfId="3587"/>
    <tableColumn id="12798" xr3:uid="{2A3E6CD8-2158-244E-A421-1AB3191C6850}" name="Column12798" dataDxfId="3586"/>
    <tableColumn id="12799" xr3:uid="{8AEB3789-6B3F-AC41-9339-82F726594E54}" name="Column12799" dataDxfId="3585"/>
    <tableColumn id="12800" xr3:uid="{A04F270E-B687-E049-B661-D91F46649225}" name="Column12800" dataDxfId="3584"/>
    <tableColumn id="12801" xr3:uid="{F97A5A7D-C9F8-BD47-B217-D5A537CCBC58}" name="Column12801" dataDxfId="3583"/>
    <tableColumn id="12802" xr3:uid="{E4CF0488-D44B-F746-A061-069FB4E34E35}" name="Column12802" dataDxfId="3582"/>
    <tableColumn id="12803" xr3:uid="{ECC88BA6-F25B-6346-BC81-338F9A7172AF}" name="Column12803" dataDxfId="3581"/>
    <tableColumn id="12804" xr3:uid="{667D4954-56E3-8147-AE13-B1306FC10BD4}" name="Column12804" dataDxfId="3580"/>
    <tableColumn id="12805" xr3:uid="{EED25100-8FC0-5841-BD6C-0BB613E772AE}" name="Column12805" dataDxfId="3579"/>
    <tableColumn id="12806" xr3:uid="{F13EBFB6-7F8D-4748-966A-A20D192E1358}" name="Column12806" dataDxfId="3578"/>
    <tableColumn id="12807" xr3:uid="{157D8C86-E427-6448-834C-48157716F546}" name="Column12807" dataDxfId="3577"/>
    <tableColumn id="12808" xr3:uid="{3D3A76A1-7DA0-8E44-8801-EFB5433FB1D6}" name="Column12808" dataDxfId="3576"/>
    <tableColumn id="12809" xr3:uid="{DB1BE1E1-64BB-6D4B-9149-59ADEECFB833}" name="Column12809" dataDxfId="3575"/>
    <tableColumn id="12810" xr3:uid="{E05CFF25-92E3-4449-A8DF-251B3871B399}" name="Column12810" dataDxfId="3574"/>
    <tableColumn id="12811" xr3:uid="{B54A0BFB-FDB8-3644-B2E6-D80471693426}" name="Column12811" dataDxfId="3573"/>
    <tableColumn id="12812" xr3:uid="{6498E748-84A1-0D41-80DE-14E6B6E655BB}" name="Column12812" dataDxfId="3572"/>
    <tableColumn id="12813" xr3:uid="{F02A681D-3442-6447-BA63-9CDAD0D01453}" name="Column12813" dataDxfId="3571"/>
    <tableColumn id="12814" xr3:uid="{76FCD202-8AFC-A041-B2BF-D30C29615422}" name="Column12814" dataDxfId="3570"/>
    <tableColumn id="12815" xr3:uid="{23966215-C7FC-D74B-A649-81D0108C1065}" name="Column12815" dataDxfId="3569"/>
    <tableColumn id="12816" xr3:uid="{5F526D1E-DFBF-354A-9302-E26596ECC128}" name="Column12816" dataDxfId="3568"/>
    <tableColumn id="12817" xr3:uid="{F4344D54-739B-654D-BC2A-716CE93C7ABC}" name="Column12817" dataDxfId="3567"/>
    <tableColumn id="12818" xr3:uid="{A328CF0F-78C3-0549-BCA6-FB2ADB076D8A}" name="Column12818" dataDxfId="3566"/>
    <tableColumn id="12819" xr3:uid="{0D447EAE-2EDA-B34C-8D44-6904229457A2}" name="Column12819" dataDxfId="3565"/>
    <tableColumn id="12820" xr3:uid="{A960CC07-7521-CC41-AF7B-30E8557C865F}" name="Column12820" dataDxfId="3564"/>
    <tableColumn id="12821" xr3:uid="{0978E713-6EBC-D749-826C-5D2029B0AC3B}" name="Column12821" dataDxfId="3563"/>
    <tableColumn id="12822" xr3:uid="{82A3FE45-90D6-764B-B3CD-E6A56FA2515E}" name="Column12822" dataDxfId="3562"/>
    <tableColumn id="12823" xr3:uid="{C243A200-AA14-D44C-8983-6CCD54B2B7A3}" name="Column12823" dataDxfId="3561"/>
    <tableColumn id="12824" xr3:uid="{8A53F10E-94CA-2B4A-82B5-B8A5448D703C}" name="Column12824" dataDxfId="3560"/>
    <tableColumn id="12825" xr3:uid="{B3BEAA61-C5FC-EB46-ABB9-903507B3D156}" name="Column12825" dataDxfId="3559"/>
    <tableColumn id="12826" xr3:uid="{01381844-B1AF-7741-BF1C-9AAE11B544E6}" name="Column12826" dataDxfId="3558"/>
    <tableColumn id="12827" xr3:uid="{D373E8E8-5FAA-FC46-9567-93EFAF28EA10}" name="Column12827" dataDxfId="3557"/>
    <tableColumn id="12828" xr3:uid="{CF813C65-F896-6C4A-B6F6-527DB0DB00B8}" name="Column12828" dataDxfId="3556"/>
    <tableColumn id="12829" xr3:uid="{B0808966-A00F-E043-8661-1C24EB267F6C}" name="Column12829" dataDxfId="3555"/>
    <tableColumn id="12830" xr3:uid="{291DF5A7-BCBA-8C4D-A8A5-D021491D1F87}" name="Column12830" dataDxfId="3554"/>
    <tableColumn id="12831" xr3:uid="{72305956-4B74-534D-BF13-3477DA4E6E19}" name="Column12831" dataDxfId="3553"/>
    <tableColumn id="12832" xr3:uid="{D860C589-871A-354A-8DCC-18A456583361}" name="Column12832" dataDxfId="3552"/>
    <tableColumn id="12833" xr3:uid="{01197DB5-E06D-D740-8C69-1A3F69E8A309}" name="Column12833" dataDxfId="3551"/>
    <tableColumn id="12834" xr3:uid="{059AA3E4-E12B-EE41-A132-CCDD760D003F}" name="Column12834" dataDxfId="3550"/>
    <tableColumn id="12835" xr3:uid="{D73AD7CB-644B-4E43-A41F-189E2B03AD6B}" name="Column12835" dataDxfId="3549"/>
    <tableColumn id="12836" xr3:uid="{90DE07FC-1FE7-2747-9C4F-C32DD07A3FBE}" name="Column12836" dataDxfId="3548"/>
    <tableColumn id="12837" xr3:uid="{18EC1C56-E95E-8146-AAF4-2CC7E7BC904F}" name="Column12837" dataDxfId="3547"/>
    <tableColumn id="12838" xr3:uid="{B474ABC9-3333-4347-B0F1-E6C83CE6ACEA}" name="Column12838" dataDxfId="3546"/>
    <tableColumn id="12839" xr3:uid="{FDA4E91D-0B3A-C548-A28A-AA09368F528E}" name="Column12839" dataDxfId="3545"/>
    <tableColumn id="12840" xr3:uid="{13310ADF-77A8-FA4F-8012-BDF37F1963FA}" name="Column12840" dataDxfId="3544"/>
    <tableColumn id="12841" xr3:uid="{5B4DBFCA-B251-4F4E-A870-D7EF9E867F2E}" name="Column12841" dataDxfId="3543"/>
    <tableColumn id="12842" xr3:uid="{C1FD7CA4-9472-574B-9B2D-2A32E2584D57}" name="Column12842" dataDxfId="3542"/>
    <tableColumn id="12843" xr3:uid="{1B395CB7-D38F-894C-A9D8-6ACDEEDF6E17}" name="Column12843" dataDxfId="3541"/>
    <tableColumn id="12844" xr3:uid="{EF1298A7-CC0E-9344-8D46-950B2BAC7269}" name="Column12844" dataDxfId="3540"/>
    <tableColumn id="12845" xr3:uid="{12E16DC2-0428-2D4C-B2E7-E552576A0F14}" name="Column12845" dataDxfId="3539"/>
    <tableColumn id="12846" xr3:uid="{37BCFFDB-1A87-7049-882D-412E1FB11040}" name="Column12846" dataDxfId="3538"/>
    <tableColumn id="12847" xr3:uid="{8369386C-3008-CC41-AFD9-E70A4C152593}" name="Column12847" dataDxfId="3537"/>
    <tableColumn id="12848" xr3:uid="{D820BF23-0942-DB4B-A0DF-7D2A4233701F}" name="Column12848" dataDxfId="3536"/>
    <tableColumn id="12849" xr3:uid="{379AC259-792F-0D4C-A97E-8C008B8C2AA6}" name="Column12849" dataDxfId="3535"/>
    <tableColumn id="12850" xr3:uid="{F8EE94D5-6135-094D-91A0-9C5AAF936194}" name="Column12850" dataDxfId="3534"/>
    <tableColumn id="12851" xr3:uid="{6D6DC03E-123F-774F-A761-5D2855B20DE2}" name="Column12851" dataDxfId="3533"/>
    <tableColumn id="12852" xr3:uid="{C9B5E69E-B024-D349-BF9D-BAFBD15485F6}" name="Column12852" dataDxfId="3532"/>
    <tableColumn id="12853" xr3:uid="{07884B39-D81C-C14C-9717-C10B017FD9F1}" name="Column12853" dataDxfId="3531"/>
    <tableColumn id="12854" xr3:uid="{28BE9510-6CAC-0047-B282-CDF1555F48A2}" name="Column12854" dataDxfId="3530"/>
    <tableColumn id="12855" xr3:uid="{5BEE366B-BD73-1B4C-831F-69477628FA0D}" name="Column12855" dataDxfId="3529"/>
    <tableColumn id="12856" xr3:uid="{AC9B6696-9F21-5145-8100-F5A23A9EDD8A}" name="Column12856" dataDxfId="3528"/>
    <tableColumn id="12857" xr3:uid="{D056E228-9354-EE44-8B53-DC86431EA12E}" name="Column12857" dataDxfId="3527"/>
    <tableColumn id="12858" xr3:uid="{35157ABA-3519-5840-A572-94E256C65039}" name="Column12858" dataDxfId="3526"/>
    <tableColumn id="12859" xr3:uid="{38FF5FCB-A166-8245-ACFF-B520CD464BC7}" name="Column12859" dataDxfId="3525"/>
    <tableColumn id="12860" xr3:uid="{ECD9919A-56BC-BB49-A4C2-26E093CD8582}" name="Column12860" dataDxfId="3524"/>
    <tableColumn id="12861" xr3:uid="{15BAB95B-1431-F54C-B9BD-EC259C45E2CD}" name="Column12861" dataDxfId="3523"/>
    <tableColumn id="12862" xr3:uid="{C308968E-B2D7-1349-82A8-6B0121385DC1}" name="Column12862" dataDxfId="3522"/>
    <tableColumn id="12863" xr3:uid="{9392219E-4F87-4C4D-9539-DA6EA6F8483F}" name="Column12863" dataDxfId="3521"/>
    <tableColumn id="12864" xr3:uid="{8E0C37FB-E3DE-CA42-976D-265BAC64A077}" name="Column12864" dataDxfId="3520"/>
    <tableColumn id="12865" xr3:uid="{7573082A-5E04-874B-BC29-D20F1676EE52}" name="Column12865" dataDxfId="3519"/>
    <tableColumn id="12866" xr3:uid="{8B8C3067-7104-F748-821E-4510121980CA}" name="Column12866" dataDxfId="3518"/>
    <tableColumn id="12867" xr3:uid="{6D6370E9-7205-E94F-AC69-3253A44FDAC8}" name="Column12867" dataDxfId="3517"/>
    <tableColumn id="12868" xr3:uid="{B419BEA5-24B2-5942-BE4F-0D5A07079591}" name="Column12868" dataDxfId="3516"/>
    <tableColumn id="12869" xr3:uid="{21052D2B-7F02-ED43-9F5D-3B6B56A4EC74}" name="Column12869" dataDxfId="3515"/>
    <tableColumn id="12870" xr3:uid="{A53A6756-4B85-0F49-AA58-C88E9E76D196}" name="Column12870" dataDxfId="3514"/>
    <tableColumn id="12871" xr3:uid="{79322F2C-3B0B-6D46-9D30-E1B27DC186D3}" name="Column12871" dataDxfId="3513"/>
    <tableColumn id="12872" xr3:uid="{E5640026-34C9-3348-9F00-D0CAF4EC08E4}" name="Column12872" dataDxfId="3512"/>
    <tableColumn id="12873" xr3:uid="{EA21AC6D-FC67-5A47-B66D-518DD179E3FF}" name="Column12873" dataDxfId="3511"/>
    <tableColumn id="12874" xr3:uid="{6CC9B7DD-8351-224A-BE6D-72320AD9C49F}" name="Column12874" dataDxfId="3510"/>
    <tableColumn id="12875" xr3:uid="{83C08BBC-17FE-F742-856A-0C62313A7342}" name="Column12875" dataDxfId="3509"/>
    <tableColumn id="12876" xr3:uid="{D5CABC47-C84A-5046-BCDB-D3830A7D3202}" name="Column12876" dataDxfId="3508"/>
    <tableColumn id="12877" xr3:uid="{BCCBD5F4-5024-3249-8D8B-40D5FF2E1591}" name="Column12877" dataDxfId="3507"/>
    <tableColumn id="12878" xr3:uid="{C49EBB23-50E5-CB46-BE0D-E4779C967DB8}" name="Column12878" dataDxfId="3506"/>
    <tableColumn id="12879" xr3:uid="{D5D0BDC8-7FD3-9A43-8254-6807A01E7394}" name="Column12879" dataDxfId="3505"/>
    <tableColumn id="12880" xr3:uid="{403C6267-25F8-434B-B0FE-D7FF2EA4D640}" name="Column12880" dataDxfId="3504"/>
    <tableColumn id="12881" xr3:uid="{DCB4E331-C4AE-C941-A998-3633B486E65B}" name="Column12881" dataDxfId="3503"/>
    <tableColumn id="12882" xr3:uid="{F014ED67-635F-844F-B757-E20F0EDA5499}" name="Column12882" dataDxfId="3502"/>
    <tableColumn id="12883" xr3:uid="{36E31515-9FDE-C44C-AA6D-16A93C5F0FCA}" name="Column12883" dataDxfId="3501"/>
    <tableColumn id="12884" xr3:uid="{6EC8AAD3-F8DE-C74C-BCBB-827B7D5D9ADF}" name="Column12884" dataDxfId="3500"/>
    <tableColumn id="12885" xr3:uid="{0328CB54-3F51-DD44-9BDF-D34394E9A624}" name="Column12885" dataDxfId="3499"/>
    <tableColumn id="12886" xr3:uid="{FE9CB420-17B0-194F-A080-C2CE9F42EB37}" name="Column12886" dataDxfId="3498"/>
    <tableColumn id="12887" xr3:uid="{30D744A6-1B5C-2941-AF18-769032E4BA8D}" name="Column12887" dataDxfId="3497"/>
    <tableColumn id="12888" xr3:uid="{CAA17654-CC7C-4E4D-92A1-A71890F6DB72}" name="Column12888" dataDxfId="3496"/>
    <tableColumn id="12889" xr3:uid="{423EA2CE-EF1E-A141-9467-FA3E684D09E5}" name="Column12889" dataDxfId="3495"/>
    <tableColumn id="12890" xr3:uid="{E48F591B-9305-EF4F-9634-85E240F55521}" name="Column12890" dataDxfId="3494"/>
    <tableColumn id="12891" xr3:uid="{265CCFD5-C300-6A4A-B8C2-FF2B0E3414F6}" name="Column12891" dataDxfId="3493"/>
    <tableColumn id="12892" xr3:uid="{7330CCC7-8909-D346-A902-F8999B0FF920}" name="Column12892" dataDxfId="3492"/>
    <tableColumn id="12893" xr3:uid="{E168455C-4B0F-C545-B169-C8F7D476BC20}" name="Column12893" dataDxfId="3491"/>
    <tableColumn id="12894" xr3:uid="{453A891F-8B3C-3A4B-8CC4-39006D047E6C}" name="Column12894" dataDxfId="3490"/>
    <tableColumn id="12895" xr3:uid="{76D39B94-41B4-E24F-B1C0-C0F7D81DC6AB}" name="Column12895" dataDxfId="3489"/>
    <tableColumn id="12896" xr3:uid="{D7167ABC-1DDC-0F44-B8BD-B0C42D6E1413}" name="Column12896" dataDxfId="3488"/>
    <tableColumn id="12897" xr3:uid="{D600B285-A313-ED44-B0EC-260E4C3A07F4}" name="Column12897" dataDxfId="3487"/>
    <tableColumn id="12898" xr3:uid="{1B6E1B2B-6AA9-164B-A83B-4BBA6A7ABB99}" name="Column12898" dataDxfId="3486"/>
    <tableColumn id="12899" xr3:uid="{255320E7-237A-9345-A94E-DB91AF065EAA}" name="Column12899" dataDxfId="3485"/>
    <tableColumn id="12900" xr3:uid="{E3E72FFD-4AE6-8341-B945-D2475632E6ED}" name="Column12900" dataDxfId="3484"/>
    <tableColumn id="12901" xr3:uid="{2B913B07-13A9-3D44-9666-C9E4D93F5848}" name="Column12901" dataDxfId="3483"/>
    <tableColumn id="12902" xr3:uid="{F3A19863-9069-3D46-8B47-1FBC8ABF49FE}" name="Column12902" dataDxfId="3482"/>
    <tableColumn id="12903" xr3:uid="{02DAFBC0-321A-BC4B-AB40-F215F36F3189}" name="Column12903" dataDxfId="3481"/>
    <tableColumn id="12904" xr3:uid="{6A99C01C-A5A3-E940-92BC-2D7C505689DE}" name="Column12904" dataDxfId="3480"/>
    <tableColumn id="12905" xr3:uid="{72FD8A7D-158B-474B-9BAE-F1C1A08B724B}" name="Column12905" dataDxfId="3479"/>
    <tableColumn id="12906" xr3:uid="{14ABD4EE-8A11-F04D-94F5-7A3E1E20554E}" name="Column12906" dataDxfId="3478"/>
    <tableColumn id="12907" xr3:uid="{5CEE1CF0-3363-EE45-8AD6-60E34C23614A}" name="Column12907" dataDxfId="3477"/>
    <tableColumn id="12908" xr3:uid="{2024ADA1-2BEC-E047-8F08-398FA6A86162}" name="Column12908" dataDxfId="3476"/>
    <tableColumn id="12909" xr3:uid="{9B5B7479-ECA2-8045-96CE-5D53D37A3C32}" name="Column12909" dataDxfId="3475"/>
    <tableColumn id="12910" xr3:uid="{C84880F7-7221-EC41-9D0F-DD525B15E5A9}" name="Column12910" dataDxfId="3474"/>
    <tableColumn id="12911" xr3:uid="{771DEB28-F628-174F-A213-C4B0E2338122}" name="Column12911" dataDxfId="3473"/>
    <tableColumn id="12912" xr3:uid="{1D924827-842B-AE4E-AA43-0B4B9E0D5344}" name="Column12912" dataDxfId="3472"/>
    <tableColumn id="12913" xr3:uid="{2032BEEA-D8C8-0942-A9F8-F502E65ECE90}" name="Column12913" dataDxfId="3471"/>
    <tableColumn id="12914" xr3:uid="{621971B8-1CF3-8942-9AA0-6A94185475E8}" name="Column12914" dataDxfId="3470"/>
    <tableColumn id="12915" xr3:uid="{EBDFE53C-C2E3-A04C-82A2-9E73A4CF1D6B}" name="Column12915" dataDxfId="3469"/>
    <tableColumn id="12916" xr3:uid="{F459469D-3786-704A-8B4D-C07161DFA5C0}" name="Column12916" dataDxfId="3468"/>
    <tableColumn id="12917" xr3:uid="{A92234B5-81AE-D84A-A2ED-53C21BB3D960}" name="Column12917" dataDxfId="3467"/>
    <tableColumn id="12918" xr3:uid="{E2427BEE-E1E5-2E44-B53B-18C6725A4DF0}" name="Column12918" dataDxfId="3466"/>
    <tableColumn id="12919" xr3:uid="{170B3462-76C4-8540-8484-8BEB549E370B}" name="Column12919" dataDxfId="3465"/>
    <tableColumn id="12920" xr3:uid="{AE2DC38E-3B1B-574B-8BD8-B5076CAE4E4C}" name="Column12920" dataDxfId="3464"/>
    <tableColumn id="12921" xr3:uid="{5F9D5F20-BC8C-5F40-A95F-D1A54A9AD3B0}" name="Column12921" dataDxfId="3463"/>
    <tableColumn id="12922" xr3:uid="{1C998D19-061C-3F4D-943C-89105C539FE7}" name="Column12922" dataDxfId="3462"/>
    <tableColumn id="12923" xr3:uid="{9CFC0687-1E2E-C645-82DB-81C39EF5A92E}" name="Column12923" dataDxfId="3461"/>
    <tableColumn id="12924" xr3:uid="{A4DC6ECA-C96D-2F40-9982-DFB7C0CEC8D3}" name="Column12924" dataDxfId="3460"/>
    <tableColumn id="12925" xr3:uid="{760D4095-36AF-0A4E-A206-A39AF9C75A2E}" name="Column12925" dataDxfId="3459"/>
    <tableColumn id="12926" xr3:uid="{8613AFC6-0489-AA42-91FC-05E51A174A94}" name="Column12926" dataDxfId="3458"/>
    <tableColumn id="12927" xr3:uid="{803E76CD-746E-3F41-B167-14AA157629A0}" name="Column12927" dataDxfId="3457"/>
    <tableColumn id="12928" xr3:uid="{383E9B43-5C6F-654C-8E2D-AA2E83A258F3}" name="Column12928" dataDxfId="3456"/>
    <tableColumn id="12929" xr3:uid="{E8B5FEC5-7D0C-9D41-B1AE-3C56D6A4A705}" name="Column12929" dataDxfId="3455"/>
    <tableColumn id="12930" xr3:uid="{A744976E-0414-A043-A20A-667767807317}" name="Column12930" dataDxfId="3454"/>
    <tableColumn id="12931" xr3:uid="{87E0D89B-3388-BB48-BA71-724D39991CE7}" name="Column12931" dataDxfId="3453"/>
    <tableColumn id="12932" xr3:uid="{DF9C584C-6BF2-3C47-B10B-95C7218AE2A9}" name="Column12932" dataDxfId="3452"/>
    <tableColumn id="12933" xr3:uid="{636C83B7-2AA6-EE43-8AE7-43C3D4462AEF}" name="Column12933" dataDxfId="3451"/>
    <tableColumn id="12934" xr3:uid="{46CABA50-7CA8-2F40-8C7B-C04CE9898FA2}" name="Column12934" dataDxfId="3450"/>
    <tableColumn id="12935" xr3:uid="{AA0B79EF-597E-5440-8041-4DCF834E0CAE}" name="Column12935" dataDxfId="3449"/>
    <tableColumn id="12936" xr3:uid="{FD313370-5FEF-7049-96A6-65546853C445}" name="Column12936" dataDxfId="3448"/>
    <tableColumn id="12937" xr3:uid="{8BCE2A3D-659D-FC45-9FA9-23ADE157B01D}" name="Column12937" dataDxfId="3447"/>
    <tableColumn id="12938" xr3:uid="{9F18D272-BE56-E445-95E7-8B59EC2C93F7}" name="Column12938" dataDxfId="3446"/>
    <tableColumn id="12939" xr3:uid="{55CD0294-F45E-7948-8F23-6E10CF60027B}" name="Column12939" dataDxfId="3445"/>
    <tableColumn id="12940" xr3:uid="{2DE6573C-0827-6F4D-8954-35A70009F415}" name="Column12940" dataDxfId="3444"/>
    <tableColumn id="12941" xr3:uid="{DD9E9487-3085-2D44-9BC8-8775305DBBC9}" name="Column12941" dataDxfId="3443"/>
    <tableColumn id="12942" xr3:uid="{1A11CCC2-2B51-FC4A-BEB7-FD02598D4BF0}" name="Column12942" dataDxfId="3442"/>
    <tableColumn id="12943" xr3:uid="{718BF9F2-F014-7546-9412-0DC43E0B9D0B}" name="Column12943" dataDxfId="3441"/>
    <tableColumn id="12944" xr3:uid="{33A54C5E-EDCB-1941-A0E5-8DF1FD79495E}" name="Column12944" dataDxfId="3440"/>
    <tableColumn id="12945" xr3:uid="{31ACC019-1725-2140-81A9-3F655E8161B7}" name="Column12945" dataDxfId="3439"/>
    <tableColumn id="12946" xr3:uid="{15ACCF42-A8B7-084C-956C-54CEFD641B5F}" name="Column12946" dataDxfId="3438"/>
    <tableColumn id="12947" xr3:uid="{477F043D-AE0D-9741-91B5-B639A151EACB}" name="Column12947" dataDxfId="3437"/>
    <tableColumn id="12948" xr3:uid="{2D10CAB0-E5C3-E249-8473-4AE618D7C4B6}" name="Column12948" dataDxfId="3436"/>
    <tableColumn id="12949" xr3:uid="{4B39BD95-642E-6645-935C-E32E7A01D0F2}" name="Column12949" dataDxfId="3435"/>
    <tableColumn id="12950" xr3:uid="{77693283-D53D-4441-8EC1-976720B61AB1}" name="Column12950" dataDxfId="3434"/>
    <tableColumn id="12951" xr3:uid="{83AA0D98-D70C-F54C-8567-F4BFB9B60EF6}" name="Column12951" dataDxfId="3433"/>
    <tableColumn id="12952" xr3:uid="{2B913785-4993-944B-904B-C26B14C0D0A6}" name="Column12952" dataDxfId="3432"/>
    <tableColumn id="12953" xr3:uid="{B8C4287A-1E3D-D44A-83CA-F93737F92CD8}" name="Column12953" dataDxfId="3431"/>
    <tableColumn id="12954" xr3:uid="{D59E7145-C48A-C342-99F5-5CC915B7AEE7}" name="Column12954" dataDxfId="3430"/>
    <tableColumn id="12955" xr3:uid="{95E5D43F-B266-4E42-A433-0ACEAD410D73}" name="Column12955" dataDxfId="3429"/>
    <tableColumn id="12956" xr3:uid="{B83AAD45-CDFE-0D40-A120-EFA10E6162E3}" name="Column12956" dataDxfId="3428"/>
    <tableColumn id="12957" xr3:uid="{05C762DB-951A-234F-A3F4-B5701BBE433F}" name="Column12957" dataDxfId="3427"/>
    <tableColumn id="12958" xr3:uid="{DCD98CFC-BB19-0343-9564-35A07F77E020}" name="Column12958" dataDxfId="3426"/>
    <tableColumn id="12959" xr3:uid="{D94543FD-4E13-C846-8D4D-014FBBCE3957}" name="Column12959" dataDxfId="3425"/>
    <tableColumn id="12960" xr3:uid="{DE788C74-0827-6848-B5E8-6EEF5BF5FD6A}" name="Column12960" dataDxfId="3424"/>
    <tableColumn id="12961" xr3:uid="{83AB8F6F-DD11-5644-9077-32DFFD1B6DBD}" name="Column12961" dataDxfId="3423"/>
    <tableColumn id="12962" xr3:uid="{1BD3065F-E727-3648-9884-39DC90BC3FBE}" name="Column12962" dataDxfId="3422"/>
    <tableColumn id="12963" xr3:uid="{B2EC8EF6-CB24-2345-BE42-CAFDF5582020}" name="Column12963" dataDxfId="3421"/>
    <tableColumn id="12964" xr3:uid="{DB1D445B-7EEB-E84D-B3A0-538810A7BC0A}" name="Column12964" dataDxfId="3420"/>
    <tableColumn id="12965" xr3:uid="{3CA04427-4B58-CB4F-ADDC-9CCC5F78A31A}" name="Column12965" dataDxfId="3419"/>
    <tableColumn id="12966" xr3:uid="{21F918A3-078A-F645-9370-A72214EF0BCF}" name="Column12966" dataDxfId="3418"/>
    <tableColumn id="12967" xr3:uid="{54822949-1F2E-F649-B72A-5BF6F04A003D}" name="Column12967" dataDxfId="3417"/>
    <tableColumn id="12968" xr3:uid="{38CB827B-84A0-D648-951C-5EA327E3DA8F}" name="Column12968" dataDxfId="3416"/>
    <tableColumn id="12969" xr3:uid="{1165FEB6-93EE-674B-AD23-7DE073CB2219}" name="Column12969" dataDxfId="3415"/>
    <tableColumn id="12970" xr3:uid="{BA815007-BE89-9D45-B58E-DBB21D3F482B}" name="Column12970" dataDxfId="3414"/>
    <tableColumn id="12971" xr3:uid="{62138CF4-E3E5-5647-8044-D050496D7AAE}" name="Column12971" dataDxfId="3413"/>
    <tableColumn id="12972" xr3:uid="{225C593B-720A-3840-AD83-D52743648047}" name="Column12972" dataDxfId="3412"/>
    <tableColumn id="12973" xr3:uid="{6515C827-17A3-6146-B85D-463583D1903E}" name="Column12973" dataDxfId="3411"/>
    <tableColumn id="12974" xr3:uid="{95FAE9DE-843E-FB40-9873-2424F7128ABE}" name="Column12974" dataDxfId="3410"/>
    <tableColumn id="12975" xr3:uid="{3B1ED7A7-6BA5-124B-B5D5-42274C987BF2}" name="Column12975" dataDxfId="3409"/>
    <tableColumn id="12976" xr3:uid="{725E05C7-6AF3-F14B-8AA9-57A971AC060D}" name="Column12976" dataDxfId="3408"/>
    <tableColumn id="12977" xr3:uid="{FAE1C8D4-407D-9A45-A366-3422B8A8F05A}" name="Column12977" dataDxfId="3407"/>
    <tableColumn id="12978" xr3:uid="{080BDEE5-DDD7-5542-AE94-21D649C96CC2}" name="Column12978" dataDxfId="3406"/>
    <tableColumn id="12979" xr3:uid="{DFCDCDED-C98B-CF49-B899-C13D05301A0C}" name="Column12979" dataDxfId="3405"/>
    <tableColumn id="12980" xr3:uid="{2F200FDE-DB70-1742-9D20-88EE8F66A8CC}" name="Column12980" dataDxfId="3404"/>
    <tableColumn id="12981" xr3:uid="{6BB18337-B125-8746-8B57-C63D1D403A69}" name="Column12981" dataDxfId="3403"/>
    <tableColumn id="12982" xr3:uid="{0EF80F5B-5A74-0940-92C9-05DCEA5EC24D}" name="Column12982" dataDxfId="3402"/>
    <tableColumn id="12983" xr3:uid="{8A158A40-FD37-CE43-8EC0-FEE2CAA78F49}" name="Column12983" dataDxfId="3401"/>
    <tableColumn id="12984" xr3:uid="{4853FAA4-BEEE-914A-B0BC-E385D2CDF886}" name="Column12984" dataDxfId="3400"/>
    <tableColumn id="12985" xr3:uid="{B3EFD113-7AD0-374A-ADDD-D6FD8F0551CB}" name="Column12985" dataDxfId="3399"/>
    <tableColumn id="12986" xr3:uid="{EBF96E02-91CE-8A48-A71A-A111F3B84D91}" name="Column12986" dataDxfId="3398"/>
    <tableColumn id="12987" xr3:uid="{988479C2-A714-6C44-A863-45F3FAD66960}" name="Column12987" dataDxfId="3397"/>
    <tableColumn id="12988" xr3:uid="{CD9DC1C4-7C20-8D4A-8C67-2FE34767B998}" name="Column12988" dataDxfId="3396"/>
    <tableColumn id="12989" xr3:uid="{1A5B3D00-BE3E-F44A-978B-FB5D1D378BBC}" name="Column12989" dataDxfId="3395"/>
    <tableColumn id="12990" xr3:uid="{8B589B05-C62E-3B47-A84A-C8A12FAB441E}" name="Column12990" dataDxfId="3394"/>
    <tableColumn id="12991" xr3:uid="{B21A8E2C-B097-B842-AC27-F3D96020C711}" name="Column12991" dataDxfId="3393"/>
    <tableColumn id="12992" xr3:uid="{75D8F93E-F08C-354E-ABC6-D09734CB33E1}" name="Column12992" dataDxfId="3392"/>
    <tableColumn id="12993" xr3:uid="{E8299E46-325A-A744-840A-9895C9FD8AB0}" name="Column12993" dataDxfId="3391"/>
    <tableColumn id="12994" xr3:uid="{0CD9221D-93B2-4C41-AA67-9DEC18D73910}" name="Column12994" dataDxfId="3390"/>
    <tableColumn id="12995" xr3:uid="{1471883B-96A4-B14D-96AE-1EB3EE5C0FCA}" name="Column12995" dataDxfId="3389"/>
    <tableColumn id="12996" xr3:uid="{2F8D4E6E-E492-3640-B850-7D79AAAAEE8F}" name="Column12996" dataDxfId="3388"/>
    <tableColumn id="12997" xr3:uid="{E0426F6C-7319-DA47-A196-85BF953E3E6E}" name="Column12997" dataDxfId="3387"/>
    <tableColumn id="12998" xr3:uid="{8E3FB944-5D67-3A41-BF23-5546BE2EE8DA}" name="Column12998" dataDxfId="3386"/>
    <tableColumn id="12999" xr3:uid="{A3F6A20C-0222-8D42-8F0E-7CEED3B420D9}" name="Column12999" dataDxfId="3385"/>
    <tableColumn id="13000" xr3:uid="{652084EC-5198-0B48-82F8-17125F65DFD8}" name="Column13000" dataDxfId="3384"/>
    <tableColumn id="13001" xr3:uid="{D15AA082-75CA-1440-950E-BE6F207677F3}" name="Column13001" dataDxfId="3383"/>
    <tableColumn id="13002" xr3:uid="{9724775A-E442-4A43-B68C-C0B7C008AB25}" name="Column13002" dataDxfId="3382"/>
    <tableColumn id="13003" xr3:uid="{5A88A228-81C6-E544-BB46-A85005108051}" name="Column13003" dataDxfId="3381"/>
    <tableColumn id="13004" xr3:uid="{F52D158F-0283-5346-9AE5-B6579A2C73F5}" name="Column13004" dataDxfId="3380"/>
    <tableColumn id="13005" xr3:uid="{F74381D2-15B5-274B-9303-C6B5E7545696}" name="Column13005" dataDxfId="3379"/>
    <tableColumn id="13006" xr3:uid="{DC29211B-7399-C34B-890C-52B8071BE0A0}" name="Column13006" dataDxfId="3378"/>
    <tableColumn id="13007" xr3:uid="{52FAE7AD-8208-ED42-8BD3-378A65CC1460}" name="Column13007" dataDxfId="3377"/>
    <tableColumn id="13008" xr3:uid="{4E0B4B6A-DB16-0C4A-B825-45575E00F2E8}" name="Column13008" dataDxfId="3376"/>
    <tableColumn id="13009" xr3:uid="{7AB58BAE-757D-D941-8C26-DD2735FE3066}" name="Column13009" dataDxfId="3375"/>
    <tableColumn id="13010" xr3:uid="{654AFDDC-32F5-2D49-8ACE-A2D5B9E382B6}" name="Column13010" dataDxfId="3374"/>
    <tableColumn id="13011" xr3:uid="{8483CACC-AD41-7540-9517-390EEB8CBA50}" name="Column13011" dataDxfId="3373"/>
    <tableColumn id="13012" xr3:uid="{394BB22B-3EA3-8543-B4DD-4FDC1EB37162}" name="Column13012" dataDxfId="3372"/>
    <tableColumn id="13013" xr3:uid="{388926D4-2302-2C47-85F4-D3B0D088330B}" name="Column13013" dataDxfId="3371"/>
    <tableColumn id="13014" xr3:uid="{C34B49DF-32A6-EE45-8B29-9891165051AA}" name="Column13014" dataDxfId="3370"/>
    <tableColumn id="13015" xr3:uid="{7078F71B-EAC9-E142-B70C-DDD929435571}" name="Column13015" dataDxfId="3369"/>
    <tableColumn id="13016" xr3:uid="{4B0985C5-0F77-1141-A10F-3C236BEB5B60}" name="Column13016" dataDxfId="3368"/>
    <tableColumn id="13017" xr3:uid="{81551B25-483A-B742-923C-C1E52DE197B4}" name="Column13017" dataDxfId="3367"/>
    <tableColumn id="13018" xr3:uid="{6F0F493C-AD89-8D40-8A38-5528138F7CF3}" name="Column13018" dataDxfId="3366"/>
    <tableColumn id="13019" xr3:uid="{79248FD4-B596-9847-9E65-EEEF774CBDE8}" name="Column13019" dataDxfId="3365"/>
    <tableColumn id="13020" xr3:uid="{C0B286A0-6009-5F44-89AA-C43A4C38C0B3}" name="Column13020" dataDxfId="3364"/>
    <tableColumn id="13021" xr3:uid="{6D8C0469-A756-344C-BCE5-95EB4D202F04}" name="Column13021" dataDxfId="3363"/>
    <tableColumn id="13022" xr3:uid="{7906CAB6-18C6-5246-B609-F621A5354EFF}" name="Column13022" dataDxfId="3362"/>
    <tableColumn id="13023" xr3:uid="{1CB8682E-82E3-D641-8AF8-21698733FA3F}" name="Column13023" dataDxfId="3361"/>
    <tableColumn id="13024" xr3:uid="{6D21879B-FFA5-0F4C-8098-FE7C7117D286}" name="Column13024" dataDxfId="3360"/>
    <tableColumn id="13025" xr3:uid="{E3C1B3BD-36DD-DE45-9B62-A98D637EF211}" name="Column13025" dataDxfId="3359"/>
    <tableColumn id="13026" xr3:uid="{A47A1813-2C27-F54B-96A7-FFC18D9FD72C}" name="Column13026" dataDxfId="3358"/>
    <tableColumn id="13027" xr3:uid="{F3087EEC-2AEB-E848-8025-FD6B5351FB80}" name="Column13027" dataDxfId="3357"/>
    <tableColumn id="13028" xr3:uid="{8EBB437D-B650-D543-B47A-8251FD6233EF}" name="Column13028" dataDxfId="3356"/>
    <tableColumn id="13029" xr3:uid="{663EABD6-7CC4-5A46-AA3B-4EFE6F7E14D6}" name="Column13029" dataDxfId="3355"/>
    <tableColumn id="13030" xr3:uid="{DCEE0CF3-15B8-134B-A1B7-F75575BC186E}" name="Column13030" dataDxfId="3354"/>
    <tableColumn id="13031" xr3:uid="{C039B69B-6652-E642-A457-32CFD5D951A6}" name="Column13031" dataDxfId="3353"/>
    <tableColumn id="13032" xr3:uid="{E555F203-0DEF-3545-A8D8-9397A94EBA18}" name="Column13032" dataDxfId="3352"/>
    <tableColumn id="13033" xr3:uid="{1E8B5630-0F9D-DC48-BC72-29AE169FDD26}" name="Column13033" dataDxfId="3351"/>
    <tableColumn id="13034" xr3:uid="{B61F54EB-DD06-294C-9687-6DA17C7B4B18}" name="Column13034" dataDxfId="3350"/>
    <tableColumn id="13035" xr3:uid="{C82DA10F-0CEA-514A-A424-41CEE215CFCD}" name="Column13035" dataDxfId="3349"/>
    <tableColumn id="13036" xr3:uid="{95BECF6D-71E9-1944-88A2-F734D8EBB54F}" name="Column13036" dataDxfId="3348"/>
    <tableColumn id="13037" xr3:uid="{AA0A9376-BC8E-BC47-A199-776495232B6C}" name="Column13037" dataDxfId="3347"/>
    <tableColumn id="13038" xr3:uid="{35CE45D0-01EE-1846-8126-394D08C837F4}" name="Column13038" dataDxfId="3346"/>
    <tableColumn id="13039" xr3:uid="{58C9FEAA-8ADA-2048-ACDF-D1DA9F1CF404}" name="Column13039" dataDxfId="3345"/>
    <tableColumn id="13040" xr3:uid="{EE26C969-F93E-F64B-91EB-332F6A9B9155}" name="Column13040" dataDxfId="3344"/>
    <tableColumn id="13041" xr3:uid="{6ACA8B9B-7D23-3D49-A1B2-05F59559CDF1}" name="Column13041" dataDxfId="3343"/>
    <tableColumn id="13042" xr3:uid="{AEB5E53B-99F5-DD44-B97C-5D23838438C8}" name="Column13042" dataDxfId="3342"/>
    <tableColumn id="13043" xr3:uid="{8936A5E8-B303-A347-8AEF-FC26F69FD1CD}" name="Column13043" dataDxfId="3341"/>
    <tableColumn id="13044" xr3:uid="{824CECBD-5F08-554C-B14C-C28E8A89F58D}" name="Column13044" dataDxfId="3340"/>
    <tableColumn id="13045" xr3:uid="{ADE9531C-8D81-2A4F-A490-E6278EBF218E}" name="Column13045" dataDxfId="3339"/>
    <tableColumn id="13046" xr3:uid="{7FC379DE-5635-0447-A5BD-15CE6C75A4B9}" name="Column13046" dataDxfId="3338"/>
    <tableColumn id="13047" xr3:uid="{B9E372F6-7796-284C-A2B0-9D3328D5BDED}" name="Column13047" dataDxfId="3337"/>
    <tableColumn id="13048" xr3:uid="{39C3485C-E94B-844C-B8E6-3454E48379F4}" name="Column13048" dataDxfId="3336"/>
    <tableColumn id="13049" xr3:uid="{96D382BC-0FCF-684B-ADA4-0F100CD23009}" name="Column13049" dataDxfId="3335"/>
    <tableColumn id="13050" xr3:uid="{07F76B19-FCDF-6C42-BD30-525CF6415FEE}" name="Column13050" dataDxfId="3334"/>
    <tableColumn id="13051" xr3:uid="{C093A8DD-AF46-8444-8269-ACBFB4E541DC}" name="Column13051" dataDxfId="3333"/>
    <tableColumn id="13052" xr3:uid="{B089D2D9-93EA-D349-A927-59DFE6673E5E}" name="Column13052" dataDxfId="3332"/>
    <tableColumn id="13053" xr3:uid="{A57FAFAC-ECFC-D141-8F4B-50C00A1C50BA}" name="Column13053" dataDxfId="3331"/>
    <tableColumn id="13054" xr3:uid="{7866C412-F29B-A44C-85DD-C04E30624E29}" name="Column13054" dataDxfId="3330"/>
    <tableColumn id="13055" xr3:uid="{C5E1916B-1189-5042-A0F6-1D62C4EED576}" name="Column13055" dataDxfId="3329"/>
    <tableColumn id="13056" xr3:uid="{CDC1E77F-09FC-374A-B386-42657CD5424B}" name="Column13056" dataDxfId="3328"/>
    <tableColumn id="13057" xr3:uid="{FBDFBEEF-4202-3A48-A743-AA07576904DC}" name="Column13057" dataDxfId="3327"/>
    <tableColumn id="13058" xr3:uid="{E7F2B082-21A8-D74C-B092-1B6CAB1AD58F}" name="Column13058" dataDxfId="3326"/>
    <tableColumn id="13059" xr3:uid="{BC384D73-74F2-2D49-81DC-A263E0A73A1D}" name="Column13059" dataDxfId="3325"/>
    <tableColumn id="13060" xr3:uid="{9E6AA7A9-4503-ED4A-98AF-4C780D53DFE3}" name="Column13060" dataDxfId="3324"/>
    <tableColumn id="13061" xr3:uid="{22488B11-5BF6-9848-94B9-34AD9BB8EFCA}" name="Column13061" dataDxfId="3323"/>
    <tableColumn id="13062" xr3:uid="{CDFA4C4A-6D11-6E40-A33F-B860E4431AE4}" name="Column13062" dataDxfId="3322"/>
    <tableColumn id="13063" xr3:uid="{7203B10D-6CAE-6F4A-B86B-7C03D254BB67}" name="Column13063" dataDxfId="3321"/>
    <tableColumn id="13064" xr3:uid="{E325EC33-188D-6F43-B301-A2E3259FF8BE}" name="Column13064" dataDxfId="3320"/>
    <tableColumn id="13065" xr3:uid="{6FE2F7BD-9F85-274D-BC35-BD3BC1062EC8}" name="Column13065" dataDxfId="3319"/>
    <tableColumn id="13066" xr3:uid="{1376415E-D4A9-8245-8F87-E7C757FDC939}" name="Column13066" dataDxfId="3318"/>
    <tableColumn id="13067" xr3:uid="{ACE8652A-D8AB-054A-A312-089AE9A1C09E}" name="Column13067" dataDxfId="3317"/>
    <tableColumn id="13068" xr3:uid="{E0864584-7676-3D49-82FB-BB016071B5E6}" name="Column13068" dataDxfId="3316"/>
    <tableColumn id="13069" xr3:uid="{D66144DC-9AC4-2C43-BE6B-65FD849B82E3}" name="Column13069" dataDxfId="3315"/>
    <tableColumn id="13070" xr3:uid="{0730DD74-ED67-8D46-8BF9-9A9398753376}" name="Column13070" dataDxfId="3314"/>
    <tableColumn id="13071" xr3:uid="{4C2BC7A0-1C81-DC4E-8DF7-592618486109}" name="Column13071" dataDxfId="3313"/>
    <tableColumn id="13072" xr3:uid="{9A75A432-5CAB-2B4C-B507-482E85D775E4}" name="Column13072" dataDxfId="3312"/>
    <tableColumn id="13073" xr3:uid="{ACB46E78-5D46-D34A-B926-2D4CAFAB9C7C}" name="Column13073" dataDxfId="3311"/>
    <tableColumn id="13074" xr3:uid="{A8965563-6C84-D241-B533-6ED08037F71F}" name="Column13074" dataDxfId="3310"/>
    <tableColumn id="13075" xr3:uid="{E3850974-ADD7-A640-84D2-C7328837FE65}" name="Column13075" dataDxfId="3309"/>
    <tableColumn id="13076" xr3:uid="{32D556F7-F47D-8E4D-AE2F-68A471EA1DB0}" name="Column13076" dataDxfId="3308"/>
    <tableColumn id="13077" xr3:uid="{0B30B57B-3E6F-D947-A189-DA60CF08B4A8}" name="Column13077" dataDxfId="3307"/>
    <tableColumn id="13078" xr3:uid="{8E2A10D6-D501-CE4F-9BFE-8D8AEE223665}" name="Column13078" dataDxfId="3306"/>
    <tableColumn id="13079" xr3:uid="{6309FE8C-64F8-CE43-BC06-7B73A41BF08C}" name="Column13079" dataDxfId="3305"/>
    <tableColumn id="13080" xr3:uid="{E0DE26E5-719A-3347-89D5-DE0120FB7D3B}" name="Column13080" dataDxfId="3304"/>
    <tableColumn id="13081" xr3:uid="{CF85D5D9-4CDD-994E-9C2E-871F4B088835}" name="Column13081" dataDxfId="3303"/>
    <tableColumn id="13082" xr3:uid="{4F134599-D512-BE4B-B02F-E29AD4AECD99}" name="Column13082" dataDxfId="3302"/>
    <tableColumn id="13083" xr3:uid="{D7A4D730-F440-2E48-8265-A19E3C3B6B17}" name="Column13083" dataDxfId="3301"/>
    <tableColumn id="13084" xr3:uid="{6E6B5038-6F98-D944-8727-996474E1CC06}" name="Column13084" dataDxfId="3300"/>
    <tableColumn id="13085" xr3:uid="{310D3672-E807-8A45-9C2F-27F8616A7C0F}" name="Column13085" dataDxfId="3299"/>
    <tableColumn id="13086" xr3:uid="{2E90BAE9-5B7D-0C4C-8E92-9312EA01714D}" name="Column13086" dataDxfId="3298"/>
    <tableColumn id="13087" xr3:uid="{6AC2E993-EDC6-A741-8B2F-FC2043ACA1DB}" name="Column13087" dataDxfId="3297"/>
    <tableColumn id="13088" xr3:uid="{707FADA2-1149-7545-A87E-0B8CCDD0DC32}" name="Column13088" dataDxfId="3296"/>
    <tableColumn id="13089" xr3:uid="{2528FB3B-0E1B-FB4A-9E3A-AC25A39BD803}" name="Column13089" dataDxfId="3295"/>
    <tableColumn id="13090" xr3:uid="{CC04DFAC-A9ED-CD47-8E60-76E82F90490A}" name="Column13090" dataDxfId="3294"/>
    <tableColumn id="13091" xr3:uid="{5A1E7454-E8CD-4642-9645-334B244BB6A2}" name="Column13091" dataDxfId="3293"/>
    <tableColumn id="13092" xr3:uid="{644FC8FF-FA91-B74B-928F-3A5B70442A87}" name="Column13092" dataDxfId="3292"/>
    <tableColumn id="13093" xr3:uid="{8FC7D029-DC01-9D4B-A519-B7C24670347A}" name="Column13093" dataDxfId="3291"/>
    <tableColumn id="13094" xr3:uid="{87E06DEA-6DCD-0C48-966A-8848A59CDF08}" name="Column13094" dataDxfId="3290"/>
    <tableColumn id="13095" xr3:uid="{8F01108C-8900-314E-B319-5882274B9110}" name="Column13095" dataDxfId="3289"/>
    <tableColumn id="13096" xr3:uid="{896E7C79-744B-9546-97FA-C9783A2401C9}" name="Column13096" dataDxfId="3288"/>
    <tableColumn id="13097" xr3:uid="{334DDD99-0329-244D-92B4-941C3FB458CD}" name="Column13097" dataDxfId="3287"/>
    <tableColumn id="13098" xr3:uid="{23410AAA-C862-E146-B17C-6DBE9D45C7C2}" name="Column13098" dataDxfId="3286"/>
    <tableColumn id="13099" xr3:uid="{0432127B-1ADD-C04F-8966-AF639F3909BA}" name="Column13099" dataDxfId="3285"/>
    <tableColumn id="13100" xr3:uid="{AF57A7E0-D96B-6D4C-834E-723500278578}" name="Column13100" dataDxfId="3284"/>
    <tableColumn id="13101" xr3:uid="{19B19009-66F4-0044-8020-7D92BF21BC3B}" name="Column13101" dataDxfId="3283"/>
    <tableColumn id="13102" xr3:uid="{2038477B-955A-274F-A347-0284958138C6}" name="Column13102" dataDxfId="3282"/>
    <tableColumn id="13103" xr3:uid="{A4A66529-DD45-8345-90A8-F4204250BAA4}" name="Column13103" dataDxfId="3281"/>
    <tableColumn id="13104" xr3:uid="{33933DB9-0882-C141-83ED-850F015F20F3}" name="Column13104" dataDxfId="3280"/>
    <tableColumn id="13105" xr3:uid="{1D077F72-4591-4C4E-AAC7-319CA52994BF}" name="Column13105" dataDxfId="3279"/>
    <tableColumn id="13106" xr3:uid="{03EBB9C7-608D-BC48-8E5A-6F73D00F83B9}" name="Column13106" dataDxfId="3278"/>
    <tableColumn id="13107" xr3:uid="{6B573752-2E23-FB4B-87CC-A6A7C0CF9ADB}" name="Column13107" dataDxfId="3277"/>
    <tableColumn id="13108" xr3:uid="{8CBF5DBE-4070-EA48-AD5D-B4C0C680DBB4}" name="Column13108" dataDxfId="3276"/>
    <tableColumn id="13109" xr3:uid="{89B54985-60FA-1349-8DC1-F291FCB60043}" name="Column13109" dataDxfId="3275"/>
    <tableColumn id="13110" xr3:uid="{04D6848E-8E68-DC40-81E3-5B819C0E5491}" name="Column13110" dataDxfId="3274"/>
    <tableColumn id="13111" xr3:uid="{BF56B346-30B7-8840-B1C1-86F86233F1E5}" name="Column13111" dataDxfId="3273"/>
    <tableColumn id="13112" xr3:uid="{6E74F164-B19F-C446-943D-D9FB104E1FEC}" name="Column13112" dataDxfId="3272"/>
    <tableColumn id="13113" xr3:uid="{E0FF241A-4A75-564F-83F3-B82EA83B61E7}" name="Column13113" dataDxfId="3271"/>
    <tableColumn id="13114" xr3:uid="{68383966-6955-5B43-954B-994957D3539D}" name="Column13114" dataDxfId="3270"/>
    <tableColumn id="13115" xr3:uid="{7A69A522-E1C9-D843-A427-F125D1DD7942}" name="Column13115" dataDxfId="3269"/>
    <tableColumn id="13116" xr3:uid="{84244A73-BAEF-034D-9707-D5386D224542}" name="Column13116" dataDxfId="3268"/>
    <tableColumn id="13117" xr3:uid="{797DED49-F43B-CE45-B60C-9F5F2E73AD2B}" name="Column13117" dataDxfId="3267"/>
    <tableColumn id="13118" xr3:uid="{B2FBB045-7915-8A4F-8CA0-935A64885029}" name="Column13118" dataDxfId="3266"/>
    <tableColumn id="13119" xr3:uid="{2FD9F2E1-9CB2-7148-B935-F4CA4DB4E2EB}" name="Column13119" dataDxfId="3265"/>
    <tableColumn id="13120" xr3:uid="{ECC20282-8E14-A249-92AF-1C900972DB2D}" name="Column13120" dataDxfId="3264"/>
    <tableColumn id="13121" xr3:uid="{C88E83D5-620F-DD41-9D80-79345D5F44D4}" name="Column13121" dataDxfId="3263"/>
    <tableColumn id="13122" xr3:uid="{A3739373-489F-B546-947A-7D9C3E5AD171}" name="Column13122" dataDxfId="3262"/>
    <tableColumn id="13123" xr3:uid="{D1528243-E65D-B745-90EE-9AE9F68F96FD}" name="Column13123" dataDxfId="3261"/>
    <tableColumn id="13124" xr3:uid="{AD1B1EF4-05FE-DE4E-AC4F-B3A42B3139B5}" name="Column13124" dataDxfId="3260"/>
    <tableColumn id="13125" xr3:uid="{C7488D5E-A334-B243-98E6-87D639411BA4}" name="Column13125" dataDxfId="3259"/>
    <tableColumn id="13126" xr3:uid="{A406B7D5-B00F-3C41-9688-6D8723F20D53}" name="Column13126" dataDxfId="3258"/>
    <tableColumn id="13127" xr3:uid="{CF7077C8-B31E-8C41-A84C-81FD067F95A8}" name="Column13127" dataDxfId="3257"/>
    <tableColumn id="13128" xr3:uid="{DE82242C-4B0A-9E49-9FF8-F303BF047C68}" name="Column13128" dataDxfId="3256"/>
    <tableColumn id="13129" xr3:uid="{D96C012A-2E31-644A-8FE1-A5568C522E42}" name="Column13129" dataDxfId="3255"/>
    <tableColumn id="13130" xr3:uid="{6AB2FA56-009E-DE4E-B599-8D618CBDDE4C}" name="Column13130" dataDxfId="3254"/>
    <tableColumn id="13131" xr3:uid="{9AAB0703-A8CD-1841-9E42-5E302BD1B617}" name="Column13131" dataDxfId="3253"/>
    <tableColumn id="13132" xr3:uid="{FF303041-4F66-864B-A9F8-6134D32C93A8}" name="Column13132" dataDxfId="3252"/>
    <tableColumn id="13133" xr3:uid="{A5681CD6-3F18-9542-85D8-486A3FC17845}" name="Column13133" dataDxfId="3251"/>
    <tableColumn id="13134" xr3:uid="{111F585D-E36A-F249-9854-355D4B862D00}" name="Column13134" dataDxfId="3250"/>
    <tableColumn id="13135" xr3:uid="{DE32DB31-7475-0E47-A821-FAA10A43C594}" name="Column13135" dataDxfId="3249"/>
    <tableColumn id="13136" xr3:uid="{41E61D55-7FE0-F74F-A7F9-741D7FB251D7}" name="Column13136" dataDxfId="3248"/>
    <tableColumn id="13137" xr3:uid="{C44066A4-77DE-4146-9CB9-13227C7D652E}" name="Column13137" dataDxfId="3247"/>
    <tableColumn id="13138" xr3:uid="{A9B77880-D3A8-C240-8F00-061146B79BAB}" name="Column13138" dataDxfId="3246"/>
    <tableColumn id="13139" xr3:uid="{21C65E11-CBB6-D748-99DF-EC335EE205CC}" name="Column13139" dataDxfId="3245"/>
    <tableColumn id="13140" xr3:uid="{DDF2F5A2-BE5A-8749-A919-B2652B8BA374}" name="Column13140" dataDxfId="3244"/>
    <tableColumn id="13141" xr3:uid="{5315EC2F-7DD7-2C4C-8EC1-0503A8AEDD4F}" name="Column13141" dataDxfId="3243"/>
    <tableColumn id="13142" xr3:uid="{03E25B87-C678-0846-9D73-E88542BFDAC7}" name="Column13142" dataDxfId="3242"/>
    <tableColumn id="13143" xr3:uid="{BE94BAE4-D16F-0946-81D2-785FDB78957A}" name="Column13143" dataDxfId="3241"/>
    <tableColumn id="13144" xr3:uid="{7CB2880F-326A-B248-8D65-F12A4BE35EC4}" name="Column13144" dataDxfId="3240"/>
    <tableColumn id="13145" xr3:uid="{C28C07A7-C847-4B41-B23A-25618C639308}" name="Column13145" dataDxfId="3239"/>
    <tableColumn id="13146" xr3:uid="{FEE1E115-248B-8D45-962E-96BCFD29A8D5}" name="Column13146" dataDxfId="3238"/>
    <tableColumn id="13147" xr3:uid="{B6367062-389B-824A-8240-32C8773B0210}" name="Column13147" dataDxfId="3237"/>
    <tableColumn id="13148" xr3:uid="{193D7062-0117-0C4A-AD6F-43529735C5D8}" name="Column13148" dataDxfId="3236"/>
    <tableColumn id="13149" xr3:uid="{35E42462-20A9-504E-8909-17096C27AE7C}" name="Column13149" dataDxfId="3235"/>
    <tableColumn id="13150" xr3:uid="{4E5B9669-9D7A-EC4C-92E0-B9367CABF7F0}" name="Column13150" dataDxfId="3234"/>
    <tableColumn id="13151" xr3:uid="{E4F0227E-91B3-AC43-B6B8-2CF7A3423CA7}" name="Column13151" dataDxfId="3233"/>
    <tableColumn id="13152" xr3:uid="{B14207F3-3776-C84E-A371-A425C833D04B}" name="Column13152" dataDxfId="3232"/>
    <tableColumn id="13153" xr3:uid="{BF705B09-72D5-134E-9D1D-FC3EDE95E9FF}" name="Column13153" dataDxfId="3231"/>
    <tableColumn id="13154" xr3:uid="{AB210B17-6621-A442-A5C7-51B774B0B8C8}" name="Column13154" dataDxfId="3230"/>
    <tableColumn id="13155" xr3:uid="{E89CE769-AB86-5443-9486-D84EB049B992}" name="Column13155" dataDxfId="3229"/>
    <tableColumn id="13156" xr3:uid="{681D4E36-08E3-EA43-813C-8F350791C939}" name="Column13156" dataDxfId="3228"/>
    <tableColumn id="13157" xr3:uid="{F477EC96-B411-8847-884F-0AA2E769A751}" name="Column13157" dataDxfId="3227"/>
    <tableColumn id="13158" xr3:uid="{A4948B56-B5B4-FC42-BD50-17A54DBC648B}" name="Column13158" dataDxfId="3226"/>
    <tableColumn id="13159" xr3:uid="{FBF0F8F9-B36E-C64B-AF91-4EB8A522A87B}" name="Column13159" dataDxfId="3225"/>
    <tableColumn id="13160" xr3:uid="{079DEA34-8FF1-6A4B-9745-0DED0038111E}" name="Column13160" dataDxfId="3224"/>
    <tableColumn id="13161" xr3:uid="{1A6BB2D6-6298-E24B-BC16-77E362BC4EEB}" name="Column13161" dataDxfId="3223"/>
    <tableColumn id="13162" xr3:uid="{A9344244-B771-FC47-8497-E18D0290DB05}" name="Column13162" dataDxfId="3222"/>
    <tableColumn id="13163" xr3:uid="{3492C638-AF94-5A45-A3B4-3A68671A9D35}" name="Column13163" dataDxfId="3221"/>
    <tableColumn id="13164" xr3:uid="{80F7423C-E66D-C142-B711-D75C2752547E}" name="Column13164" dataDxfId="3220"/>
    <tableColumn id="13165" xr3:uid="{3901C509-7BEB-B84A-BC45-072596795CCF}" name="Column13165" dataDxfId="3219"/>
    <tableColumn id="13166" xr3:uid="{64E4CD1C-6A26-BE4A-A5C7-2E13A061A2C4}" name="Column13166" dataDxfId="3218"/>
    <tableColumn id="13167" xr3:uid="{368BC096-A4A1-9141-88FA-69C1A289E24F}" name="Column13167" dataDxfId="3217"/>
    <tableColumn id="13168" xr3:uid="{B163BDB5-6997-9A4F-B29D-AE517812321B}" name="Column13168" dataDxfId="3216"/>
    <tableColumn id="13169" xr3:uid="{3651B1CE-3FAE-784D-B839-2F0156B8B40A}" name="Column13169" dataDxfId="3215"/>
    <tableColumn id="13170" xr3:uid="{ED0DC794-D370-FE4B-82F8-404501813AA3}" name="Column13170" dataDxfId="3214"/>
    <tableColumn id="13171" xr3:uid="{675885CA-030E-F148-8949-58629CE67244}" name="Column13171" dataDxfId="3213"/>
    <tableColumn id="13172" xr3:uid="{BFDA51FC-222D-AB46-9037-C78CF6420E60}" name="Column13172" dataDxfId="3212"/>
    <tableColumn id="13173" xr3:uid="{FD785092-5BA8-6942-8B5C-7FB52A43D8A9}" name="Column13173" dataDxfId="3211"/>
    <tableColumn id="13174" xr3:uid="{79A5E20D-88C2-FD4C-8453-E407DDF6D4C8}" name="Column13174" dataDxfId="3210"/>
    <tableColumn id="13175" xr3:uid="{7E5FD670-4607-8F45-B362-0662B0B277FB}" name="Column13175" dataDxfId="3209"/>
    <tableColumn id="13176" xr3:uid="{0DE60D91-36A0-6848-A1BB-FED3EB6DE69C}" name="Column13176" dataDxfId="3208"/>
    <tableColumn id="13177" xr3:uid="{A161EFDD-423B-AE4E-B734-E2D24A8DD100}" name="Column13177" dataDxfId="3207"/>
    <tableColumn id="13178" xr3:uid="{3A2D7CD9-2465-C04B-9A5F-5FCDFA35393A}" name="Column13178" dataDxfId="3206"/>
    <tableColumn id="13179" xr3:uid="{3F9241C5-D057-C541-9E03-98FF66F205EE}" name="Column13179" dataDxfId="3205"/>
    <tableColumn id="13180" xr3:uid="{8B52C43D-42A4-7D4C-87A6-55DD75687572}" name="Column13180" dataDxfId="3204"/>
    <tableColumn id="13181" xr3:uid="{02CE9E98-4DD0-C144-AFE5-CCDA250483E5}" name="Column13181" dataDxfId="3203"/>
    <tableColumn id="13182" xr3:uid="{4255200C-656D-BD4E-999B-8BA17285668C}" name="Column13182" dataDxfId="3202"/>
    <tableColumn id="13183" xr3:uid="{997EE3AD-731A-D94F-B96C-7C9AD01B95AC}" name="Column13183" dataDxfId="3201"/>
    <tableColumn id="13184" xr3:uid="{2A2C45A9-FCEA-504D-BCC6-F138B05340DF}" name="Column13184" dataDxfId="3200"/>
    <tableColumn id="13185" xr3:uid="{848DBB85-3939-7449-910C-60782E300371}" name="Column13185" dataDxfId="3199"/>
    <tableColumn id="13186" xr3:uid="{35667E54-9CD7-7A4D-AFAA-E107599B9094}" name="Column13186" dataDxfId="3198"/>
    <tableColumn id="13187" xr3:uid="{F8ACA1BE-A063-6142-9FB7-69F9DA71986A}" name="Column13187" dataDxfId="3197"/>
    <tableColumn id="13188" xr3:uid="{AFBE5C26-634E-514E-9E8F-38B1950984F4}" name="Column13188" dataDxfId="3196"/>
    <tableColumn id="13189" xr3:uid="{CB53ACF5-38CC-A749-9272-472B1F36CA3D}" name="Column13189" dataDxfId="3195"/>
    <tableColumn id="13190" xr3:uid="{EED2C29E-541D-9040-8ECE-30DE7A730CCA}" name="Column13190" dataDxfId="3194"/>
    <tableColumn id="13191" xr3:uid="{A58F0590-19D7-B549-8D24-CF163F44E7FE}" name="Column13191" dataDxfId="3193"/>
    <tableColumn id="13192" xr3:uid="{F335C8BE-C6AE-A848-B931-2F9CFFE9A3E7}" name="Column13192" dataDxfId="3192"/>
    <tableColumn id="13193" xr3:uid="{D0E62B6A-1520-A245-915F-C2DA01FD7F37}" name="Column13193" dataDxfId="3191"/>
    <tableColumn id="13194" xr3:uid="{77D8072F-F1B6-2244-A2DC-5D4F6AAFDCB3}" name="Column13194" dataDxfId="3190"/>
    <tableColumn id="13195" xr3:uid="{20C808B6-D7EE-3849-B2E9-0A27DD8033A4}" name="Column13195" dataDxfId="3189"/>
    <tableColumn id="13196" xr3:uid="{2F4D742E-B477-4849-B16E-17A39D77CAA8}" name="Column13196" dataDxfId="3188"/>
    <tableColumn id="13197" xr3:uid="{295D15DF-8EA9-654D-9383-64DE95146BAF}" name="Column13197" dataDxfId="3187"/>
    <tableColumn id="13198" xr3:uid="{64B76B4F-6924-334E-B8A4-F04992C893FA}" name="Column13198" dataDxfId="3186"/>
    <tableColumn id="13199" xr3:uid="{C08D1864-3851-AF46-82A7-7DBB19B3E5FF}" name="Column13199" dataDxfId="3185"/>
    <tableColumn id="13200" xr3:uid="{F1ED36EA-5A55-EC49-8C3C-A79DE42AFCF8}" name="Column13200" dataDxfId="3184"/>
    <tableColumn id="13201" xr3:uid="{86DC80D9-AD98-244F-AFA6-B4B5507B9F0D}" name="Column13201" dataDxfId="3183"/>
    <tableColumn id="13202" xr3:uid="{921C00A0-92FF-274E-9153-112D70277F0A}" name="Column13202" dataDxfId="3182"/>
    <tableColumn id="13203" xr3:uid="{AC84F2CD-FDE1-EC43-ACB4-17762CC5136E}" name="Column13203" dataDxfId="3181"/>
    <tableColumn id="13204" xr3:uid="{22B4CB5B-AED9-3E4D-9DBD-1931ADDF89EB}" name="Column13204" dataDxfId="3180"/>
    <tableColumn id="13205" xr3:uid="{AE0263B9-7EB8-2C4D-83A1-5F4C7D107738}" name="Column13205" dataDxfId="3179"/>
    <tableColumn id="13206" xr3:uid="{D11FB621-837D-6E45-9CB8-1B8F7D85215C}" name="Column13206" dataDxfId="3178"/>
    <tableColumn id="13207" xr3:uid="{96747EA9-2120-9447-A955-30EFFBD18E64}" name="Column13207" dataDxfId="3177"/>
    <tableColumn id="13208" xr3:uid="{890FDB27-CDEC-A84C-B6FF-A915C6E260BE}" name="Column13208" dataDxfId="3176"/>
    <tableColumn id="13209" xr3:uid="{AF7DFC33-62ED-6E4C-BD14-F56CF6BD47B7}" name="Column13209" dataDxfId="3175"/>
    <tableColumn id="13210" xr3:uid="{C92073DE-D022-EE4A-BB41-E0819B31A252}" name="Column13210" dataDxfId="3174"/>
    <tableColumn id="13211" xr3:uid="{6FC3EABF-9151-CF46-AC8A-F7C0BE220E07}" name="Column13211" dataDxfId="3173"/>
    <tableColumn id="13212" xr3:uid="{F402D216-F26F-CE47-826D-592E5F7CCEAD}" name="Column13212" dataDxfId="3172"/>
    <tableColumn id="13213" xr3:uid="{037CDDEB-6D3D-064B-947F-87E19168A9A2}" name="Column13213" dataDxfId="3171"/>
    <tableColumn id="13214" xr3:uid="{EA781FB7-7EAD-1045-94F4-5606AD6E6566}" name="Column13214" dataDxfId="3170"/>
    <tableColumn id="13215" xr3:uid="{D29A9320-ECAA-BF47-84B7-CB185047BF74}" name="Column13215" dataDxfId="3169"/>
    <tableColumn id="13216" xr3:uid="{E5A74165-FDEB-464A-AFDB-6F0FD39467B5}" name="Column13216" dataDxfId="3168"/>
    <tableColumn id="13217" xr3:uid="{4BCB269F-422C-024F-B2E5-9FFAF6FEF4AE}" name="Column13217" dataDxfId="3167"/>
    <tableColumn id="13218" xr3:uid="{B7154E98-2FEC-A64D-A018-3DFD0EC72505}" name="Column13218" dataDxfId="3166"/>
    <tableColumn id="13219" xr3:uid="{0D8BB0E2-5795-D342-9056-1EA0F1D8D847}" name="Column13219" dataDxfId="3165"/>
    <tableColumn id="13220" xr3:uid="{1C064D95-1A3B-3046-B787-65583E04E8DF}" name="Column13220" dataDxfId="3164"/>
    <tableColumn id="13221" xr3:uid="{8ECD2502-07FF-8145-AEC8-CCAF2FC5CF74}" name="Column13221" dataDxfId="3163"/>
    <tableColumn id="13222" xr3:uid="{81C7C4CB-81BD-8141-8D12-F040FED02E87}" name="Column13222" dataDxfId="3162"/>
    <tableColumn id="13223" xr3:uid="{E700A6D3-A79E-1C42-A1D5-0A99236258DA}" name="Column13223" dataDxfId="3161"/>
    <tableColumn id="13224" xr3:uid="{F11E3D2D-6460-F546-A2D9-CB027C8A64EE}" name="Column13224" dataDxfId="3160"/>
    <tableColumn id="13225" xr3:uid="{42918889-4EE5-1445-A96E-78DB98858BC1}" name="Column13225" dataDxfId="3159"/>
    <tableColumn id="13226" xr3:uid="{51CA1F50-C246-F841-8274-4C8363E7AF2F}" name="Column13226" dataDxfId="3158"/>
    <tableColumn id="13227" xr3:uid="{77F43507-8C98-504D-A363-3ABC7D667ADA}" name="Column13227" dataDxfId="3157"/>
    <tableColumn id="13228" xr3:uid="{471966B1-68FF-974B-8EFF-46C89E95B0A5}" name="Column13228" dataDxfId="3156"/>
    <tableColumn id="13229" xr3:uid="{6E9FEFFE-154F-6F49-AF71-466C06929889}" name="Column13229" dataDxfId="3155"/>
    <tableColumn id="13230" xr3:uid="{09247FF8-38DA-2442-8F7F-AA9F22E6CE56}" name="Column13230" dataDxfId="3154"/>
    <tableColumn id="13231" xr3:uid="{FE7B11F9-8587-DB4E-AC45-8A70C8C2AF52}" name="Column13231" dataDxfId="3153"/>
    <tableColumn id="13232" xr3:uid="{568642D9-315B-F544-9B2D-016839FCCB85}" name="Column13232" dataDxfId="3152"/>
    <tableColumn id="13233" xr3:uid="{B9107AE9-F20B-DD4F-B061-BD334DD51258}" name="Column13233" dataDxfId="3151"/>
    <tableColumn id="13234" xr3:uid="{1A102C7C-F1F9-BA4E-9C1D-67304B6238C3}" name="Column13234" dataDxfId="3150"/>
    <tableColumn id="13235" xr3:uid="{30FA70FF-D5A6-0048-809B-ADCA10191002}" name="Column13235" dataDxfId="3149"/>
    <tableColumn id="13236" xr3:uid="{C64EE938-AFB1-D24B-86B2-18E5A965351A}" name="Column13236" dataDxfId="3148"/>
    <tableColumn id="13237" xr3:uid="{95A45E24-62A3-7A48-8E05-CE73DDCDE764}" name="Column13237" dataDxfId="3147"/>
    <tableColumn id="13238" xr3:uid="{B450F288-8EAC-B54E-8399-EC7D4391A113}" name="Column13238" dataDxfId="3146"/>
    <tableColumn id="13239" xr3:uid="{6A52484C-40FA-C943-AAA6-7177E9C1BB0F}" name="Column13239" dataDxfId="3145"/>
    <tableColumn id="13240" xr3:uid="{36B7D17E-4DB5-FC44-9AE6-BD4083281FA8}" name="Column13240" dataDxfId="3144"/>
    <tableColumn id="13241" xr3:uid="{CDE5EFFE-74B8-2745-92C4-5BEFAB2F03A5}" name="Column13241" dataDxfId="3143"/>
    <tableColumn id="13242" xr3:uid="{B76C3740-2AED-6A42-BAD4-EE90FBD9C131}" name="Column13242" dataDxfId="3142"/>
    <tableColumn id="13243" xr3:uid="{99ED1545-DD84-5E46-9E1B-878CCD2F9C07}" name="Column13243" dataDxfId="3141"/>
    <tableColumn id="13244" xr3:uid="{7327EA22-5A7E-F643-84FB-2D7FDF17F879}" name="Column13244" dataDxfId="3140"/>
    <tableColumn id="13245" xr3:uid="{F0534480-F24F-0F4B-8B76-ABEA8FF03FE5}" name="Column13245" dataDxfId="3139"/>
    <tableColumn id="13246" xr3:uid="{493B229C-CD25-C946-84B3-60D619D14C2D}" name="Column13246" dataDxfId="3138"/>
    <tableColumn id="13247" xr3:uid="{7EF3A273-96FA-7E45-B341-EDCD2F235D43}" name="Column13247" dataDxfId="3137"/>
    <tableColumn id="13248" xr3:uid="{9EE3CDB3-FD78-3F44-8364-2A5D6F58AA11}" name="Column13248" dataDxfId="3136"/>
    <tableColumn id="13249" xr3:uid="{5CC0B6F4-B807-774F-B96E-5A411BDEF273}" name="Column13249" dataDxfId="3135"/>
    <tableColumn id="13250" xr3:uid="{1CEA9F62-F909-6B4D-BA90-4303EADAFA05}" name="Column13250" dataDxfId="3134"/>
    <tableColumn id="13251" xr3:uid="{C41ABB80-2A4D-1343-9207-7A96A9F88C12}" name="Column13251" dataDxfId="3133"/>
    <tableColumn id="13252" xr3:uid="{5C8189B7-332A-904F-9E81-1EACDC9055E3}" name="Column13252" dataDxfId="3132"/>
    <tableColumn id="13253" xr3:uid="{388DF607-3FC5-164B-90CD-73AA159B4AD8}" name="Column13253" dataDxfId="3131"/>
    <tableColumn id="13254" xr3:uid="{31838BCF-E8F7-344E-88CA-47CB73C8F1B4}" name="Column13254" dataDxfId="3130"/>
    <tableColumn id="13255" xr3:uid="{4D938088-AE53-F242-B13F-78AE77E57B45}" name="Column13255" dataDxfId="3129"/>
    <tableColumn id="13256" xr3:uid="{D6870B7D-3D43-9F49-9B48-D0394658E80C}" name="Column13256" dataDxfId="3128"/>
    <tableColumn id="13257" xr3:uid="{B65515D5-9285-AD4B-9DC1-433CEE1711F9}" name="Column13257" dataDxfId="3127"/>
    <tableColumn id="13258" xr3:uid="{0DFF3355-9274-DF41-866E-FEE2348BD3DA}" name="Column13258" dataDxfId="3126"/>
    <tableColumn id="13259" xr3:uid="{00ECC2AA-A788-AB46-8A77-7C30B8F93F52}" name="Column13259" dataDxfId="3125"/>
    <tableColumn id="13260" xr3:uid="{4AF11B6C-396C-8949-8CC5-9B5DEDC90BE8}" name="Column13260" dataDxfId="3124"/>
    <tableColumn id="13261" xr3:uid="{7F67989A-20C9-2D49-AC38-097FF92B3D57}" name="Column13261" dataDxfId="3123"/>
    <tableColumn id="13262" xr3:uid="{14FC2760-1E73-2A4F-B4D8-E36BD9A49B3B}" name="Column13262" dataDxfId="3122"/>
    <tableColumn id="13263" xr3:uid="{6CCA05CB-2E9F-6046-B4BB-2B0C623F45D9}" name="Column13263" dataDxfId="3121"/>
    <tableColumn id="13264" xr3:uid="{A1B955A3-6233-2A42-8A78-22469A2493C1}" name="Column13264" dataDxfId="3120"/>
    <tableColumn id="13265" xr3:uid="{314DE9CD-B9ED-2D47-84EB-AD264B2B41A1}" name="Column13265" dataDxfId="3119"/>
    <tableColumn id="13266" xr3:uid="{95D541A4-98C3-D443-9074-F3656D2C5B1B}" name="Column13266" dataDxfId="3118"/>
    <tableColumn id="13267" xr3:uid="{084E0345-FD1D-7244-A0DA-D0CB067ADE3F}" name="Column13267" dataDxfId="3117"/>
    <tableColumn id="13268" xr3:uid="{2CE7929D-5C26-E54A-A9BA-C937687E3FEC}" name="Column13268" dataDxfId="3116"/>
    <tableColumn id="13269" xr3:uid="{24B31FD8-B364-8249-81DD-3AF676782DA3}" name="Column13269" dataDxfId="3115"/>
    <tableColumn id="13270" xr3:uid="{991FA632-4DC0-B844-87CC-46284685911D}" name="Column13270" dataDxfId="3114"/>
    <tableColumn id="13271" xr3:uid="{D422D984-388D-4747-AB65-0292AE3025D8}" name="Column13271" dataDxfId="3113"/>
    <tableColumn id="13272" xr3:uid="{6BE42BC2-500F-6841-A2DC-F6BA64E6B52A}" name="Column13272" dataDxfId="3112"/>
    <tableColumn id="13273" xr3:uid="{E027126E-51A6-8045-956C-153C32DA12C2}" name="Column13273" dataDxfId="3111"/>
    <tableColumn id="13274" xr3:uid="{8BC0985E-B8FD-3948-9AAA-E6195A9294DC}" name="Column13274" dataDxfId="3110"/>
    <tableColumn id="13275" xr3:uid="{42E4E671-2373-964D-AB40-782E7BA29417}" name="Column13275" dataDxfId="3109"/>
    <tableColumn id="13276" xr3:uid="{A2EC1692-0600-B346-B7FF-81FD65518C6F}" name="Column13276" dataDxfId="3108"/>
    <tableColumn id="13277" xr3:uid="{DBF64879-9E68-9541-BA45-2A987CF62F21}" name="Column13277" dataDxfId="3107"/>
    <tableColumn id="13278" xr3:uid="{6C1F0542-842D-3C44-9D12-F304D31A7A93}" name="Column13278" dataDxfId="3106"/>
    <tableColumn id="13279" xr3:uid="{37FDA2BE-8D34-4247-B222-C7EBA86A553F}" name="Column13279" dataDxfId="3105"/>
    <tableColumn id="13280" xr3:uid="{43B19E91-20B6-0C4E-9CC3-A3E34D365D42}" name="Column13280" dataDxfId="3104"/>
    <tableColumn id="13281" xr3:uid="{06A59B0E-133D-A842-9F6E-7A78BBF1CA80}" name="Column13281" dataDxfId="3103"/>
    <tableColumn id="13282" xr3:uid="{94526DE6-EF1B-A443-B526-0E12FCCC61EE}" name="Column13282" dataDxfId="3102"/>
    <tableColumn id="13283" xr3:uid="{F544A48F-5A4B-8F4A-BF40-DAA3C355CE89}" name="Column13283" dataDxfId="3101"/>
    <tableColumn id="13284" xr3:uid="{587B5B2A-4840-E940-8E8B-AB19F2004C01}" name="Column13284" dataDxfId="3100"/>
    <tableColumn id="13285" xr3:uid="{E8DB90D5-D813-6448-826F-C895ED9C4667}" name="Column13285" dataDxfId="3099"/>
    <tableColumn id="13286" xr3:uid="{D615B759-E4C7-EB4B-81E1-734204A86CD3}" name="Column13286" dataDxfId="3098"/>
    <tableColumn id="13287" xr3:uid="{0BB23ED8-F88B-3C4C-B666-8E7B53B0A5E4}" name="Column13287" dataDxfId="3097"/>
    <tableColumn id="13288" xr3:uid="{04179E18-39BD-BA4C-BCD6-025E5E1012D4}" name="Column13288" dataDxfId="3096"/>
    <tableColumn id="13289" xr3:uid="{97D8C65A-B5A4-0C45-B0A3-6276BE49A28C}" name="Column13289" dataDxfId="3095"/>
    <tableColumn id="13290" xr3:uid="{5C26C8AB-2B35-2641-932B-5BB774858C88}" name="Column13290" dataDxfId="3094"/>
    <tableColumn id="13291" xr3:uid="{0EE46150-4529-5846-AEB6-41874515A4AF}" name="Column13291" dataDxfId="3093"/>
    <tableColumn id="13292" xr3:uid="{38D0124A-D4BA-6146-BC54-DBEDD757BA09}" name="Column13292" dataDxfId="3092"/>
    <tableColumn id="13293" xr3:uid="{2F6603B2-59F4-5F46-9B4A-8346DE97E540}" name="Column13293" dataDxfId="3091"/>
    <tableColumn id="13294" xr3:uid="{D52248FB-5170-8441-AB93-138C2B29187E}" name="Column13294" dataDxfId="3090"/>
    <tableColumn id="13295" xr3:uid="{949EBEF7-D02D-B847-A88E-1BE2D9D46F51}" name="Column13295" dataDxfId="3089"/>
    <tableColumn id="13296" xr3:uid="{6ACF7C2F-810F-2746-A5FF-757CEF34F63A}" name="Column13296" dataDxfId="3088"/>
    <tableColumn id="13297" xr3:uid="{791CB3F3-A52B-B04D-9EB6-3CCF55688A81}" name="Column13297" dataDxfId="3087"/>
    <tableColumn id="13298" xr3:uid="{FAD7B4B0-E926-A641-9266-33106248351C}" name="Column13298" dataDxfId="3086"/>
    <tableColumn id="13299" xr3:uid="{ED9C8BDE-D652-F84A-939B-55C76F9DFD3D}" name="Column13299" dataDxfId="3085"/>
    <tableColumn id="13300" xr3:uid="{72D4BB5F-26DD-6449-A643-431E481AF8A4}" name="Column13300" dataDxfId="3084"/>
    <tableColumn id="13301" xr3:uid="{9E2DA8BF-BB24-A840-A4FC-D58E1A4FAF8A}" name="Column13301" dataDxfId="3083"/>
    <tableColumn id="13302" xr3:uid="{9B140A6C-42DA-F944-8A0B-F9EDB2920F38}" name="Column13302" dataDxfId="3082"/>
    <tableColumn id="13303" xr3:uid="{D28DB808-1CE0-E54D-A466-8496BBE7BA66}" name="Column13303" dataDxfId="3081"/>
    <tableColumn id="13304" xr3:uid="{A072A8F8-8C88-9541-81B1-8BB2D6066C84}" name="Column13304" dataDxfId="3080"/>
    <tableColumn id="13305" xr3:uid="{8681645D-6E17-554E-929E-44587AEDF05B}" name="Column13305" dataDxfId="3079"/>
    <tableColumn id="13306" xr3:uid="{B052F1A8-5ACD-9648-95A8-BCB2031C5F67}" name="Column13306" dataDxfId="3078"/>
    <tableColumn id="13307" xr3:uid="{EDB022D3-6D77-4A4B-B060-E6C25A263160}" name="Column13307" dataDxfId="3077"/>
    <tableColumn id="13308" xr3:uid="{64CFA97D-0723-4D42-B139-FCE6F81F2F73}" name="Column13308" dataDxfId="3076"/>
    <tableColumn id="13309" xr3:uid="{D0F22FAE-848C-3D40-AF51-F578E699F0FD}" name="Column13309" dataDxfId="3075"/>
    <tableColumn id="13310" xr3:uid="{BA75C700-A3ED-454A-A454-D2C2AFC3C767}" name="Column13310" dataDxfId="3074"/>
    <tableColumn id="13311" xr3:uid="{B2E84725-0D02-F943-828B-7E46A6D5D531}" name="Column13311" dataDxfId="3073"/>
    <tableColumn id="13312" xr3:uid="{BCFB7975-E764-E34C-875D-3791CE5828D5}" name="Column13312" dataDxfId="3072"/>
    <tableColumn id="13313" xr3:uid="{982DC6C7-0241-FF40-AECE-6F310BDC8820}" name="Column13313" dataDxfId="3071"/>
    <tableColumn id="13314" xr3:uid="{0EC04A1D-96E6-844A-A7CA-B29B190A6CED}" name="Column13314" dataDxfId="3070"/>
    <tableColumn id="13315" xr3:uid="{204854F2-A845-C344-AC14-5C13F859FFC3}" name="Column13315" dataDxfId="3069"/>
    <tableColumn id="13316" xr3:uid="{C82B8F2C-AE5A-C94E-983E-C84EC55E0FFE}" name="Column13316" dataDxfId="3068"/>
    <tableColumn id="13317" xr3:uid="{BA16CE95-BC69-504A-B2A0-33B3BE905538}" name="Column13317" dataDxfId="3067"/>
    <tableColumn id="13318" xr3:uid="{29D1DB80-BFC8-384C-B168-DCEA08546DCB}" name="Column13318" dataDxfId="3066"/>
    <tableColumn id="13319" xr3:uid="{E66BA87F-67AF-D940-96CA-D2159A2A42D1}" name="Column13319" dataDxfId="3065"/>
    <tableColumn id="13320" xr3:uid="{63F4ECCC-58C1-374F-8EAE-E70DD2BB4A42}" name="Column13320" dataDxfId="3064"/>
    <tableColumn id="13321" xr3:uid="{D3AB8A10-30DE-0047-8B8C-069EF9F58F0D}" name="Column13321" dataDxfId="3063"/>
    <tableColumn id="13322" xr3:uid="{2A9B844C-6905-FE42-B28F-06BC0948E33B}" name="Column13322" dataDxfId="3062"/>
    <tableColumn id="13323" xr3:uid="{F4F4AA05-EE29-1141-886F-F670F577BE3C}" name="Column13323" dataDxfId="3061"/>
    <tableColumn id="13324" xr3:uid="{A7E7F93C-B7F9-E94E-9AD2-2D5501D6352B}" name="Column13324" dataDxfId="3060"/>
    <tableColumn id="13325" xr3:uid="{EA0623DC-EA3B-2346-BCE9-1603E9F53471}" name="Column13325" dataDxfId="3059"/>
    <tableColumn id="13326" xr3:uid="{BF4CFBCF-457B-DC47-A336-AB4864749BEA}" name="Column13326" dataDxfId="3058"/>
    <tableColumn id="13327" xr3:uid="{15A81196-8BA5-0742-9C03-CD5289D93B63}" name="Column13327" dataDxfId="3057"/>
    <tableColumn id="13328" xr3:uid="{5383DBB7-8977-F84E-A399-DAFCD09B8684}" name="Column13328" dataDxfId="3056"/>
    <tableColumn id="13329" xr3:uid="{5924E546-ADAC-A94F-9F48-C8F260BF89B3}" name="Column13329" dataDxfId="3055"/>
    <tableColumn id="13330" xr3:uid="{C5E76421-CCCE-5544-B8EC-98C6F76982EC}" name="Column13330" dataDxfId="3054"/>
    <tableColumn id="13331" xr3:uid="{1EA5F205-73AC-CA42-9679-DA616DA59DA1}" name="Column13331" dataDxfId="3053"/>
    <tableColumn id="13332" xr3:uid="{71477603-9FE2-EB47-9073-C27374022C37}" name="Column13332" dataDxfId="3052"/>
    <tableColumn id="13333" xr3:uid="{10598BDB-E97E-BE46-9568-0585A1053E7C}" name="Column13333" dataDxfId="3051"/>
    <tableColumn id="13334" xr3:uid="{4EE51210-9DF6-FA4F-AF3E-80E2A4D616A3}" name="Column13334" dataDxfId="3050"/>
    <tableColumn id="13335" xr3:uid="{4BFC71D2-0F9A-184A-881C-A12427FB0E47}" name="Column13335" dataDxfId="3049"/>
    <tableColumn id="13336" xr3:uid="{327034AD-3F0D-044D-9465-46E16E157ABC}" name="Column13336" dataDxfId="3048"/>
    <tableColumn id="13337" xr3:uid="{6BD5930C-0F42-0146-A283-001DC66589E1}" name="Column13337" dataDxfId="3047"/>
    <tableColumn id="13338" xr3:uid="{66ABA4ED-97E4-5D4F-8491-2B84F8EC3E90}" name="Column13338" dataDxfId="3046"/>
    <tableColumn id="13339" xr3:uid="{4A1E0209-83E8-EB43-A17A-6D858F9395B3}" name="Column13339" dataDxfId="3045"/>
    <tableColumn id="13340" xr3:uid="{BEF51AFB-025F-2341-95F4-434167A96332}" name="Column13340" dataDxfId="3044"/>
    <tableColumn id="13341" xr3:uid="{BEB68268-5F41-2844-AD50-C5DD53B2249B}" name="Column13341" dataDxfId="3043"/>
    <tableColumn id="13342" xr3:uid="{C74E0A61-9B55-C642-8629-C6BDD3746261}" name="Column13342" dataDxfId="3042"/>
    <tableColumn id="13343" xr3:uid="{1644A2BA-29CF-F741-BDFD-D003891A05EA}" name="Column13343" dataDxfId="3041"/>
    <tableColumn id="13344" xr3:uid="{F549E294-DF13-004B-B172-1697EF7823A6}" name="Column13344" dataDxfId="3040"/>
    <tableColumn id="13345" xr3:uid="{9F7E11B4-966A-E940-9286-4B9CA8EE1A53}" name="Column13345" dataDxfId="3039"/>
    <tableColumn id="13346" xr3:uid="{E87AB8C5-F62A-D24B-8B74-4D8E2273765A}" name="Column13346" dataDxfId="3038"/>
    <tableColumn id="13347" xr3:uid="{DCC8B680-DB09-724A-AFEE-818676F13880}" name="Column13347" dataDxfId="3037"/>
    <tableColumn id="13348" xr3:uid="{FAE8462A-53A4-E94C-BFFF-7A4FBABFF3E6}" name="Column13348" dataDxfId="3036"/>
    <tableColumn id="13349" xr3:uid="{33202931-3F20-5C4C-8474-32B87522478D}" name="Column13349" dataDxfId="3035"/>
    <tableColumn id="13350" xr3:uid="{4089A7DA-A0F1-2C46-AC20-2A7D0FC5C003}" name="Column13350" dataDxfId="3034"/>
    <tableColumn id="13351" xr3:uid="{3EC3CAA1-D40C-EE4D-AC04-389A53734600}" name="Column13351" dataDxfId="3033"/>
    <tableColumn id="13352" xr3:uid="{1982BBFE-E766-5B4A-80E1-732BAA2EFDA0}" name="Column13352" dataDxfId="3032"/>
    <tableColumn id="13353" xr3:uid="{770698AB-81A9-D04A-AFDC-7B9CF62D561B}" name="Column13353" dataDxfId="3031"/>
    <tableColumn id="13354" xr3:uid="{9D4D21FD-EF7C-924B-9E6A-93A6A3C89951}" name="Column13354" dataDxfId="3030"/>
    <tableColumn id="13355" xr3:uid="{8B40C441-7CC4-5C4B-BC7E-1669F34BEBD4}" name="Column13355" dataDxfId="3029"/>
    <tableColumn id="13356" xr3:uid="{43F6FA45-9D41-6544-BBAF-9F281D39A630}" name="Column13356" dataDxfId="3028"/>
    <tableColumn id="13357" xr3:uid="{F5489BAB-E3AE-F244-ADD7-5FD49A3BDA22}" name="Column13357" dataDxfId="3027"/>
    <tableColumn id="13358" xr3:uid="{89F73BEE-9918-554D-A2CB-8DD7A86C68D0}" name="Column13358" dataDxfId="3026"/>
    <tableColumn id="13359" xr3:uid="{722A08E9-9D63-664F-928C-1ABEB95FF4D2}" name="Column13359" dataDxfId="3025"/>
    <tableColumn id="13360" xr3:uid="{2600911D-06AF-1E4B-93D9-26E801FD31A4}" name="Column13360" dataDxfId="3024"/>
    <tableColumn id="13361" xr3:uid="{B915A830-7D6C-8546-88ED-380C7CD27045}" name="Column13361" dataDxfId="3023"/>
    <tableColumn id="13362" xr3:uid="{9C5275E7-0EB6-C144-ADE7-B35DFCDCE46F}" name="Column13362" dataDxfId="3022"/>
    <tableColumn id="13363" xr3:uid="{6C942BFB-FED2-6D47-9BAE-6C1DA102A530}" name="Column13363" dataDxfId="3021"/>
    <tableColumn id="13364" xr3:uid="{002B3996-2C0A-3E4E-848F-76A89A8817D5}" name="Column13364" dataDxfId="3020"/>
    <tableColumn id="13365" xr3:uid="{23AFD205-6DA0-A541-9419-08ADBF6CA99D}" name="Column13365" dataDxfId="3019"/>
    <tableColumn id="13366" xr3:uid="{90557A1F-A829-2345-8586-9E690845D99C}" name="Column13366" dataDxfId="3018"/>
    <tableColumn id="13367" xr3:uid="{3D18A2E0-0453-8842-822F-682C172BAB62}" name="Column13367" dataDxfId="3017"/>
    <tableColumn id="13368" xr3:uid="{4A0A7394-C120-2945-B67C-995999753650}" name="Column13368" dataDxfId="3016"/>
    <tableColumn id="13369" xr3:uid="{EC5541D2-485B-D048-BB33-6211FFD68FF0}" name="Column13369" dataDxfId="3015"/>
    <tableColumn id="13370" xr3:uid="{861D3CAD-6C71-034D-B2B4-860FCB880CE7}" name="Column13370" dataDxfId="3014"/>
    <tableColumn id="13371" xr3:uid="{A712FF32-F22C-C64B-AF90-3B282D784DFB}" name="Column13371" dataDxfId="3013"/>
    <tableColumn id="13372" xr3:uid="{B6AF0B86-87F6-3A46-B8D4-8BBE87F5D2B0}" name="Column13372" dataDxfId="3012"/>
    <tableColumn id="13373" xr3:uid="{B0492785-37A7-0549-9A1A-BC6B1D3F1B0B}" name="Column13373" dataDxfId="3011"/>
    <tableColumn id="13374" xr3:uid="{809C56C5-5A7E-A343-9EEE-098701ABB4DC}" name="Column13374" dataDxfId="3010"/>
    <tableColumn id="13375" xr3:uid="{90C5DCB3-5E2D-6E41-9796-C817AABEC52D}" name="Column13375" dataDxfId="3009"/>
    <tableColumn id="13376" xr3:uid="{67F51D61-615E-F341-ADCA-830D01FD0937}" name="Column13376" dataDxfId="3008"/>
    <tableColumn id="13377" xr3:uid="{FAA62400-A942-BB4E-9C12-F8D749F73EF6}" name="Column13377" dataDxfId="3007"/>
    <tableColumn id="13378" xr3:uid="{65586FE8-98DE-5E4E-80E2-02B93125DB87}" name="Column13378" dataDxfId="3006"/>
    <tableColumn id="13379" xr3:uid="{5651AFB2-83E0-8A47-9CDE-937369BB3DF9}" name="Column13379" dataDxfId="3005"/>
    <tableColumn id="13380" xr3:uid="{A6E113EA-73C6-AF49-BBAA-529E9D03A12E}" name="Column13380" dataDxfId="3004"/>
    <tableColumn id="13381" xr3:uid="{9AA8AF3C-BB57-B245-9B2A-82D6DBAD3996}" name="Column13381" dataDxfId="3003"/>
    <tableColumn id="13382" xr3:uid="{584F91BA-C4D3-A34C-8524-BFCBD6C08D6F}" name="Column13382" dataDxfId="3002"/>
    <tableColumn id="13383" xr3:uid="{F528F7DC-8EB6-0E48-9F58-4240473AB5ED}" name="Column13383" dataDxfId="3001"/>
    <tableColumn id="13384" xr3:uid="{0606BD70-94C2-DB40-A804-BBDEEEA464A3}" name="Column13384" dataDxfId="3000"/>
    <tableColumn id="13385" xr3:uid="{52DD8599-1AE2-6E4F-84AD-7DDCE73DCBA2}" name="Column13385" dataDxfId="2999"/>
    <tableColumn id="13386" xr3:uid="{DD341F05-0B4C-1446-9743-23A23A4830E3}" name="Column13386" dataDxfId="2998"/>
    <tableColumn id="13387" xr3:uid="{40EDC935-6311-994A-9D67-81E88927C679}" name="Column13387" dataDxfId="2997"/>
    <tableColumn id="13388" xr3:uid="{63337962-BEBC-5A4B-8806-0CD7A7096C68}" name="Column13388" dataDxfId="2996"/>
    <tableColumn id="13389" xr3:uid="{FFC1A76B-DA68-344E-BF9E-5BC7DC56124B}" name="Column13389" dataDxfId="2995"/>
    <tableColumn id="13390" xr3:uid="{86CC72AF-129A-484E-8606-CD6E66ABB54A}" name="Column13390" dataDxfId="2994"/>
    <tableColumn id="13391" xr3:uid="{0FF5F309-8F59-FB43-9564-B723363711A4}" name="Column13391" dataDxfId="2993"/>
    <tableColumn id="13392" xr3:uid="{ABE5E400-5543-0B49-89D9-3710DE8CEC2D}" name="Column13392" dataDxfId="2992"/>
    <tableColumn id="13393" xr3:uid="{68C4FA92-9ADF-244E-BAB7-214191509505}" name="Column13393" dataDxfId="2991"/>
    <tableColumn id="13394" xr3:uid="{8DB703C8-5ADE-8243-A02D-B2AE51A59CE5}" name="Column13394" dataDxfId="2990"/>
    <tableColumn id="13395" xr3:uid="{5F70A7FD-BE69-2B49-9338-FFAE6C78E444}" name="Column13395" dataDxfId="2989"/>
    <tableColumn id="13396" xr3:uid="{8A7B7094-900F-5A44-A410-9F3EE28E62B2}" name="Column13396" dataDxfId="2988"/>
    <tableColumn id="13397" xr3:uid="{0BA35A59-A1FE-6E4E-9A7A-53793C17B482}" name="Column13397" dataDxfId="2987"/>
    <tableColumn id="13398" xr3:uid="{DE82F04F-2A07-7647-BE6C-9F99BE8180D5}" name="Column13398" dataDxfId="2986"/>
    <tableColumn id="13399" xr3:uid="{9672D235-8608-844B-B771-B41E46DC3F98}" name="Column13399" dataDxfId="2985"/>
    <tableColumn id="13400" xr3:uid="{77306656-D30F-E540-A0B8-E6C67E6F83C7}" name="Column13400" dataDxfId="2984"/>
    <tableColumn id="13401" xr3:uid="{8E24A7FC-28E2-594D-A538-E2BB5F0F3C76}" name="Column13401" dataDxfId="2983"/>
    <tableColumn id="13402" xr3:uid="{0A31498C-3C43-3347-8891-968CB9DC832A}" name="Column13402" dataDxfId="2982"/>
    <tableColumn id="13403" xr3:uid="{8551E8E2-8DDC-6142-9C8F-80E9EA72CA39}" name="Column13403" dataDxfId="2981"/>
    <tableColumn id="13404" xr3:uid="{F2558906-9397-3C40-BE68-1FE4BA445281}" name="Column13404" dataDxfId="2980"/>
    <tableColumn id="13405" xr3:uid="{DF579912-4412-AE41-8EDC-902DCCE9AE46}" name="Column13405" dataDxfId="2979"/>
    <tableColumn id="13406" xr3:uid="{A5AD57A2-B6F4-9C4A-AF60-DD180AE1314A}" name="Column13406" dataDxfId="2978"/>
    <tableColumn id="13407" xr3:uid="{3E803295-D8AC-7E4D-AEE7-E3900DA8FCA1}" name="Column13407" dataDxfId="2977"/>
    <tableColumn id="13408" xr3:uid="{133E2FB5-A012-574B-88FF-EC367B53EC3F}" name="Column13408" dataDxfId="2976"/>
    <tableColumn id="13409" xr3:uid="{67C10816-0E16-604D-9FF5-9D8DA2309BF4}" name="Column13409" dataDxfId="2975"/>
    <tableColumn id="13410" xr3:uid="{5754EBAE-46B4-CF4E-AF67-39C78233BD1F}" name="Column13410" dataDxfId="2974"/>
    <tableColumn id="13411" xr3:uid="{8AC62D4F-DB3E-0442-8150-5E2C032A9694}" name="Column13411" dataDxfId="2973"/>
    <tableColumn id="13412" xr3:uid="{C91D5EB5-ADC3-AE43-858A-18A9B43EDA77}" name="Column13412" dataDxfId="2972"/>
    <tableColumn id="13413" xr3:uid="{0A2AAD25-0061-3148-ABD9-27B40080D7BE}" name="Column13413" dataDxfId="2971"/>
    <tableColumn id="13414" xr3:uid="{0F7A784A-BC1E-B54C-9519-37D32835646D}" name="Column13414" dataDxfId="2970"/>
    <tableColumn id="13415" xr3:uid="{CE710BDE-7653-754E-B893-32A362692FAE}" name="Column13415" dataDxfId="2969"/>
    <tableColumn id="13416" xr3:uid="{F602F060-7C2F-C247-BF2D-C6699D1FB4B6}" name="Column13416" dataDxfId="2968"/>
    <tableColumn id="13417" xr3:uid="{A394B145-4B76-B247-B8AD-48807544BF29}" name="Column13417" dataDxfId="2967"/>
    <tableColumn id="13418" xr3:uid="{CDC769B4-A504-484A-B572-7AC04AA0B4EA}" name="Column13418" dataDxfId="2966"/>
    <tableColumn id="13419" xr3:uid="{15F98F51-A16C-C244-BEFB-716CEBA7BB20}" name="Column13419" dataDxfId="2965"/>
    <tableColumn id="13420" xr3:uid="{259675E1-21FE-BC49-9373-839C5D5525D2}" name="Column13420" dataDxfId="2964"/>
    <tableColumn id="13421" xr3:uid="{9BA39C7F-1A7A-7C42-88B7-4D036E36117A}" name="Column13421" dataDxfId="2963"/>
    <tableColumn id="13422" xr3:uid="{257018B2-213F-844A-99EC-993F75EB878E}" name="Column13422" dataDxfId="2962"/>
    <tableColumn id="13423" xr3:uid="{A9451396-6F2E-1D4B-82B5-26F84D8025BB}" name="Column13423" dataDxfId="2961"/>
    <tableColumn id="13424" xr3:uid="{3206558E-82D4-7C48-AB3C-1C29F38B2042}" name="Column13424" dataDxfId="2960"/>
    <tableColumn id="13425" xr3:uid="{3B444145-DF98-4947-A8F5-545489E2D2E1}" name="Column13425" dataDxfId="2959"/>
    <tableColumn id="13426" xr3:uid="{3FFF67CF-ADA9-F041-90D3-AD9114EC74F2}" name="Column13426" dataDxfId="2958"/>
    <tableColumn id="13427" xr3:uid="{34ACED95-109B-D544-B956-41F16E02F6F7}" name="Column13427" dataDxfId="2957"/>
    <tableColumn id="13428" xr3:uid="{144EF52D-A4C0-D84C-8F95-D7FAF7F701C6}" name="Column13428" dataDxfId="2956"/>
    <tableColumn id="13429" xr3:uid="{E7485107-9118-7F40-BE2E-4B64BF998615}" name="Column13429" dataDxfId="2955"/>
    <tableColumn id="13430" xr3:uid="{7B912D27-86E7-4241-9E56-73E8D82AAD08}" name="Column13430" dataDxfId="2954"/>
    <tableColumn id="13431" xr3:uid="{396D8AC7-171F-7C4D-B6C8-B956A5010E70}" name="Column13431" dataDxfId="2953"/>
    <tableColumn id="13432" xr3:uid="{E1702652-DBA9-3B4C-B940-5738558C07D7}" name="Column13432" dataDxfId="2952"/>
    <tableColumn id="13433" xr3:uid="{DCC71D06-F20C-1D4A-BA59-322043A61657}" name="Column13433" dataDxfId="2951"/>
    <tableColumn id="13434" xr3:uid="{2D56A6AC-A8D6-104A-9499-D56CC2E5A16A}" name="Column13434" dataDxfId="2950"/>
    <tableColumn id="13435" xr3:uid="{D7D48D3B-5768-CC4B-A39C-D7507BD4E0F1}" name="Column13435" dataDxfId="2949"/>
    <tableColumn id="13436" xr3:uid="{64F59737-8DC5-6049-A4C6-DC3BA7529198}" name="Column13436" dataDxfId="2948"/>
    <tableColumn id="13437" xr3:uid="{D5AB577C-E26E-924C-9C85-99AB44B7231B}" name="Column13437" dataDxfId="2947"/>
    <tableColumn id="13438" xr3:uid="{4422C7C9-79A7-0D4A-9EFB-3E3315C38FAF}" name="Column13438" dataDxfId="2946"/>
    <tableColumn id="13439" xr3:uid="{9BFFDD1A-19BA-544E-A1A7-2855E79B76EC}" name="Column13439" dataDxfId="2945"/>
    <tableColumn id="13440" xr3:uid="{1BB23520-1C5A-9F46-8A1E-2EB0B599A175}" name="Column13440" dataDxfId="2944"/>
    <tableColumn id="13441" xr3:uid="{757417F3-EE8B-DD41-93D4-092098DF4FEF}" name="Column13441" dataDxfId="2943"/>
    <tableColumn id="13442" xr3:uid="{656ADD4E-0213-824E-8BE0-ED7281A30866}" name="Column13442" dataDxfId="2942"/>
    <tableColumn id="13443" xr3:uid="{8BE21FAD-B54B-5B4A-81B2-8590ABEDB2B3}" name="Column13443" dataDxfId="2941"/>
    <tableColumn id="13444" xr3:uid="{DBF65094-394F-5247-BAB3-66D1F3D5FA13}" name="Column13444" dataDxfId="2940"/>
    <tableColumn id="13445" xr3:uid="{7802C197-1AD9-6C4F-B73B-1FA4D8CF5EF2}" name="Column13445" dataDxfId="2939"/>
    <tableColumn id="13446" xr3:uid="{6A852D9F-DE5A-1744-ABC8-ED6C213D860C}" name="Column13446" dataDxfId="2938"/>
    <tableColumn id="13447" xr3:uid="{EE355DED-876A-A44C-A016-865F63A7921D}" name="Column13447" dataDxfId="2937"/>
    <tableColumn id="13448" xr3:uid="{5661002B-EC94-9141-8426-40FF2F491AC0}" name="Column13448" dataDxfId="2936"/>
    <tableColumn id="13449" xr3:uid="{959FF8B5-EE76-0D41-9FAB-51A799CD2A4A}" name="Column13449" dataDxfId="2935"/>
    <tableColumn id="13450" xr3:uid="{A69ADB5D-FEAA-004E-8867-2DD025F1C19E}" name="Column13450" dataDxfId="2934"/>
    <tableColumn id="13451" xr3:uid="{D5DD8FC8-DB64-9B4D-847E-F11CB53CFAA3}" name="Column13451" dataDxfId="2933"/>
    <tableColumn id="13452" xr3:uid="{FFD271BF-5312-F34A-92C1-0E06F9550BF6}" name="Column13452" dataDxfId="2932"/>
    <tableColumn id="13453" xr3:uid="{3499F4E1-EFEF-2745-87B4-7915782DD02B}" name="Column13453" dataDxfId="2931"/>
    <tableColumn id="13454" xr3:uid="{9ABDC7E0-73C5-F44B-B5E1-C01D62783E61}" name="Column13454" dataDxfId="2930"/>
    <tableColumn id="13455" xr3:uid="{4F27D57B-1447-284C-A960-EE02638ACA84}" name="Column13455" dataDxfId="2929"/>
    <tableColumn id="13456" xr3:uid="{07E7333B-5F4D-5249-BFF7-0B206E600A95}" name="Column13456" dataDxfId="2928"/>
    <tableColumn id="13457" xr3:uid="{B8EFDDFD-96F7-9340-831C-B5AA3D683186}" name="Column13457" dataDxfId="2927"/>
    <tableColumn id="13458" xr3:uid="{7CF3E883-F652-8940-B9A2-CAF659304EEB}" name="Column13458" dataDxfId="2926"/>
    <tableColumn id="13459" xr3:uid="{E4A7A1C5-20F2-1B48-BC70-2554892E1F37}" name="Column13459" dataDxfId="2925"/>
    <tableColumn id="13460" xr3:uid="{0B362884-9D1B-7240-BC5B-2DA07B414995}" name="Column13460" dataDxfId="2924"/>
    <tableColumn id="13461" xr3:uid="{05DF7213-BD10-2D41-81CF-81227928F28D}" name="Column13461" dataDxfId="2923"/>
    <tableColumn id="13462" xr3:uid="{6C2077BD-E02B-AE48-B182-101EFC149E4C}" name="Column13462" dataDxfId="2922"/>
    <tableColumn id="13463" xr3:uid="{E81BC8CE-6469-CF49-9089-F18E4EAFC155}" name="Column13463" dataDxfId="2921"/>
    <tableColumn id="13464" xr3:uid="{C65A056C-B0BB-2541-A5E4-422F8547620C}" name="Column13464" dataDxfId="2920"/>
    <tableColumn id="13465" xr3:uid="{85DB7B3B-8AFC-6E4D-9D77-04C8148A23B9}" name="Column13465" dataDxfId="2919"/>
    <tableColumn id="13466" xr3:uid="{04812BF9-929C-654E-8C7D-AB253E80C444}" name="Column13466" dataDxfId="2918"/>
    <tableColumn id="13467" xr3:uid="{BF65C41B-D75D-8E49-8DFD-4E4BBDBBF609}" name="Column13467" dataDxfId="2917"/>
    <tableColumn id="13468" xr3:uid="{B73923BD-12BC-BA40-9B7D-6066E0B9DF4C}" name="Column13468" dataDxfId="2916"/>
    <tableColumn id="13469" xr3:uid="{B13B625C-6547-A045-99B9-431EF5920B05}" name="Column13469" dataDxfId="2915"/>
    <tableColumn id="13470" xr3:uid="{26266AC3-C088-AF41-A583-F29D2BA5ED20}" name="Column13470" dataDxfId="2914"/>
    <tableColumn id="13471" xr3:uid="{BE77555C-7B8E-4E47-9D11-B3EDA28F098C}" name="Column13471" dataDxfId="2913"/>
    <tableColumn id="13472" xr3:uid="{9E5EA40C-DAA1-7D49-9527-9C76C54BDB01}" name="Column13472" dataDxfId="2912"/>
    <tableColumn id="13473" xr3:uid="{A6174569-DAB7-DF48-912E-675A05E1FB24}" name="Column13473" dataDxfId="2911"/>
    <tableColumn id="13474" xr3:uid="{C485A869-1B50-884F-BB58-092D8B02FE74}" name="Column13474" dataDxfId="2910"/>
    <tableColumn id="13475" xr3:uid="{09C6E43B-CDE0-E843-B1F7-FB542291AD5D}" name="Column13475" dataDxfId="2909"/>
    <tableColumn id="13476" xr3:uid="{1354B5C5-795E-5147-9066-59103487132C}" name="Column13476" dataDxfId="2908"/>
    <tableColumn id="13477" xr3:uid="{288FE046-BB07-DD4D-9054-338CC19E49F8}" name="Column13477" dataDxfId="2907"/>
    <tableColumn id="13478" xr3:uid="{FD2631E2-4F09-E940-8750-102E30BDEA52}" name="Column13478" dataDxfId="2906"/>
    <tableColumn id="13479" xr3:uid="{BC390AEF-883E-3648-AF80-FD985A5B22F4}" name="Column13479" dataDxfId="2905"/>
    <tableColumn id="13480" xr3:uid="{8AB68400-39D8-474C-A6DB-838587F4498D}" name="Column13480" dataDxfId="2904"/>
    <tableColumn id="13481" xr3:uid="{BA00FA6C-EEE3-DA48-BC7B-AF2EF1593CAF}" name="Column13481" dataDxfId="2903"/>
    <tableColumn id="13482" xr3:uid="{D3150F7D-4A58-534A-BBDE-AEC5D5C242F9}" name="Column13482" dataDxfId="2902"/>
    <tableColumn id="13483" xr3:uid="{630CBF48-63DB-1640-B79D-60B2EABE956C}" name="Column13483" dataDxfId="2901"/>
    <tableColumn id="13484" xr3:uid="{152B1BAB-DC55-4146-B817-DFB8A1C493EE}" name="Column13484" dataDxfId="2900"/>
    <tableColumn id="13485" xr3:uid="{AB0FA645-9170-AD4E-AFAF-56D6BCB7E91A}" name="Column13485" dataDxfId="2899"/>
    <tableColumn id="13486" xr3:uid="{5C290817-F11D-B446-BF35-5E11927E0E60}" name="Column13486" dataDxfId="2898"/>
    <tableColumn id="13487" xr3:uid="{7A95AE7B-CB9E-8144-9878-EE9FAFFE35A0}" name="Column13487" dataDxfId="2897"/>
    <tableColumn id="13488" xr3:uid="{782DA1BE-F34B-8F48-A948-5A806B2AAFE2}" name="Column13488" dataDxfId="2896"/>
    <tableColumn id="13489" xr3:uid="{2BE346E8-E93F-B34D-B36D-366D3DD52423}" name="Column13489" dataDxfId="2895"/>
    <tableColumn id="13490" xr3:uid="{DE57FEA4-3FC1-D94F-BB4A-34E3748A7E99}" name="Column13490" dataDxfId="2894"/>
    <tableColumn id="13491" xr3:uid="{9391C3C9-B603-0648-AE36-8D2D6B4EF50B}" name="Column13491" dataDxfId="2893"/>
    <tableColumn id="13492" xr3:uid="{BEBA31E5-C910-4348-8EEA-7685CE7E6939}" name="Column13492" dataDxfId="2892"/>
    <tableColumn id="13493" xr3:uid="{46474EFB-3FCE-9340-B557-F5BF56D2FEEC}" name="Column13493" dataDxfId="2891"/>
    <tableColumn id="13494" xr3:uid="{267DE3FD-16A6-F040-B1E6-E8802387CE2F}" name="Column13494" dataDxfId="2890"/>
    <tableColumn id="13495" xr3:uid="{D764BF69-174E-B34E-9286-07524A1E143D}" name="Column13495" dataDxfId="2889"/>
    <tableColumn id="13496" xr3:uid="{30FF5F1D-5EC5-4E42-A681-FE74853CC482}" name="Column13496" dataDxfId="2888"/>
    <tableColumn id="13497" xr3:uid="{724A2B4B-9D0D-9144-8494-D30575201BE8}" name="Column13497" dataDxfId="2887"/>
    <tableColumn id="13498" xr3:uid="{A21DDDAF-D476-B449-9664-FABD7509C7B1}" name="Column13498" dataDxfId="2886"/>
    <tableColumn id="13499" xr3:uid="{7D01DD5A-EC6A-804A-A8C7-5D0776F8E377}" name="Column13499" dataDxfId="2885"/>
    <tableColumn id="13500" xr3:uid="{1A4EA6B4-4431-F948-9F7D-E4F018B48E54}" name="Column13500" dataDxfId="2884"/>
    <tableColumn id="13501" xr3:uid="{330ECB51-7B4F-0043-9BD0-B77E1BC1383C}" name="Column13501" dataDxfId="2883"/>
    <tableColumn id="13502" xr3:uid="{0A3F3386-2671-A747-8203-43177DBD32C3}" name="Column13502" dataDxfId="2882"/>
    <tableColumn id="13503" xr3:uid="{2F90EDFB-ACF3-3D43-894D-51E4C88C3C70}" name="Column13503" dataDxfId="2881"/>
    <tableColumn id="13504" xr3:uid="{9C8AE93D-8D54-0F43-9A3F-A542CCE94C25}" name="Column13504" dataDxfId="2880"/>
    <tableColumn id="13505" xr3:uid="{B4830EB1-04E1-CA40-8F60-990B32232D64}" name="Column13505" dataDxfId="2879"/>
    <tableColumn id="13506" xr3:uid="{17AED819-1BA2-1540-BB4F-8C57AE98EF79}" name="Column13506" dataDxfId="2878"/>
    <tableColumn id="13507" xr3:uid="{37C23636-882F-5D4A-99E4-C38182728F62}" name="Column13507" dataDxfId="2877"/>
    <tableColumn id="13508" xr3:uid="{85544AD0-55B5-ED4B-903A-4D854EFF0630}" name="Column13508" dataDxfId="2876"/>
    <tableColumn id="13509" xr3:uid="{BA80156D-F11D-804C-BF7E-7AD9120CFD12}" name="Column13509" dataDxfId="2875"/>
    <tableColumn id="13510" xr3:uid="{F6370CC7-7CEB-9D42-8747-4E5F94972F4C}" name="Column13510" dataDxfId="2874"/>
    <tableColumn id="13511" xr3:uid="{64943C0F-C280-7048-BA66-D43FE2BC06B4}" name="Column13511" dataDxfId="2873"/>
    <tableColumn id="13512" xr3:uid="{95E8217B-343A-A24D-BF61-7CA770F47168}" name="Column13512" dataDxfId="2872"/>
    <tableColumn id="13513" xr3:uid="{147E832D-8F2E-5F4F-B88D-EE0792000741}" name="Column13513" dataDxfId="2871"/>
    <tableColumn id="13514" xr3:uid="{2BBB4D7C-A084-EE43-9958-BEDD0F06D735}" name="Column13514" dataDxfId="2870"/>
    <tableColumn id="13515" xr3:uid="{9D223660-3522-964C-AD39-A48C4F4AE250}" name="Column13515" dataDxfId="2869"/>
    <tableColumn id="13516" xr3:uid="{9CAA65E8-CBAA-2C44-894E-88E03F6C9E96}" name="Column13516" dataDxfId="2868"/>
    <tableColumn id="13517" xr3:uid="{5C5DD638-4B9A-2246-AB14-D3BF8AF73B86}" name="Column13517" dataDxfId="2867"/>
    <tableColumn id="13518" xr3:uid="{D0AF5F7A-22B8-0F4F-A8D6-E0AEA273DC7C}" name="Column13518" dataDxfId="2866"/>
    <tableColumn id="13519" xr3:uid="{38ECC75C-9F10-594F-A184-71A6CACD7CA7}" name="Column13519" dataDxfId="2865"/>
    <tableColumn id="13520" xr3:uid="{5894AF7A-6451-1C4D-AC13-60E3ABB77C80}" name="Column13520" dataDxfId="2864"/>
    <tableColumn id="13521" xr3:uid="{4A7C8942-8F99-E14E-83B4-9B0D4B61FEEF}" name="Column13521" dataDxfId="2863"/>
    <tableColumn id="13522" xr3:uid="{468C0B37-7851-5948-B231-F5DB6E953FF2}" name="Column13522" dataDxfId="2862"/>
    <tableColumn id="13523" xr3:uid="{3B38902E-FDC1-1443-BB09-62D1D3DBF20E}" name="Column13523" dataDxfId="2861"/>
    <tableColumn id="13524" xr3:uid="{1E7EFF2C-504F-7B49-B38D-1BA154A7C4BD}" name="Column13524" dataDxfId="2860"/>
    <tableColumn id="13525" xr3:uid="{FC1A9DE5-6E51-084A-A638-1E8CA5C8089D}" name="Column13525" dataDxfId="2859"/>
    <tableColumn id="13526" xr3:uid="{002919D3-4511-EC47-BABA-7BFA286E1E59}" name="Column13526" dataDxfId="2858"/>
    <tableColumn id="13527" xr3:uid="{9939961B-863E-554C-801B-7B08208D6E75}" name="Column13527" dataDxfId="2857"/>
    <tableColumn id="13528" xr3:uid="{C32C99FD-C8F4-0A41-BC60-83912D86F512}" name="Column13528" dataDxfId="2856"/>
    <tableColumn id="13529" xr3:uid="{CA8EB9AD-8551-FF47-9117-BC917B22A8A2}" name="Column13529" dataDxfId="2855"/>
    <tableColumn id="13530" xr3:uid="{A7C5C6B2-EF80-4C45-83C8-DF448E698CA8}" name="Column13530" dataDxfId="2854"/>
    <tableColumn id="13531" xr3:uid="{D956F0D7-3699-0447-BF58-537752BED863}" name="Column13531" dataDxfId="2853"/>
    <tableColumn id="13532" xr3:uid="{5FC3431D-E642-2C41-A92C-09A8FBA6C3AC}" name="Column13532" dataDxfId="2852"/>
    <tableColumn id="13533" xr3:uid="{A92F6602-7F2F-9445-ABDA-C561E394832C}" name="Column13533" dataDxfId="2851"/>
    <tableColumn id="13534" xr3:uid="{784EA9CE-340D-AE48-B212-CC5B0066F141}" name="Column13534" dataDxfId="2850"/>
    <tableColumn id="13535" xr3:uid="{6973F141-7548-234D-BCDE-265C00EC09B1}" name="Column13535" dataDxfId="2849"/>
    <tableColumn id="13536" xr3:uid="{7AEE9DA5-EB9F-EB48-8425-43E49604A408}" name="Column13536" dataDxfId="2848"/>
    <tableColumn id="13537" xr3:uid="{55CA0395-A8FA-7241-A44A-690EAE2FF211}" name="Column13537" dataDxfId="2847"/>
    <tableColumn id="13538" xr3:uid="{9071F1AC-BDCE-0F4D-8342-3E8585A816E9}" name="Column13538" dataDxfId="2846"/>
    <tableColumn id="13539" xr3:uid="{86C410B7-E64F-074E-B341-44B2001639B1}" name="Column13539" dataDxfId="2845"/>
    <tableColumn id="13540" xr3:uid="{18DC4DA2-EED3-E94D-AD97-FF8250430391}" name="Column13540" dataDxfId="2844"/>
    <tableColumn id="13541" xr3:uid="{0C455C44-9A34-414A-A2DF-1059D43D1552}" name="Column13541" dataDxfId="2843"/>
    <tableColumn id="13542" xr3:uid="{336AF965-7216-7E43-A493-711D61530016}" name="Column13542" dataDxfId="2842"/>
    <tableColumn id="13543" xr3:uid="{D18D350D-F974-E847-918E-5613E1E39FBF}" name="Column13543" dataDxfId="2841"/>
    <tableColumn id="13544" xr3:uid="{44F0DA75-8F9A-1E42-A7D5-6E7928A96411}" name="Column13544" dataDxfId="2840"/>
    <tableColumn id="13545" xr3:uid="{AAF26BB0-D3D7-2A4F-A5D8-F914B9DF98C2}" name="Column13545" dataDxfId="2839"/>
    <tableColumn id="13546" xr3:uid="{B9D27712-EFAB-2944-A20A-82794E17D481}" name="Column13546" dataDxfId="2838"/>
    <tableColumn id="13547" xr3:uid="{A37E1709-79A7-E542-8618-D9EC6331F317}" name="Column13547" dataDxfId="2837"/>
    <tableColumn id="13548" xr3:uid="{531F6DB2-1857-4B45-BFC9-539EB9288791}" name="Column13548" dataDxfId="2836"/>
    <tableColumn id="13549" xr3:uid="{87DC910D-5F63-CC40-8FE1-CDC4B37BBDBB}" name="Column13549" dataDxfId="2835"/>
    <tableColumn id="13550" xr3:uid="{E1FB924A-A391-E34C-9D86-3ED1EE2E3B8A}" name="Column13550" dataDxfId="2834"/>
    <tableColumn id="13551" xr3:uid="{EB8F3DD2-E9C6-1D4D-847A-648DB74DD08C}" name="Column13551" dataDxfId="2833"/>
    <tableColumn id="13552" xr3:uid="{A057289D-84A2-A644-ABA8-84375CA295C2}" name="Column13552" dataDxfId="2832"/>
    <tableColumn id="13553" xr3:uid="{00F7C01B-C084-1A44-A9F8-42E00737FDFC}" name="Column13553" dataDxfId="2831"/>
    <tableColumn id="13554" xr3:uid="{10A68F2E-F39D-A34C-99D3-BF5BA30F7038}" name="Column13554" dataDxfId="2830"/>
    <tableColumn id="13555" xr3:uid="{2350520A-082C-304E-B3EA-17CD0A2A8E78}" name="Column13555" dataDxfId="2829"/>
    <tableColumn id="13556" xr3:uid="{EB5119B3-3595-954C-9A59-F5327CDDEA82}" name="Column13556" dataDxfId="2828"/>
    <tableColumn id="13557" xr3:uid="{B8DBF48E-76FA-0B44-B881-4F1C63AE91CB}" name="Column13557" dataDxfId="2827"/>
    <tableColumn id="13558" xr3:uid="{50606394-B61E-0945-B2C1-93D3C504B65D}" name="Column13558" dataDxfId="2826"/>
    <tableColumn id="13559" xr3:uid="{6D540CE6-1F63-E84C-B1D1-2422BA49EB6C}" name="Column13559" dataDxfId="2825"/>
    <tableColumn id="13560" xr3:uid="{06DB15EE-FBAD-894B-9686-65D10810AB12}" name="Column13560" dataDxfId="2824"/>
    <tableColumn id="13561" xr3:uid="{055DB741-D835-6E4E-BBC8-2538D7B39916}" name="Column13561" dataDxfId="2823"/>
    <tableColumn id="13562" xr3:uid="{7D09820F-8B4D-1343-967F-A0978FB62749}" name="Column13562" dataDxfId="2822"/>
    <tableColumn id="13563" xr3:uid="{1EE99052-4DCC-7A44-B825-BE55A391B6BA}" name="Column13563" dataDxfId="2821"/>
    <tableColumn id="13564" xr3:uid="{431F9B60-0E97-C849-94A5-6AAFB509DCBD}" name="Column13564" dataDxfId="2820"/>
    <tableColumn id="13565" xr3:uid="{D9D29B31-D03C-3C48-94EB-B671CD8136CA}" name="Column13565" dataDxfId="2819"/>
    <tableColumn id="13566" xr3:uid="{620BF91F-A328-274C-BD03-89E145FC73B3}" name="Column13566" dataDxfId="2818"/>
    <tableColumn id="13567" xr3:uid="{4CB9D383-F14F-2745-998D-F2D9FF0E257B}" name="Column13567" dataDxfId="2817"/>
    <tableColumn id="13568" xr3:uid="{EB9B501D-3A77-7545-BC9A-C5AC770CA669}" name="Column13568" dataDxfId="2816"/>
    <tableColumn id="13569" xr3:uid="{6ADB8005-D446-7140-A1E0-E27F8EB83234}" name="Column13569" dataDxfId="2815"/>
    <tableColumn id="13570" xr3:uid="{F3DE8ACC-1F6A-A747-B4E9-427361A53E5A}" name="Column13570" dataDxfId="2814"/>
    <tableColumn id="13571" xr3:uid="{BF6628BF-95FD-5844-9E6F-4FE064C3E5A4}" name="Column13571" dataDxfId="2813"/>
    <tableColumn id="13572" xr3:uid="{72010B59-BAA1-D546-AF20-A36EF7584DA8}" name="Column13572" dataDxfId="2812"/>
    <tableColumn id="13573" xr3:uid="{5C7ECE65-6EE7-9448-99A9-286BD21C8BAD}" name="Column13573" dataDxfId="2811"/>
    <tableColumn id="13574" xr3:uid="{2C9CC1FA-6C5E-104B-9E85-EBBA8236FE6B}" name="Column13574" dataDxfId="2810"/>
    <tableColumn id="13575" xr3:uid="{FF170154-DF37-424B-B83D-6D46C1B6A434}" name="Column13575" dataDxfId="2809"/>
    <tableColumn id="13576" xr3:uid="{77058387-25D0-0A40-9C92-5FE6D87EB077}" name="Column13576" dataDxfId="2808"/>
    <tableColumn id="13577" xr3:uid="{C9610BB9-FB4E-C845-83A2-40F520014BE6}" name="Column13577" dataDxfId="2807"/>
    <tableColumn id="13578" xr3:uid="{30B615C8-55B7-B44C-84F7-5DF45FA28BFE}" name="Column13578" dataDxfId="2806"/>
    <tableColumn id="13579" xr3:uid="{4183608B-7A22-EA45-A418-1E260150374A}" name="Column13579" dataDxfId="2805"/>
    <tableColumn id="13580" xr3:uid="{5AF25AA3-E81F-3B45-8300-6F2736564156}" name="Column13580" dataDxfId="2804"/>
    <tableColumn id="13581" xr3:uid="{CFED61CC-23F9-9647-9098-37445B9BFB36}" name="Column13581" dataDxfId="2803"/>
    <tableColumn id="13582" xr3:uid="{8ED6A291-2769-7B4F-A16F-E5C93C524099}" name="Column13582" dataDxfId="2802"/>
    <tableColumn id="13583" xr3:uid="{FB2B4F9F-6E23-8C4E-9EC5-61E1BA01D7C1}" name="Column13583" dataDxfId="2801"/>
    <tableColumn id="13584" xr3:uid="{7D4CAEE9-6CA9-014B-9124-F51224124A30}" name="Column13584" dataDxfId="2800"/>
    <tableColumn id="13585" xr3:uid="{E977E1E1-B082-AF48-99C4-99FAFF96714C}" name="Column13585" dataDxfId="2799"/>
    <tableColumn id="13586" xr3:uid="{09B7D3B7-5A93-6748-907F-FD4292CA8717}" name="Column13586" dataDxfId="2798"/>
    <tableColumn id="13587" xr3:uid="{E625F99C-D538-C945-957F-E9104350DB09}" name="Column13587" dataDxfId="2797"/>
    <tableColumn id="13588" xr3:uid="{1C464A58-F051-8849-A117-9F662D24E5D3}" name="Column13588" dataDxfId="2796"/>
    <tableColumn id="13589" xr3:uid="{0CE1E647-DD85-3B4A-AF60-3971B7334B18}" name="Column13589" dataDxfId="2795"/>
    <tableColumn id="13590" xr3:uid="{03EBF5B1-D305-914B-B68A-B6EC9343DD7C}" name="Column13590" dataDxfId="2794"/>
    <tableColumn id="13591" xr3:uid="{CDF27414-EECE-E140-A010-D17DDF409361}" name="Column13591" dataDxfId="2793"/>
    <tableColumn id="13592" xr3:uid="{D41F41A5-F7EA-7F43-A013-508FE771DD88}" name="Column13592" dataDxfId="2792"/>
    <tableColumn id="13593" xr3:uid="{5A2217E3-BD87-BE41-A122-4B3EDBBEF76A}" name="Column13593" dataDxfId="2791"/>
    <tableColumn id="13594" xr3:uid="{7556FDFE-02B3-9745-9D24-8000A2CD4E7F}" name="Column13594" dataDxfId="2790"/>
    <tableColumn id="13595" xr3:uid="{96E9CE00-238A-524B-B350-532D7636B307}" name="Column13595" dataDxfId="2789"/>
    <tableColumn id="13596" xr3:uid="{064301A7-E3FB-BE42-BCF6-048AE05A6D65}" name="Column13596" dataDxfId="2788"/>
    <tableColumn id="13597" xr3:uid="{0DCC568E-3728-FE4F-A5F9-7D6A198DD24F}" name="Column13597" dataDxfId="2787"/>
    <tableColumn id="13598" xr3:uid="{BA493396-35D7-BA42-B23E-D50E656B1670}" name="Column13598" dataDxfId="2786"/>
    <tableColumn id="13599" xr3:uid="{83E86DA1-E28A-9B4C-81D6-CB3C5B301DA4}" name="Column13599" dataDxfId="2785"/>
    <tableColumn id="13600" xr3:uid="{0564EA25-9A90-1C4F-A50D-A727417BB065}" name="Column13600" dataDxfId="2784"/>
    <tableColumn id="13601" xr3:uid="{2562EA3C-6F3B-CC42-B701-9A3B58A60945}" name="Column13601" dataDxfId="2783"/>
    <tableColumn id="13602" xr3:uid="{AA44ED0D-5990-784C-878C-26D3FA76C8F1}" name="Column13602" dataDxfId="2782"/>
    <tableColumn id="13603" xr3:uid="{A83A30DD-13BE-0844-BA87-A69CA0CE9D81}" name="Column13603" dataDxfId="2781"/>
    <tableColumn id="13604" xr3:uid="{E9AB6395-6040-4C45-B9C8-C16ED6ACBC84}" name="Column13604" dataDxfId="2780"/>
    <tableColumn id="13605" xr3:uid="{FC8BDC18-5EA5-BF4E-9F53-27F4C24F36B3}" name="Column13605" dataDxfId="2779"/>
    <tableColumn id="13606" xr3:uid="{BEA744E1-380C-034A-8044-506D2D333027}" name="Column13606" dataDxfId="2778"/>
    <tableColumn id="13607" xr3:uid="{B8ADD23F-CBB5-964B-8E74-E55DB50B9C48}" name="Column13607" dataDxfId="2777"/>
    <tableColumn id="13608" xr3:uid="{D8802992-ED5C-F541-991E-DAC635D1B77F}" name="Column13608" dataDxfId="2776"/>
    <tableColumn id="13609" xr3:uid="{7DBA5E5E-3173-8845-997E-F89F02979D27}" name="Column13609" dataDxfId="2775"/>
    <tableColumn id="13610" xr3:uid="{1EBEF699-94C3-9E41-BE10-C96A303D0F5E}" name="Column13610" dataDxfId="2774"/>
    <tableColumn id="13611" xr3:uid="{CB1317FD-3E17-4E42-BF8E-E9341F0293AC}" name="Column13611" dataDxfId="2773"/>
    <tableColumn id="13612" xr3:uid="{EA222375-C2E0-EF49-92E4-9F8B4979F564}" name="Column13612" dataDxfId="2772"/>
    <tableColumn id="13613" xr3:uid="{F95A7879-122A-A14E-A285-F9F97F1A113E}" name="Column13613" dataDxfId="2771"/>
    <tableColumn id="13614" xr3:uid="{AF43565D-9137-7145-A3FC-1C0607934578}" name="Column13614" dataDxfId="2770"/>
    <tableColumn id="13615" xr3:uid="{A088563D-97A6-4C46-B72C-24C8B16381FB}" name="Column13615" dataDxfId="2769"/>
    <tableColumn id="13616" xr3:uid="{E1E2EB2A-929C-D643-AF6B-A730DA5D8917}" name="Column13616" dataDxfId="2768"/>
    <tableColumn id="13617" xr3:uid="{45EEE7F1-A06C-9745-A0A1-AC4890285F9B}" name="Column13617" dataDxfId="2767"/>
    <tableColumn id="13618" xr3:uid="{938E774E-6277-D04E-A4B0-011C451D0C7B}" name="Column13618" dataDxfId="2766"/>
    <tableColumn id="13619" xr3:uid="{2B2000DB-7ECF-5340-8796-AEE9ADAD019E}" name="Column13619" dataDxfId="2765"/>
    <tableColumn id="13620" xr3:uid="{FF546458-D918-2C4B-A9B4-98274939EF1F}" name="Column13620" dataDxfId="2764"/>
    <tableColumn id="13621" xr3:uid="{902F4E0E-EA17-E54E-AFE2-224875045233}" name="Column13621" dataDxfId="2763"/>
    <tableColumn id="13622" xr3:uid="{E8908A4F-38B1-2949-9DC8-B08E273A1887}" name="Column13622" dataDxfId="2762"/>
    <tableColumn id="13623" xr3:uid="{48862605-FC5F-D74C-9232-096C13BBD7F9}" name="Column13623" dataDxfId="2761"/>
    <tableColumn id="13624" xr3:uid="{B72D3C52-3E03-BB4E-B370-BE2C7182A90B}" name="Column13624" dataDxfId="2760"/>
    <tableColumn id="13625" xr3:uid="{0ABAECCE-6ADB-0D4B-9B25-19175FC1E1FE}" name="Column13625" dataDxfId="2759"/>
    <tableColumn id="13626" xr3:uid="{4C1DD979-ACAF-7745-9481-4379C59BA7B7}" name="Column13626" dataDxfId="2758"/>
    <tableColumn id="13627" xr3:uid="{49044BB1-7FB7-D141-9D21-275829BC8E61}" name="Column13627" dataDxfId="2757"/>
    <tableColumn id="13628" xr3:uid="{B537D45C-2B52-774F-BB2E-281950D97823}" name="Column13628" dataDxfId="2756"/>
    <tableColumn id="13629" xr3:uid="{ABE80118-74D2-7B49-B02B-5C95B8565562}" name="Column13629" dataDxfId="2755"/>
    <tableColumn id="13630" xr3:uid="{C7FB6C70-6586-4E4E-B569-4E232FE2D47E}" name="Column13630" dataDxfId="2754"/>
    <tableColumn id="13631" xr3:uid="{2E289066-F9E3-6543-ABFA-05F79971E41C}" name="Column13631" dataDxfId="2753"/>
    <tableColumn id="13632" xr3:uid="{A0BE823A-D317-5A41-A618-4B24034B6A10}" name="Column13632" dataDxfId="2752"/>
    <tableColumn id="13633" xr3:uid="{0FA4F98E-849C-BB48-97BF-6A3DF833E611}" name="Column13633" dataDxfId="2751"/>
    <tableColumn id="13634" xr3:uid="{78BD80ED-D718-774C-8DD8-BBE507F7E44F}" name="Column13634" dataDxfId="2750"/>
    <tableColumn id="13635" xr3:uid="{760110A1-4812-064C-B3EE-CB7B007B6CAF}" name="Column13635" dataDxfId="2749"/>
    <tableColumn id="13636" xr3:uid="{B1745BAD-2B15-154A-9E93-FA50E545B3A2}" name="Column13636" dataDxfId="2748"/>
    <tableColumn id="13637" xr3:uid="{C71DDBA4-6A67-A546-8083-123638A8E54C}" name="Column13637" dataDxfId="2747"/>
    <tableColumn id="13638" xr3:uid="{535EE15B-06B3-AB4B-B7EF-915F0B5DF7C9}" name="Column13638" dataDxfId="2746"/>
    <tableColumn id="13639" xr3:uid="{24830549-0EAE-7940-8046-5E6FF135AA90}" name="Column13639" dataDxfId="2745"/>
    <tableColumn id="13640" xr3:uid="{8783D56C-38F3-B140-8ECE-D32781B60261}" name="Column13640" dataDxfId="2744"/>
    <tableColumn id="13641" xr3:uid="{1AB8DE78-D110-E446-9E74-D441D060DB83}" name="Column13641" dataDxfId="2743"/>
    <tableColumn id="13642" xr3:uid="{783B7209-CEDA-5247-981F-62447D099E8C}" name="Column13642" dataDxfId="2742"/>
    <tableColumn id="13643" xr3:uid="{C88C37C5-4069-AF4D-92CB-84144FB68823}" name="Column13643" dataDxfId="2741"/>
    <tableColumn id="13644" xr3:uid="{752AB395-C5E1-5940-B6ED-0966483B836E}" name="Column13644" dataDxfId="2740"/>
    <tableColumn id="13645" xr3:uid="{F5D3893E-2858-5645-8F74-9DF6EC591351}" name="Column13645" dataDxfId="2739"/>
    <tableColumn id="13646" xr3:uid="{23CCE8AD-9B9F-A141-A06C-572B4AC88AC5}" name="Column13646" dataDxfId="2738"/>
    <tableColumn id="13647" xr3:uid="{0D81A1BA-1261-9246-B560-7DCA22ED106A}" name="Column13647" dataDxfId="2737"/>
    <tableColumn id="13648" xr3:uid="{76D16698-29D5-F74D-B5C8-3267157B3269}" name="Column13648" dataDxfId="2736"/>
    <tableColumn id="13649" xr3:uid="{6634FCF1-9FE0-4A4A-B38C-F7F76009E2E2}" name="Column13649" dataDxfId="2735"/>
    <tableColumn id="13650" xr3:uid="{E60F9953-8CA6-F54D-B8DE-279E6D4C55AB}" name="Column13650" dataDxfId="2734"/>
    <tableColumn id="13651" xr3:uid="{08C67F24-9926-D340-9D11-71D97627FEF3}" name="Column13651" dataDxfId="2733"/>
    <tableColumn id="13652" xr3:uid="{3B40C1A4-A252-5747-923B-508DD93D24D4}" name="Column13652" dataDxfId="2732"/>
    <tableColumn id="13653" xr3:uid="{5855B829-E410-C641-83D0-16C7AAB15CF2}" name="Column13653" dataDxfId="2731"/>
    <tableColumn id="13654" xr3:uid="{82A74CFF-FC78-3745-B3DE-46BF448FE23A}" name="Column13654" dataDxfId="2730"/>
    <tableColumn id="13655" xr3:uid="{BDC726FA-6555-9847-BAA8-062073CC9020}" name="Column13655" dataDxfId="2729"/>
    <tableColumn id="13656" xr3:uid="{C30CE26F-4E40-9245-AB91-7010E57238A6}" name="Column13656" dataDxfId="2728"/>
    <tableColumn id="13657" xr3:uid="{CFD854FA-44A6-6842-941A-FCFC451A3F71}" name="Column13657" dataDxfId="2727"/>
    <tableColumn id="13658" xr3:uid="{596DC20B-DB54-2442-839D-C61594765B97}" name="Column13658" dataDxfId="2726"/>
    <tableColumn id="13659" xr3:uid="{C3F7A14E-ED66-494F-975A-32EF9226344D}" name="Column13659" dataDxfId="2725"/>
    <tableColumn id="13660" xr3:uid="{430E42C4-AED6-EC40-BA87-677D15DC6E71}" name="Column13660" dataDxfId="2724"/>
    <tableColumn id="13661" xr3:uid="{7703E153-0009-9745-AEA6-F6D4EDA4E092}" name="Column13661" dataDxfId="2723"/>
    <tableColumn id="13662" xr3:uid="{283CBF75-1BA7-3C48-9B2B-43B299B391C3}" name="Column13662" dataDxfId="2722"/>
    <tableColumn id="13663" xr3:uid="{1F5417B0-B61F-FC4D-91B3-175903ABD841}" name="Column13663" dataDxfId="2721"/>
    <tableColumn id="13664" xr3:uid="{E9F4491E-7BAC-D542-A0EB-B38517918CAF}" name="Column13664" dataDxfId="2720"/>
    <tableColumn id="13665" xr3:uid="{A61BA061-0610-A540-916B-AE19958830B8}" name="Column13665" dataDxfId="2719"/>
    <tableColumn id="13666" xr3:uid="{2920D91E-7CCC-3E4E-8FC8-0B077EE8AF32}" name="Column13666" dataDxfId="2718"/>
    <tableColumn id="13667" xr3:uid="{8CEEC003-7BA7-CD43-805A-7F6C53696669}" name="Column13667" dataDxfId="2717"/>
    <tableColumn id="13668" xr3:uid="{88CAD099-07F9-8E45-AC63-1A982ECF48CE}" name="Column13668" dataDxfId="2716"/>
    <tableColumn id="13669" xr3:uid="{107D51B0-CAAB-8B4D-8773-556727D1C314}" name="Column13669" dataDxfId="2715"/>
    <tableColumn id="13670" xr3:uid="{1E81CAED-4C0C-4747-A441-E2BDF83E5B45}" name="Column13670" dataDxfId="2714"/>
    <tableColumn id="13671" xr3:uid="{BDDC4471-5137-D04F-AAC9-FAF4B079617B}" name="Column13671" dataDxfId="2713"/>
    <tableColumn id="13672" xr3:uid="{01EF9955-9B21-2B42-BE8E-0362CC2D5489}" name="Column13672" dataDxfId="2712"/>
    <tableColumn id="13673" xr3:uid="{2015AA93-E98C-A541-8C84-329244305607}" name="Column13673" dataDxfId="2711"/>
    <tableColumn id="13674" xr3:uid="{F4DAC5CB-FAB5-0B4A-B718-0E5E5BB75BC3}" name="Column13674" dataDxfId="2710"/>
    <tableColumn id="13675" xr3:uid="{63572749-7E3A-E24B-BC64-7B57ED7A23BC}" name="Column13675" dataDxfId="2709"/>
    <tableColumn id="13676" xr3:uid="{3FE52945-2C5D-3044-9DF1-60060491F4B3}" name="Column13676" dataDxfId="2708"/>
    <tableColumn id="13677" xr3:uid="{D1614A12-701C-DF49-97DF-B47FCBE07772}" name="Column13677" dataDxfId="2707"/>
    <tableColumn id="13678" xr3:uid="{85AB5B32-9F00-864A-AE70-8A604E9D01A1}" name="Column13678" dataDxfId="2706"/>
    <tableColumn id="13679" xr3:uid="{192C7329-2796-A24F-AD75-60C8FAE5846C}" name="Column13679" dataDxfId="2705"/>
    <tableColumn id="13680" xr3:uid="{121865FC-3E78-5D49-A4C4-04631FCA8F2D}" name="Column13680" dataDxfId="2704"/>
    <tableColumn id="13681" xr3:uid="{77B834DF-ECBE-A941-A6AB-5CC49B2EDD70}" name="Column13681" dataDxfId="2703"/>
    <tableColumn id="13682" xr3:uid="{99C7071B-AF6A-2740-8A90-F06FD5967FCD}" name="Column13682" dataDxfId="2702"/>
    <tableColumn id="13683" xr3:uid="{4532A676-63AD-1849-8177-14D6A1CB5930}" name="Column13683" dataDxfId="2701"/>
    <tableColumn id="13684" xr3:uid="{4ECA7D84-7DC7-C349-BE25-029FC224C025}" name="Column13684" dataDxfId="2700"/>
    <tableColumn id="13685" xr3:uid="{70F84D72-29FC-8540-867E-15B40A6A3125}" name="Column13685" dataDxfId="2699"/>
    <tableColumn id="13686" xr3:uid="{0A83ED58-B3F2-7643-96D0-D32099184CF4}" name="Column13686" dataDxfId="2698"/>
    <tableColumn id="13687" xr3:uid="{84E9F173-30C7-AD4C-891B-0942FBF2C8DD}" name="Column13687" dataDxfId="2697"/>
    <tableColumn id="13688" xr3:uid="{9324EB15-76AD-2B44-9302-64BF51196AC1}" name="Column13688" dataDxfId="2696"/>
    <tableColumn id="13689" xr3:uid="{CB9FD307-6A8C-7D49-B1C5-9BBA2A92D60E}" name="Column13689" dataDxfId="2695"/>
    <tableColumn id="13690" xr3:uid="{562C17BC-B193-654A-85AB-3C54DFCCCB05}" name="Column13690" dataDxfId="2694"/>
    <tableColumn id="13691" xr3:uid="{F20AB53F-0D5E-4A4A-A3D3-ECB22AE6E810}" name="Column13691" dataDxfId="2693"/>
    <tableColumn id="13692" xr3:uid="{26EF6E30-23C2-3045-905C-707D4D87A4AB}" name="Column13692" dataDxfId="2692"/>
    <tableColumn id="13693" xr3:uid="{5B1A5BAE-85BF-7A4F-BDB4-24A91DF2B94D}" name="Column13693" dataDxfId="2691"/>
    <tableColumn id="13694" xr3:uid="{6C11458C-B408-8948-919B-7167A81639D5}" name="Column13694" dataDxfId="2690"/>
    <tableColumn id="13695" xr3:uid="{04658E99-1E69-034F-BBF6-93A620C73401}" name="Column13695" dataDxfId="2689"/>
    <tableColumn id="13696" xr3:uid="{F788A1B6-80E5-B243-A0C2-874EBA60DA2D}" name="Column13696" dataDxfId="2688"/>
    <tableColumn id="13697" xr3:uid="{9042D16F-3FC0-EF4E-80E0-4DE5D2A369D4}" name="Column13697" dataDxfId="2687"/>
    <tableColumn id="13698" xr3:uid="{9B54B68E-DAF4-6D42-98CE-F132EED084C0}" name="Column13698" dataDxfId="2686"/>
    <tableColumn id="13699" xr3:uid="{3AC33607-C921-A94B-ADB3-357144ADF2C4}" name="Column13699" dataDxfId="2685"/>
    <tableColumn id="13700" xr3:uid="{71B05E87-B3F9-164B-90E8-D3446D118A4D}" name="Column13700" dataDxfId="2684"/>
    <tableColumn id="13701" xr3:uid="{E0357AA2-8580-3E46-B51B-D2E2CB6154E0}" name="Column13701" dataDxfId="2683"/>
    <tableColumn id="13702" xr3:uid="{8259F1DF-96D7-3D4C-AFC3-E7BBF800EFAC}" name="Column13702" dataDxfId="2682"/>
    <tableColumn id="13703" xr3:uid="{A4130786-9CAA-6F4E-ACC5-8D21B44BCC1D}" name="Column13703" dataDxfId="2681"/>
    <tableColumn id="13704" xr3:uid="{D1E0AF51-7F31-D24D-BCCC-66F6D6623DCC}" name="Column13704" dataDxfId="2680"/>
    <tableColumn id="13705" xr3:uid="{A1CD7142-FB17-3C40-80D3-DCDB6F3EAFFB}" name="Column13705" dataDxfId="2679"/>
    <tableColumn id="13706" xr3:uid="{8A277860-A238-2746-93EB-7AC46644C4A2}" name="Column13706" dataDxfId="2678"/>
    <tableColumn id="13707" xr3:uid="{741E0A67-50CA-1449-A91A-708A6C73F19A}" name="Column13707" dataDxfId="2677"/>
    <tableColumn id="13708" xr3:uid="{CCB5B1EA-46ED-D04D-872C-62EFFCED31FD}" name="Column13708" dataDxfId="2676"/>
    <tableColumn id="13709" xr3:uid="{45F29ABE-C4A7-4B48-81FB-58953E1D66ED}" name="Column13709" dataDxfId="2675"/>
    <tableColumn id="13710" xr3:uid="{F0161BBF-D993-2241-A493-3F342F1BEFDC}" name="Column13710" dataDxfId="2674"/>
    <tableColumn id="13711" xr3:uid="{C5B7CBB6-D1D1-EA41-B910-A967D04B1242}" name="Column13711" dataDxfId="2673"/>
    <tableColumn id="13712" xr3:uid="{9ED40007-29D1-5C46-9B92-F6FC4CAEFB66}" name="Column13712" dataDxfId="2672"/>
    <tableColumn id="13713" xr3:uid="{0CB97FCB-FFF4-A244-B930-511769BF4098}" name="Column13713" dataDxfId="2671"/>
    <tableColumn id="13714" xr3:uid="{EDB39F22-F7BC-6745-9548-778604349A06}" name="Column13714" dataDxfId="2670"/>
    <tableColumn id="13715" xr3:uid="{C131E05F-662F-1C43-8B1B-BA8910A9DC1A}" name="Column13715" dataDxfId="2669"/>
    <tableColumn id="13716" xr3:uid="{FAAAF015-1A42-F842-A97F-C17862F4D73D}" name="Column13716" dataDxfId="2668"/>
    <tableColumn id="13717" xr3:uid="{B1239DE7-041A-A949-A241-9EA2C5A52FF7}" name="Column13717" dataDxfId="2667"/>
    <tableColumn id="13718" xr3:uid="{D07E0EF6-CD81-EB4B-B98B-8AE3B63D0B9B}" name="Column13718" dataDxfId="2666"/>
    <tableColumn id="13719" xr3:uid="{74AEEA9B-2A2A-E543-970D-835AAA1998C6}" name="Column13719" dataDxfId="2665"/>
    <tableColumn id="13720" xr3:uid="{EE3B244E-06DD-D142-B96E-30BD3DA67C07}" name="Column13720" dataDxfId="2664"/>
    <tableColumn id="13721" xr3:uid="{8B7BED1E-0B64-6946-B451-8B082ECA56DD}" name="Column13721" dataDxfId="2663"/>
    <tableColumn id="13722" xr3:uid="{B1E3257B-AC65-6845-947A-484444F323BF}" name="Column13722" dataDxfId="2662"/>
    <tableColumn id="13723" xr3:uid="{824CD469-E8B0-5D44-998C-3E3A9C2A174F}" name="Column13723" dataDxfId="2661"/>
    <tableColumn id="13724" xr3:uid="{A6DC4B29-C7ED-694A-A056-45441A239B7B}" name="Column13724" dataDxfId="2660"/>
    <tableColumn id="13725" xr3:uid="{A331FBCD-6F78-D045-B62D-606179D878DC}" name="Column13725" dataDxfId="2659"/>
    <tableColumn id="13726" xr3:uid="{01A6651E-9F99-B84C-8578-0E38E9023184}" name="Column13726" dataDxfId="2658"/>
    <tableColumn id="13727" xr3:uid="{C3D32ECD-FE32-6643-BD72-553CCC8A9F8A}" name="Column13727" dataDxfId="2657"/>
    <tableColumn id="13728" xr3:uid="{F1C94E8C-E4BA-4E4F-B41A-0630BB4D4449}" name="Column13728" dataDxfId="2656"/>
    <tableColumn id="13729" xr3:uid="{50F36A52-91CF-A147-96DE-01A0C5D53E85}" name="Column13729" dataDxfId="2655"/>
    <tableColumn id="13730" xr3:uid="{1BFC7D71-BEA8-ED48-B160-CAA5280A4E52}" name="Column13730" dataDxfId="2654"/>
    <tableColumn id="13731" xr3:uid="{3519E6E8-06AD-1545-8BAE-0ECE7F51CE42}" name="Column13731" dataDxfId="2653"/>
    <tableColumn id="13732" xr3:uid="{02335ABE-6B01-3D41-BCEA-E2346A85A178}" name="Column13732" dataDxfId="2652"/>
    <tableColumn id="13733" xr3:uid="{6DDB3E37-7455-FF4C-9577-D5F4D370C217}" name="Column13733" dataDxfId="2651"/>
    <tableColumn id="13734" xr3:uid="{615582A6-5DB6-FE4B-BE23-6F0589A22A30}" name="Column13734" dataDxfId="2650"/>
    <tableColumn id="13735" xr3:uid="{39EDFA11-2FFC-0D4D-8C09-6C17234710D2}" name="Column13735" dataDxfId="2649"/>
    <tableColumn id="13736" xr3:uid="{359ECC2E-3D6B-7D4A-8D48-21E758B23F6B}" name="Column13736" dataDxfId="2648"/>
    <tableColumn id="13737" xr3:uid="{7C63DBD1-C4A8-7740-A94A-9FA62440DF00}" name="Column13737" dataDxfId="2647"/>
    <tableColumn id="13738" xr3:uid="{0BEC7EF2-DAEA-2043-A10D-04B4BE5703EE}" name="Column13738" dataDxfId="2646"/>
    <tableColumn id="13739" xr3:uid="{526B2556-7CA6-CD40-850E-9FEEF2956964}" name="Column13739" dataDxfId="2645"/>
    <tableColumn id="13740" xr3:uid="{B42CA01B-D5C8-1248-893E-7520B221330A}" name="Column13740" dataDxfId="2644"/>
    <tableColumn id="13741" xr3:uid="{10A6E8C7-C203-1B4F-9212-327F53567AB7}" name="Column13741" dataDxfId="2643"/>
    <tableColumn id="13742" xr3:uid="{195135F2-9A00-E34A-B8C0-29BE7AB1534D}" name="Column13742" dataDxfId="2642"/>
    <tableColumn id="13743" xr3:uid="{88582D84-ECF8-8B43-9157-80769B82674A}" name="Column13743" dataDxfId="2641"/>
    <tableColumn id="13744" xr3:uid="{46C5D5DE-401F-D047-8806-4AEA0DD097C0}" name="Column13744" dataDxfId="2640"/>
    <tableColumn id="13745" xr3:uid="{BB7237DE-89CB-5F47-B30F-812D62D8D6F9}" name="Column13745" dataDxfId="2639"/>
    <tableColumn id="13746" xr3:uid="{550844E3-2BB6-4A4A-8FDD-B474C14996A6}" name="Column13746" dataDxfId="2638"/>
    <tableColumn id="13747" xr3:uid="{232A938D-9DE2-B640-A4E1-AD7000F4E4E5}" name="Column13747" dataDxfId="2637"/>
    <tableColumn id="13748" xr3:uid="{30999851-39B4-8D47-B43F-085BC3FE19D6}" name="Column13748" dataDxfId="2636"/>
    <tableColumn id="13749" xr3:uid="{261A88AF-8CDB-9A4A-BFF7-30F4716F12A0}" name="Column13749" dataDxfId="2635"/>
    <tableColumn id="13750" xr3:uid="{960E5809-07B6-E44D-9113-53672679B8DE}" name="Column13750" dataDxfId="2634"/>
    <tableColumn id="13751" xr3:uid="{1658D252-B010-824E-8388-38ED0C525507}" name="Column13751" dataDxfId="2633"/>
    <tableColumn id="13752" xr3:uid="{2F74EBF8-9259-6940-8E1C-69DB809CD7A7}" name="Column13752" dataDxfId="2632"/>
    <tableColumn id="13753" xr3:uid="{142EEAF9-57B9-6745-A09B-CB58FCBCAAF4}" name="Column13753" dataDxfId="2631"/>
    <tableColumn id="13754" xr3:uid="{B0751A8B-99D9-AC46-ABB4-8884EB02F364}" name="Column13754" dataDxfId="2630"/>
    <tableColumn id="13755" xr3:uid="{D5C7CD88-686B-CA47-8D96-F7B73CE2C7B5}" name="Column13755" dataDxfId="2629"/>
    <tableColumn id="13756" xr3:uid="{FF977387-7FB7-6842-AB6C-20CA869550C7}" name="Column13756" dataDxfId="2628"/>
    <tableColumn id="13757" xr3:uid="{679EB933-14DE-6146-9AE8-45AEF5A29CC4}" name="Column13757" dataDxfId="2627"/>
    <tableColumn id="13758" xr3:uid="{4E7CBB18-88EE-2F41-9820-780489E6EEE7}" name="Column13758" dataDxfId="2626"/>
    <tableColumn id="13759" xr3:uid="{3998B8DB-CF5F-D64C-B607-4DD6054340C0}" name="Column13759" dataDxfId="2625"/>
    <tableColumn id="13760" xr3:uid="{DF799A56-C696-834C-B56E-B521C91A57A9}" name="Column13760" dataDxfId="2624"/>
    <tableColumn id="13761" xr3:uid="{F83285F0-7E4F-7F4D-9424-80F2BF8D1AFE}" name="Column13761" dataDxfId="2623"/>
    <tableColumn id="13762" xr3:uid="{255879F4-D69A-F441-8496-158076624FAE}" name="Column13762" dataDxfId="2622"/>
    <tableColumn id="13763" xr3:uid="{F9B3D2C2-9ABE-D549-A444-D63FB33F8147}" name="Column13763" dataDxfId="2621"/>
    <tableColumn id="13764" xr3:uid="{D1A62C39-1478-1A4C-BCEC-F9F731843704}" name="Column13764" dataDxfId="2620"/>
    <tableColumn id="13765" xr3:uid="{B93ABDB6-F36C-B84A-A151-C26B6804DB9F}" name="Column13765" dataDxfId="2619"/>
    <tableColumn id="13766" xr3:uid="{19116143-2BB9-7245-ACAD-C4AF8D05D2B5}" name="Column13766" dataDxfId="2618"/>
    <tableColumn id="13767" xr3:uid="{1D31DA21-4875-424C-86F6-611B5FA138F6}" name="Column13767" dataDxfId="2617"/>
    <tableColumn id="13768" xr3:uid="{E9D35F2D-1090-EF44-85DF-E01D855BB0B0}" name="Column13768" dataDxfId="2616"/>
    <tableColumn id="13769" xr3:uid="{282BF84A-AC97-4B45-B7D6-D4CC773CFE02}" name="Column13769" dataDxfId="2615"/>
    <tableColumn id="13770" xr3:uid="{12E94772-E6A5-DE4D-946C-8C52130F6A31}" name="Column13770" dataDxfId="2614"/>
    <tableColumn id="13771" xr3:uid="{E1F7D057-3B63-CB4C-88BA-73E18A4860E0}" name="Column13771" dataDxfId="2613"/>
    <tableColumn id="13772" xr3:uid="{FDAF5E88-D3DF-EB4A-BCAF-F950300EA17A}" name="Column13772" dataDxfId="2612"/>
    <tableColumn id="13773" xr3:uid="{95306BD8-13C4-524E-BF4C-35C7086460DF}" name="Column13773" dataDxfId="2611"/>
    <tableColumn id="13774" xr3:uid="{8BAB91F7-1780-5A48-BF69-6592EA5E6245}" name="Column13774" dataDxfId="2610"/>
    <tableColumn id="13775" xr3:uid="{C740021B-F95D-1E43-8F3F-C0AC881878F4}" name="Column13775" dataDxfId="2609"/>
    <tableColumn id="13776" xr3:uid="{E1F53E59-964D-6348-B188-2CAC19828B73}" name="Column13776" dataDxfId="2608"/>
    <tableColumn id="13777" xr3:uid="{C473077A-90E8-B648-BCEF-02E2A5013124}" name="Column13777" dataDxfId="2607"/>
    <tableColumn id="13778" xr3:uid="{B7961E93-9F51-0046-8804-44F181EAB01D}" name="Column13778" dataDxfId="2606"/>
    <tableColumn id="13779" xr3:uid="{E1552600-CE1A-1544-9B9E-E5E43AC32C6D}" name="Column13779" dataDxfId="2605"/>
    <tableColumn id="13780" xr3:uid="{299131E9-1D6E-C840-8932-B8E3ECF1CF99}" name="Column13780" dataDxfId="2604"/>
    <tableColumn id="13781" xr3:uid="{99B30262-46C1-0243-9743-F048927DD758}" name="Column13781" dataDxfId="2603"/>
    <tableColumn id="13782" xr3:uid="{E80E0F62-5B1B-8945-BABC-37930B1BD575}" name="Column13782" dataDxfId="2602"/>
    <tableColumn id="13783" xr3:uid="{E7B2A2D9-0544-A648-ABDA-C025A605B989}" name="Column13783" dataDxfId="2601"/>
    <tableColumn id="13784" xr3:uid="{25F03987-1F31-1147-9BA5-5BD989D9C9A5}" name="Column13784" dataDxfId="2600"/>
    <tableColumn id="13785" xr3:uid="{22A9B9A8-D264-9B4B-9016-083362568702}" name="Column13785" dataDxfId="2599"/>
    <tableColumn id="13786" xr3:uid="{3A374512-258B-8449-AA83-0206BAAAE0BF}" name="Column13786" dataDxfId="2598"/>
    <tableColumn id="13787" xr3:uid="{05FF9535-6EF4-4942-AB9A-6BBCAA8D3FE5}" name="Column13787" dataDxfId="2597"/>
    <tableColumn id="13788" xr3:uid="{0CF49F36-38A3-3649-9FBB-5F21E7BE99B9}" name="Column13788" dataDxfId="2596"/>
    <tableColumn id="13789" xr3:uid="{7C4EA0FB-5269-A74A-BC80-B72A38F5A452}" name="Column13789" dataDxfId="2595"/>
    <tableColumn id="13790" xr3:uid="{E3585960-6395-2048-AE4C-877489873BF3}" name="Column13790" dataDxfId="2594"/>
    <tableColumn id="13791" xr3:uid="{A0CA87E4-61CB-D048-ACCB-469EFE40A9BD}" name="Column13791" dataDxfId="2593"/>
    <tableColumn id="13792" xr3:uid="{F8C70D69-AE9E-AB4C-81FA-7B10EB230C73}" name="Column13792" dataDxfId="2592"/>
    <tableColumn id="13793" xr3:uid="{267EEC03-B382-2F4F-8ECB-9BC2E3D63849}" name="Column13793" dataDxfId="2591"/>
    <tableColumn id="13794" xr3:uid="{242A0628-36A8-C443-81B2-9E1DA06BC189}" name="Column13794" dataDxfId="2590"/>
    <tableColumn id="13795" xr3:uid="{62B0D3AC-252D-2547-910E-0560DB5F089B}" name="Column13795" dataDxfId="2589"/>
    <tableColumn id="13796" xr3:uid="{F1E54C02-E259-5C43-9AC2-FCAA18900062}" name="Column13796" dataDxfId="2588"/>
    <tableColumn id="13797" xr3:uid="{ECC3C756-84E7-8A4F-A9E7-4E994865AE11}" name="Column13797" dataDxfId="2587"/>
    <tableColumn id="13798" xr3:uid="{AB13DCE6-CDB8-6544-8B87-1DEACE707CB0}" name="Column13798" dataDxfId="2586"/>
    <tableColumn id="13799" xr3:uid="{B1FC77A2-CD97-B648-8CD8-125EA6AF3F2E}" name="Column13799" dataDxfId="2585"/>
    <tableColumn id="13800" xr3:uid="{475EDE29-AB33-E741-804E-AA9A84218F85}" name="Column13800" dataDxfId="2584"/>
    <tableColumn id="13801" xr3:uid="{E2560B44-D49E-3942-9FA7-3AE069B20659}" name="Column13801" dataDxfId="2583"/>
    <tableColumn id="13802" xr3:uid="{E22A9074-34F5-3A4E-BFBB-522BC5091974}" name="Column13802" dataDxfId="2582"/>
    <tableColumn id="13803" xr3:uid="{B57BADE1-7F97-E44D-87FF-C365FA228F56}" name="Column13803" dataDxfId="2581"/>
    <tableColumn id="13804" xr3:uid="{F9F8A66D-ED84-F24C-B990-E6C8B18B2725}" name="Column13804" dataDxfId="2580"/>
    <tableColumn id="13805" xr3:uid="{A63618EC-9676-2947-849C-039A0ADADD40}" name="Column13805" dataDxfId="2579"/>
    <tableColumn id="13806" xr3:uid="{F8825108-579B-2640-89B3-765F2127A142}" name="Column13806" dataDxfId="2578"/>
    <tableColumn id="13807" xr3:uid="{72A144FE-D24B-5F46-998C-691A85420615}" name="Column13807" dataDxfId="2577"/>
    <tableColumn id="13808" xr3:uid="{C3D1BB57-336A-524D-9041-F7542C6A9F44}" name="Column13808" dataDxfId="2576"/>
    <tableColumn id="13809" xr3:uid="{3C851912-73D2-8B4A-A972-68401D316F7D}" name="Column13809" dataDxfId="2575"/>
    <tableColumn id="13810" xr3:uid="{043804ED-7969-2D42-944D-CB7529D1F094}" name="Column13810" dataDxfId="2574"/>
    <tableColumn id="13811" xr3:uid="{A20D755D-656E-5546-854D-0020A6EB6C0F}" name="Column13811" dataDxfId="2573"/>
    <tableColumn id="13812" xr3:uid="{88B54C2A-D698-374E-BFCA-A8B9D0040D91}" name="Column13812" dataDxfId="2572"/>
    <tableColumn id="13813" xr3:uid="{8E83A65D-FF51-7F43-8391-7B39AFD30F43}" name="Column13813" dataDxfId="2571"/>
    <tableColumn id="13814" xr3:uid="{7D588A6D-4F21-2F4E-A607-68D6381D82E1}" name="Column13814" dataDxfId="2570"/>
    <tableColumn id="13815" xr3:uid="{D5104786-9A72-EE47-93F5-00141CFA2AFE}" name="Column13815" dataDxfId="2569"/>
    <tableColumn id="13816" xr3:uid="{299417E6-67CA-2B48-9602-534319BE0061}" name="Column13816" dataDxfId="2568"/>
    <tableColumn id="13817" xr3:uid="{EA17864E-2CDB-4E48-A1CF-A36B16EF282D}" name="Column13817" dataDxfId="2567"/>
    <tableColumn id="13818" xr3:uid="{92AF873D-11D2-4C4D-9EB7-9695ED083476}" name="Column13818" dataDxfId="2566"/>
    <tableColumn id="13819" xr3:uid="{9DD3B2CF-7BA6-BB4B-BEBC-0EEE449F5406}" name="Column13819" dataDxfId="2565"/>
    <tableColumn id="13820" xr3:uid="{4DD8659F-83D2-CD4A-BB8C-EF0EDCA97976}" name="Column13820" dataDxfId="2564"/>
    <tableColumn id="13821" xr3:uid="{4377A49A-DCD4-C24D-AC12-A1B01718BA27}" name="Column13821" dataDxfId="2563"/>
    <tableColumn id="13822" xr3:uid="{5B180591-696B-E247-A579-05EF3F4C1535}" name="Column13822" dataDxfId="2562"/>
    <tableColumn id="13823" xr3:uid="{558636AD-8875-744F-93F5-E19CBF6F38B7}" name="Column13823" dataDxfId="2561"/>
    <tableColumn id="13824" xr3:uid="{62A39A7F-A00C-E444-A18B-9F60008A85B5}" name="Column13824" dataDxfId="2560"/>
    <tableColumn id="13825" xr3:uid="{A872F9F7-D059-C142-BE2C-E22D11CF5336}" name="Column13825" dataDxfId="2559"/>
    <tableColumn id="13826" xr3:uid="{20547AE0-3A4C-2E4F-BEAE-61BB5F361F2C}" name="Column13826" dataDxfId="2558"/>
    <tableColumn id="13827" xr3:uid="{0104FA8B-8BE6-0842-908E-BB0F10266BEE}" name="Column13827" dataDxfId="2557"/>
    <tableColumn id="13828" xr3:uid="{D3632662-4770-A449-A16B-E2099DF0E43F}" name="Column13828" dataDxfId="2556"/>
    <tableColumn id="13829" xr3:uid="{0CDD7952-3E29-F249-A9AD-EF9E98AA52AD}" name="Column13829" dataDxfId="2555"/>
    <tableColumn id="13830" xr3:uid="{38B18CBB-E379-5747-8F48-D256F736372A}" name="Column13830" dataDxfId="2554"/>
    <tableColumn id="13831" xr3:uid="{F2226440-7E6A-BF45-8893-049947E6866E}" name="Column13831" dataDxfId="2553"/>
    <tableColumn id="13832" xr3:uid="{14F20043-15E5-6543-A4D3-6DF50135D072}" name="Column13832" dataDxfId="2552"/>
    <tableColumn id="13833" xr3:uid="{DB67CD7D-D81A-4D45-90B7-953F7595C87F}" name="Column13833" dataDxfId="2551"/>
    <tableColumn id="13834" xr3:uid="{82A481FA-C77C-EB46-A6F7-DC92FE6B88A9}" name="Column13834" dataDxfId="2550"/>
    <tableColumn id="13835" xr3:uid="{8BD9CFB3-C1AD-3B41-B826-2DBB279C3A53}" name="Column13835" dataDxfId="2549"/>
    <tableColumn id="13836" xr3:uid="{20D37C98-1E8E-C44B-8A40-CA50D4B60DD3}" name="Column13836" dataDxfId="2548"/>
    <tableColumn id="13837" xr3:uid="{850EA7C5-89FA-D841-A627-7A689EA8EC0F}" name="Column13837" dataDxfId="2547"/>
    <tableColumn id="13838" xr3:uid="{B205572D-1A40-FF4F-9A91-2362FF31071D}" name="Column13838" dataDxfId="2546"/>
    <tableColumn id="13839" xr3:uid="{BA0767DA-3C0C-1248-BEFD-DA67011BE762}" name="Column13839" dataDxfId="2545"/>
    <tableColumn id="13840" xr3:uid="{541186B4-4695-CF43-8BD7-F133AF63C098}" name="Column13840" dataDxfId="2544"/>
    <tableColumn id="13841" xr3:uid="{7D39EA2F-5F02-3443-87A7-2DC0A2A824C3}" name="Column13841" dataDxfId="2543"/>
    <tableColumn id="13842" xr3:uid="{205E30F7-D758-224E-9347-EF23F6FD2B80}" name="Column13842" dataDxfId="2542"/>
    <tableColumn id="13843" xr3:uid="{73A28D8C-AC11-4546-B415-19936E52A7A6}" name="Column13843" dataDxfId="2541"/>
    <tableColumn id="13844" xr3:uid="{67A437B2-3AB8-534F-8370-230646623F28}" name="Column13844" dataDxfId="2540"/>
    <tableColumn id="13845" xr3:uid="{12D98225-89CC-F34E-B639-43B82675A267}" name="Column13845" dataDxfId="2539"/>
    <tableColumn id="13846" xr3:uid="{88F26CD0-AF06-004D-833E-A3C01F7E6BC3}" name="Column13846" dataDxfId="2538"/>
    <tableColumn id="13847" xr3:uid="{F3C3C1AB-4213-434E-9A50-5C48AC75C0AD}" name="Column13847" dataDxfId="2537"/>
    <tableColumn id="13848" xr3:uid="{B2D92366-A175-1545-84F3-9464FD50517D}" name="Column13848" dataDxfId="2536"/>
    <tableColumn id="13849" xr3:uid="{E8C2A2B9-DA3F-2447-8855-CB4FC3A7CBF8}" name="Column13849" dataDxfId="2535"/>
    <tableColumn id="13850" xr3:uid="{58807B82-5211-3942-9973-A26DE3F58F92}" name="Column13850" dataDxfId="2534"/>
    <tableColumn id="13851" xr3:uid="{20AF0812-6859-6B43-8B7F-20E6324FCDD6}" name="Column13851" dataDxfId="2533"/>
    <tableColumn id="13852" xr3:uid="{2A6CD26F-DC52-9646-A257-B32C29E2DB60}" name="Column13852" dataDxfId="2532"/>
    <tableColumn id="13853" xr3:uid="{8884ABAF-2984-D94F-80DB-6662E5C4D2AA}" name="Column13853" dataDxfId="2531"/>
    <tableColumn id="13854" xr3:uid="{67ABA1EC-C01C-B84E-AD1A-C9BA138D029A}" name="Column13854" dataDxfId="2530"/>
    <tableColumn id="13855" xr3:uid="{9E28143B-7978-5E42-A3DB-27C17E313F82}" name="Column13855" dataDxfId="2529"/>
    <tableColumn id="13856" xr3:uid="{FE331C4D-CB37-894E-8B79-B7B798C829E0}" name="Column13856" dataDxfId="2528"/>
    <tableColumn id="13857" xr3:uid="{EA6AA43C-9E11-3649-8ECD-14B40CD4075C}" name="Column13857" dataDxfId="2527"/>
    <tableColumn id="13858" xr3:uid="{860C5752-D745-A34F-851E-A1DBF3006F03}" name="Column13858" dataDxfId="2526"/>
    <tableColumn id="13859" xr3:uid="{3967BA60-EFE8-D341-A688-8D52D25D1F25}" name="Column13859" dataDxfId="2525"/>
    <tableColumn id="13860" xr3:uid="{32FB0E59-B465-4E4E-9FAB-2F4F29DC638D}" name="Column13860" dataDxfId="2524"/>
    <tableColumn id="13861" xr3:uid="{6C2B4030-3901-494F-934A-9877572DA3A9}" name="Column13861" dataDxfId="2523"/>
    <tableColumn id="13862" xr3:uid="{5A34BC08-BEFB-BF4F-A00A-BE0FE28C2145}" name="Column13862" dataDxfId="2522"/>
    <tableColumn id="13863" xr3:uid="{79D93FFB-0D98-6C4F-A890-9804968138DA}" name="Column13863" dataDxfId="2521"/>
    <tableColumn id="13864" xr3:uid="{BD23FE58-B2FD-6442-ACC3-D3F1F6779D96}" name="Column13864" dataDxfId="2520"/>
    <tableColumn id="13865" xr3:uid="{0CFFF481-2548-E14F-B1F4-7DE37E8AF351}" name="Column13865" dataDxfId="2519"/>
    <tableColumn id="13866" xr3:uid="{F6236F7F-DC94-6542-B961-290E6CB51F4B}" name="Column13866" dataDxfId="2518"/>
    <tableColumn id="13867" xr3:uid="{2070D190-9706-0844-8B8A-3E5A3498C153}" name="Column13867" dataDxfId="2517"/>
    <tableColumn id="13868" xr3:uid="{CD991F8D-2B77-E94B-B8F9-79CE668AEEB4}" name="Column13868" dataDxfId="2516"/>
    <tableColumn id="13869" xr3:uid="{E97572F4-E2D1-9744-A45F-27B9C1FCD831}" name="Column13869" dataDxfId="2515"/>
    <tableColumn id="13870" xr3:uid="{886FBBDB-3EDD-C148-B7B9-A7001C7E5E48}" name="Column13870" dataDxfId="2514"/>
    <tableColumn id="13871" xr3:uid="{0252FA9B-C235-A04A-B549-FC5FCC97C413}" name="Column13871" dataDxfId="2513"/>
    <tableColumn id="13872" xr3:uid="{A3366C58-9186-AE45-B802-5FFB23886255}" name="Column13872" dataDxfId="2512"/>
    <tableColumn id="13873" xr3:uid="{44D436DE-8D5D-2447-8B5A-D2897A9E6E34}" name="Column13873" dataDxfId="2511"/>
    <tableColumn id="13874" xr3:uid="{414B413B-AD4B-074B-8D2B-49E96784F829}" name="Column13874" dataDxfId="2510"/>
    <tableColumn id="13875" xr3:uid="{4EAF48C6-58CA-C640-8D62-CE3851F9743D}" name="Column13875" dataDxfId="2509"/>
    <tableColumn id="13876" xr3:uid="{5B5E62D9-980F-1849-963F-DC7C31ADB645}" name="Column13876" dataDxfId="2508"/>
    <tableColumn id="13877" xr3:uid="{57D1C4B0-2B99-184B-B62E-5CF163F73ECA}" name="Column13877" dataDxfId="2507"/>
    <tableColumn id="13878" xr3:uid="{1A965D48-04B6-FC4A-B506-86CF33224045}" name="Column13878" dataDxfId="2506"/>
    <tableColumn id="13879" xr3:uid="{614683FD-EA70-8441-9237-2CD648BA9283}" name="Column13879" dataDxfId="2505"/>
    <tableColumn id="13880" xr3:uid="{1864B20A-789E-E74C-A546-4CB27ACE4E45}" name="Column13880" dataDxfId="2504"/>
    <tableColumn id="13881" xr3:uid="{C3946916-1485-914B-9321-EEC78AC53D11}" name="Column13881" dataDxfId="2503"/>
    <tableColumn id="13882" xr3:uid="{D48F0D46-0B03-624A-9392-109633F0330A}" name="Column13882" dataDxfId="2502"/>
    <tableColumn id="13883" xr3:uid="{AA814F1F-05D6-1C43-9348-1F058023FEC5}" name="Column13883" dataDxfId="2501"/>
    <tableColumn id="13884" xr3:uid="{F9D7A4C1-2829-4E41-8745-AFCEBDAF1A46}" name="Column13884" dataDxfId="2500"/>
    <tableColumn id="13885" xr3:uid="{E761D9A3-84A8-974D-9DF3-8097CEB503D6}" name="Column13885" dataDxfId="2499"/>
    <tableColumn id="13886" xr3:uid="{9EE183D6-BD1C-AD44-B508-C8D69EAC2E1F}" name="Column13886" dataDxfId="2498"/>
    <tableColumn id="13887" xr3:uid="{5BAAC30B-1673-714A-B17B-F3EE3A0C86AC}" name="Column13887" dataDxfId="2497"/>
    <tableColumn id="13888" xr3:uid="{7ABA82A3-A429-6A45-94DF-D448CEE48A5B}" name="Column13888" dataDxfId="2496"/>
    <tableColumn id="13889" xr3:uid="{4B25F101-0AC9-6040-832D-D2315CCFDF45}" name="Column13889" dataDxfId="2495"/>
    <tableColumn id="13890" xr3:uid="{64386CC2-C0C9-454C-931B-BD57BA4FFE3B}" name="Column13890" dataDxfId="2494"/>
    <tableColumn id="13891" xr3:uid="{F42AD901-955C-E940-AB76-DB28D7BE6854}" name="Column13891" dataDxfId="2493"/>
    <tableColumn id="13892" xr3:uid="{330226DF-D189-D148-9067-F83455EB652F}" name="Column13892" dataDxfId="2492"/>
    <tableColumn id="13893" xr3:uid="{872A55CB-1C6E-974B-A014-636D93F7648A}" name="Column13893" dataDxfId="2491"/>
    <tableColumn id="13894" xr3:uid="{A83D4C70-E84B-1B49-B75E-A97B3C28145A}" name="Column13894" dataDxfId="2490"/>
    <tableColumn id="13895" xr3:uid="{C43AF497-CDD8-1346-A463-68B758BE0698}" name="Column13895" dataDxfId="2489"/>
    <tableColumn id="13896" xr3:uid="{46D637B5-A045-BC42-A9A6-8D134D2B0E61}" name="Column13896" dataDxfId="2488"/>
    <tableColumn id="13897" xr3:uid="{5AC80B17-7DD6-5442-AD96-181B5ABCEE60}" name="Column13897" dataDxfId="2487"/>
    <tableColumn id="13898" xr3:uid="{04788325-4B01-BA45-AB01-665A75F3F562}" name="Column13898" dataDxfId="2486"/>
    <tableColumn id="13899" xr3:uid="{599B975A-AAED-0340-92A4-04A47479BFD1}" name="Column13899" dataDxfId="2485"/>
    <tableColumn id="13900" xr3:uid="{7C18AB99-2817-1F47-84E3-BD245030A073}" name="Column13900" dataDxfId="2484"/>
    <tableColumn id="13901" xr3:uid="{4D71F441-DA10-6246-801D-FFD851D829AE}" name="Column13901" dataDxfId="2483"/>
    <tableColumn id="13902" xr3:uid="{ECFE1E21-7DC6-0640-8EBC-C2628A175CD4}" name="Column13902" dataDxfId="2482"/>
    <tableColumn id="13903" xr3:uid="{48A962CF-8CDE-F843-B5A3-E36D9EA0311A}" name="Column13903" dataDxfId="2481"/>
    <tableColumn id="13904" xr3:uid="{3F4B7E0E-BE33-704B-B6EA-4D9674802793}" name="Column13904" dataDxfId="2480"/>
    <tableColumn id="13905" xr3:uid="{BCF43DDB-2A57-FE4F-B3C3-89A61FB1C15F}" name="Column13905" dataDxfId="2479"/>
    <tableColumn id="13906" xr3:uid="{6C164521-6A38-C74B-942A-CA04ED507345}" name="Column13906" dataDxfId="2478"/>
    <tableColumn id="13907" xr3:uid="{E690E8F8-6296-C043-87E6-6C578E2F5215}" name="Column13907" dataDxfId="2477"/>
    <tableColumn id="13908" xr3:uid="{C834409D-8B04-664E-B477-90E7E5AA6B9C}" name="Column13908" dataDxfId="2476"/>
    <tableColumn id="13909" xr3:uid="{B9BEA586-93AC-DD4E-B195-EC5953C3FF09}" name="Column13909" dataDxfId="2475"/>
    <tableColumn id="13910" xr3:uid="{C76BECC3-6EE5-FC4F-9738-AE69368E8F25}" name="Column13910" dataDxfId="2474"/>
    <tableColumn id="13911" xr3:uid="{62612ED2-A91C-5846-BA41-D153F4DFD290}" name="Column13911" dataDxfId="2473"/>
    <tableColumn id="13912" xr3:uid="{4FAAECF3-8FC6-A34E-AB23-1DD6FAD333DE}" name="Column13912" dataDxfId="2472"/>
    <tableColumn id="13913" xr3:uid="{E6362A21-6C00-B140-920D-08B87A40B22A}" name="Column13913" dataDxfId="2471"/>
    <tableColumn id="13914" xr3:uid="{CA21F430-5D42-5748-8F0B-F5D5203C522B}" name="Column13914" dataDxfId="2470"/>
    <tableColumn id="13915" xr3:uid="{8839871A-1AB9-A647-81D9-B96C3CC66CBC}" name="Column13915" dataDxfId="2469"/>
    <tableColumn id="13916" xr3:uid="{250D61CC-4D4B-624D-A323-0591FC62F072}" name="Column13916" dataDxfId="2468"/>
    <tableColumn id="13917" xr3:uid="{C2874911-BD54-9F4C-9818-563C5A35E00D}" name="Column13917" dataDxfId="2467"/>
    <tableColumn id="13918" xr3:uid="{2B3492C1-99B1-0941-8EC0-E76102D3B35A}" name="Column13918" dataDxfId="2466"/>
    <tableColumn id="13919" xr3:uid="{443C3478-1A5E-9C4D-A583-A73F498D7806}" name="Column13919" dataDxfId="2465"/>
    <tableColumn id="13920" xr3:uid="{7B5A1593-87F7-1F44-AE3E-AC19AB9D94D7}" name="Column13920" dataDxfId="2464"/>
    <tableColumn id="13921" xr3:uid="{D845DF8D-7509-254D-B87B-3D728544660B}" name="Column13921" dataDxfId="2463"/>
    <tableColumn id="13922" xr3:uid="{282CC33E-E86C-0C42-A37A-6BFDE5CA6CBE}" name="Column13922" dataDxfId="2462"/>
    <tableColumn id="13923" xr3:uid="{0DA89F7D-AD70-8448-8DDF-10C16DB51E3F}" name="Column13923" dataDxfId="2461"/>
    <tableColumn id="13924" xr3:uid="{B7E12E65-E052-D44B-833D-5D9BB5C22EFD}" name="Column13924" dataDxfId="2460"/>
    <tableColumn id="13925" xr3:uid="{8673911D-AD17-CA43-8F24-6B9BD6B78E55}" name="Column13925" dataDxfId="2459"/>
    <tableColumn id="13926" xr3:uid="{B7F449D3-964C-4641-9883-C9542A3BFFF3}" name="Column13926" dataDxfId="2458"/>
    <tableColumn id="13927" xr3:uid="{F51F0E90-132B-3F4B-9F4A-4A1C446D811F}" name="Column13927" dataDxfId="2457"/>
    <tableColumn id="13928" xr3:uid="{3AE37124-15AF-5648-B548-EAA7791BE68C}" name="Column13928" dataDxfId="2456"/>
    <tableColumn id="13929" xr3:uid="{A3D37BFF-CDCD-294F-9C81-2952AFF37399}" name="Column13929" dataDxfId="2455"/>
    <tableColumn id="13930" xr3:uid="{E3A235FF-0205-CF4B-95E9-9D8EEE823FD8}" name="Column13930" dataDxfId="2454"/>
    <tableColumn id="13931" xr3:uid="{A503649B-CCED-2E4F-9327-A5C673CA1293}" name="Column13931" dataDxfId="2453"/>
    <tableColumn id="13932" xr3:uid="{E7405EE4-34DF-A24E-989D-634A6AE8B1E8}" name="Column13932" dataDxfId="2452"/>
    <tableColumn id="13933" xr3:uid="{25B0D535-83E6-0B40-9B25-C64914AA4B8A}" name="Column13933" dataDxfId="2451"/>
    <tableColumn id="13934" xr3:uid="{D6352273-446B-1E4C-BFAF-2FB4A18EC7AF}" name="Column13934" dataDxfId="2450"/>
    <tableColumn id="13935" xr3:uid="{BA46CEAF-AB4C-4342-96BD-5139F9DBC338}" name="Column13935" dataDxfId="2449"/>
    <tableColumn id="13936" xr3:uid="{C8501030-9320-5743-A16E-554111406314}" name="Column13936" dataDxfId="2448"/>
    <tableColumn id="13937" xr3:uid="{DE48942D-F6A3-CF40-B8D9-DA343A469731}" name="Column13937" dataDxfId="2447"/>
    <tableColumn id="13938" xr3:uid="{147E454C-16A4-6745-B6CE-6E6DAC0AAE7E}" name="Column13938" dataDxfId="2446"/>
    <tableColumn id="13939" xr3:uid="{AF1FD31A-7B3A-0C43-A765-BFB7DE70F8A0}" name="Column13939" dataDxfId="2445"/>
    <tableColumn id="13940" xr3:uid="{C42E17BC-8B7D-C74B-9CF7-E05561FC8830}" name="Column13940" dataDxfId="2444"/>
    <tableColumn id="13941" xr3:uid="{6C57FC1E-3508-D34B-8FC8-4F0C01BF3B09}" name="Column13941" dataDxfId="2443"/>
    <tableColumn id="13942" xr3:uid="{ABB69E76-D088-5745-A826-65D35493D0A3}" name="Column13942" dataDxfId="2442"/>
    <tableColumn id="13943" xr3:uid="{1ACF546B-5700-2E40-8F56-A2A9AA26322C}" name="Column13943" dataDxfId="2441"/>
    <tableColumn id="13944" xr3:uid="{6EEA8F67-B92C-ED49-B701-3139063A22ED}" name="Column13944" dataDxfId="2440"/>
    <tableColumn id="13945" xr3:uid="{2FBC70EB-594B-CD45-A86C-B4467A4D1349}" name="Column13945" dataDxfId="2439"/>
    <tableColumn id="13946" xr3:uid="{0D6AACDB-3B89-2448-850B-51B99F6A8901}" name="Column13946" dataDxfId="2438"/>
    <tableColumn id="13947" xr3:uid="{C6E59B02-4F40-D14F-BEFA-C17EE126734A}" name="Column13947" dataDxfId="2437"/>
    <tableColumn id="13948" xr3:uid="{A11A3E1B-863D-CE41-B039-34FF0FB11F5D}" name="Column13948" dataDxfId="2436"/>
    <tableColumn id="13949" xr3:uid="{3F49640C-BE9C-004F-AF9A-74D4B9E0E56C}" name="Column13949" dataDxfId="2435"/>
    <tableColumn id="13950" xr3:uid="{C272324F-3A98-884E-BFE3-8BEC75FBDEA0}" name="Column13950" dataDxfId="2434"/>
    <tableColumn id="13951" xr3:uid="{44D4E4D2-6525-1F4E-8320-37E3EE3E665C}" name="Column13951" dataDxfId="2433"/>
    <tableColumn id="13952" xr3:uid="{669DE041-837E-FC4A-A310-67DAE9849E77}" name="Column13952" dataDxfId="2432"/>
    <tableColumn id="13953" xr3:uid="{E211B0AC-6A67-2B44-B6DF-FAA5976B8A7B}" name="Column13953" dataDxfId="2431"/>
    <tableColumn id="13954" xr3:uid="{4AF9E6EB-053D-D04F-95BF-414051DB5582}" name="Column13954" dataDxfId="2430"/>
    <tableColumn id="13955" xr3:uid="{0EB74CC2-C665-9242-ABC0-127272A347FE}" name="Column13955" dataDxfId="2429"/>
    <tableColumn id="13956" xr3:uid="{FAC64161-512F-664A-A99C-C9D126ACD732}" name="Column13956" dataDxfId="2428"/>
    <tableColumn id="13957" xr3:uid="{1974EF47-2148-7C46-BCCA-CC77FEF53B78}" name="Column13957" dataDxfId="2427"/>
    <tableColumn id="13958" xr3:uid="{620F0D81-0F77-EF4D-8906-749E4D93E62C}" name="Column13958" dataDxfId="2426"/>
    <tableColumn id="13959" xr3:uid="{12D48467-F195-4947-B724-34C3C0A4D67F}" name="Column13959" dataDxfId="2425"/>
    <tableColumn id="13960" xr3:uid="{82BF0E1D-7A91-DE44-9706-5459021640C3}" name="Column13960" dataDxfId="2424"/>
    <tableColumn id="13961" xr3:uid="{AACBFCFF-3185-C640-86A4-8DB6FBCFE3A4}" name="Column13961" dataDxfId="2423"/>
    <tableColumn id="13962" xr3:uid="{05C73190-CD47-4B40-BB79-778B26C26792}" name="Column13962" dataDxfId="2422"/>
    <tableColumn id="13963" xr3:uid="{3667F44A-10A8-1A48-BFB8-7AFAABF7A6FC}" name="Column13963" dataDxfId="2421"/>
    <tableColumn id="13964" xr3:uid="{7CF8B9C2-3A04-4D42-9CF5-EA79557CDDDE}" name="Column13964" dataDxfId="2420"/>
    <tableColumn id="13965" xr3:uid="{917B0868-A5EF-7E41-BDF2-77E931EFD026}" name="Column13965" dataDxfId="2419"/>
    <tableColumn id="13966" xr3:uid="{A2FB1E6B-498D-E04A-9421-E69A220C6A66}" name="Column13966" dataDxfId="2418"/>
    <tableColumn id="13967" xr3:uid="{72111DD4-92CB-CB4A-A064-380B61B7D43F}" name="Column13967" dataDxfId="2417"/>
    <tableColumn id="13968" xr3:uid="{A628A35E-91C1-D941-A838-70F5CAC1A608}" name="Column13968" dataDxfId="2416"/>
    <tableColumn id="13969" xr3:uid="{20FEC433-B48A-1D47-B087-C3C4DD33F3FD}" name="Column13969" dataDxfId="2415"/>
    <tableColumn id="13970" xr3:uid="{4062FAEA-102E-DA47-BF42-7AB4879C29F2}" name="Column13970" dataDxfId="2414"/>
    <tableColumn id="13971" xr3:uid="{3E05591D-EFD7-734D-A4D6-0D63239A44B5}" name="Column13971" dataDxfId="2413"/>
    <tableColumn id="13972" xr3:uid="{C0CB8A00-8224-D045-8A60-14F4B317D0F6}" name="Column13972" dataDxfId="2412"/>
    <tableColumn id="13973" xr3:uid="{D77F7800-1642-5C4C-BD8F-3FBEE3E94BB8}" name="Column13973" dataDxfId="2411"/>
    <tableColumn id="13974" xr3:uid="{C84C1690-986D-834A-886C-3D3EBB1539D4}" name="Column13974" dataDxfId="2410"/>
    <tableColumn id="13975" xr3:uid="{39A67EB7-A897-AA42-9006-CB51278C9FA5}" name="Column13975" dataDxfId="2409"/>
    <tableColumn id="13976" xr3:uid="{8A15B9F2-7B85-104B-8EA0-D2C1BD5F15C1}" name="Column13976" dataDxfId="2408"/>
    <tableColumn id="13977" xr3:uid="{3E9B3217-89D1-C84B-899E-B532A1A1DCD4}" name="Column13977" dataDxfId="2407"/>
    <tableColumn id="13978" xr3:uid="{5FB5B5CE-509F-E04B-974E-2CCE37469790}" name="Column13978" dataDxfId="2406"/>
    <tableColumn id="13979" xr3:uid="{8FCA728F-A038-6D4E-831D-8E5206C2936A}" name="Column13979" dataDxfId="2405"/>
    <tableColumn id="13980" xr3:uid="{FCC7225C-3372-B24E-B545-CB400394186E}" name="Column13980" dataDxfId="2404"/>
    <tableColumn id="13981" xr3:uid="{841A2900-0A3B-5844-AE70-5A70813EE53E}" name="Column13981" dataDxfId="2403"/>
    <tableColumn id="13982" xr3:uid="{6E859EDD-6B4A-8849-9F8A-7683A5574800}" name="Column13982" dataDxfId="2402"/>
    <tableColumn id="13983" xr3:uid="{7C1ECB94-7AA8-774A-9455-D9C93232562F}" name="Column13983" dataDxfId="2401"/>
    <tableColumn id="13984" xr3:uid="{8A9085E3-6960-DB48-BDC3-B9FB47550C14}" name="Column13984" dataDxfId="2400"/>
    <tableColumn id="13985" xr3:uid="{50B5BFA4-7C43-9247-96BA-EE839DC6A8DC}" name="Column13985" dataDxfId="2399"/>
    <tableColumn id="13986" xr3:uid="{DCF7460B-414D-0A42-B1B6-58F871C780B3}" name="Column13986" dataDxfId="2398"/>
    <tableColumn id="13987" xr3:uid="{9A667D22-D7E2-0042-9766-52368381EB1F}" name="Column13987" dataDxfId="2397"/>
    <tableColumn id="13988" xr3:uid="{FC40F0AA-9E6B-4144-ABD6-299A1428B18B}" name="Column13988" dataDxfId="2396"/>
    <tableColumn id="13989" xr3:uid="{B20AF5BF-FFFF-F74C-97F1-897960EF9292}" name="Column13989" dataDxfId="2395"/>
    <tableColumn id="13990" xr3:uid="{922449C8-13E1-0F42-8E9C-812C915DDA45}" name="Column13990" dataDxfId="2394"/>
    <tableColumn id="13991" xr3:uid="{455280E7-4775-8B48-A927-697397741C63}" name="Column13991" dataDxfId="2393"/>
    <tableColumn id="13992" xr3:uid="{B935FB63-E8CA-1940-9486-3E342B122D5E}" name="Column13992" dataDxfId="2392"/>
    <tableColumn id="13993" xr3:uid="{459500EE-EA66-714D-89C6-67E3B1AB0B51}" name="Column13993" dataDxfId="2391"/>
    <tableColumn id="13994" xr3:uid="{B6619D24-925D-1840-9B9E-00DD87ECAEFD}" name="Column13994" dataDxfId="2390"/>
    <tableColumn id="13995" xr3:uid="{9DEA95EC-2442-5B45-8E9F-A9BF81F508BF}" name="Column13995" dataDxfId="2389"/>
    <tableColumn id="13996" xr3:uid="{FE1187F1-4D6B-0044-9503-F94EA1E0CD3C}" name="Column13996" dataDxfId="2388"/>
    <tableColumn id="13997" xr3:uid="{29D2E2C3-6854-9845-8830-2F4A827ADD00}" name="Column13997" dataDxfId="2387"/>
    <tableColumn id="13998" xr3:uid="{F511963A-5CCA-B14E-BC6D-7C7E012162FF}" name="Column13998" dataDxfId="2386"/>
    <tableColumn id="13999" xr3:uid="{E9FB42BF-C00B-D044-8CA1-D7A7EDA38352}" name="Column13999" dataDxfId="2385"/>
    <tableColumn id="14000" xr3:uid="{22FB1C42-109C-204F-9E88-54DAE15394CC}" name="Column14000" dataDxfId="2384"/>
    <tableColumn id="14001" xr3:uid="{B0020D99-5864-094A-87F8-98EDAC36EEE5}" name="Column14001" dataDxfId="2383"/>
    <tableColumn id="14002" xr3:uid="{3A01F5C4-951B-8541-B8C6-7DC7E0FFEBA1}" name="Column14002" dataDxfId="2382"/>
    <tableColumn id="14003" xr3:uid="{9F7B2AA3-95DE-5C49-92AA-7CDBE6D4DF7F}" name="Column14003" dataDxfId="2381"/>
    <tableColumn id="14004" xr3:uid="{372DB22A-B3BD-BC40-8216-89B9401A2A8B}" name="Column14004" dataDxfId="2380"/>
    <tableColumn id="14005" xr3:uid="{DCDB1D55-B7BD-CC46-B30F-9C506A05A5E5}" name="Column14005" dataDxfId="2379"/>
    <tableColumn id="14006" xr3:uid="{9A9FDD46-6C06-6044-8079-A61244062418}" name="Column14006" dataDxfId="2378"/>
    <tableColumn id="14007" xr3:uid="{F9482360-3755-D54B-918E-475B9CF3439A}" name="Column14007" dataDxfId="2377"/>
    <tableColumn id="14008" xr3:uid="{D36BF821-6C62-AB48-B54A-265826081E06}" name="Column14008" dataDxfId="2376"/>
    <tableColumn id="14009" xr3:uid="{18DEB2B6-030A-5144-B61D-54EA0F0F0127}" name="Column14009" dataDxfId="2375"/>
    <tableColumn id="14010" xr3:uid="{8ECE1CCF-C049-9D4C-9B6A-4A77527458F2}" name="Column14010" dataDxfId="2374"/>
    <tableColumn id="14011" xr3:uid="{AA713B6E-AF05-DB45-B91A-6D426039E420}" name="Column14011" dataDxfId="2373"/>
    <tableColumn id="14012" xr3:uid="{EC378697-CE26-7442-9892-BADBB2DFCBD1}" name="Column14012" dataDxfId="2372"/>
    <tableColumn id="14013" xr3:uid="{397FAAD8-558B-4E4A-A157-7434735A147C}" name="Column14013" dataDxfId="2371"/>
    <tableColumn id="14014" xr3:uid="{85CB8E4E-E677-1F44-8855-B961495E91CE}" name="Column14014" dataDxfId="2370"/>
    <tableColumn id="14015" xr3:uid="{A6E99165-E33C-A541-8C93-00D26716E77F}" name="Column14015" dataDxfId="2369"/>
    <tableColumn id="14016" xr3:uid="{56DCE36E-DA96-3A42-891E-68385D09FA46}" name="Column14016" dataDxfId="2368"/>
    <tableColumn id="14017" xr3:uid="{35F8345E-4C3E-1A4F-8940-002310FC366D}" name="Column14017" dataDxfId="2367"/>
    <tableColumn id="14018" xr3:uid="{515D0E47-5AD7-774C-986F-2C0F7D2ACC95}" name="Column14018" dataDxfId="2366"/>
    <tableColumn id="14019" xr3:uid="{D167CF1F-AF0B-6349-89DD-51B65CE19CDD}" name="Column14019" dataDxfId="2365"/>
    <tableColumn id="14020" xr3:uid="{B0E37008-F934-6F4C-96DE-E81A6BA9CD8C}" name="Column14020" dataDxfId="2364"/>
    <tableColumn id="14021" xr3:uid="{C1C85AA0-E1BA-1140-9433-6CE3031733D5}" name="Column14021" dataDxfId="2363"/>
    <tableColumn id="14022" xr3:uid="{6E0D2CC4-161E-1E45-BC51-5AFB4DA9CEFB}" name="Column14022" dataDxfId="2362"/>
    <tableColumn id="14023" xr3:uid="{57C374F3-0E43-5E4E-BA11-858258F84CA1}" name="Column14023" dataDxfId="2361"/>
    <tableColumn id="14024" xr3:uid="{AED8BE52-882D-E04B-916F-7C9AB27D0392}" name="Column14024" dataDxfId="2360"/>
    <tableColumn id="14025" xr3:uid="{8EADAED7-0DB4-B243-8E59-CE0A55025DEF}" name="Column14025" dataDxfId="2359"/>
    <tableColumn id="14026" xr3:uid="{3D3EDF2F-1748-2045-AF56-0821B91A02B0}" name="Column14026" dataDxfId="2358"/>
    <tableColumn id="14027" xr3:uid="{3FAC57D3-16B4-364F-A1DD-F2478317C279}" name="Column14027" dataDxfId="2357"/>
    <tableColumn id="14028" xr3:uid="{D3464BDC-4A19-7942-ACE2-CB7DEA85A961}" name="Column14028" dataDxfId="2356"/>
    <tableColumn id="14029" xr3:uid="{4AE550C7-547C-D841-B9E8-69AC3C528AB8}" name="Column14029" dataDxfId="2355"/>
    <tableColumn id="14030" xr3:uid="{8E08BFAD-399F-F142-B245-AD09D9EF7FF1}" name="Column14030" dataDxfId="2354"/>
    <tableColumn id="14031" xr3:uid="{2532ACCD-D8C2-F247-84C6-EA9006CBF655}" name="Column14031" dataDxfId="2353"/>
    <tableColumn id="14032" xr3:uid="{D8BDA677-94B9-0F43-A203-A0354D15A692}" name="Column14032" dataDxfId="2352"/>
    <tableColumn id="14033" xr3:uid="{921B1E5B-6B9B-7449-AD30-EAAD8BFAAE56}" name="Column14033" dataDxfId="2351"/>
    <tableColumn id="14034" xr3:uid="{BDFA47B3-1967-8943-B248-32F1D58CB733}" name="Column14034" dataDxfId="2350"/>
    <tableColumn id="14035" xr3:uid="{BC325D13-FBDB-B741-9754-4D1F59CE0B56}" name="Column14035" dataDxfId="2349"/>
    <tableColumn id="14036" xr3:uid="{CF66F148-F29D-E54A-99E7-C24D50207C16}" name="Column14036" dataDxfId="2348"/>
    <tableColumn id="14037" xr3:uid="{507BA031-5416-D04E-97E7-2FC4FAB0F0A0}" name="Column14037" dataDxfId="2347"/>
    <tableColumn id="14038" xr3:uid="{5BF29042-FC04-154C-9746-F2C9AB398FDB}" name="Column14038" dataDxfId="2346"/>
    <tableColumn id="14039" xr3:uid="{C0BE383C-6AC7-7542-BF3C-C913BBCAC2FA}" name="Column14039" dataDxfId="2345"/>
    <tableColumn id="14040" xr3:uid="{8F6D7EFE-5C76-5546-9B07-75E5EB1E8755}" name="Column14040" dataDxfId="2344"/>
    <tableColumn id="14041" xr3:uid="{7DDAC6EC-DE44-4044-96E0-147F5A1A9870}" name="Column14041" dataDxfId="2343"/>
    <tableColumn id="14042" xr3:uid="{69756ADE-A5BD-8B4A-81EB-24AB12295CF1}" name="Column14042" dataDxfId="2342"/>
    <tableColumn id="14043" xr3:uid="{13E195EE-BFAB-C54C-95CF-56C17D61BA2D}" name="Column14043" dataDxfId="2341"/>
    <tableColumn id="14044" xr3:uid="{F577BD42-F88D-C14B-9149-21BC7666AB5D}" name="Column14044" dataDxfId="2340"/>
    <tableColumn id="14045" xr3:uid="{A4FCEC1A-B6CB-5441-8C96-6C2FA894453D}" name="Column14045" dataDxfId="2339"/>
    <tableColumn id="14046" xr3:uid="{B765FACC-44D1-B241-AC0C-FFE8E089F14B}" name="Column14046" dataDxfId="2338"/>
    <tableColumn id="14047" xr3:uid="{523EE69E-081B-1047-BA21-7CBDB49B90EE}" name="Column14047" dataDxfId="2337"/>
    <tableColumn id="14048" xr3:uid="{64B3AA26-4D39-4246-ACCE-25776886C99F}" name="Column14048" dataDxfId="2336"/>
    <tableColumn id="14049" xr3:uid="{2689F25C-7FC1-114D-BA7F-5A8C328A2645}" name="Column14049" dataDxfId="2335"/>
    <tableColumn id="14050" xr3:uid="{1E4E5D60-C74E-4C4E-BAA1-766061F120EC}" name="Column14050" dataDxfId="2334"/>
    <tableColumn id="14051" xr3:uid="{BF0A7514-63E9-8A43-BB6E-D55A328EF3A1}" name="Column14051" dataDxfId="2333"/>
    <tableColumn id="14052" xr3:uid="{C5774A93-762E-9A47-9292-9156844DEE6D}" name="Column14052" dataDxfId="2332"/>
    <tableColumn id="14053" xr3:uid="{6AAEAF1A-9FC6-6847-8B34-D39C5C18AF74}" name="Column14053" dataDxfId="2331"/>
    <tableColumn id="14054" xr3:uid="{0E67F690-2DBF-1149-BD68-9F7D664A9768}" name="Column14054" dataDxfId="2330"/>
    <tableColumn id="14055" xr3:uid="{08ECE09F-CDEA-E342-9982-02ED32EC8928}" name="Column14055" dataDxfId="2329"/>
    <tableColumn id="14056" xr3:uid="{B9A94027-BCBD-324D-B582-B1F6E54B3C8B}" name="Column14056" dataDxfId="2328"/>
    <tableColumn id="14057" xr3:uid="{EA3EBBE4-8A32-8A43-855B-4845529B7CCF}" name="Column14057" dataDxfId="2327"/>
    <tableColumn id="14058" xr3:uid="{A1644826-155C-8C46-95A7-03021A1E6D41}" name="Column14058" dataDxfId="2326"/>
    <tableColumn id="14059" xr3:uid="{B2BCA748-8D7B-1741-9EEC-4E0BDD48C542}" name="Column14059" dataDxfId="2325"/>
    <tableColumn id="14060" xr3:uid="{A23DF6E9-2403-0C46-BB37-A93632968530}" name="Column14060" dataDxfId="2324"/>
    <tableColumn id="14061" xr3:uid="{7D7BCB6F-F8DA-C740-A052-55C65406C1C5}" name="Column14061" dataDxfId="2323"/>
    <tableColumn id="14062" xr3:uid="{55C765F0-FCE0-D34E-8DD3-86CF47CFC125}" name="Column14062" dataDxfId="2322"/>
    <tableColumn id="14063" xr3:uid="{15EDFA6F-F43C-2344-A18E-6D8AE63C7242}" name="Column14063" dataDxfId="2321"/>
    <tableColumn id="14064" xr3:uid="{89D3733A-8683-D041-95E1-55AD44C918BE}" name="Column14064" dataDxfId="2320"/>
    <tableColumn id="14065" xr3:uid="{B7C907FF-3651-5648-AAAE-D99B511EA4DD}" name="Column14065" dataDxfId="2319"/>
    <tableColumn id="14066" xr3:uid="{18EA77DB-BB80-C540-BF8E-E97A97FC9938}" name="Column14066" dataDxfId="2318"/>
    <tableColumn id="14067" xr3:uid="{B0F93B45-F77C-5849-ACFD-51CB00392625}" name="Column14067" dataDxfId="2317"/>
    <tableColumn id="14068" xr3:uid="{59F6151B-E3EE-E24C-8660-D8B4A913E7AC}" name="Column14068" dataDxfId="2316"/>
    <tableColumn id="14069" xr3:uid="{DFB7EC9F-963D-864D-BEED-F94A8094A705}" name="Column14069" dataDxfId="2315"/>
    <tableColumn id="14070" xr3:uid="{535275ED-691F-6C48-897B-E5278A205BDE}" name="Column14070" dataDxfId="2314"/>
    <tableColumn id="14071" xr3:uid="{E0C12D2B-7480-624B-952D-4F8E44B48941}" name="Column14071" dataDxfId="2313"/>
    <tableColumn id="14072" xr3:uid="{EDD356DB-89CE-7E4D-A39D-48F45E323178}" name="Column14072" dataDxfId="2312"/>
    <tableColumn id="14073" xr3:uid="{C1EFD3FC-904F-9A41-B7E6-E40AB8BB6425}" name="Column14073" dataDxfId="2311"/>
    <tableColumn id="14074" xr3:uid="{6D96867B-95D4-014B-8CC0-C0C548A90A72}" name="Column14074" dataDxfId="2310"/>
    <tableColumn id="14075" xr3:uid="{DFE1C5A5-08AB-B048-B7C0-B5C0220D6E8F}" name="Column14075" dataDxfId="2309"/>
    <tableColumn id="14076" xr3:uid="{44ED69AA-DF3C-4548-AB02-D7A202DEEF30}" name="Column14076" dataDxfId="2308"/>
    <tableColumn id="14077" xr3:uid="{92729E90-6A50-0046-A430-A9E75F07FBAF}" name="Column14077" dataDxfId="2307"/>
    <tableColumn id="14078" xr3:uid="{8C242377-4BBC-9646-A51E-B6F04F042AD7}" name="Column14078" dataDxfId="2306"/>
    <tableColumn id="14079" xr3:uid="{CB4BCBDF-8447-A742-A1EB-CE7810449049}" name="Column14079" dataDxfId="2305"/>
    <tableColumn id="14080" xr3:uid="{DF1F8B97-7855-8449-9881-DDFE5CB4EE94}" name="Column14080" dataDxfId="2304"/>
    <tableColumn id="14081" xr3:uid="{B0F0DA97-D1F8-1A45-BB2B-F1F3C6C4C729}" name="Column14081" dataDxfId="2303"/>
    <tableColumn id="14082" xr3:uid="{4F8F91C0-C4DF-1043-978F-D1FCFE94E4EA}" name="Column14082" dataDxfId="2302"/>
    <tableColumn id="14083" xr3:uid="{991FB13C-9685-D248-82FC-D29CFE59C3D7}" name="Column14083" dataDxfId="2301"/>
    <tableColumn id="14084" xr3:uid="{B54E9A05-B4AE-864F-9627-D0E09C7A5715}" name="Column14084" dataDxfId="2300"/>
    <tableColumn id="14085" xr3:uid="{225239F8-D4C6-4145-890F-30C04C116E1B}" name="Column14085" dataDxfId="2299"/>
    <tableColumn id="14086" xr3:uid="{FAA195BD-AD29-A94A-B349-1FCB770E19D7}" name="Column14086" dataDxfId="2298"/>
    <tableColumn id="14087" xr3:uid="{A0332FBA-296E-8B46-A15E-BFBD3CC9029F}" name="Column14087" dataDxfId="2297"/>
    <tableColumn id="14088" xr3:uid="{A18190B4-B19F-714D-98CB-25F1AB02C303}" name="Column14088" dataDxfId="2296"/>
    <tableColumn id="14089" xr3:uid="{92F297ED-1B87-6D48-BAA4-F390BB6B02E3}" name="Column14089" dataDxfId="2295"/>
    <tableColumn id="14090" xr3:uid="{0682F72C-6206-1E4E-B57A-86574B0A8F54}" name="Column14090" dataDxfId="2294"/>
    <tableColumn id="14091" xr3:uid="{59E9EEC1-DB95-2A49-B9A9-39747ACB3559}" name="Column14091" dataDxfId="2293"/>
    <tableColumn id="14092" xr3:uid="{F02AF08B-FB52-7C40-A9CF-6C18C4C78C7F}" name="Column14092" dataDxfId="2292"/>
    <tableColumn id="14093" xr3:uid="{68B3AE41-1972-8D4E-BC9D-5CB6775E3969}" name="Column14093" dataDxfId="2291"/>
    <tableColumn id="14094" xr3:uid="{D32CDB94-2E69-0546-9E6D-DA9EE0934A40}" name="Column14094" dataDxfId="2290"/>
    <tableColumn id="14095" xr3:uid="{6A5F76EB-8107-1A4D-AD97-7FC9965A7991}" name="Column14095" dataDxfId="2289"/>
    <tableColumn id="14096" xr3:uid="{0CCDD4D7-4909-8947-8053-B55921F828B4}" name="Column14096" dataDxfId="2288"/>
    <tableColumn id="14097" xr3:uid="{F667887D-423C-CB43-A985-176DE4E88D66}" name="Column14097" dataDxfId="2287"/>
    <tableColumn id="14098" xr3:uid="{5C43ECE0-3122-CA46-8139-DD548583DEB0}" name="Column14098" dataDxfId="2286"/>
    <tableColumn id="14099" xr3:uid="{63982475-6E87-DC49-A174-A4671830EFF8}" name="Column14099" dataDxfId="2285"/>
    <tableColumn id="14100" xr3:uid="{91BC0AD4-DBA3-4E4E-9C44-AC869D6166FF}" name="Column14100" dataDxfId="2284"/>
    <tableColumn id="14101" xr3:uid="{3CB4662D-5EA6-FA4B-AB38-0DC11E3EF65A}" name="Column14101" dataDxfId="2283"/>
    <tableColumn id="14102" xr3:uid="{C7DE6016-DE6D-ED43-A07B-1FCA31329AC8}" name="Column14102" dataDxfId="2282"/>
    <tableColumn id="14103" xr3:uid="{99BCB527-92C7-674E-B709-F3FAFB0944F0}" name="Column14103" dataDxfId="2281"/>
    <tableColumn id="14104" xr3:uid="{99A1E3DD-887E-B442-B91E-0F4E5F18F818}" name="Column14104" dataDxfId="2280"/>
    <tableColumn id="14105" xr3:uid="{BE893489-61CD-5648-98F9-DF3FFE5C764B}" name="Column14105" dataDxfId="2279"/>
    <tableColumn id="14106" xr3:uid="{1E1383CF-88A5-CB4E-9A2E-D4D846513D17}" name="Column14106" dataDxfId="2278"/>
    <tableColumn id="14107" xr3:uid="{F98E9853-1013-894D-8A66-25528BFD8255}" name="Column14107" dataDxfId="2277"/>
    <tableColumn id="14108" xr3:uid="{7C5B10DA-E759-4B4D-B111-76477FDB6657}" name="Column14108" dataDxfId="2276"/>
    <tableColumn id="14109" xr3:uid="{077D88B5-0B16-BD46-A570-6C438637B870}" name="Column14109" dataDxfId="2275"/>
    <tableColumn id="14110" xr3:uid="{F5B83B28-DA39-9649-87B0-9C0DC855197F}" name="Column14110" dataDxfId="2274"/>
    <tableColumn id="14111" xr3:uid="{C0ACD702-9689-1B4B-B711-681C4D5FF00A}" name="Column14111" dataDxfId="2273"/>
    <tableColumn id="14112" xr3:uid="{47720760-9D27-834B-BBE6-60CEAEC4C151}" name="Column14112" dataDxfId="2272"/>
    <tableColumn id="14113" xr3:uid="{E8FA22DB-B23B-AE41-9967-0482511A8583}" name="Column14113" dataDxfId="2271"/>
    <tableColumn id="14114" xr3:uid="{3DFB4F10-2002-4C4B-ACA2-BCD6D0E9D9B3}" name="Column14114" dataDxfId="2270"/>
    <tableColumn id="14115" xr3:uid="{A9F2C2A3-CB5F-2648-A4EF-014A075BE8DF}" name="Column14115" dataDxfId="2269"/>
    <tableColumn id="14116" xr3:uid="{9FA64BD1-A82E-D245-91FE-A9DB8434DD08}" name="Column14116" dataDxfId="2268"/>
    <tableColumn id="14117" xr3:uid="{CB217C2F-A396-0642-AE22-4B86BEAE9669}" name="Column14117" dataDxfId="2267"/>
    <tableColumn id="14118" xr3:uid="{B7A73F6B-294E-2F43-A1EE-0DAB52A0EC53}" name="Column14118" dataDxfId="2266"/>
    <tableColumn id="14119" xr3:uid="{94D223E7-61D6-2942-8734-0DF676A23B63}" name="Column14119" dataDxfId="2265"/>
    <tableColumn id="14120" xr3:uid="{3852E46A-2B13-224D-9140-26C444B91159}" name="Column14120" dataDxfId="2264"/>
    <tableColumn id="14121" xr3:uid="{991A1C72-399A-0445-8782-5BAABB33788F}" name="Column14121" dataDxfId="2263"/>
    <tableColumn id="14122" xr3:uid="{00E99F95-6EAD-AA4C-AEBB-BA59181E4770}" name="Column14122" dataDxfId="2262"/>
    <tableColumn id="14123" xr3:uid="{8069FD1E-79DA-0244-9883-45A182A521C6}" name="Column14123" dataDxfId="2261"/>
    <tableColumn id="14124" xr3:uid="{4E28E815-EF55-D242-9E13-91EF6D53DE1B}" name="Column14124" dataDxfId="2260"/>
    <tableColumn id="14125" xr3:uid="{316BBAAC-44AD-AA48-A64A-1043196215E5}" name="Column14125" dataDxfId="2259"/>
    <tableColumn id="14126" xr3:uid="{2674D77E-C6BC-4146-BA65-C9533095F399}" name="Column14126" dataDxfId="2258"/>
    <tableColumn id="14127" xr3:uid="{D050D993-8361-B946-B076-1B6C8688B30D}" name="Column14127" dataDxfId="2257"/>
    <tableColumn id="14128" xr3:uid="{96A0B583-89A9-F64A-AEFD-32D6CF27BD42}" name="Column14128" dataDxfId="2256"/>
    <tableColumn id="14129" xr3:uid="{699C43F0-89E2-6C49-A4AD-DAF5A615F65D}" name="Column14129" dataDxfId="2255"/>
    <tableColumn id="14130" xr3:uid="{2DADAAE5-2AB3-B140-A22A-3B110BBEC8EC}" name="Column14130" dataDxfId="2254"/>
    <tableColumn id="14131" xr3:uid="{7A62BB03-84A0-7E49-A601-7C2357982DF6}" name="Column14131" dataDxfId="2253"/>
    <tableColumn id="14132" xr3:uid="{3CE4A746-4396-104C-87D7-563C55C49094}" name="Column14132" dataDxfId="2252"/>
    <tableColumn id="14133" xr3:uid="{6AAEC931-A766-EC45-92C9-EAA97AF5BE52}" name="Column14133" dataDxfId="2251"/>
    <tableColumn id="14134" xr3:uid="{EA053679-19CE-B04F-9990-5E43748A039B}" name="Column14134" dataDxfId="2250"/>
    <tableColumn id="14135" xr3:uid="{708A1CAA-EC34-1E48-8F79-74AAE03F20E6}" name="Column14135" dataDxfId="2249"/>
    <tableColumn id="14136" xr3:uid="{220A76B2-DCF9-F146-AD1E-C6E900E257BE}" name="Column14136" dataDxfId="2248"/>
    <tableColumn id="14137" xr3:uid="{036AF1B5-B74C-494C-B55C-F6D72D2840C0}" name="Column14137" dataDxfId="2247"/>
    <tableColumn id="14138" xr3:uid="{7E03988C-ABDA-1944-830F-9FBEB3D355E3}" name="Column14138" dataDxfId="2246"/>
    <tableColumn id="14139" xr3:uid="{052E1F19-F37F-4341-9C1B-C143561BA762}" name="Column14139" dataDxfId="2245"/>
    <tableColumn id="14140" xr3:uid="{C9B60291-1141-1D40-93EF-E85188E37177}" name="Column14140" dataDxfId="2244"/>
    <tableColumn id="14141" xr3:uid="{B72E7E90-D9FF-304E-A4E8-98D7500F0DDC}" name="Column14141" dataDxfId="2243"/>
    <tableColumn id="14142" xr3:uid="{272CF38B-7F0C-DB48-9D5C-B2CE408143EF}" name="Column14142" dataDxfId="2242"/>
    <tableColumn id="14143" xr3:uid="{D9AD58C1-0C04-0146-A4CA-6723758F9C0A}" name="Column14143" dataDxfId="2241"/>
    <tableColumn id="14144" xr3:uid="{18684E62-E424-3B4D-BCD6-7E7BD535B1BB}" name="Column14144" dataDxfId="2240"/>
    <tableColumn id="14145" xr3:uid="{4C9B6AC5-E263-EB4B-B7DD-3F662B19560C}" name="Column14145" dataDxfId="2239"/>
    <tableColumn id="14146" xr3:uid="{13B6BE8C-1629-2049-9E2A-D586ED7BAEC5}" name="Column14146" dataDxfId="2238"/>
    <tableColumn id="14147" xr3:uid="{F71605C0-5CB9-6149-A051-9605CC471DC1}" name="Column14147" dataDxfId="2237"/>
    <tableColumn id="14148" xr3:uid="{82ACDDB0-2798-9B4C-9506-A17C70EE2323}" name="Column14148" dataDxfId="2236"/>
    <tableColumn id="14149" xr3:uid="{2A1081F1-6667-1240-ADC4-7BB7588F0BB6}" name="Column14149" dataDxfId="2235"/>
    <tableColumn id="14150" xr3:uid="{027C6802-C81D-E942-8696-B1E9CBB7D0FE}" name="Column14150" dataDxfId="2234"/>
    <tableColumn id="14151" xr3:uid="{69104223-D810-F34F-ADF7-04A7A5E5F569}" name="Column14151" dataDxfId="2233"/>
    <tableColumn id="14152" xr3:uid="{DE4CC86D-0EEC-A540-9715-B3A6E2134B1C}" name="Column14152" dataDxfId="2232"/>
    <tableColumn id="14153" xr3:uid="{F12D4BD6-72BF-A64A-A990-C9BD0139B909}" name="Column14153" dataDxfId="2231"/>
    <tableColumn id="14154" xr3:uid="{D29B35F7-2FA3-0F41-96F1-79BF952CF03A}" name="Column14154" dataDxfId="2230"/>
    <tableColumn id="14155" xr3:uid="{679E73E5-C149-8047-B651-E904217E2280}" name="Column14155" dataDxfId="2229"/>
    <tableColumn id="14156" xr3:uid="{8CC092E0-68AC-2E4F-84FC-87DD787488BA}" name="Column14156" dataDxfId="2228"/>
    <tableColumn id="14157" xr3:uid="{232D70B6-CA99-EB4C-A4FB-AE0C0642C792}" name="Column14157" dataDxfId="2227"/>
    <tableColumn id="14158" xr3:uid="{8AFCDAC6-BF45-B345-B720-7BCC826A0F28}" name="Column14158" dataDxfId="2226"/>
    <tableColumn id="14159" xr3:uid="{1C05635F-30A0-B645-AD9F-1B07367640EB}" name="Column14159" dataDxfId="2225"/>
    <tableColumn id="14160" xr3:uid="{79D22761-511B-CC4F-966B-D7BD9F0534E4}" name="Column14160" dataDxfId="2224"/>
    <tableColumn id="14161" xr3:uid="{DD4CAF23-DF18-804D-9101-6E81C2A4E11C}" name="Column14161" dataDxfId="2223"/>
    <tableColumn id="14162" xr3:uid="{88D44B3A-511C-D147-9EA0-84F34A0FE40E}" name="Column14162" dataDxfId="2222"/>
    <tableColumn id="14163" xr3:uid="{AC03C7EF-48BF-9341-9772-1B1220DF10E0}" name="Column14163" dataDxfId="2221"/>
    <tableColumn id="14164" xr3:uid="{DD93DFD8-1334-F74C-8EBF-6B95D8F1AA2C}" name="Column14164" dataDxfId="2220"/>
    <tableColumn id="14165" xr3:uid="{6873F498-B41A-6F41-A0DB-848D956EACEC}" name="Column14165" dataDxfId="2219"/>
    <tableColumn id="14166" xr3:uid="{64571CFB-AC36-074B-863A-1340C844FDE4}" name="Column14166" dataDxfId="2218"/>
    <tableColumn id="14167" xr3:uid="{804EA76A-A346-464B-9F85-F33872134173}" name="Column14167" dataDxfId="2217"/>
    <tableColumn id="14168" xr3:uid="{C92AC7B8-24BF-A641-8741-8B3BA5E341AE}" name="Column14168" dataDxfId="2216"/>
    <tableColumn id="14169" xr3:uid="{F34EFA03-E9BC-5A4E-8948-845EF232EB76}" name="Column14169" dataDxfId="2215"/>
    <tableColumn id="14170" xr3:uid="{93258596-E0B2-C14A-8ADE-691559F318A1}" name="Column14170" dataDxfId="2214"/>
    <tableColumn id="14171" xr3:uid="{6015A34D-9D4D-CC4F-B278-0BE5B9697931}" name="Column14171" dataDxfId="2213"/>
    <tableColumn id="14172" xr3:uid="{01EA5EFA-2CE3-6941-9DB1-1CC06F2060E8}" name="Column14172" dataDxfId="2212"/>
    <tableColumn id="14173" xr3:uid="{0F8B2897-4A2E-3843-9D44-F2E846396F72}" name="Column14173" dataDxfId="2211"/>
    <tableColumn id="14174" xr3:uid="{178D3348-5B96-3643-9C33-93BBA910DBE9}" name="Column14174" dataDxfId="2210"/>
    <tableColumn id="14175" xr3:uid="{105680C1-9388-C944-971C-751604DB5EA9}" name="Column14175" dataDxfId="2209"/>
    <tableColumn id="14176" xr3:uid="{5FC904A0-72AD-A845-ABF8-F4D6101C43F5}" name="Column14176" dataDxfId="2208"/>
    <tableColumn id="14177" xr3:uid="{25F8FC1A-45A0-4F4E-A2EB-1B27E9720495}" name="Column14177" dataDxfId="2207"/>
    <tableColumn id="14178" xr3:uid="{AC5CFA20-75AF-3D41-ABBD-1BAF905A2A20}" name="Column14178" dataDxfId="2206"/>
    <tableColumn id="14179" xr3:uid="{15CA4513-BEDB-C54B-9D85-6E38E9CD458B}" name="Column14179" dataDxfId="2205"/>
    <tableColumn id="14180" xr3:uid="{9F13C4A2-F4F1-4C4E-8A12-39E0D262D57C}" name="Column14180" dataDxfId="2204"/>
    <tableColumn id="14181" xr3:uid="{7FEBA0E3-4BF1-8341-904E-88F13FF58971}" name="Column14181" dataDxfId="2203"/>
    <tableColumn id="14182" xr3:uid="{09BB6ABC-FC51-2742-BD35-C57FABF9C99F}" name="Column14182" dataDxfId="2202"/>
    <tableColumn id="14183" xr3:uid="{99F45A19-4597-2344-9C6C-B8E370ED2460}" name="Column14183" dataDxfId="2201"/>
    <tableColumn id="14184" xr3:uid="{A6C9590A-F995-C74F-85F6-B75E90915BCE}" name="Column14184" dataDxfId="2200"/>
    <tableColumn id="14185" xr3:uid="{05F8A3ED-9AB7-1742-A075-5D664B5D2024}" name="Column14185" dataDxfId="2199"/>
    <tableColumn id="14186" xr3:uid="{98ECC97D-3524-A74F-BD0B-CD0492628475}" name="Column14186" dataDxfId="2198"/>
    <tableColumn id="14187" xr3:uid="{34C177A2-5AA4-8B4C-ADD9-6F27815DD06D}" name="Column14187" dataDxfId="2197"/>
    <tableColumn id="14188" xr3:uid="{B894D0D9-FC21-9340-AB9B-A422371D9CDE}" name="Column14188" dataDxfId="2196"/>
    <tableColumn id="14189" xr3:uid="{DB5D30F4-44FA-7544-A2E3-30100A409459}" name="Column14189" dataDxfId="2195"/>
    <tableColumn id="14190" xr3:uid="{52C28ADE-C77B-DD4A-AB01-61FF835BC778}" name="Column14190" dataDxfId="2194"/>
    <tableColumn id="14191" xr3:uid="{56EC9C9D-2877-E044-B6AC-37B310FBF976}" name="Column14191" dataDxfId="2193"/>
    <tableColumn id="14192" xr3:uid="{E76E988A-BC3A-5B42-AB41-668A748EFD04}" name="Column14192" dataDxfId="2192"/>
    <tableColumn id="14193" xr3:uid="{DA2B76FC-06F3-9344-8EE5-5DCDEF866AD1}" name="Column14193" dataDxfId="2191"/>
    <tableColumn id="14194" xr3:uid="{62B1AEB3-1540-0C4C-B8CB-9E55344D298B}" name="Column14194" dataDxfId="2190"/>
    <tableColumn id="14195" xr3:uid="{C1BB4AA4-3D68-BE47-8EA1-0DF02A50C63D}" name="Column14195" dataDxfId="2189"/>
    <tableColumn id="14196" xr3:uid="{89278430-2B3A-2746-8B78-897023796A3A}" name="Column14196" dataDxfId="2188"/>
    <tableColumn id="14197" xr3:uid="{F783C781-7E69-814E-B1B9-CC1A07EFC3C4}" name="Column14197" dataDxfId="2187"/>
    <tableColumn id="14198" xr3:uid="{39594995-824B-E844-8257-A56E3D6B45C5}" name="Column14198" dataDxfId="2186"/>
    <tableColumn id="14199" xr3:uid="{8A03D382-52A9-2447-B91E-2834E6FD0E79}" name="Column14199" dataDxfId="2185"/>
    <tableColumn id="14200" xr3:uid="{AE538317-9822-594D-BD90-39AEA550FDD9}" name="Column14200" dataDxfId="2184"/>
    <tableColumn id="14201" xr3:uid="{8021C11B-3E54-984E-99BD-D0208E47E749}" name="Column14201" dataDxfId="2183"/>
    <tableColumn id="14202" xr3:uid="{4671776D-C840-5540-B48A-82D288F375AE}" name="Column14202" dataDxfId="2182"/>
    <tableColumn id="14203" xr3:uid="{05DE634F-7611-F446-8AF8-22ADA79D9A59}" name="Column14203" dataDxfId="2181"/>
    <tableColumn id="14204" xr3:uid="{7CF7ED3F-39DB-4D44-9D00-5AF38B53F0D7}" name="Column14204" dataDxfId="2180"/>
    <tableColumn id="14205" xr3:uid="{8EFE3B69-6834-394D-A9CB-49C2E6819A07}" name="Column14205" dataDxfId="2179"/>
    <tableColumn id="14206" xr3:uid="{CEA059E1-14F1-964A-AD49-D617F5F949F5}" name="Column14206" dataDxfId="2178"/>
    <tableColumn id="14207" xr3:uid="{E92AB301-7072-1641-B42C-8048E612DBEF}" name="Column14207" dataDxfId="2177"/>
    <tableColumn id="14208" xr3:uid="{57A64EE6-B7BF-8C49-830F-DDB701D4E268}" name="Column14208" dataDxfId="2176"/>
    <tableColumn id="14209" xr3:uid="{A291C7BD-739E-3648-B26E-FBDCE8D1D122}" name="Column14209" dataDxfId="2175"/>
    <tableColumn id="14210" xr3:uid="{B32A87ED-7419-CA4C-9558-B45D30C89CEA}" name="Column14210" dataDxfId="2174"/>
    <tableColumn id="14211" xr3:uid="{7CA3868A-3CE1-254B-9FFE-6E89EFD30808}" name="Column14211" dataDxfId="2173"/>
    <tableColumn id="14212" xr3:uid="{B58D049E-4701-584D-B635-3273C10F7282}" name="Column14212" dataDxfId="2172"/>
    <tableColumn id="14213" xr3:uid="{948D08EE-DF67-6D4D-9C6E-AECB0EB75E6D}" name="Column14213" dataDxfId="2171"/>
    <tableColumn id="14214" xr3:uid="{1DF160F7-BB72-9648-AA1B-BA51F2845E3C}" name="Column14214" dataDxfId="2170"/>
    <tableColumn id="14215" xr3:uid="{C0C61CB7-0529-7C4E-8AFF-7E3440774A00}" name="Column14215" dataDxfId="2169"/>
    <tableColumn id="14216" xr3:uid="{2C9DD8C6-C67E-A845-B649-646EF87306C9}" name="Column14216" dataDxfId="2168"/>
    <tableColumn id="14217" xr3:uid="{C4B27722-BBE6-D541-8288-9C370F8416D5}" name="Column14217" dataDxfId="2167"/>
    <tableColumn id="14218" xr3:uid="{DE4B51DB-F42C-484E-8788-F8C27FD0D8CB}" name="Column14218" dataDxfId="2166"/>
    <tableColumn id="14219" xr3:uid="{96359F1D-9A61-C045-BDA3-693911A151D1}" name="Column14219" dataDxfId="2165"/>
    <tableColumn id="14220" xr3:uid="{7AAC152A-D652-1D4A-AD24-45EFFB4BFD23}" name="Column14220" dataDxfId="2164"/>
    <tableColumn id="14221" xr3:uid="{BB2E6D0F-9842-EA48-AA1C-D683AA5B2B01}" name="Column14221" dataDxfId="2163"/>
    <tableColumn id="14222" xr3:uid="{795D0B14-7BF1-DF4C-8580-DF45B98A76C4}" name="Column14222" dataDxfId="2162"/>
    <tableColumn id="14223" xr3:uid="{20145CE7-F49E-F64A-B4AF-08C95D5BAE2B}" name="Column14223" dataDxfId="2161"/>
    <tableColumn id="14224" xr3:uid="{BD4F95DE-F09B-444B-8F26-A7F3C01FB9A8}" name="Column14224" dataDxfId="2160"/>
    <tableColumn id="14225" xr3:uid="{737BBDE6-F8C3-4E41-AA12-CC61C0BD442B}" name="Column14225" dataDxfId="2159"/>
    <tableColumn id="14226" xr3:uid="{D24A96FF-B299-E846-B8E1-360C31289356}" name="Column14226" dataDxfId="2158"/>
    <tableColumn id="14227" xr3:uid="{69D0B310-104A-2945-B06F-B96CC42C38FB}" name="Column14227" dataDxfId="2157"/>
    <tableColumn id="14228" xr3:uid="{1BC5493D-CA7E-5345-B87F-C63781556A5D}" name="Column14228" dataDxfId="2156"/>
    <tableColumn id="14229" xr3:uid="{E2918BE6-6AA8-B847-BB6B-EE4B3885BF59}" name="Column14229" dataDxfId="2155"/>
    <tableColumn id="14230" xr3:uid="{E5129E65-4CB8-BB40-9DC1-3D39E511F1EB}" name="Column14230" dataDxfId="2154"/>
    <tableColumn id="14231" xr3:uid="{91B822FC-7E38-5A4D-BB01-84C4542C2286}" name="Column14231" dataDxfId="2153"/>
    <tableColumn id="14232" xr3:uid="{5F7BCDFB-2095-2C4E-932D-A3ACA0FB8AA5}" name="Column14232" dataDxfId="2152"/>
    <tableColumn id="14233" xr3:uid="{AA8A33FD-3EEB-DD4F-97CC-E980A6D40387}" name="Column14233" dataDxfId="2151"/>
    <tableColumn id="14234" xr3:uid="{E02251AF-3FDA-F648-9C71-6D1E01B7FAC0}" name="Column14234" dataDxfId="2150"/>
    <tableColumn id="14235" xr3:uid="{9C8A9739-BFB5-504E-816F-E6286A893E78}" name="Column14235" dataDxfId="2149"/>
    <tableColumn id="14236" xr3:uid="{1ADD77CC-8B4C-3944-A7A4-037085FC28AF}" name="Column14236" dataDxfId="2148"/>
    <tableColumn id="14237" xr3:uid="{897EBDAC-A16B-6B45-9100-292567BD714E}" name="Column14237" dataDxfId="2147"/>
    <tableColumn id="14238" xr3:uid="{4F73FB48-25A6-B54A-ADC8-5A3C4E4250C0}" name="Column14238" dataDxfId="2146"/>
    <tableColumn id="14239" xr3:uid="{CD267B39-A194-3C46-AC1F-2609C677A82E}" name="Column14239" dataDxfId="2145"/>
    <tableColumn id="14240" xr3:uid="{910648E8-F252-FC4E-B195-93E9CA3834CE}" name="Column14240" dataDxfId="2144"/>
    <tableColumn id="14241" xr3:uid="{23EA058C-02E2-464B-B91D-408CA7897A75}" name="Column14241" dataDxfId="2143"/>
    <tableColumn id="14242" xr3:uid="{F35B642C-CF34-844E-B884-2B3F40DBB52B}" name="Column14242" dataDxfId="2142"/>
    <tableColumn id="14243" xr3:uid="{90719F97-16F8-A743-9B51-95CA0B3CC7EA}" name="Column14243" dataDxfId="2141"/>
    <tableColumn id="14244" xr3:uid="{79BB9D00-33C8-9041-94DE-ED6ACB73F768}" name="Column14244" dataDxfId="2140"/>
    <tableColumn id="14245" xr3:uid="{547CC09F-A969-AC4B-9D3D-9A71E4B635E0}" name="Column14245" dataDxfId="2139"/>
    <tableColumn id="14246" xr3:uid="{2A33C6EE-5783-B64C-A05E-305487E3160A}" name="Column14246" dataDxfId="2138"/>
    <tableColumn id="14247" xr3:uid="{141A5567-27E5-334B-AED9-A6908233F24B}" name="Column14247" dataDxfId="2137"/>
    <tableColumn id="14248" xr3:uid="{0A1A3626-44C3-C74D-ACBE-1B0026AFE388}" name="Column14248" dataDxfId="2136"/>
    <tableColumn id="14249" xr3:uid="{5435E0FA-EB13-754D-A628-8C25E835F121}" name="Column14249" dataDxfId="2135"/>
    <tableColumn id="14250" xr3:uid="{8FA8E4F6-613E-2745-960B-1E737C081CA7}" name="Column14250" dataDxfId="2134"/>
    <tableColumn id="14251" xr3:uid="{BB07B417-209C-944C-BB66-9F77CC8A8015}" name="Column14251" dataDxfId="2133"/>
    <tableColumn id="14252" xr3:uid="{F3AA435E-F245-CD47-9908-276CF035968F}" name="Column14252" dataDxfId="2132"/>
    <tableColumn id="14253" xr3:uid="{19EE1796-C077-9741-969B-7FAD7BD8F4FA}" name="Column14253" dataDxfId="2131"/>
    <tableColumn id="14254" xr3:uid="{B3398C81-34DA-7C48-8EB0-30B54CC7F4C0}" name="Column14254" dataDxfId="2130"/>
    <tableColumn id="14255" xr3:uid="{CD0D4A2B-52E2-944D-B865-803593150CC2}" name="Column14255" dataDxfId="2129"/>
    <tableColumn id="14256" xr3:uid="{C4F0A62D-DD9F-224C-A5E5-FFD0205CCA9D}" name="Column14256" dataDxfId="2128"/>
    <tableColumn id="14257" xr3:uid="{6DDD539E-7A0E-ED4C-A278-72E487FEB223}" name="Column14257" dataDxfId="2127"/>
    <tableColumn id="14258" xr3:uid="{78A29E1E-BB2C-6D44-9A70-F840403300C1}" name="Column14258" dataDxfId="2126"/>
    <tableColumn id="14259" xr3:uid="{3D133BDB-42C5-864F-AB94-1D8DFCE0A39A}" name="Column14259" dataDxfId="2125"/>
    <tableColumn id="14260" xr3:uid="{1AE863DB-89FC-3A4A-9647-414F4280F7BD}" name="Column14260" dataDxfId="2124"/>
    <tableColumn id="14261" xr3:uid="{65FC60F1-F267-FF49-B406-E40516E7EE72}" name="Column14261" dataDxfId="2123"/>
    <tableColumn id="14262" xr3:uid="{4FA79A43-31FB-A945-89F5-2BE6E22785D9}" name="Column14262" dataDxfId="2122"/>
    <tableColumn id="14263" xr3:uid="{3475AF86-853F-CB45-83C4-945870346E02}" name="Column14263" dataDxfId="2121"/>
    <tableColumn id="14264" xr3:uid="{2569A81C-1E52-574A-844D-2CD812932AB8}" name="Column14264" dataDxfId="2120"/>
    <tableColumn id="14265" xr3:uid="{BBF11050-7DDC-504A-A00C-531E1B5BA8BB}" name="Column14265" dataDxfId="2119"/>
    <tableColumn id="14266" xr3:uid="{36E462E3-91E6-E64A-915F-AFD4441B9E6B}" name="Column14266" dataDxfId="2118"/>
    <tableColumn id="14267" xr3:uid="{43E9E351-C0B2-664F-8E21-B181F0CFA0BE}" name="Column14267" dataDxfId="2117"/>
    <tableColumn id="14268" xr3:uid="{8935F98D-9175-2340-8E5E-E06B2438604E}" name="Column14268" dataDxfId="2116"/>
    <tableColumn id="14269" xr3:uid="{A9467669-7380-EB42-A18D-12FBEF8D3FB8}" name="Column14269" dataDxfId="2115"/>
    <tableColumn id="14270" xr3:uid="{A74760E8-A455-FD4B-9566-EA2467C3CC35}" name="Column14270" dataDxfId="2114"/>
    <tableColumn id="14271" xr3:uid="{12D72705-F7AA-6A47-B85D-3B64D8FEDB9C}" name="Column14271" dataDxfId="2113"/>
    <tableColumn id="14272" xr3:uid="{F9A08762-A110-BC41-BECE-B068701E1182}" name="Column14272" dataDxfId="2112"/>
    <tableColumn id="14273" xr3:uid="{4F07A462-C9D8-E648-9A38-30922E414A3D}" name="Column14273" dataDxfId="2111"/>
    <tableColumn id="14274" xr3:uid="{A5E874A4-2CE3-7A40-8DDF-D6D41D538EB1}" name="Column14274" dataDxfId="2110"/>
    <tableColumn id="14275" xr3:uid="{562CA2E7-D3D1-D849-B1BF-45E7964800BB}" name="Column14275" dataDxfId="2109"/>
    <tableColumn id="14276" xr3:uid="{4596DE07-F9AA-374F-AC67-2B0040A36C37}" name="Column14276" dataDxfId="2108"/>
    <tableColumn id="14277" xr3:uid="{1CE4133B-6AD2-B444-8B2B-FB8818CF42F9}" name="Column14277" dataDxfId="2107"/>
    <tableColumn id="14278" xr3:uid="{47FEB877-0A30-8145-A6E3-D2EDE739039D}" name="Column14278" dataDxfId="2106"/>
    <tableColumn id="14279" xr3:uid="{3620D72F-4DE6-A645-81D2-E8F94F0F5ADA}" name="Column14279" dataDxfId="2105"/>
    <tableColumn id="14280" xr3:uid="{83B217EC-EBD6-9A4D-ADF4-21996914AEF1}" name="Column14280" dataDxfId="2104"/>
    <tableColumn id="14281" xr3:uid="{BA108983-BC44-5A40-953C-E6AD619D3E75}" name="Column14281" dataDxfId="2103"/>
    <tableColumn id="14282" xr3:uid="{B9086BE0-5864-EE46-A316-28E051EDA750}" name="Column14282" dataDxfId="2102"/>
    <tableColumn id="14283" xr3:uid="{8B3DCFF7-D1CE-9B4D-A384-184CEA38FD0B}" name="Column14283" dataDxfId="2101"/>
    <tableColumn id="14284" xr3:uid="{0D8E8915-9D1E-B84F-A152-0FD911F1D9B0}" name="Column14284" dataDxfId="2100"/>
    <tableColumn id="14285" xr3:uid="{83189F44-E5D3-7A40-968B-CEE49B41CBD8}" name="Column14285" dataDxfId="2099"/>
    <tableColumn id="14286" xr3:uid="{8D7AF5C7-BB87-9E4D-B021-B3C054D99C32}" name="Column14286" dataDxfId="2098"/>
    <tableColumn id="14287" xr3:uid="{B70A09FE-D752-8E43-BCD8-2A9FCEDA55A0}" name="Column14287" dataDxfId="2097"/>
    <tableColumn id="14288" xr3:uid="{8C4004E8-4EFF-2F41-B0FA-A7D3428EA64C}" name="Column14288" dataDxfId="2096"/>
    <tableColumn id="14289" xr3:uid="{C2DE8D9E-7479-B046-B839-2EB028754E36}" name="Column14289" dataDxfId="2095"/>
    <tableColumn id="14290" xr3:uid="{FF062308-E9BE-604C-9CE3-AEB813287F0B}" name="Column14290" dataDxfId="2094"/>
    <tableColumn id="14291" xr3:uid="{EC51E3BB-5510-F74D-8A6E-F287DC04C567}" name="Column14291" dataDxfId="2093"/>
    <tableColumn id="14292" xr3:uid="{61FBD641-FDB3-7445-B932-AC567A289FB9}" name="Column14292" dataDxfId="2092"/>
    <tableColumn id="14293" xr3:uid="{C8B40A2A-43F5-BA4E-88C2-20443EA42B40}" name="Column14293" dataDxfId="2091"/>
    <tableColumn id="14294" xr3:uid="{F34685DD-06CF-3141-B08A-4E80FD14C3F8}" name="Column14294" dataDxfId="2090"/>
    <tableColumn id="14295" xr3:uid="{AFF47051-5707-7B42-8F90-449DC82AB0C5}" name="Column14295" dataDxfId="2089"/>
    <tableColumn id="14296" xr3:uid="{E3F94458-5D56-914C-9A9B-8FDAEC5275A2}" name="Column14296" dataDxfId="2088"/>
    <tableColumn id="14297" xr3:uid="{FED37989-4CEF-D14B-AE5D-463F9DFC750F}" name="Column14297" dataDxfId="2087"/>
    <tableColumn id="14298" xr3:uid="{B98A90EF-C402-A84B-A730-11A1AE28951B}" name="Column14298" dataDxfId="2086"/>
    <tableColumn id="14299" xr3:uid="{2F21CEB6-D07A-524E-916F-F8515AF6C087}" name="Column14299" dataDxfId="2085"/>
    <tableColumn id="14300" xr3:uid="{CCAE8215-F75E-364E-8C2A-540234170AA0}" name="Column14300" dataDxfId="2084"/>
    <tableColumn id="14301" xr3:uid="{9BD0CE33-2EF2-414A-B199-182DFE049339}" name="Column14301" dataDxfId="2083"/>
    <tableColumn id="14302" xr3:uid="{F9F5078F-1792-FD40-A3FB-E08A00D0C158}" name="Column14302" dataDxfId="2082"/>
    <tableColumn id="14303" xr3:uid="{7CD7B80A-CEE4-1648-95E4-4C9CF35F44FF}" name="Column14303" dataDxfId="2081"/>
    <tableColumn id="14304" xr3:uid="{D25B334B-54C0-964E-AEFF-35FC983BEBB8}" name="Column14304" dataDxfId="2080"/>
    <tableColumn id="14305" xr3:uid="{4EC5DD0C-C7BB-BA4A-A32E-879132266470}" name="Column14305" dataDxfId="2079"/>
    <tableColumn id="14306" xr3:uid="{2A5F4DF4-191C-9D49-B427-9534BAD89FC9}" name="Column14306" dataDxfId="2078"/>
    <tableColumn id="14307" xr3:uid="{24CE0A43-5A83-D34A-85B1-94BC4C320465}" name="Column14307" dataDxfId="2077"/>
    <tableColumn id="14308" xr3:uid="{92B52621-E0DB-1845-8C75-73C4BEFBB33E}" name="Column14308" dataDxfId="2076"/>
    <tableColumn id="14309" xr3:uid="{19363D4F-F0EE-904A-AB5A-1C6095E4B4AD}" name="Column14309" dataDxfId="2075"/>
    <tableColumn id="14310" xr3:uid="{98754F70-9382-D34B-8990-E856A8ABAAC0}" name="Column14310" dataDxfId="2074"/>
    <tableColumn id="14311" xr3:uid="{81C5532D-93C8-DC42-8085-23690DEB9CBA}" name="Column14311" dataDxfId="2073"/>
    <tableColumn id="14312" xr3:uid="{66BF5719-11B3-9E49-BE8D-519FC15FAB82}" name="Column14312" dataDxfId="2072"/>
    <tableColumn id="14313" xr3:uid="{771C531E-E6D5-AE49-85AC-F6F84608A779}" name="Column14313" dataDxfId="2071"/>
    <tableColumn id="14314" xr3:uid="{9FD484E9-25B6-404B-852C-E1AB9B766F88}" name="Column14314" dataDxfId="2070"/>
    <tableColumn id="14315" xr3:uid="{09B904E2-2139-924D-8B2C-98462D0992F4}" name="Column14315" dataDxfId="2069"/>
    <tableColumn id="14316" xr3:uid="{2C23182D-538C-2A4D-9EC6-7F455DD1C04C}" name="Column14316" dataDxfId="2068"/>
    <tableColumn id="14317" xr3:uid="{FDC49F55-43B5-054F-9FE6-33B3BD5209A5}" name="Column14317" dataDxfId="2067"/>
    <tableColumn id="14318" xr3:uid="{5A160460-3392-2542-9015-032997651A6F}" name="Column14318" dataDxfId="2066"/>
    <tableColumn id="14319" xr3:uid="{CCE933AD-C1C4-4F47-A021-DFFBC874DF53}" name="Column14319" dataDxfId="2065"/>
    <tableColumn id="14320" xr3:uid="{79E89D40-10F7-4242-8CF2-D1355357FE47}" name="Column14320" dataDxfId="2064"/>
    <tableColumn id="14321" xr3:uid="{C28EF579-6E63-C744-8617-A79D93BC84C4}" name="Column14321" dataDxfId="2063"/>
    <tableColumn id="14322" xr3:uid="{F464D68E-0E39-5C4A-BB4B-3B4FE3F9572D}" name="Column14322" dataDxfId="2062"/>
    <tableColumn id="14323" xr3:uid="{A905504F-AB64-324B-B6B8-198DDA73E5B8}" name="Column14323" dataDxfId="2061"/>
    <tableColumn id="14324" xr3:uid="{88BDFA44-4B8C-9F45-8BE0-35C51896A596}" name="Column14324" dataDxfId="2060"/>
    <tableColumn id="14325" xr3:uid="{59E6FDA5-69BE-804C-8832-7E900F4AECAB}" name="Column14325" dataDxfId="2059"/>
    <tableColumn id="14326" xr3:uid="{115066BB-3EEE-5F45-B576-E857E3430AE2}" name="Column14326" dataDxfId="2058"/>
    <tableColumn id="14327" xr3:uid="{0999F5DE-E740-EC42-BE23-42F6257A9576}" name="Column14327" dataDxfId="2057"/>
    <tableColumn id="14328" xr3:uid="{A4E196F2-952A-964B-8E32-D85E8FF7CEA7}" name="Column14328" dataDxfId="2056"/>
    <tableColumn id="14329" xr3:uid="{46842175-E4AB-5D45-A0D6-B1D65A063D7F}" name="Column14329" dataDxfId="2055"/>
    <tableColumn id="14330" xr3:uid="{9D1EE6D8-6CE4-0D4D-B2ED-6F17A6D8F022}" name="Column14330" dataDxfId="2054"/>
    <tableColumn id="14331" xr3:uid="{34E929B4-672B-3247-9002-51AE9828F260}" name="Column14331" dataDxfId="2053"/>
    <tableColumn id="14332" xr3:uid="{1CF6AE51-32B6-9C4C-BCEA-30BC0B88EFB2}" name="Column14332" dataDxfId="2052"/>
    <tableColumn id="14333" xr3:uid="{CC895EEF-C9E2-444D-90D2-E87011762523}" name="Column14333" dataDxfId="2051"/>
    <tableColumn id="14334" xr3:uid="{58D7231D-252F-4042-A865-741AE5FC14CB}" name="Column14334" dataDxfId="2050"/>
    <tableColumn id="14335" xr3:uid="{1FB03F22-580E-CA4A-894D-2F96BCBD3A43}" name="Column14335" dataDxfId="2049"/>
    <tableColumn id="14336" xr3:uid="{72939F9B-0258-FF4F-9EF1-459E76B26ADA}" name="Column14336" dataDxfId="2048"/>
    <tableColumn id="14337" xr3:uid="{884C2C71-59F0-1E49-B18E-AD307FB2C7FD}" name="Column14337" dataDxfId="2047"/>
    <tableColumn id="14338" xr3:uid="{0A74479D-11D8-224A-BE00-6C64F6178826}" name="Column14338" dataDxfId="2046"/>
    <tableColumn id="14339" xr3:uid="{FCE99125-ACA3-B441-908E-550A806FE42C}" name="Column14339" dataDxfId="2045"/>
    <tableColumn id="14340" xr3:uid="{40B497B5-CB0F-584E-B8A6-20D7C220BF5B}" name="Column14340" dataDxfId="2044"/>
    <tableColumn id="14341" xr3:uid="{27EB846E-C59E-5545-A7E5-4E4E58AE2322}" name="Column14341" dataDxfId="2043"/>
    <tableColumn id="14342" xr3:uid="{F6327684-919D-CD4C-9D6A-2AA60F97011C}" name="Column14342" dataDxfId="2042"/>
    <tableColumn id="14343" xr3:uid="{FC6F6B73-96D7-8840-ADB5-4051C03D9FA6}" name="Column14343" dataDxfId="2041"/>
    <tableColumn id="14344" xr3:uid="{FEBE60AE-9652-AC45-8731-887B2E5D3E01}" name="Column14344" dataDxfId="2040"/>
    <tableColumn id="14345" xr3:uid="{33744E11-8FFD-E745-9A84-7B627FAF7168}" name="Column14345" dataDxfId="2039"/>
    <tableColumn id="14346" xr3:uid="{A2596097-996A-194C-AB53-F7BD99BDCE78}" name="Column14346" dataDxfId="2038"/>
    <tableColumn id="14347" xr3:uid="{C0E5B2E6-DEC7-2A43-8D90-E4BDA2D0B46C}" name="Column14347" dataDxfId="2037"/>
    <tableColumn id="14348" xr3:uid="{5F012E79-AD1C-CD4B-9289-76EA7EEE7E07}" name="Column14348" dataDxfId="2036"/>
    <tableColumn id="14349" xr3:uid="{2E5B3F4C-5915-FE40-8635-10A5202E9904}" name="Column14349" dataDxfId="2035"/>
    <tableColumn id="14350" xr3:uid="{DA82DB5E-E527-624A-A53B-1F2A07BE07BC}" name="Column14350" dataDxfId="2034"/>
    <tableColumn id="14351" xr3:uid="{FA64177F-4BBC-FA49-96F2-2569C200DE2B}" name="Column14351" dataDxfId="2033"/>
    <tableColumn id="14352" xr3:uid="{83799214-E467-D046-A66C-A0DCA77C6FC0}" name="Column14352" dataDxfId="2032"/>
    <tableColumn id="14353" xr3:uid="{D901A19E-2E89-694C-AD4D-93CCCF7052EB}" name="Column14353" dataDxfId="2031"/>
    <tableColumn id="14354" xr3:uid="{ABDF8C9C-0CBE-1243-84A4-F31A0D420CEB}" name="Column14354" dataDxfId="2030"/>
    <tableColumn id="14355" xr3:uid="{B50428C2-0A63-3A40-948E-4B0DF543FDCE}" name="Column14355" dataDxfId="2029"/>
    <tableColumn id="14356" xr3:uid="{2006BCB7-A485-F245-8BD0-0EAB6D4EC8CE}" name="Column14356" dataDxfId="2028"/>
    <tableColumn id="14357" xr3:uid="{CC352147-ED56-5848-8587-52AD15EDEA29}" name="Column14357" dataDxfId="2027"/>
    <tableColumn id="14358" xr3:uid="{EE2E73E9-AE39-FA4A-9E82-ACEF9969BF49}" name="Column14358" dataDxfId="2026"/>
    <tableColumn id="14359" xr3:uid="{30A7798C-9859-E448-A5B9-1FF84789549C}" name="Column14359" dataDxfId="2025"/>
    <tableColumn id="14360" xr3:uid="{B8DDBF3D-05EA-F040-BA70-FA3E9E606C54}" name="Column14360" dataDxfId="2024"/>
    <tableColumn id="14361" xr3:uid="{45CABD8A-BD26-E04B-BF50-27595F465986}" name="Column14361" dataDxfId="2023"/>
    <tableColumn id="14362" xr3:uid="{2DE4E597-CE78-114B-8277-1DEAC567AB25}" name="Column14362" dataDxfId="2022"/>
    <tableColumn id="14363" xr3:uid="{DCF882E3-42F0-DE44-9184-9C671410286F}" name="Column14363" dataDxfId="2021"/>
    <tableColumn id="14364" xr3:uid="{1894990A-7430-8C47-BDC3-9C402B020940}" name="Column14364" dataDxfId="2020"/>
    <tableColumn id="14365" xr3:uid="{163CF01F-B6DD-E74F-95B4-71FFC4DD51EB}" name="Column14365" dataDxfId="2019"/>
    <tableColumn id="14366" xr3:uid="{0CABB056-EA8D-4F44-A454-3290D6DBAE5D}" name="Column14366" dataDxfId="2018"/>
    <tableColumn id="14367" xr3:uid="{41C25AEE-3307-3948-B353-5D7D68616827}" name="Column14367" dataDxfId="2017"/>
    <tableColumn id="14368" xr3:uid="{A93DC646-68F4-424F-9FD2-8AA35DB11D6D}" name="Column14368" dataDxfId="2016"/>
    <tableColumn id="14369" xr3:uid="{2A2C977D-5C3D-104F-BB1B-F28228F55528}" name="Column14369" dataDxfId="2015"/>
    <tableColumn id="14370" xr3:uid="{051B3700-E49A-FF47-AF31-762F667A2447}" name="Column14370" dataDxfId="2014"/>
    <tableColumn id="14371" xr3:uid="{2629C39C-CECD-514D-94B9-E68534ED75EC}" name="Column14371" dataDxfId="2013"/>
    <tableColumn id="14372" xr3:uid="{D793878C-CA6B-124C-AADB-C77BA71A1E71}" name="Column14372" dataDxfId="2012"/>
    <tableColumn id="14373" xr3:uid="{69BA5882-EE6D-5747-B8C3-7DE40490D2C6}" name="Column14373" dataDxfId="2011"/>
    <tableColumn id="14374" xr3:uid="{0205804B-DFE8-5240-854D-7D0D94C157A6}" name="Column14374" dataDxfId="2010"/>
    <tableColumn id="14375" xr3:uid="{392F1DDD-55B1-D749-BF70-CB2D4700693C}" name="Column14375" dataDxfId="2009"/>
    <tableColumn id="14376" xr3:uid="{88118E82-5CD5-B642-8057-BAD3D475D036}" name="Column14376" dataDxfId="2008"/>
    <tableColumn id="14377" xr3:uid="{A15065D4-D12E-844D-9006-4E92CC92BDA8}" name="Column14377" dataDxfId="2007"/>
    <tableColumn id="14378" xr3:uid="{6F15545D-B88F-134C-BAAF-6A76C36DAC41}" name="Column14378" dataDxfId="2006"/>
    <tableColumn id="14379" xr3:uid="{67FDFA06-4CC9-9A45-B6FE-A51ADED10E06}" name="Column14379" dataDxfId="2005"/>
    <tableColumn id="14380" xr3:uid="{19C78CAB-988E-5240-9EF5-1441491186AC}" name="Column14380" dataDxfId="2004"/>
    <tableColumn id="14381" xr3:uid="{F24F9BC5-0E60-BD48-AFF9-6742D8B03C0F}" name="Column14381" dataDxfId="2003"/>
    <tableColumn id="14382" xr3:uid="{F7C48ECA-09B3-6743-9AC5-FF67ECEF8FC9}" name="Column14382" dataDxfId="2002"/>
    <tableColumn id="14383" xr3:uid="{24A1FB3B-F2AE-BD4A-AD56-0E95C7F37991}" name="Column14383" dataDxfId="2001"/>
    <tableColumn id="14384" xr3:uid="{9944F874-9985-F34E-9861-FBFA14AE393A}" name="Column14384" dataDxfId="2000"/>
    <tableColumn id="14385" xr3:uid="{84FCF4AA-F587-7B45-A542-DD5FEB9FB258}" name="Column14385" dataDxfId="1999"/>
    <tableColumn id="14386" xr3:uid="{534F7C3C-22F5-8544-91E2-3F326A7B3FD0}" name="Column14386" dataDxfId="1998"/>
    <tableColumn id="14387" xr3:uid="{B57A3F6B-080A-5F4F-BDBB-BD2B18B2DF31}" name="Column14387" dataDxfId="1997"/>
    <tableColumn id="14388" xr3:uid="{25C1258C-CB0C-8245-B37A-17DA6A633CAA}" name="Column14388" dataDxfId="1996"/>
    <tableColumn id="14389" xr3:uid="{1AE6D7B2-9B1B-794A-8231-D0D3F5E6BD7A}" name="Column14389" dataDxfId="1995"/>
    <tableColumn id="14390" xr3:uid="{C7459C31-7192-034A-92DC-91B382FDB306}" name="Column14390" dataDxfId="1994"/>
    <tableColumn id="14391" xr3:uid="{C08AC2D6-76CF-124A-8F09-8A90111120A2}" name="Column14391" dataDxfId="1993"/>
    <tableColumn id="14392" xr3:uid="{26313AD7-0927-7E47-8707-3A62E62A574D}" name="Column14392" dataDxfId="1992"/>
    <tableColumn id="14393" xr3:uid="{369AE00F-680B-E34E-9CFB-059FC7EA308D}" name="Column14393" dataDxfId="1991"/>
    <tableColumn id="14394" xr3:uid="{8EFA3952-EB60-2643-9620-95645D40A301}" name="Column14394" dataDxfId="1990"/>
    <tableColumn id="14395" xr3:uid="{7644F2EA-81B6-D144-BB3E-486614C59C1F}" name="Column14395" dataDxfId="1989"/>
    <tableColumn id="14396" xr3:uid="{B3DF96B8-AFE4-F04D-A7A8-14A30E67E581}" name="Column14396" dataDxfId="1988"/>
    <tableColumn id="14397" xr3:uid="{228DC460-D0C1-9F4C-85D8-0F060342923F}" name="Column14397" dataDxfId="1987"/>
    <tableColumn id="14398" xr3:uid="{2B065CD8-5095-434B-89F8-A2B77EB32F43}" name="Column14398" dataDxfId="1986"/>
    <tableColumn id="14399" xr3:uid="{C346648E-0F88-D645-99D6-D8DF467BAFA9}" name="Column14399" dataDxfId="1985"/>
    <tableColumn id="14400" xr3:uid="{F9487C9D-7583-EA41-82CA-C77655387E3D}" name="Column14400" dataDxfId="1984"/>
    <tableColumn id="14401" xr3:uid="{B57A5977-A342-A444-95BC-DEAA77BC811A}" name="Column14401" dataDxfId="1983"/>
    <tableColumn id="14402" xr3:uid="{A9F4F749-BD4F-0A48-B717-665DC79B8800}" name="Column14402" dataDxfId="1982"/>
    <tableColumn id="14403" xr3:uid="{018F3298-D3B1-8B40-BE36-698F927A573A}" name="Column14403" dataDxfId="1981"/>
    <tableColumn id="14404" xr3:uid="{3D8041EC-5AC2-454C-8AB6-02251E7EDA96}" name="Column14404" dataDxfId="1980"/>
    <tableColumn id="14405" xr3:uid="{A78482D2-9A87-6B48-9240-0B6C6F7842C2}" name="Column14405" dataDxfId="1979"/>
    <tableColumn id="14406" xr3:uid="{90D5BF6B-072D-4148-A5C0-7D35162F7D94}" name="Column14406" dataDxfId="1978"/>
    <tableColumn id="14407" xr3:uid="{B281CE37-A38A-2343-8B98-16731B1D9B7C}" name="Column14407" dataDxfId="1977"/>
    <tableColumn id="14408" xr3:uid="{42D65114-E6A4-C244-B476-9FDE1698820F}" name="Column14408" dataDxfId="1976"/>
    <tableColumn id="14409" xr3:uid="{C6B944FE-54EB-DC4A-A12D-674397B4DA80}" name="Column14409" dataDxfId="1975"/>
    <tableColumn id="14410" xr3:uid="{58D497A7-D5CC-DA4D-BF46-917D04CC971E}" name="Column14410" dataDxfId="1974"/>
    <tableColumn id="14411" xr3:uid="{EDA5FC55-B749-054E-8C0B-4C44EFBE8FEC}" name="Column14411" dataDxfId="1973"/>
    <tableColumn id="14412" xr3:uid="{7DED6626-563B-C54B-A31C-4940E60C5C28}" name="Column14412" dataDxfId="1972"/>
    <tableColumn id="14413" xr3:uid="{D1F341BF-39D3-2049-A483-EE59AE86DD29}" name="Column14413" dataDxfId="1971"/>
    <tableColumn id="14414" xr3:uid="{25E55376-2146-8644-B63F-52F634A9E1C4}" name="Column14414" dataDxfId="1970"/>
    <tableColumn id="14415" xr3:uid="{A3C09F20-34B0-304B-BC1F-EB147A6E7C6A}" name="Column14415" dataDxfId="1969"/>
    <tableColumn id="14416" xr3:uid="{476ED9B9-CBC5-224A-AC2C-BB6EA669D6A9}" name="Column14416" dataDxfId="1968"/>
    <tableColumn id="14417" xr3:uid="{07176B8A-5BC4-B448-954D-36A9E33DBD43}" name="Column14417" dataDxfId="1967"/>
    <tableColumn id="14418" xr3:uid="{E4F0A752-D9C3-3040-94B2-70EAF279BDF7}" name="Column14418" dataDxfId="1966"/>
    <tableColumn id="14419" xr3:uid="{AA8DDCA1-52E3-594F-95B9-EC57560FB68B}" name="Column14419" dataDxfId="1965"/>
    <tableColumn id="14420" xr3:uid="{CF0FEAA7-0953-CC48-B302-2BAC2813DFFB}" name="Column14420" dataDxfId="1964"/>
    <tableColumn id="14421" xr3:uid="{6605DD19-0624-2847-828A-F01D5938588F}" name="Column14421" dataDxfId="1963"/>
    <tableColumn id="14422" xr3:uid="{99BDC0C2-0B64-AE42-ACB8-B4DBC3939007}" name="Column14422" dataDxfId="1962"/>
    <tableColumn id="14423" xr3:uid="{65B78754-AE41-FB45-B963-9BBB861E7505}" name="Column14423" dataDxfId="1961"/>
    <tableColumn id="14424" xr3:uid="{E845A92D-6EC5-2647-AF88-CA836C5124AC}" name="Column14424" dataDxfId="1960"/>
    <tableColumn id="14425" xr3:uid="{16635439-186B-6548-A6BE-3A881D376FE6}" name="Column14425" dataDxfId="1959"/>
    <tableColumn id="14426" xr3:uid="{20CEB899-FD46-4143-9946-EFCC0762717B}" name="Column14426" dataDxfId="1958"/>
    <tableColumn id="14427" xr3:uid="{B513327A-0324-7440-AE3F-2C2F31FC87D2}" name="Column14427" dataDxfId="1957"/>
    <tableColumn id="14428" xr3:uid="{1A752FA4-FF5F-184E-AC51-2AE01DE2F1B7}" name="Column14428" dataDxfId="1956"/>
    <tableColumn id="14429" xr3:uid="{996E6BE1-4AEE-0B45-B77B-4D5D95819F94}" name="Column14429" dataDxfId="1955"/>
    <tableColumn id="14430" xr3:uid="{F57D4F3D-F808-3D42-BE71-16E0D1FDFB4F}" name="Column14430" dataDxfId="1954"/>
    <tableColumn id="14431" xr3:uid="{1461FA5E-9CA8-5A4D-A601-8C9A2A40BF54}" name="Column14431" dataDxfId="1953"/>
    <tableColumn id="14432" xr3:uid="{8CC2DE0F-C010-994D-A025-7D7AD2658C26}" name="Column14432" dataDxfId="1952"/>
    <tableColumn id="14433" xr3:uid="{609A34D9-26B0-B247-8204-EEC37D88F6F7}" name="Column14433" dataDxfId="1951"/>
    <tableColumn id="14434" xr3:uid="{355E721C-1AA8-CA4F-8845-47DFCD6970CA}" name="Column14434" dataDxfId="1950"/>
    <tableColumn id="14435" xr3:uid="{EA0F3EC4-4AD3-594C-A806-B71FF1CF07EE}" name="Column14435" dataDxfId="1949"/>
    <tableColumn id="14436" xr3:uid="{A1F9E79F-1DDC-364D-9EA9-91C3E5FB6A12}" name="Column14436" dataDxfId="1948"/>
    <tableColumn id="14437" xr3:uid="{3BC7F660-C2D9-8A46-8B35-EF04DFAEBD1B}" name="Column14437" dataDxfId="1947"/>
    <tableColumn id="14438" xr3:uid="{88320739-E216-B240-8175-A03344DEA3DA}" name="Column14438" dataDxfId="1946"/>
    <tableColumn id="14439" xr3:uid="{7BB6434D-CEC4-904F-B6F6-264B826148B5}" name="Column14439" dataDxfId="1945"/>
    <tableColumn id="14440" xr3:uid="{4646F1F8-2095-E24B-9F61-D2CF4DC7BFC9}" name="Column14440" dataDxfId="1944"/>
    <tableColumn id="14441" xr3:uid="{D85BB192-D405-094D-A4B0-79962BB0885B}" name="Column14441" dataDxfId="1943"/>
    <tableColumn id="14442" xr3:uid="{3A0140A0-5D60-F646-AED8-EDCED1053CB8}" name="Column14442" dataDxfId="1942"/>
    <tableColumn id="14443" xr3:uid="{F2F66559-9AD6-9A40-A8DA-8658926983B1}" name="Column14443" dataDxfId="1941"/>
    <tableColumn id="14444" xr3:uid="{498300E9-A6DA-AC4D-AECE-96BF561A3375}" name="Column14444" dataDxfId="1940"/>
    <tableColumn id="14445" xr3:uid="{5AA8063F-ABE8-1E48-A33C-18E76B518829}" name="Column14445" dataDxfId="1939"/>
    <tableColumn id="14446" xr3:uid="{A89D222F-FC3C-0146-87C6-550FF1E23ABE}" name="Column14446" dataDxfId="1938"/>
    <tableColumn id="14447" xr3:uid="{7CCDBADA-8F4A-6D48-856D-B94913B55526}" name="Column14447" dataDxfId="1937"/>
    <tableColumn id="14448" xr3:uid="{D7934871-D3F3-8848-8F87-F873D4432E74}" name="Column14448" dataDxfId="1936"/>
    <tableColumn id="14449" xr3:uid="{A0DAAAE2-A18E-C445-93BC-FA9091AF7BBC}" name="Column14449" dataDxfId="1935"/>
    <tableColumn id="14450" xr3:uid="{CBF9EE30-AA8E-784C-93FC-19D451A3D5AD}" name="Column14450" dataDxfId="1934"/>
    <tableColumn id="14451" xr3:uid="{C8C42CED-CDF1-7A43-919C-93E44E393EFE}" name="Column14451" dataDxfId="1933"/>
    <tableColumn id="14452" xr3:uid="{10084FD8-3B0F-3D4E-95C7-5C4FE26C1E1A}" name="Column14452" dataDxfId="1932"/>
    <tableColumn id="14453" xr3:uid="{1DBFFE63-46BA-9843-9226-177E9F04EF85}" name="Column14453" dataDxfId="1931"/>
    <tableColumn id="14454" xr3:uid="{77B914F0-CA80-2D47-8AFD-F5C89BFEBE2D}" name="Column14454" dataDxfId="1930"/>
    <tableColumn id="14455" xr3:uid="{326BBD32-8AA0-AB48-9AEC-07AFDFB304CA}" name="Column14455" dataDxfId="1929"/>
    <tableColumn id="14456" xr3:uid="{7A74C4D4-EF9F-0F42-9AED-0931C3434B6B}" name="Column14456" dataDxfId="1928"/>
    <tableColumn id="14457" xr3:uid="{57DF1902-18DE-DD4E-89BA-551E3F20C093}" name="Column14457" dataDxfId="1927"/>
    <tableColumn id="14458" xr3:uid="{E134B59B-673A-EF44-A092-FD32E60C68CD}" name="Column14458" dataDxfId="1926"/>
    <tableColumn id="14459" xr3:uid="{A685B2C2-40BE-E746-8B92-75AF2F8741D2}" name="Column14459" dataDxfId="1925"/>
    <tableColumn id="14460" xr3:uid="{194EFB17-3F84-4D4F-9481-1521DA971971}" name="Column14460" dataDxfId="1924"/>
    <tableColumn id="14461" xr3:uid="{0BF04FB0-2A32-A34C-B5CE-27B1358BACAB}" name="Column14461" dataDxfId="1923"/>
    <tableColumn id="14462" xr3:uid="{AF268033-95C8-4A43-BBB2-1905AE21AA21}" name="Column14462" dataDxfId="1922"/>
    <tableColumn id="14463" xr3:uid="{1CFEE843-7AB7-264E-AAD5-EA121EB9AEBE}" name="Column14463" dataDxfId="1921"/>
    <tableColumn id="14464" xr3:uid="{5D400EC6-6EC3-4E4B-A415-B5D93F98E292}" name="Column14464" dataDxfId="1920"/>
    <tableColumn id="14465" xr3:uid="{67B90A48-66C2-B94D-8FE2-DB576DB26614}" name="Column14465" dataDxfId="1919"/>
    <tableColumn id="14466" xr3:uid="{41160E83-C11D-934F-9794-BD90A0E289E9}" name="Column14466" dataDxfId="1918"/>
    <tableColumn id="14467" xr3:uid="{7C1CE78B-BC61-3C46-8B01-DC5707623AEB}" name="Column14467" dataDxfId="1917"/>
    <tableColumn id="14468" xr3:uid="{DC3A236C-5849-CA4A-A92D-7809E0AFFAF5}" name="Column14468" dataDxfId="1916"/>
    <tableColumn id="14469" xr3:uid="{B04C4750-2CA3-6D4C-A5CB-D23DD06F635D}" name="Column14469" dataDxfId="1915"/>
    <tableColumn id="14470" xr3:uid="{7B74AD3B-7756-1641-A9B6-1EA1BC275728}" name="Column14470" dataDxfId="1914"/>
    <tableColumn id="14471" xr3:uid="{7857D04E-3511-5649-9115-35D06E9281D3}" name="Column14471" dataDxfId="1913"/>
    <tableColumn id="14472" xr3:uid="{F624D935-7EEC-8C40-981A-6FAF92ABB5D2}" name="Column14472" dataDxfId="1912"/>
    <tableColumn id="14473" xr3:uid="{56E18EF5-FE66-D44F-BD32-1CF69DF232C2}" name="Column14473" dataDxfId="1911"/>
    <tableColumn id="14474" xr3:uid="{A2A0FD52-0C25-E24D-8F16-66DB2733F0FC}" name="Column14474" dataDxfId="1910"/>
    <tableColumn id="14475" xr3:uid="{7ACCD916-5889-5B4D-AC9D-E45FE0AF4A1B}" name="Column14475" dataDxfId="1909"/>
    <tableColumn id="14476" xr3:uid="{53B64CC6-1BB8-7044-8D62-A7A9C5E9985D}" name="Column14476" dataDxfId="1908"/>
    <tableColumn id="14477" xr3:uid="{7FF2AA1E-15B0-9242-8B77-C5D94D8AEAF3}" name="Column14477" dataDxfId="1907"/>
    <tableColumn id="14478" xr3:uid="{2A42D50D-F755-4F4D-A472-8716F7DC5DC6}" name="Column14478" dataDxfId="1906"/>
    <tableColumn id="14479" xr3:uid="{18C348E3-461F-0D47-8534-1D3B2F563B5E}" name="Column14479" dataDxfId="1905"/>
    <tableColumn id="14480" xr3:uid="{F308DF03-B29A-DB46-8F0C-1CEF68BAD2C4}" name="Column14480" dataDxfId="1904"/>
    <tableColumn id="14481" xr3:uid="{DC21697D-8E25-6444-A35B-C21192786A2A}" name="Column14481" dataDxfId="1903"/>
    <tableColumn id="14482" xr3:uid="{82DACCFD-35A2-3641-9F00-CBCF8725E350}" name="Column14482" dataDxfId="1902"/>
    <tableColumn id="14483" xr3:uid="{4E9695AB-8FF2-9347-8A1C-B1847E3349E7}" name="Column14483" dataDxfId="1901"/>
    <tableColumn id="14484" xr3:uid="{DCAADF14-8A34-0C47-ADAC-BBFEA354CEA2}" name="Column14484" dataDxfId="1900"/>
    <tableColumn id="14485" xr3:uid="{A360B449-EAAE-514B-8F29-684D09B7738A}" name="Column14485" dataDxfId="1899"/>
    <tableColumn id="14486" xr3:uid="{C5F4A793-21E6-8F47-A1C7-DC752CADA894}" name="Column14486" dataDxfId="1898"/>
    <tableColumn id="14487" xr3:uid="{1BA33810-EF6B-5D48-A8D6-8474898A1C9E}" name="Column14487" dataDxfId="1897"/>
    <tableColumn id="14488" xr3:uid="{61C36B23-5524-954A-9EC8-7ED411C24AA3}" name="Column14488" dataDxfId="1896"/>
    <tableColumn id="14489" xr3:uid="{83A142EF-22A9-8D42-BC1F-B55086A1CD70}" name="Column14489" dataDxfId="1895"/>
    <tableColumn id="14490" xr3:uid="{204D104B-7431-3B40-AB24-2FD10C7B6676}" name="Column14490" dataDxfId="1894"/>
    <tableColumn id="14491" xr3:uid="{B9BCD7A4-7B1F-DB49-8C8C-A6163A9795E2}" name="Column14491" dataDxfId="1893"/>
    <tableColumn id="14492" xr3:uid="{60D74D7C-8FB1-5549-ABEC-CC0F148F61B1}" name="Column14492" dataDxfId="1892"/>
    <tableColumn id="14493" xr3:uid="{BC2CC7F1-0A34-D148-BC72-600760A7F518}" name="Column14493" dataDxfId="1891"/>
    <tableColumn id="14494" xr3:uid="{433B58E4-E533-824B-AADD-4BBDD0067572}" name="Column14494" dataDxfId="1890"/>
    <tableColumn id="14495" xr3:uid="{DE900CA3-7AEC-014E-989D-DC731CF8C41A}" name="Column14495" dataDxfId="1889"/>
    <tableColumn id="14496" xr3:uid="{4B44E38B-24D2-4345-BF6D-BA1C3620BE1A}" name="Column14496" dataDxfId="1888"/>
    <tableColumn id="14497" xr3:uid="{9EB0FFFD-76B0-C54B-87B1-CCF8BB3B2004}" name="Column14497" dataDxfId="1887"/>
    <tableColumn id="14498" xr3:uid="{93F59983-E966-6E40-9BEF-954A370321FE}" name="Column14498" dataDxfId="1886"/>
    <tableColumn id="14499" xr3:uid="{B3201B96-8003-8248-B807-BCB263D73406}" name="Column14499" dataDxfId="1885"/>
    <tableColumn id="14500" xr3:uid="{22152F74-2CD6-6447-82EB-B5163D3BA8A4}" name="Column14500" dataDxfId="1884"/>
    <tableColumn id="14501" xr3:uid="{E412627C-1BB1-204A-A766-BF70C8B89F69}" name="Column14501" dataDxfId="1883"/>
    <tableColumn id="14502" xr3:uid="{C30A4306-A0E0-DD41-AF9E-40BDAA4E5E20}" name="Column14502" dataDxfId="1882"/>
    <tableColumn id="14503" xr3:uid="{D144FD33-C86F-CC4F-8176-0D54AEFCD047}" name="Column14503" dataDxfId="1881"/>
    <tableColumn id="14504" xr3:uid="{BCCA30B5-38F9-A744-A0AC-4A2F760FAB73}" name="Column14504" dataDxfId="1880"/>
    <tableColumn id="14505" xr3:uid="{7927A88A-6AB7-BF4B-B82F-7C0E93F9EC74}" name="Column14505" dataDxfId="1879"/>
    <tableColumn id="14506" xr3:uid="{BAFCC550-C08A-5945-93AB-84602A616936}" name="Column14506" dataDxfId="1878"/>
    <tableColumn id="14507" xr3:uid="{690D4944-202A-444C-B14E-1EA7955F60C7}" name="Column14507" dataDxfId="1877"/>
    <tableColumn id="14508" xr3:uid="{DEA84812-3406-3C44-847F-2C6B66DA3936}" name="Column14508" dataDxfId="1876"/>
    <tableColumn id="14509" xr3:uid="{8CDF87E7-38DD-FF4F-B725-49EF58667658}" name="Column14509" dataDxfId="1875"/>
    <tableColumn id="14510" xr3:uid="{386730C9-546B-4948-9BAD-DECC032DFBBB}" name="Column14510" dataDxfId="1874"/>
    <tableColumn id="14511" xr3:uid="{2D708AFD-2F29-A445-84B2-76F35CD7E853}" name="Column14511" dataDxfId="1873"/>
    <tableColumn id="14512" xr3:uid="{39216BCC-1BEE-E04C-8D3F-3A1C69B104C0}" name="Column14512" dataDxfId="1872"/>
    <tableColumn id="14513" xr3:uid="{D90A8B9B-34D9-1C4F-BF8B-5C49D7AC3DF4}" name="Column14513" dataDxfId="1871"/>
    <tableColumn id="14514" xr3:uid="{7A5C8CB0-B7E6-BF4F-8CE2-8E912E0AFB9E}" name="Column14514" dataDxfId="1870"/>
    <tableColumn id="14515" xr3:uid="{C85E933F-B312-EF43-A04C-30CA7187B0B6}" name="Column14515" dataDxfId="1869"/>
    <tableColumn id="14516" xr3:uid="{1E88723B-71ED-DB4C-A47B-2AA2B39EA7F5}" name="Column14516" dataDxfId="1868"/>
    <tableColumn id="14517" xr3:uid="{32BDCB3F-878A-FD40-883A-C8AAA75685FA}" name="Column14517" dataDxfId="1867"/>
    <tableColumn id="14518" xr3:uid="{39FCCF15-BEFA-7F4A-A16D-6BE25B662C8F}" name="Column14518" dataDxfId="1866"/>
    <tableColumn id="14519" xr3:uid="{1C24D2D4-8B20-5741-B17E-78D2222EC086}" name="Column14519" dataDxfId="1865"/>
    <tableColumn id="14520" xr3:uid="{52FE62C3-65D9-7D4A-B7CE-1E23B0FA96FA}" name="Column14520" dataDxfId="1864"/>
    <tableColumn id="14521" xr3:uid="{F672AEFC-BED8-D04C-8221-30DC31F85F0F}" name="Column14521" dataDxfId="1863"/>
    <tableColumn id="14522" xr3:uid="{0829469F-692E-E14E-BE2D-F824A6C80C89}" name="Column14522" dataDxfId="1862"/>
    <tableColumn id="14523" xr3:uid="{B2D2F5B8-C5FF-4F45-AA11-2DFAFB5DD277}" name="Column14523" dataDxfId="1861"/>
    <tableColumn id="14524" xr3:uid="{3EE3F2AD-CD9D-1844-9211-7926DDE90D16}" name="Column14524" dataDxfId="1860"/>
    <tableColumn id="14525" xr3:uid="{FF79FA46-A799-6D42-BD90-6BC50C9CAB3D}" name="Column14525" dataDxfId="1859"/>
    <tableColumn id="14526" xr3:uid="{23625660-1D9F-CB45-836A-7545EB34B36E}" name="Column14526" dataDxfId="1858"/>
    <tableColumn id="14527" xr3:uid="{A5734708-778A-9741-8613-27A4E233B396}" name="Column14527" dataDxfId="1857"/>
    <tableColumn id="14528" xr3:uid="{EA101482-36C6-A347-B310-6558F2CAE989}" name="Column14528" dataDxfId="1856"/>
    <tableColumn id="14529" xr3:uid="{EDCE24F1-3992-5C4E-B9EB-F12C89740B13}" name="Column14529" dataDxfId="1855"/>
    <tableColumn id="14530" xr3:uid="{A3121B40-6D26-CC4F-9CB2-BD3F2F7D8E3F}" name="Column14530" dataDxfId="1854"/>
    <tableColumn id="14531" xr3:uid="{96FE1876-B8EB-5F47-A244-08BB68ADB3D7}" name="Column14531" dataDxfId="1853"/>
    <tableColumn id="14532" xr3:uid="{CB8D2DDE-9BE7-4F44-BE4E-5AE67397C09B}" name="Column14532" dataDxfId="1852"/>
    <tableColumn id="14533" xr3:uid="{E1A89FFC-587B-F146-A48F-DA6FB5E8BFF5}" name="Column14533" dataDxfId="1851"/>
    <tableColumn id="14534" xr3:uid="{F9175F03-324D-044F-9947-75C90A650764}" name="Column14534" dataDxfId="1850"/>
    <tableColumn id="14535" xr3:uid="{4AD04265-A3DF-9C43-8E3B-2E439F5288A8}" name="Column14535" dataDxfId="1849"/>
    <tableColumn id="14536" xr3:uid="{7CC41B61-3C80-4C4C-8C16-C182C86AB416}" name="Column14536" dataDxfId="1848"/>
    <tableColumn id="14537" xr3:uid="{EBB5918D-A603-514A-AA95-F4A622228089}" name="Column14537" dataDxfId="1847"/>
    <tableColumn id="14538" xr3:uid="{AEB6AC39-32ED-4A48-98D0-E15D09F8F7F2}" name="Column14538" dataDxfId="1846"/>
    <tableColumn id="14539" xr3:uid="{BF003276-785A-1448-BB07-B541623000D9}" name="Column14539" dataDxfId="1845"/>
    <tableColumn id="14540" xr3:uid="{5EAFAE28-37F3-1840-85B5-9E3D08A423A2}" name="Column14540" dataDxfId="1844"/>
    <tableColumn id="14541" xr3:uid="{28E90590-2FE1-4042-B0E4-1CFE8E1C87D8}" name="Column14541" dataDxfId="1843"/>
    <tableColumn id="14542" xr3:uid="{71FEFF0E-2771-E84D-8DC3-8D1E0FCC7BF2}" name="Column14542" dataDxfId="1842"/>
    <tableColumn id="14543" xr3:uid="{91EA09D0-6E71-0F49-A051-B00A2A9A2CE3}" name="Column14543" dataDxfId="1841"/>
    <tableColumn id="14544" xr3:uid="{91207185-0BAC-5E46-87AF-2B075EF180C1}" name="Column14544" dataDxfId="1840"/>
    <tableColumn id="14545" xr3:uid="{7C046058-8E9E-ED41-A386-2DC661813BE6}" name="Column14545" dataDxfId="1839"/>
    <tableColumn id="14546" xr3:uid="{43F37826-80FC-F149-A66D-24173E2E4ACD}" name="Column14546" dataDxfId="1838"/>
    <tableColumn id="14547" xr3:uid="{F856B089-D9C8-244E-97E9-1801D32932D4}" name="Column14547" dataDxfId="1837"/>
    <tableColumn id="14548" xr3:uid="{99B2C245-0838-E141-88D9-AA8D1BDD95FB}" name="Column14548" dataDxfId="1836"/>
    <tableColumn id="14549" xr3:uid="{6956A631-C479-3942-AF3D-2EDA86B7929F}" name="Column14549" dataDxfId="1835"/>
    <tableColumn id="14550" xr3:uid="{A3E783D3-8C69-6C48-AED8-76C0C0569687}" name="Column14550" dataDxfId="1834"/>
    <tableColumn id="14551" xr3:uid="{C447BCBE-6521-6F42-8A53-DD4179689C6B}" name="Column14551" dataDxfId="1833"/>
    <tableColumn id="14552" xr3:uid="{7DF9153E-3C13-D747-B348-3492D0C1C134}" name="Column14552" dataDxfId="1832"/>
    <tableColumn id="14553" xr3:uid="{42E748F7-0A25-E24B-A12F-FAAE422DB01D}" name="Column14553" dataDxfId="1831"/>
    <tableColumn id="14554" xr3:uid="{2A1FFB03-3673-374F-838F-BFE45F9BF001}" name="Column14554" dataDxfId="1830"/>
    <tableColumn id="14555" xr3:uid="{076CE7CE-ADE9-1444-8B47-C4B67DE1FD2F}" name="Column14555" dataDxfId="1829"/>
    <tableColumn id="14556" xr3:uid="{802FE929-4048-B64C-A84B-EDB5188A79B2}" name="Column14556" dataDxfId="1828"/>
    <tableColumn id="14557" xr3:uid="{3D3852D3-95F8-4D40-8813-68E83EACD88B}" name="Column14557" dataDxfId="1827"/>
    <tableColumn id="14558" xr3:uid="{5D296BC5-C57D-4045-BF04-0C165B18B43C}" name="Column14558" dataDxfId="1826"/>
    <tableColumn id="14559" xr3:uid="{27039315-B943-9D48-A7FE-7A9E8465524D}" name="Column14559" dataDxfId="1825"/>
    <tableColumn id="14560" xr3:uid="{9A166536-44A2-834D-8833-2809454688DD}" name="Column14560" dataDxfId="1824"/>
    <tableColumn id="14561" xr3:uid="{988FF1C9-6C26-924D-ACD5-AD007959FF5A}" name="Column14561" dataDxfId="1823"/>
    <tableColumn id="14562" xr3:uid="{C4C61D82-C459-B445-8B65-4622877FD925}" name="Column14562" dataDxfId="1822"/>
    <tableColumn id="14563" xr3:uid="{172B76D8-E509-334B-9E9B-52C453E4270D}" name="Column14563" dataDxfId="1821"/>
    <tableColumn id="14564" xr3:uid="{CDB88ED4-1F14-2F4D-9EF7-2EB9D41A13AA}" name="Column14564" dataDxfId="1820"/>
    <tableColumn id="14565" xr3:uid="{4C445910-68F9-274F-A3CE-8D71640407C0}" name="Column14565" dataDxfId="1819"/>
    <tableColumn id="14566" xr3:uid="{123D0C26-A323-D540-9D5B-50C53009B93F}" name="Column14566" dataDxfId="1818"/>
    <tableColumn id="14567" xr3:uid="{51665BE8-105D-C940-A6A5-C51AE719FBEE}" name="Column14567" dataDxfId="1817"/>
    <tableColumn id="14568" xr3:uid="{3E53F13E-59D1-A34A-A9AA-C49F85721636}" name="Column14568" dataDxfId="1816"/>
    <tableColumn id="14569" xr3:uid="{2CE5178D-3EF1-E848-840C-85E5B05FA35E}" name="Column14569" dataDxfId="1815"/>
    <tableColumn id="14570" xr3:uid="{57E849CD-4817-6B42-A62D-A3CD0E567738}" name="Column14570" dataDxfId="1814"/>
    <tableColumn id="14571" xr3:uid="{1C9D6AE1-0B2D-3D46-B88E-CEF11A240F71}" name="Column14571" dataDxfId="1813"/>
    <tableColumn id="14572" xr3:uid="{AEA1CE4D-0010-BB40-AAEB-FCE8358F43F0}" name="Column14572" dataDxfId="1812"/>
    <tableColumn id="14573" xr3:uid="{DA3C4269-C81A-574C-B1FD-3101DE85616E}" name="Column14573" dataDxfId="1811"/>
    <tableColumn id="14574" xr3:uid="{2947D43C-CEB1-BB41-ABD0-E3445FAA0CC8}" name="Column14574" dataDxfId="1810"/>
    <tableColumn id="14575" xr3:uid="{053E82B3-14D0-0E4E-9D20-EC253BBE78AD}" name="Column14575" dataDxfId="1809"/>
    <tableColumn id="14576" xr3:uid="{0507E2BD-A837-B64A-AF42-7CB71A5CAE3D}" name="Column14576" dataDxfId="1808"/>
    <tableColumn id="14577" xr3:uid="{9D7F3657-C0A8-B246-92F0-91C6A805D3EB}" name="Column14577" dataDxfId="1807"/>
    <tableColumn id="14578" xr3:uid="{7E432FB4-68FC-1A4A-B8F6-FA75315FF9BF}" name="Column14578" dataDxfId="1806"/>
    <tableColumn id="14579" xr3:uid="{5A771A92-107A-A345-BF9E-F1B922524BD1}" name="Column14579" dataDxfId="1805"/>
    <tableColumn id="14580" xr3:uid="{8BED6881-E97A-CB46-A31A-C5A63A32DA8B}" name="Column14580" dataDxfId="1804"/>
    <tableColumn id="14581" xr3:uid="{FDB9E7BD-2C1F-4148-8A6D-F5213047619F}" name="Column14581" dataDxfId="1803"/>
    <tableColumn id="14582" xr3:uid="{34093253-549E-4F4F-9C17-49E72B717F5E}" name="Column14582" dataDxfId="1802"/>
    <tableColumn id="14583" xr3:uid="{C571CFC8-0122-704D-A211-70D10F4CE050}" name="Column14583" dataDxfId="1801"/>
    <tableColumn id="14584" xr3:uid="{AF04879B-1D07-9342-B7CB-7D127CCEDF08}" name="Column14584" dataDxfId="1800"/>
    <tableColumn id="14585" xr3:uid="{D124C447-712A-B64C-93A6-2B6E9C8DF982}" name="Column14585" dataDxfId="1799"/>
    <tableColumn id="14586" xr3:uid="{D81C07B5-AF47-B74E-8ACB-A75D05398C84}" name="Column14586" dataDxfId="1798"/>
    <tableColumn id="14587" xr3:uid="{48C1AA98-4190-0A48-AD85-D65D2442DB5A}" name="Column14587" dataDxfId="1797"/>
    <tableColumn id="14588" xr3:uid="{C8B4D14A-CF00-804C-B16A-F840C31D3920}" name="Column14588" dataDxfId="1796"/>
    <tableColumn id="14589" xr3:uid="{7693A50D-7C79-4544-A219-689870CE9FC8}" name="Column14589" dataDxfId="1795"/>
    <tableColumn id="14590" xr3:uid="{38E73E14-6392-E142-AD6F-FF294D0F1BD3}" name="Column14590" dataDxfId="1794"/>
    <tableColumn id="14591" xr3:uid="{DB9FF75A-F703-214C-8278-F1248112A1E7}" name="Column14591" dataDxfId="1793"/>
    <tableColumn id="14592" xr3:uid="{3039795B-EAFC-2A43-8905-95816ABFF9E2}" name="Column14592" dataDxfId="1792"/>
    <tableColumn id="14593" xr3:uid="{1ADE39AC-341B-0447-961B-D60EAF9A206D}" name="Column14593" dataDxfId="1791"/>
    <tableColumn id="14594" xr3:uid="{5F6DBA76-31AC-2B44-A2D6-FF54E9000351}" name="Column14594" dataDxfId="1790"/>
    <tableColumn id="14595" xr3:uid="{0BA205D9-C809-A248-8EFE-A3E031FD8C24}" name="Column14595" dataDxfId="1789"/>
    <tableColumn id="14596" xr3:uid="{103182D3-D28A-0A4A-ABEF-7DE3EB04B522}" name="Column14596" dataDxfId="1788"/>
    <tableColumn id="14597" xr3:uid="{25A6E34D-276C-464A-9122-CA7ED6DD081B}" name="Column14597" dataDxfId="1787"/>
    <tableColumn id="14598" xr3:uid="{4CFAFBA3-E3BB-F14F-9F9E-4A09628FE58E}" name="Column14598" dataDxfId="1786"/>
    <tableColumn id="14599" xr3:uid="{89370B0D-E31F-5843-A632-157D0833456E}" name="Column14599" dataDxfId="1785"/>
    <tableColumn id="14600" xr3:uid="{ED34F5F1-90AC-A343-95AD-DDC74EA570E9}" name="Column14600" dataDxfId="1784"/>
    <tableColumn id="14601" xr3:uid="{F2582ADB-7D19-4846-8185-A5E09CB46C36}" name="Column14601" dataDxfId="1783"/>
    <tableColumn id="14602" xr3:uid="{873B26ED-A44E-184D-A5A1-ED28ADB8E73C}" name="Column14602" dataDxfId="1782"/>
    <tableColumn id="14603" xr3:uid="{4ED3E99E-BD1D-6645-B3EA-84DAB5D08708}" name="Column14603" dataDxfId="1781"/>
    <tableColumn id="14604" xr3:uid="{1EB7414A-3F43-9E44-9446-7BE3B4762A57}" name="Column14604" dataDxfId="1780"/>
    <tableColumn id="14605" xr3:uid="{F579445A-EE19-584D-8DFE-3E09D4C96445}" name="Column14605" dataDxfId="1779"/>
    <tableColumn id="14606" xr3:uid="{B9F26FCD-8130-2846-86C0-10022EB6D93E}" name="Column14606" dataDxfId="1778"/>
    <tableColumn id="14607" xr3:uid="{A8B37AC3-1A89-0845-ADDD-778B585DD20C}" name="Column14607" dataDxfId="1777"/>
    <tableColumn id="14608" xr3:uid="{6744B0F4-9E1D-F24B-9D16-4CB0B4CAB1A9}" name="Column14608" dataDxfId="1776"/>
    <tableColumn id="14609" xr3:uid="{AEE482CC-B05D-D242-B49E-FA2C0C0488FD}" name="Column14609" dataDxfId="1775"/>
    <tableColumn id="14610" xr3:uid="{50342CE2-644A-7E4B-A7F2-923CF2FF0982}" name="Column14610" dataDxfId="1774"/>
    <tableColumn id="14611" xr3:uid="{636C5C36-AF4C-BD41-A6DB-01E8FBFD1338}" name="Column14611" dataDxfId="1773"/>
    <tableColumn id="14612" xr3:uid="{3D514309-2D6E-D64F-B299-13A410249A92}" name="Column14612" dataDxfId="1772"/>
    <tableColumn id="14613" xr3:uid="{A393226F-71E1-1641-9F39-387A71B8E58C}" name="Column14613" dataDxfId="1771"/>
    <tableColumn id="14614" xr3:uid="{E3238477-93F8-EE46-A34A-7C5FE3AC6CA6}" name="Column14614" dataDxfId="1770"/>
    <tableColumn id="14615" xr3:uid="{E51C9C62-39C4-844B-8883-140E7702CAEB}" name="Column14615" dataDxfId="1769"/>
    <tableColumn id="14616" xr3:uid="{E89F3663-E415-0E4B-AF4A-47FD3ECF3CCC}" name="Column14616" dataDxfId="1768"/>
    <tableColumn id="14617" xr3:uid="{75369E18-7B74-8644-BAC3-0DDD0E6EFE95}" name="Column14617" dataDxfId="1767"/>
    <tableColumn id="14618" xr3:uid="{97B734A4-3F6B-D34C-BE21-406BC96EBF25}" name="Column14618" dataDxfId="1766"/>
    <tableColumn id="14619" xr3:uid="{43934015-497D-864D-82A9-6A0011A631A1}" name="Column14619" dataDxfId="1765"/>
    <tableColumn id="14620" xr3:uid="{984E3714-14FD-6D49-B715-10D51CC5FD4C}" name="Column14620" dataDxfId="1764"/>
    <tableColumn id="14621" xr3:uid="{30EDEED5-2E1E-E040-8FEA-FCA4B095FFD5}" name="Column14621" dataDxfId="1763"/>
    <tableColumn id="14622" xr3:uid="{0EA7B88F-E788-2646-B03A-F7C2325C6E45}" name="Column14622" dataDxfId="1762"/>
    <tableColumn id="14623" xr3:uid="{574A9DC1-A1F5-234B-AD98-A9A646EDC795}" name="Column14623" dataDxfId="1761"/>
    <tableColumn id="14624" xr3:uid="{227C5487-4953-A04D-AFF1-1C89B6364230}" name="Column14624" dataDxfId="1760"/>
    <tableColumn id="14625" xr3:uid="{DB884FE1-50B2-0F49-B82C-11EA3C0787AD}" name="Column14625" dataDxfId="1759"/>
    <tableColumn id="14626" xr3:uid="{E6BBBE19-417E-6043-A87A-37ACF3A98424}" name="Column14626" dataDxfId="1758"/>
    <tableColumn id="14627" xr3:uid="{2858BABD-8715-E240-92C4-EEF1B1920C7B}" name="Column14627" dataDxfId="1757"/>
    <tableColumn id="14628" xr3:uid="{0BAE5074-457B-484D-889B-C39762E58A54}" name="Column14628" dataDxfId="1756"/>
    <tableColumn id="14629" xr3:uid="{D949D643-1880-494D-B878-ABA423ED643A}" name="Column14629" dataDxfId="1755"/>
    <tableColumn id="14630" xr3:uid="{432A3A04-304D-1B40-B4D0-5A9C046CA0AC}" name="Column14630" dataDxfId="1754"/>
    <tableColumn id="14631" xr3:uid="{EB529474-0D48-B347-B50A-510C223D1897}" name="Column14631" dataDxfId="1753"/>
    <tableColumn id="14632" xr3:uid="{A5DD1520-6077-6143-826C-EDE512991B41}" name="Column14632" dataDxfId="1752"/>
    <tableColumn id="14633" xr3:uid="{D632762A-12C4-5944-A38F-03AF5DFDDCFC}" name="Column14633" dataDxfId="1751"/>
    <tableColumn id="14634" xr3:uid="{1FC50E52-5234-D549-B14E-C8AFF8D2D00A}" name="Column14634" dataDxfId="1750"/>
    <tableColumn id="14635" xr3:uid="{3C01DD25-9243-714A-871B-B08A47A1BF7E}" name="Column14635" dataDxfId="1749"/>
    <tableColumn id="14636" xr3:uid="{56833777-0457-F145-A261-4F5C9BA57F4F}" name="Column14636" dataDxfId="1748"/>
    <tableColumn id="14637" xr3:uid="{050BE84D-7A70-5A43-8802-D9BBAF756118}" name="Column14637" dataDxfId="1747"/>
    <tableColumn id="14638" xr3:uid="{457754C8-50E4-644C-A061-4E07951DD24F}" name="Column14638" dataDxfId="1746"/>
    <tableColumn id="14639" xr3:uid="{0B259D23-141A-3743-ABDA-610C13C0C390}" name="Column14639" dataDxfId="1745"/>
    <tableColumn id="14640" xr3:uid="{D97421E0-4FB9-0044-A1A7-175B5FAAF403}" name="Column14640" dataDxfId="1744"/>
    <tableColumn id="14641" xr3:uid="{89A7B9CF-24FA-314D-9A38-4762F22E2A1F}" name="Column14641" dataDxfId="1743"/>
    <tableColumn id="14642" xr3:uid="{A2DA96CA-D819-A94A-896D-EA820B4F5821}" name="Column14642" dataDxfId="1742"/>
    <tableColumn id="14643" xr3:uid="{C00E975B-1B76-CB4B-8BD9-67EC406B0137}" name="Column14643" dataDxfId="1741"/>
    <tableColumn id="14644" xr3:uid="{8F37060B-A12D-A349-B48F-813A55B157D0}" name="Column14644" dataDxfId="1740"/>
    <tableColumn id="14645" xr3:uid="{C36C5BF2-22F0-204F-840F-2075D7328299}" name="Column14645" dataDxfId="1739"/>
    <tableColumn id="14646" xr3:uid="{EA4EF215-8AB9-DD49-A52D-768FD0BDD128}" name="Column14646" dataDxfId="1738"/>
    <tableColumn id="14647" xr3:uid="{95D02040-B8B8-4544-A6DB-7970882E4814}" name="Column14647" dataDxfId="1737"/>
    <tableColumn id="14648" xr3:uid="{4B10BADF-77CB-5640-A14F-4282DF70C2A5}" name="Column14648" dataDxfId="1736"/>
    <tableColumn id="14649" xr3:uid="{087E239A-2029-3240-BC9F-88C6DB609B07}" name="Column14649" dataDxfId="1735"/>
    <tableColumn id="14650" xr3:uid="{0105D615-FEB0-154F-B197-A27226E0836C}" name="Column14650" dataDxfId="1734"/>
    <tableColumn id="14651" xr3:uid="{33A2C9CB-0796-1349-B3EF-2F4D5EE66DB9}" name="Column14651" dataDxfId="1733"/>
    <tableColumn id="14652" xr3:uid="{70E2EC92-7C2F-DF40-89B3-BF19FB311637}" name="Column14652" dataDxfId="1732"/>
    <tableColumn id="14653" xr3:uid="{28CA6E56-998C-6B45-BACE-9E3F9FEC878B}" name="Column14653" dataDxfId="1731"/>
    <tableColumn id="14654" xr3:uid="{00F7C18F-3E37-7843-91CD-897F3D88DA70}" name="Column14654" dataDxfId="1730"/>
    <tableColumn id="14655" xr3:uid="{B9AA5D4B-EDA7-8F44-839B-6F885D3AF6E0}" name="Column14655" dataDxfId="1729"/>
    <tableColumn id="14656" xr3:uid="{A38E6F6C-0E3D-F049-ABC2-DD184D1CF23C}" name="Column14656" dataDxfId="1728"/>
    <tableColumn id="14657" xr3:uid="{4E1C0853-7EDB-8642-9BC9-6A17E44A98CD}" name="Column14657" dataDxfId="1727"/>
    <tableColumn id="14658" xr3:uid="{AB293EF8-F943-C14D-BEE1-24A697E76CDD}" name="Column14658" dataDxfId="1726"/>
    <tableColumn id="14659" xr3:uid="{4E47F59B-7685-5442-AA7F-2B8E205C0CD5}" name="Column14659" dataDxfId="1725"/>
    <tableColumn id="14660" xr3:uid="{BE810AC9-1BDE-4F47-BDC3-686E29A2469A}" name="Column14660" dataDxfId="1724"/>
    <tableColumn id="14661" xr3:uid="{01138F84-650F-F948-8AB6-13619C81A67A}" name="Column14661" dataDxfId="1723"/>
    <tableColumn id="14662" xr3:uid="{5FE952C2-30A3-CC4C-884B-45D82B6620BD}" name="Column14662" dataDxfId="1722"/>
    <tableColumn id="14663" xr3:uid="{86A90B5D-A548-BF4D-AD5B-B075A3E65447}" name="Column14663" dataDxfId="1721"/>
    <tableColumn id="14664" xr3:uid="{CD083AF0-6F59-1249-A9B1-87CFF1D6A692}" name="Column14664" dataDxfId="1720"/>
    <tableColumn id="14665" xr3:uid="{17D3F085-8809-9F4A-BCAB-15D02E38159B}" name="Column14665" dataDxfId="1719"/>
    <tableColumn id="14666" xr3:uid="{C553F81C-A400-0043-8BD9-CC6BAE8444A0}" name="Column14666" dataDxfId="1718"/>
    <tableColumn id="14667" xr3:uid="{E94D1F97-13EE-8C40-B4D2-4638BCDEA32E}" name="Column14667" dataDxfId="1717"/>
    <tableColumn id="14668" xr3:uid="{75CCC785-41D2-1141-9C5F-4B356E948531}" name="Column14668" dataDxfId="1716"/>
    <tableColumn id="14669" xr3:uid="{469868A5-D32B-044B-A6A7-F380B8626CF4}" name="Column14669" dataDxfId="1715"/>
    <tableColumn id="14670" xr3:uid="{BBA2EFC8-7A38-6E49-959F-6E1B48EC6F95}" name="Column14670" dataDxfId="1714"/>
    <tableColumn id="14671" xr3:uid="{4F4DCD55-279B-A34D-B9AC-F4396F721613}" name="Column14671" dataDxfId="1713"/>
    <tableColumn id="14672" xr3:uid="{B7E268E4-C34C-3A47-B918-0A926BB7382A}" name="Column14672" dataDxfId="1712"/>
    <tableColumn id="14673" xr3:uid="{9B2E2403-E04F-9A4B-B9E4-6546DE7521C4}" name="Column14673" dataDxfId="1711"/>
    <tableColumn id="14674" xr3:uid="{BEBD9659-CF50-744E-9113-14C2F107FCC2}" name="Column14674" dataDxfId="1710"/>
    <tableColumn id="14675" xr3:uid="{7914517B-1365-1D4E-8B8D-D4C9FB8B258B}" name="Column14675" dataDxfId="1709"/>
    <tableColumn id="14676" xr3:uid="{418B81DD-5188-3044-AC8C-AA6BF4EFE49E}" name="Column14676" dataDxfId="1708"/>
    <tableColumn id="14677" xr3:uid="{FB442141-4012-9244-B534-513521D635B5}" name="Column14677" dataDxfId="1707"/>
    <tableColumn id="14678" xr3:uid="{5DB3438F-F36A-BD4C-9CCF-4D997DBDA4A0}" name="Column14678" dataDxfId="1706"/>
    <tableColumn id="14679" xr3:uid="{F7517619-AAC3-F947-B325-9F70BD91B3A6}" name="Column14679" dataDxfId="1705"/>
    <tableColumn id="14680" xr3:uid="{4160FE95-0755-AA4F-BF32-109C0EF3A678}" name="Column14680" dataDxfId="1704"/>
    <tableColumn id="14681" xr3:uid="{A7DA5C13-BE2A-8D4B-BAC0-D24C28536A46}" name="Column14681" dataDxfId="1703"/>
    <tableColumn id="14682" xr3:uid="{35E11D60-E2C3-F14F-A61D-33DFEE2360A6}" name="Column14682" dataDxfId="1702"/>
    <tableColumn id="14683" xr3:uid="{27E51F51-6D7D-9441-A1E9-496DE28A7461}" name="Column14683" dataDxfId="1701"/>
    <tableColumn id="14684" xr3:uid="{AD6282B0-761C-EB41-A0EE-14E4C172FD51}" name="Column14684" dataDxfId="1700"/>
    <tableColumn id="14685" xr3:uid="{A097985B-F60D-9D42-BDDC-5C15733647DC}" name="Column14685" dataDxfId="1699"/>
    <tableColumn id="14686" xr3:uid="{B015149F-3C01-B346-8161-F8687BDA15AE}" name="Column14686" dataDxfId="1698"/>
    <tableColumn id="14687" xr3:uid="{288D8CEA-0D88-C44B-A47B-D41CB057E78F}" name="Column14687" dataDxfId="1697"/>
    <tableColumn id="14688" xr3:uid="{73A8A207-143C-F742-AD04-49125B239D9B}" name="Column14688" dataDxfId="1696"/>
    <tableColumn id="14689" xr3:uid="{DA1E2900-313B-8F47-A2DE-8E48D86CE25C}" name="Column14689" dataDxfId="1695"/>
    <tableColumn id="14690" xr3:uid="{FFA62176-301B-6C46-903F-93787F12C90B}" name="Column14690" dataDxfId="1694"/>
    <tableColumn id="14691" xr3:uid="{CD183E54-568D-8E43-8274-C608896CC37D}" name="Column14691" dataDxfId="1693"/>
    <tableColumn id="14692" xr3:uid="{F0E524DA-0D01-D947-8BA7-CD1354C6976F}" name="Column14692" dataDxfId="1692"/>
    <tableColumn id="14693" xr3:uid="{A070CA6B-3A3D-3740-A154-FFE7417CF791}" name="Column14693" dataDxfId="1691"/>
    <tableColumn id="14694" xr3:uid="{684A3923-65C2-CF42-BF9C-8A6A5BDA48D8}" name="Column14694" dataDxfId="1690"/>
    <tableColumn id="14695" xr3:uid="{2EBD0C4B-3F10-E548-B345-249B5F7EF863}" name="Column14695" dataDxfId="1689"/>
    <tableColumn id="14696" xr3:uid="{4637B565-3E4C-774C-9FD1-4FFD83F41BAC}" name="Column14696" dataDxfId="1688"/>
    <tableColumn id="14697" xr3:uid="{16C4CFF4-94C0-E84F-9DAA-DB7E4F1B0D3C}" name="Column14697" dataDxfId="1687"/>
    <tableColumn id="14698" xr3:uid="{E59FB1E5-1E4F-5649-B0B1-23966BB780E1}" name="Column14698" dataDxfId="1686"/>
    <tableColumn id="14699" xr3:uid="{74E3AA02-9B8B-7F41-937D-4AAF34669CAC}" name="Column14699" dataDxfId="1685"/>
    <tableColumn id="14700" xr3:uid="{E4317C4B-6BDF-8D49-A0E0-93AE3236D368}" name="Column14700" dataDxfId="1684"/>
    <tableColumn id="14701" xr3:uid="{A938A83E-553F-7947-9A35-343B7489F6CF}" name="Column14701" dataDxfId="1683"/>
    <tableColumn id="14702" xr3:uid="{A720F80F-6976-C64E-97E7-944B4D9ECF5D}" name="Column14702" dataDxfId="1682"/>
    <tableColumn id="14703" xr3:uid="{30BAF1F3-D882-6C44-8AF0-6D52AFDA1B50}" name="Column14703" dataDxfId="1681"/>
    <tableColumn id="14704" xr3:uid="{0902923D-DB49-614C-8D95-D26D081A5949}" name="Column14704" dataDxfId="1680"/>
    <tableColumn id="14705" xr3:uid="{F319F76B-FA48-CB46-A7EE-86FB94BDD578}" name="Column14705" dataDxfId="1679"/>
    <tableColumn id="14706" xr3:uid="{F95D5CC3-2F9E-2E4F-BE45-79C5A24E3503}" name="Column14706" dataDxfId="1678"/>
    <tableColumn id="14707" xr3:uid="{B2D893F4-030D-064F-BD9E-B120AC8373B0}" name="Column14707" dataDxfId="1677"/>
    <tableColumn id="14708" xr3:uid="{460ADB04-F928-3B47-B16E-EFFBE33FF663}" name="Column14708" dataDxfId="1676"/>
    <tableColumn id="14709" xr3:uid="{84D1FDC9-91C2-4C4E-B3AD-95EBE25E048F}" name="Column14709" dataDxfId="1675"/>
    <tableColumn id="14710" xr3:uid="{51DFC492-A9B4-A744-A67A-80089453807A}" name="Column14710" dataDxfId="1674"/>
    <tableColumn id="14711" xr3:uid="{7B06CBEE-C570-9E49-A64E-5B14D91AF7DC}" name="Column14711" dataDxfId="1673"/>
    <tableColumn id="14712" xr3:uid="{E14540A6-DF3E-4749-9EF6-636E8285C5D2}" name="Column14712" dataDxfId="1672"/>
    <tableColumn id="14713" xr3:uid="{054614EC-577A-0C44-86F6-7CCAAA6F5358}" name="Column14713" dataDxfId="1671"/>
    <tableColumn id="14714" xr3:uid="{840F8CD3-9F43-3B4F-BEF9-C652C2287295}" name="Column14714" dataDxfId="1670"/>
    <tableColumn id="14715" xr3:uid="{760EE561-F7C4-2F4F-B288-6A056558FFF6}" name="Column14715" dataDxfId="1669"/>
    <tableColumn id="14716" xr3:uid="{91F99632-0A4A-0948-849E-0A3FA859B1F4}" name="Column14716" dataDxfId="1668"/>
    <tableColumn id="14717" xr3:uid="{4F415054-4E9E-6344-9EBA-2E0E5192DA16}" name="Column14717" dataDxfId="1667"/>
    <tableColumn id="14718" xr3:uid="{4971736B-92F0-1C43-9AD4-5BB3E87B8F12}" name="Column14718" dataDxfId="1666"/>
    <tableColumn id="14719" xr3:uid="{E5F8A2D5-7A4E-8C46-84C7-08247101D5AF}" name="Column14719" dataDxfId="1665"/>
    <tableColumn id="14720" xr3:uid="{51652919-4136-A443-853E-A30A70F3E4B4}" name="Column14720" dataDxfId="1664"/>
    <tableColumn id="14721" xr3:uid="{F5A3CB76-FB69-DA40-9BA1-12AF280A5D40}" name="Column14721" dataDxfId="1663"/>
    <tableColumn id="14722" xr3:uid="{C5FB96B8-76B8-4E47-A3A3-6097601554F6}" name="Column14722" dataDxfId="1662"/>
    <tableColumn id="14723" xr3:uid="{8531E31D-1D9C-6D49-9342-75984DFF4022}" name="Column14723" dataDxfId="1661"/>
    <tableColumn id="14724" xr3:uid="{FB956485-81C9-7F42-BF8F-F8193FAAB04A}" name="Column14724" dataDxfId="1660"/>
    <tableColumn id="14725" xr3:uid="{AC07092F-64E3-DE41-8F57-5493690A07AB}" name="Column14725" dataDxfId="1659"/>
    <tableColumn id="14726" xr3:uid="{72033E03-7A1B-7E41-9CD6-6B4D20F81786}" name="Column14726" dataDxfId="1658"/>
    <tableColumn id="14727" xr3:uid="{7E27DFC2-0BB3-FB44-ABB5-A7574D05D856}" name="Column14727" dataDxfId="1657"/>
    <tableColumn id="14728" xr3:uid="{668FFC58-C6B3-454E-B0E3-5B841D96020C}" name="Column14728" dataDxfId="1656"/>
    <tableColumn id="14729" xr3:uid="{9E83A1A2-8249-9643-9334-A4C7720E9E68}" name="Column14729" dataDxfId="1655"/>
    <tableColumn id="14730" xr3:uid="{63419564-CC0A-8343-8B67-289DED90C3B8}" name="Column14730" dataDxfId="1654"/>
    <tableColumn id="14731" xr3:uid="{60487D18-9542-2047-B38E-1B39282520D8}" name="Column14731" dataDxfId="1653"/>
    <tableColumn id="14732" xr3:uid="{08987657-4541-9044-B1C2-22C8846B4E21}" name="Column14732" dataDxfId="1652"/>
    <tableColumn id="14733" xr3:uid="{375979BE-5DA1-884B-ABF1-6C0071202889}" name="Column14733" dataDxfId="1651"/>
    <tableColumn id="14734" xr3:uid="{0772850F-8B94-2E41-A674-7FD6E5DFE104}" name="Column14734" dataDxfId="1650"/>
    <tableColumn id="14735" xr3:uid="{17FAE0CD-BE9F-3F4E-B54F-418D78D49D35}" name="Column14735" dataDxfId="1649"/>
    <tableColumn id="14736" xr3:uid="{71AA93E0-23D2-5E4B-A497-CF3B96DE8406}" name="Column14736" dataDxfId="1648"/>
    <tableColumn id="14737" xr3:uid="{41F8D4F4-CC75-D046-B9BA-A4C329DF07AC}" name="Column14737" dataDxfId="1647"/>
    <tableColumn id="14738" xr3:uid="{C9B2799C-90D4-C84D-9B32-E06F64DB4F24}" name="Column14738" dataDxfId="1646"/>
    <tableColumn id="14739" xr3:uid="{6EB48868-6E9C-E049-9365-80931A9BE5CE}" name="Column14739" dataDxfId="1645"/>
    <tableColumn id="14740" xr3:uid="{409AEB7F-8E4D-3E4D-A838-FF81E1FF6C5D}" name="Column14740" dataDxfId="1644"/>
    <tableColumn id="14741" xr3:uid="{52ACDDB2-01C7-694C-8D67-749B6EA047E5}" name="Column14741" dataDxfId="1643"/>
    <tableColumn id="14742" xr3:uid="{93749EF0-B74B-3645-95E4-0144B9EC41EB}" name="Column14742" dataDxfId="1642"/>
    <tableColumn id="14743" xr3:uid="{F3729A6A-BF7C-BE48-B6DA-E4F167812247}" name="Column14743" dataDxfId="1641"/>
    <tableColumn id="14744" xr3:uid="{3FFAE0EE-5A29-BE44-93CB-9F22B7428945}" name="Column14744" dataDxfId="1640"/>
    <tableColumn id="14745" xr3:uid="{9DDED75F-3B5D-7D4F-BDDC-156A9B6339B6}" name="Column14745" dataDxfId="1639"/>
    <tableColumn id="14746" xr3:uid="{C90C8A3F-368A-C04B-8FBD-655E76AE05F6}" name="Column14746" dataDxfId="1638"/>
    <tableColumn id="14747" xr3:uid="{F1DCD665-97F7-EF41-AAF1-0D431A33ACBA}" name="Column14747" dataDxfId="1637"/>
    <tableColumn id="14748" xr3:uid="{3B356027-26A5-284F-9748-E77F85C327DD}" name="Column14748" dataDxfId="1636"/>
    <tableColumn id="14749" xr3:uid="{3D509BB7-BEA7-6547-B7E0-72FE49C79DEC}" name="Column14749" dataDxfId="1635"/>
    <tableColumn id="14750" xr3:uid="{6DAFCB36-5E4C-764D-9E85-5A17B0FAEA53}" name="Column14750" dataDxfId="1634"/>
    <tableColumn id="14751" xr3:uid="{6ED267AB-CA14-374D-B207-B639E71BFD3B}" name="Column14751" dataDxfId="1633"/>
    <tableColumn id="14752" xr3:uid="{00AEADA1-1015-DF4D-865A-E90CBD43585B}" name="Column14752" dataDxfId="1632"/>
    <tableColumn id="14753" xr3:uid="{B8ADF2AD-EE54-5B4B-A5F8-57670E4C33E6}" name="Column14753" dataDxfId="1631"/>
    <tableColumn id="14754" xr3:uid="{0FE22A0B-ACC5-4340-9C70-790402C35101}" name="Column14754" dataDxfId="1630"/>
    <tableColumn id="14755" xr3:uid="{2F62F945-75D7-224A-BCFD-AA485C15E675}" name="Column14755" dataDxfId="1629"/>
    <tableColumn id="14756" xr3:uid="{347EE186-948A-D444-8848-72C2DAAE01FA}" name="Column14756" dataDxfId="1628"/>
    <tableColumn id="14757" xr3:uid="{2F872FB6-1D73-5840-8138-B8CAAA87374F}" name="Column14757" dataDxfId="1627"/>
    <tableColumn id="14758" xr3:uid="{A89760B1-1D6F-4748-868E-0CA2B5938AC4}" name="Column14758" dataDxfId="1626"/>
    <tableColumn id="14759" xr3:uid="{0904CFDA-5F86-E649-B3C2-0D916AD25540}" name="Column14759" dataDxfId="1625"/>
    <tableColumn id="14760" xr3:uid="{866BDE1A-CE12-4C47-9058-5C4EB0F24DE1}" name="Column14760" dataDxfId="1624"/>
    <tableColumn id="14761" xr3:uid="{A52C60ED-24E7-D443-AD33-15D6D1EB0D94}" name="Column14761" dataDxfId="1623"/>
    <tableColumn id="14762" xr3:uid="{4C91137F-AEAF-EA47-A5DB-394112ECE45C}" name="Column14762" dataDxfId="1622"/>
    <tableColumn id="14763" xr3:uid="{37AC11C3-0602-9F4C-8E22-4625F141B930}" name="Column14763" dataDxfId="1621"/>
    <tableColumn id="14764" xr3:uid="{1D45DEF6-2BD6-6F4A-929A-892880E82931}" name="Column14764" dataDxfId="1620"/>
    <tableColumn id="14765" xr3:uid="{63E41878-1D5A-0E4D-A478-47B4BFB61B16}" name="Column14765" dataDxfId="1619"/>
    <tableColumn id="14766" xr3:uid="{D6A7263B-B67B-2C44-AB60-B1398A5C085A}" name="Column14766" dataDxfId="1618"/>
    <tableColumn id="14767" xr3:uid="{FFCEF76D-69A5-004E-AA9D-E9DF61822516}" name="Column14767" dataDxfId="1617"/>
    <tableColumn id="14768" xr3:uid="{DF1317C6-5E8B-9942-86A7-5A8765D080AA}" name="Column14768" dataDxfId="1616"/>
    <tableColumn id="14769" xr3:uid="{6549C197-C7ED-D94F-BAFB-31884D356446}" name="Column14769" dataDxfId="1615"/>
    <tableColumn id="14770" xr3:uid="{A3E87CFD-1E70-534D-9778-8108A838CB3D}" name="Column14770" dataDxfId="1614"/>
    <tableColumn id="14771" xr3:uid="{25A6F317-9CCF-B14D-BDDA-62FDFAB7B0D8}" name="Column14771" dataDxfId="1613"/>
    <tableColumn id="14772" xr3:uid="{5EF7CF70-050B-374C-828A-480B8C40FFAE}" name="Column14772" dataDxfId="1612"/>
    <tableColumn id="14773" xr3:uid="{88E626B8-0C99-264C-ADB6-854975E65793}" name="Column14773" dataDxfId="1611"/>
    <tableColumn id="14774" xr3:uid="{AF9C7768-9970-F14E-AA6A-328875609BF3}" name="Column14774" dataDxfId="1610"/>
    <tableColumn id="14775" xr3:uid="{D25048A8-EF7B-DC4F-80CB-3EF58794FCB4}" name="Column14775" dataDxfId="1609"/>
    <tableColumn id="14776" xr3:uid="{0FC2FBC9-FAA8-724D-A98F-928211338120}" name="Column14776" dataDxfId="1608"/>
    <tableColumn id="14777" xr3:uid="{4D091879-61A9-F34F-9E02-67CDC346218A}" name="Column14777" dataDxfId="1607"/>
    <tableColumn id="14778" xr3:uid="{72E88998-11B6-814A-BFC8-9A21993F1131}" name="Column14778" dataDxfId="1606"/>
    <tableColumn id="14779" xr3:uid="{115C29E9-687B-DB41-96C4-8937C04F5723}" name="Column14779" dataDxfId="1605"/>
    <tableColumn id="14780" xr3:uid="{2DEF0FCE-7860-0640-B66D-FD8186F0F718}" name="Column14780" dataDxfId="1604"/>
    <tableColumn id="14781" xr3:uid="{DFDA1C3F-6988-7B43-BC3D-5461176B5FAB}" name="Column14781" dataDxfId="1603"/>
    <tableColumn id="14782" xr3:uid="{84E57F52-3166-AB42-BBCA-C5ED63741CB4}" name="Column14782" dataDxfId="1602"/>
    <tableColumn id="14783" xr3:uid="{7EFCFDCE-062E-8E46-A0C7-82B35B1B0445}" name="Column14783" dataDxfId="1601"/>
    <tableColumn id="14784" xr3:uid="{D5706A0A-F6C5-F249-883F-0750C76C901B}" name="Column14784" dataDxfId="1600"/>
    <tableColumn id="14785" xr3:uid="{4E1CECF9-0757-A246-BE66-468AF1A7D252}" name="Column14785" dataDxfId="1599"/>
    <tableColumn id="14786" xr3:uid="{423BF93A-B107-7343-BA4C-B46BA6237EBD}" name="Column14786" dataDxfId="1598"/>
    <tableColumn id="14787" xr3:uid="{51D1C0E5-956C-4749-8B2F-48C44EFF7663}" name="Column14787" dataDxfId="1597"/>
    <tableColumn id="14788" xr3:uid="{F16AE32A-E2FB-9546-8310-A706A7EE1F01}" name="Column14788" dataDxfId="1596"/>
    <tableColumn id="14789" xr3:uid="{315EE6CC-5C85-8147-8488-44E53BED98B6}" name="Column14789" dataDxfId="1595"/>
    <tableColumn id="14790" xr3:uid="{91263B9D-521B-9A4C-9472-FAF7BF83DF4D}" name="Column14790" dataDxfId="1594"/>
    <tableColumn id="14791" xr3:uid="{9147D4E1-7621-F94F-8432-BDC010A47571}" name="Column14791" dataDxfId="1593"/>
    <tableColumn id="14792" xr3:uid="{23545767-2A33-2E4C-967E-D5ADDD61D622}" name="Column14792" dataDxfId="1592"/>
    <tableColumn id="14793" xr3:uid="{92F0D236-B2B6-554A-8573-DB716E553640}" name="Column14793" dataDxfId="1591"/>
    <tableColumn id="14794" xr3:uid="{DDD83F2F-C138-3A4B-AD30-08E0FF21045B}" name="Column14794" dataDxfId="1590"/>
    <tableColumn id="14795" xr3:uid="{A48C9BD0-DDBC-2340-B34B-F319D245613B}" name="Column14795" dataDxfId="1589"/>
    <tableColumn id="14796" xr3:uid="{B97F45B5-7947-5D44-B7CC-ECCBC14E9C75}" name="Column14796" dataDxfId="1588"/>
    <tableColumn id="14797" xr3:uid="{C120878E-C303-A248-B21C-FD293862C961}" name="Column14797" dataDxfId="1587"/>
    <tableColumn id="14798" xr3:uid="{FE41DCD1-33A5-0B43-B817-1737D54412AE}" name="Column14798" dataDxfId="1586"/>
    <tableColumn id="14799" xr3:uid="{5379CE46-FEF2-6D4B-B104-06548051B88E}" name="Column14799" dataDxfId="1585"/>
    <tableColumn id="14800" xr3:uid="{63AF2D8E-3506-154A-A725-F33577FB2447}" name="Column14800" dataDxfId="1584"/>
    <tableColumn id="14801" xr3:uid="{4BCF4D57-DCD6-714C-8FE1-39ED5C9EF71A}" name="Column14801" dataDxfId="1583"/>
    <tableColumn id="14802" xr3:uid="{DF5D836A-1297-EA4B-9246-B3FEA1FC3BC1}" name="Column14802" dataDxfId="1582"/>
    <tableColumn id="14803" xr3:uid="{D919A0B7-1038-DB4D-B99A-0D5447C59C66}" name="Column14803" dataDxfId="1581"/>
    <tableColumn id="14804" xr3:uid="{A5698682-28ED-D84F-8C20-D601A4B07E77}" name="Column14804" dataDxfId="1580"/>
    <tableColumn id="14805" xr3:uid="{23EDCB54-584C-2947-8EE7-4157D4CCF35A}" name="Column14805" dataDxfId="1579"/>
    <tableColumn id="14806" xr3:uid="{4E17B7F3-EAC5-474A-A55F-2605C1C13DD9}" name="Column14806" dataDxfId="1578"/>
    <tableColumn id="14807" xr3:uid="{900308CC-1FED-8044-A55B-328B46AC3BB3}" name="Column14807" dataDxfId="1577"/>
    <tableColumn id="14808" xr3:uid="{E146C692-5A86-2442-82A0-44A4350AF995}" name="Column14808" dataDxfId="1576"/>
    <tableColumn id="14809" xr3:uid="{44DEE535-6944-E84D-B7CC-3C4AF15CD4E0}" name="Column14809" dataDxfId="1575"/>
    <tableColumn id="14810" xr3:uid="{F2F15C6D-8817-994C-8B9C-A1CDB85A0B1D}" name="Column14810" dataDxfId="1574"/>
    <tableColumn id="14811" xr3:uid="{990C96A6-9597-1943-95FF-91B710C3D8D0}" name="Column14811" dataDxfId="1573"/>
    <tableColumn id="14812" xr3:uid="{76855D48-9330-8640-8999-62736F5AC137}" name="Column14812" dataDxfId="1572"/>
    <tableColumn id="14813" xr3:uid="{C8B36A2C-08C7-7C48-BDD3-973C6B96DB00}" name="Column14813" dataDxfId="1571"/>
    <tableColumn id="14814" xr3:uid="{9D3D16A6-8130-3348-BF52-F316BE00A254}" name="Column14814" dataDxfId="1570"/>
    <tableColumn id="14815" xr3:uid="{B84F29CB-C68B-F64D-B3BF-A863CAE984E6}" name="Column14815" dataDxfId="1569"/>
    <tableColumn id="14816" xr3:uid="{0B8CCA4F-7866-6D4D-AD85-73FE166B2AAF}" name="Column14816" dataDxfId="1568"/>
    <tableColumn id="14817" xr3:uid="{28A65C22-024D-B84C-A518-72D400C286C5}" name="Column14817" dataDxfId="1567"/>
    <tableColumn id="14818" xr3:uid="{6A24F4CD-91A7-9D46-88BB-9EDD538BF70F}" name="Column14818" dataDxfId="1566"/>
    <tableColumn id="14819" xr3:uid="{6B04FE74-458A-D543-95FE-851477A874EB}" name="Column14819" dataDxfId="1565"/>
    <tableColumn id="14820" xr3:uid="{944D8AF4-641E-8244-8142-024089817D7F}" name="Column14820" dataDxfId="1564"/>
    <tableColumn id="14821" xr3:uid="{5CF162C7-64FD-4D42-AEDB-FA3F74F85F77}" name="Column14821" dataDxfId="1563"/>
    <tableColumn id="14822" xr3:uid="{0723C492-5276-CE4B-8A82-E412F9D61920}" name="Column14822" dataDxfId="1562"/>
    <tableColumn id="14823" xr3:uid="{17742F06-8433-B748-B44C-04A74860C934}" name="Column14823" dataDxfId="1561"/>
    <tableColumn id="14824" xr3:uid="{B86E1FC8-5DCB-AC4E-BB3A-14FB1D57BD00}" name="Column14824" dataDxfId="1560"/>
    <tableColumn id="14825" xr3:uid="{735A6A5D-9440-2C42-B376-1E27A50679CC}" name="Column14825" dataDxfId="1559"/>
    <tableColumn id="14826" xr3:uid="{18D3B9BA-D232-364D-9649-C6FE30146E1B}" name="Column14826" dataDxfId="1558"/>
    <tableColumn id="14827" xr3:uid="{EE968739-4B7F-6540-A9EA-AA5D5FB2D880}" name="Column14827" dataDxfId="1557"/>
    <tableColumn id="14828" xr3:uid="{F73100AB-8FEE-C040-A651-3D50315C3954}" name="Column14828" dataDxfId="1556"/>
    <tableColumn id="14829" xr3:uid="{FAE16D61-8473-474A-986A-23DCB552525B}" name="Column14829" dataDxfId="1555"/>
    <tableColumn id="14830" xr3:uid="{345B9FBE-E1A1-8541-AE6A-58CC1D34BFE4}" name="Column14830" dataDxfId="1554"/>
    <tableColumn id="14831" xr3:uid="{ACD20C01-F567-4248-AD10-A8CFD33F5C6F}" name="Column14831" dataDxfId="1553"/>
    <tableColumn id="14832" xr3:uid="{540D63D2-FED8-A84C-AAF0-FEA38781F805}" name="Column14832" dataDxfId="1552"/>
    <tableColumn id="14833" xr3:uid="{809F9033-9F24-7C44-B942-AC94674EA5CD}" name="Column14833" dataDxfId="1551"/>
    <tableColumn id="14834" xr3:uid="{3D43E8F3-F56A-DA46-AEFE-DDCD7F982E49}" name="Column14834" dataDxfId="1550"/>
    <tableColumn id="14835" xr3:uid="{9699FE4C-2D39-B544-AB9A-69CC56A24C83}" name="Column14835" dataDxfId="1549"/>
    <tableColumn id="14836" xr3:uid="{8419F64C-EECC-D248-815D-B6FE2BFE54A9}" name="Column14836" dataDxfId="1548"/>
    <tableColumn id="14837" xr3:uid="{7E8791E3-33D8-4142-BBAF-E5D73BFAD40C}" name="Column14837" dataDxfId="1547"/>
    <tableColumn id="14838" xr3:uid="{C0FAF227-4EB8-1C40-9D27-A9C2465364BF}" name="Column14838" dataDxfId="1546"/>
    <tableColumn id="14839" xr3:uid="{545B5033-0AE4-3846-99D9-4169FA621047}" name="Column14839" dataDxfId="1545"/>
    <tableColumn id="14840" xr3:uid="{F7BD029E-A731-A240-B98E-9CEE38206A70}" name="Column14840" dataDxfId="1544"/>
    <tableColumn id="14841" xr3:uid="{57A59CBF-6E46-3A4A-973D-3DB20938E697}" name="Column14841" dataDxfId="1543"/>
    <tableColumn id="14842" xr3:uid="{84EE6DBD-04E5-6444-91EB-617C82732221}" name="Column14842" dataDxfId="1542"/>
    <tableColumn id="14843" xr3:uid="{DE92ED73-6A99-B140-8A16-D1D1CC09F10C}" name="Column14843" dataDxfId="1541"/>
    <tableColumn id="14844" xr3:uid="{73026C79-D5B8-0A41-89FC-0ED2AEB78201}" name="Column14844" dataDxfId="1540"/>
    <tableColumn id="14845" xr3:uid="{13EBA2D0-F1DC-3644-96A5-D034AA5DD2AD}" name="Column14845" dataDxfId="1539"/>
    <tableColumn id="14846" xr3:uid="{4FBF4CEE-C7FE-994B-8EA9-6FBEDA42EE1E}" name="Column14846" dataDxfId="1538"/>
    <tableColumn id="14847" xr3:uid="{AB8F0C8C-3754-F14B-8965-9C19D76E0855}" name="Column14847" dataDxfId="1537"/>
    <tableColumn id="14848" xr3:uid="{9FCFDD34-2E04-664B-BF88-BFA4C482711F}" name="Column14848" dataDxfId="1536"/>
    <tableColumn id="14849" xr3:uid="{CD383BA0-9E5E-FF49-AE28-0D3D6C39B27A}" name="Column14849" dataDxfId="1535"/>
    <tableColumn id="14850" xr3:uid="{DC1C97D7-1DEC-704B-A403-FC6C49DA7B37}" name="Column14850" dataDxfId="1534"/>
    <tableColumn id="14851" xr3:uid="{7584A33F-E916-9143-BBA0-B28DF82B66D6}" name="Column14851" dataDxfId="1533"/>
    <tableColumn id="14852" xr3:uid="{C2D1C42E-FE74-D64A-A9BE-BC67BED1E9C3}" name="Column14852" dataDxfId="1532"/>
    <tableColumn id="14853" xr3:uid="{FF726900-1C92-A64D-808A-36E69E39C7EB}" name="Column14853" dataDxfId="1531"/>
    <tableColumn id="14854" xr3:uid="{5ABE7E0F-61A1-734E-9EF6-22DE836602D5}" name="Column14854" dataDxfId="1530"/>
    <tableColumn id="14855" xr3:uid="{E2B14E89-647B-7D4B-B3C1-BDC6CCF560E7}" name="Column14855" dataDxfId="1529"/>
    <tableColumn id="14856" xr3:uid="{86C7D760-6C06-4D48-9E92-3310AE5CE0B0}" name="Column14856" dataDxfId="1528"/>
    <tableColumn id="14857" xr3:uid="{DFF0A96B-DA1F-8747-AB10-6E9802448E53}" name="Column14857" dataDxfId="1527"/>
    <tableColumn id="14858" xr3:uid="{1FB9A4EA-6575-2D4F-BECB-9F2FEB7D0B74}" name="Column14858" dataDxfId="1526"/>
    <tableColumn id="14859" xr3:uid="{83080487-3369-DC47-801A-C67D5245F2BF}" name="Column14859" dataDxfId="1525"/>
    <tableColumn id="14860" xr3:uid="{BA6AD36B-6C56-D34D-97CE-180C61D0FD6F}" name="Column14860" dataDxfId="1524"/>
    <tableColumn id="14861" xr3:uid="{2762F90F-3F02-144D-BDA5-45F77684683F}" name="Column14861" dataDxfId="1523"/>
    <tableColumn id="14862" xr3:uid="{8E4782EC-6FA9-114E-8D94-DF0DBD096AC6}" name="Column14862" dataDxfId="1522"/>
    <tableColumn id="14863" xr3:uid="{98FBD829-19A0-6D4E-B370-16F6FC1C9618}" name="Column14863" dataDxfId="1521"/>
    <tableColumn id="14864" xr3:uid="{E51B1240-445E-AA4F-B7A3-ED2D94B262EA}" name="Column14864" dataDxfId="1520"/>
    <tableColumn id="14865" xr3:uid="{BE5A081D-00FD-1146-AD9E-4DA8FBB0611F}" name="Column14865" dataDxfId="1519"/>
    <tableColumn id="14866" xr3:uid="{19F0D693-6633-0848-948B-3ED661D0571B}" name="Column14866" dataDxfId="1518"/>
    <tableColumn id="14867" xr3:uid="{AEB0ECCD-09D7-9C4C-8309-6BA883224656}" name="Column14867" dataDxfId="1517"/>
    <tableColumn id="14868" xr3:uid="{BAB63819-C0D0-B34D-9B70-634F707EB9F9}" name="Column14868" dataDxfId="1516"/>
    <tableColumn id="14869" xr3:uid="{BFF4640B-078C-894A-A55B-AB57B0EB3B4C}" name="Column14869" dataDxfId="1515"/>
    <tableColumn id="14870" xr3:uid="{BD50B655-E377-7B4C-9AE1-D91E547A4BDA}" name="Column14870" dataDxfId="1514"/>
    <tableColumn id="14871" xr3:uid="{9D8B1326-839B-FB49-8263-628A94275AC7}" name="Column14871" dataDxfId="1513"/>
    <tableColumn id="14872" xr3:uid="{1B3E1A3E-ACCB-2D49-9EB3-9AB1E8EFC672}" name="Column14872" dataDxfId="1512"/>
    <tableColumn id="14873" xr3:uid="{3C7F02D0-1968-3549-94AB-40D5E177198E}" name="Column14873" dataDxfId="1511"/>
    <tableColumn id="14874" xr3:uid="{0FD09EB8-E958-1740-A8D6-135A9E73413C}" name="Column14874" dataDxfId="1510"/>
    <tableColumn id="14875" xr3:uid="{10EFBD01-C760-6F44-8C81-7EF726A2052A}" name="Column14875" dataDxfId="1509"/>
    <tableColumn id="14876" xr3:uid="{1025EA7B-0711-8D4A-8170-A6EEB3C6ACA2}" name="Column14876" dataDxfId="1508"/>
    <tableColumn id="14877" xr3:uid="{17C194C4-477F-E543-8D2F-66529F7DE4A7}" name="Column14877" dataDxfId="1507"/>
    <tableColumn id="14878" xr3:uid="{C0F718E0-D6CD-8C47-8844-FCC9FFD1B410}" name="Column14878" dataDxfId="1506"/>
    <tableColumn id="14879" xr3:uid="{CEF7DEA6-7F63-5946-B0F2-EF24AF519E7B}" name="Column14879" dataDxfId="1505"/>
    <tableColumn id="14880" xr3:uid="{9EA1BA20-9F5A-3A4B-81F5-752FF785D1B9}" name="Column14880" dataDxfId="1504"/>
    <tableColumn id="14881" xr3:uid="{9AAD651B-8F9F-BF47-A440-CEE0F0D438D8}" name="Column14881" dataDxfId="1503"/>
    <tableColumn id="14882" xr3:uid="{1472B8CF-987B-2445-B4FF-3C2A88325A30}" name="Column14882" dataDxfId="1502"/>
    <tableColumn id="14883" xr3:uid="{E0EFB308-FE6D-EF44-BFF2-78E37FBE2ABA}" name="Column14883" dataDxfId="1501"/>
    <tableColumn id="14884" xr3:uid="{056530EC-E725-1B4A-AF1D-98DA480BCFFC}" name="Column14884" dataDxfId="1500"/>
    <tableColumn id="14885" xr3:uid="{0DF924A8-BBCB-6A4D-9BCB-5EDE13ED75B1}" name="Column14885" dataDxfId="1499"/>
    <tableColumn id="14886" xr3:uid="{8B4E155B-A29A-FD4D-83FD-0AA0A7F1D2FF}" name="Column14886" dataDxfId="1498"/>
    <tableColumn id="14887" xr3:uid="{57CECDD4-C260-F743-A4B9-8B6B87BDBABA}" name="Column14887" dataDxfId="1497"/>
    <tableColumn id="14888" xr3:uid="{97123C2C-44A7-2D48-8C54-7AB7AE345776}" name="Column14888" dataDxfId="1496"/>
    <tableColumn id="14889" xr3:uid="{551414EB-5CAF-F245-A707-66E703B2CCFD}" name="Column14889" dataDxfId="1495"/>
    <tableColumn id="14890" xr3:uid="{6F48F109-35AA-5B4E-8A76-D351FFA6F0CD}" name="Column14890" dataDxfId="1494"/>
    <tableColumn id="14891" xr3:uid="{A39FD8FF-1F8C-6140-B3AE-041ABB1C4867}" name="Column14891" dataDxfId="1493"/>
    <tableColumn id="14892" xr3:uid="{0E734FA2-7470-0E4F-BA46-CA6FDB788FC9}" name="Column14892" dataDxfId="1492"/>
    <tableColumn id="14893" xr3:uid="{4E4753FB-4830-9944-887E-D0E0BBC3651C}" name="Column14893" dataDxfId="1491"/>
    <tableColumn id="14894" xr3:uid="{9BA133AB-7C74-224C-AF4F-11FF8F3E3A7D}" name="Column14894" dataDxfId="1490"/>
    <tableColumn id="14895" xr3:uid="{4DDB0C10-EEB8-9A4D-966C-26CA2E4AE34A}" name="Column14895" dataDxfId="1489"/>
    <tableColumn id="14896" xr3:uid="{2131C71F-5331-6549-A45B-F09709678851}" name="Column14896" dataDxfId="1488"/>
    <tableColumn id="14897" xr3:uid="{9AB9C3F0-675A-584F-969E-9CAAAD023409}" name="Column14897" dataDxfId="1487"/>
    <tableColumn id="14898" xr3:uid="{05AEDE1B-A8FE-3643-B928-9F835C0FF17B}" name="Column14898" dataDxfId="1486"/>
    <tableColumn id="14899" xr3:uid="{EB19EAAC-CE39-C245-A8DA-F46AE96DF153}" name="Column14899" dataDxfId="1485"/>
    <tableColumn id="14900" xr3:uid="{B861C90B-307C-D941-A50E-6D5532D5C07B}" name="Column14900" dataDxfId="1484"/>
    <tableColumn id="14901" xr3:uid="{E14B5E14-B0C3-9C49-AB33-2D5DFCFE9137}" name="Column14901" dataDxfId="1483"/>
    <tableColumn id="14902" xr3:uid="{0994FC07-5528-2845-9B40-CD69AB0990C0}" name="Column14902" dataDxfId="1482"/>
    <tableColumn id="14903" xr3:uid="{A2E2A5DD-A1BA-C14F-BC3A-A5E9F43E63CA}" name="Column14903" dataDxfId="1481"/>
    <tableColumn id="14904" xr3:uid="{6AA1D961-342D-BC47-AC5C-BFFE7C16F899}" name="Column14904" dataDxfId="1480"/>
    <tableColumn id="14905" xr3:uid="{07FC4218-4E7B-4B4B-BB61-78A8A5FEF15D}" name="Column14905" dataDxfId="1479"/>
    <tableColumn id="14906" xr3:uid="{B780EDC8-39F8-1841-B3B8-4823C650F27A}" name="Column14906" dataDxfId="1478"/>
    <tableColumn id="14907" xr3:uid="{37F994A0-8F6D-2E4A-8E5A-25B7B3A2A59F}" name="Column14907" dataDxfId="1477"/>
    <tableColumn id="14908" xr3:uid="{CF71C13A-E9AC-834A-8E1F-B9C92D2F65AB}" name="Column14908" dataDxfId="1476"/>
    <tableColumn id="14909" xr3:uid="{E452FB61-DDE1-9743-BCD3-3EE14E8D06B1}" name="Column14909" dataDxfId="1475"/>
    <tableColumn id="14910" xr3:uid="{8A36E25B-4049-8F48-878A-6790A8335B6F}" name="Column14910" dataDxfId="1474"/>
    <tableColumn id="14911" xr3:uid="{B983FC5B-8FA0-1848-80EC-4D0DB6582EA7}" name="Column14911" dataDxfId="1473"/>
    <tableColumn id="14912" xr3:uid="{BDFEEEE2-86A7-9D45-97FB-BE7F547C0A9A}" name="Column14912" dataDxfId="1472"/>
    <tableColumn id="14913" xr3:uid="{C61DEF8B-E154-9A45-B52F-743F9B1F7C01}" name="Column14913" dataDxfId="1471"/>
    <tableColumn id="14914" xr3:uid="{99811243-A169-3E4A-8F50-EC88CD119CB1}" name="Column14914" dataDxfId="1470"/>
    <tableColumn id="14915" xr3:uid="{EF578BB8-BAF5-3F43-B18D-F6B79A63D130}" name="Column14915" dataDxfId="1469"/>
    <tableColumn id="14916" xr3:uid="{9D2B3B35-440F-F842-AADA-7D92FBC8A715}" name="Column14916" dataDxfId="1468"/>
    <tableColumn id="14917" xr3:uid="{E757F58C-BDE9-5542-A2FE-39FAFC36953B}" name="Column14917" dataDxfId="1467"/>
    <tableColumn id="14918" xr3:uid="{0971811E-F9A7-CC44-981A-BC59DF640EB2}" name="Column14918" dataDxfId="1466"/>
    <tableColumn id="14919" xr3:uid="{824ED4B7-1544-BE4D-8E08-A237CC479AB7}" name="Column14919" dataDxfId="1465"/>
    <tableColumn id="14920" xr3:uid="{0F6082B3-8707-1F41-81E4-EF8369F2673D}" name="Column14920" dataDxfId="1464"/>
    <tableColumn id="14921" xr3:uid="{6389C9B6-D1F9-4D4F-AC0C-C38BEBB66407}" name="Column14921" dataDxfId="1463"/>
    <tableColumn id="14922" xr3:uid="{16C01D6C-7438-3E47-B121-D19E0DE114EC}" name="Column14922" dataDxfId="1462"/>
    <tableColumn id="14923" xr3:uid="{464D3162-595B-CB40-BBF3-5DCDB0D3F48B}" name="Column14923" dataDxfId="1461"/>
    <tableColumn id="14924" xr3:uid="{3489785A-7A8C-1049-B27C-CC8491E149C3}" name="Column14924" dataDxfId="1460"/>
    <tableColumn id="14925" xr3:uid="{E902DAB0-06C6-934A-9D89-CF66380693D6}" name="Column14925" dataDxfId="1459"/>
    <tableColumn id="14926" xr3:uid="{328F81EE-FE92-3B4C-8AA1-45CE638575DD}" name="Column14926" dataDxfId="1458"/>
    <tableColumn id="14927" xr3:uid="{582BE4EE-8D0E-C443-8452-D71F64106342}" name="Column14927" dataDxfId="1457"/>
    <tableColumn id="14928" xr3:uid="{B29082B1-CC02-E14A-9166-3B8232F962AF}" name="Column14928" dataDxfId="1456"/>
    <tableColumn id="14929" xr3:uid="{1BDD6B8B-96CB-E94F-911B-3C8E9A64E975}" name="Column14929" dataDxfId="1455"/>
    <tableColumn id="14930" xr3:uid="{A77F1CCD-6D06-7A48-A42C-4BD257930E84}" name="Column14930" dataDxfId="1454"/>
    <tableColumn id="14931" xr3:uid="{C98B9236-2C98-A14B-845D-1DEFFBFD45AA}" name="Column14931" dataDxfId="1453"/>
    <tableColumn id="14932" xr3:uid="{49050BFB-F9EE-CC47-A903-0CB02670399A}" name="Column14932" dataDxfId="1452"/>
    <tableColumn id="14933" xr3:uid="{1C938103-A5EC-D143-A16A-5CC5EA010D3C}" name="Column14933" dataDxfId="1451"/>
    <tableColumn id="14934" xr3:uid="{BAEE3FFD-ADDB-1641-852B-DA1FD29605CF}" name="Column14934" dataDxfId="1450"/>
    <tableColumn id="14935" xr3:uid="{27196CE7-3A30-DD41-BCDD-F5260D1D9F81}" name="Column14935" dataDxfId="1449"/>
    <tableColumn id="14936" xr3:uid="{58F937A8-4E8F-B346-84B4-3F04FA5A12C2}" name="Column14936" dataDxfId="1448"/>
    <tableColumn id="14937" xr3:uid="{EC2F00CF-3534-C149-952E-7A7B98806B0A}" name="Column14937" dataDxfId="1447"/>
    <tableColumn id="14938" xr3:uid="{759B1A01-FE66-2A4D-BAF0-1787C8D25C65}" name="Column14938" dataDxfId="1446"/>
    <tableColumn id="14939" xr3:uid="{0DE88BE0-EF34-4B4B-B684-5A59ED06CD9F}" name="Column14939" dataDxfId="1445"/>
    <tableColumn id="14940" xr3:uid="{212BCFE5-438B-EA48-8758-E91AFA05D001}" name="Column14940" dataDxfId="1444"/>
    <tableColumn id="14941" xr3:uid="{C55B98D9-9385-A74A-BC72-77DC3B12EE98}" name="Column14941" dataDxfId="1443"/>
    <tableColumn id="14942" xr3:uid="{E4CF006B-CF2E-B649-9295-89FE36D61B90}" name="Column14942" dataDxfId="1442"/>
    <tableColumn id="14943" xr3:uid="{81BB908F-B94B-4B42-80FC-F7C0648196D9}" name="Column14943" dataDxfId="1441"/>
    <tableColumn id="14944" xr3:uid="{12CCA723-18D9-9440-BC75-641F7255670B}" name="Column14944" dataDxfId="1440"/>
    <tableColumn id="14945" xr3:uid="{69217F56-48CA-BF47-8E6C-0DC148308CF2}" name="Column14945" dataDxfId="1439"/>
    <tableColumn id="14946" xr3:uid="{772C66FD-EDAF-0A44-938E-F1DFB349B4BB}" name="Column14946" dataDxfId="1438"/>
    <tableColumn id="14947" xr3:uid="{F7A09DAC-3077-8D49-AC37-DF808F9B2F18}" name="Column14947" dataDxfId="1437"/>
    <tableColumn id="14948" xr3:uid="{E0263CB6-5056-1049-8CE3-9AC4B8CF75D6}" name="Column14948" dataDxfId="1436"/>
    <tableColumn id="14949" xr3:uid="{F4B4BC3B-125D-6444-B843-8E11259584FC}" name="Column14949" dataDxfId="1435"/>
    <tableColumn id="14950" xr3:uid="{EBFFA204-7BA7-CA4F-937B-6CDB1FA0FC38}" name="Column14950" dataDxfId="1434"/>
    <tableColumn id="14951" xr3:uid="{A35EC469-0A86-314F-9A2D-BEF1576C1CAD}" name="Column14951" dataDxfId="1433"/>
    <tableColumn id="14952" xr3:uid="{A83D4BD0-0AA6-E641-9545-5C481553AF7B}" name="Column14952" dataDxfId="1432"/>
    <tableColumn id="14953" xr3:uid="{3B846259-605B-F94A-B033-D7A0498459F7}" name="Column14953" dataDxfId="1431"/>
    <tableColumn id="14954" xr3:uid="{06B7A4C2-56B5-2047-86EF-5B8E4A383C16}" name="Column14954" dataDxfId="1430"/>
    <tableColumn id="14955" xr3:uid="{EA3B1D6D-E2E9-7342-85DC-80311A022361}" name="Column14955" dataDxfId="1429"/>
    <tableColumn id="14956" xr3:uid="{E1CA204C-2AE7-044F-BD4A-92BF91180F97}" name="Column14956" dataDxfId="1428"/>
    <tableColumn id="14957" xr3:uid="{32EE59EB-CADD-DF42-A18D-1E483D7B69BD}" name="Column14957" dataDxfId="1427"/>
    <tableColumn id="14958" xr3:uid="{1E4DAB82-A5C8-4640-AF18-B3999CF0A519}" name="Column14958" dataDxfId="1426"/>
    <tableColumn id="14959" xr3:uid="{5FF986AD-F218-CB4E-9EDB-45E3DF4F54A8}" name="Column14959" dataDxfId="1425"/>
    <tableColumn id="14960" xr3:uid="{D221E79F-AFD7-184C-87C1-97440582B3C6}" name="Column14960" dataDxfId="1424"/>
    <tableColumn id="14961" xr3:uid="{A1EB1F96-58A3-B745-8BBC-54029E840195}" name="Column14961" dataDxfId="1423"/>
    <tableColumn id="14962" xr3:uid="{EE886CC0-8189-F24E-A143-14567D486B75}" name="Column14962" dataDxfId="1422"/>
    <tableColumn id="14963" xr3:uid="{B827C5C7-A6E4-054F-9F69-15918019B250}" name="Column14963" dataDxfId="1421"/>
    <tableColumn id="14964" xr3:uid="{C8581388-942D-CF45-983F-5A7ED9170F98}" name="Column14964" dataDxfId="1420"/>
    <tableColumn id="14965" xr3:uid="{F64A55E8-1E36-844F-96E0-93DCA489C91B}" name="Column14965" dataDxfId="1419"/>
    <tableColumn id="14966" xr3:uid="{B189B3B1-1800-B546-B5DB-588B6E1F0491}" name="Column14966" dataDxfId="1418"/>
    <tableColumn id="14967" xr3:uid="{0E1FD188-C059-614A-9212-3BBFDC38059B}" name="Column14967" dataDxfId="1417"/>
    <tableColumn id="14968" xr3:uid="{2DF0FA63-C962-E747-AB63-3CD497A6C614}" name="Column14968" dataDxfId="1416"/>
    <tableColumn id="14969" xr3:uid="{0A9DB4B8-2E4F-7E44-BC20-59EE8D3EB2D8}" name="Column14969" dataDxfId="1415"/>
    <tableColumn id="14970" xr3:uid="{7CDC099A-5EF3-2540-A8E3-42DFF6D0C17F}" name="Column14970" dataDxfId="1414"/>
    <tableColumn id="14971" xr3:uid="{78C986E7-671D-EB4C-9494-217819693CE3}" name="Column14971" dataDxfId="1413"/>
    <tableColumn id="14972" xr3:uid="{D8A26D53-52D1-874C-BFE2-C045267DC458}" name="Column14972" dataDxfId="1412"/>
    <tableColumn id="14973" xr3:uid="{B604E30E-0064-3F42-AF15-EDD8ED2840C0}" name="Column14973" dataDxfId="1411"/>
    <tableColumn id="14974" xr3:uid="{C3680AB3-51A2-EB4A-898D-6056E23C4E07}" name="Column14974" dataDxfId="1410"/>
    <tableColumn id="14975" xr3:uid="{C7741DB4-5532-C343-A170-BFFD94579C1B}" name="Column14975" dataDxfId="1409"/>
    <tableColumn id="14976" xr3:uid="{671A7C27-28D2-FD47-8A3D-207BD4736811}" name="Column14976" dataDxfId="1408"/>
    <tableColumn id="14977" xr3:uid="{80CB3B24-7DA4-7F47-BBDD-170DB168D5A1}" name="Column14977" dataDxfId="1407"/>
    <tableColumn id="14978" xr3:uid="{CAC2C8F1-DAC8-634F-8A54-E6B951141B63}" name="Column14978" dataDxfId="1406"/>
    <tableColumn id="14979" xr3:uid="{59F3A202-99D7-0947-BE9E-0C6978BBDB61}" name="Column14979" dataDxfId="1405"/>
    <tableColumn id="14980" xr3:uid="{A073A5BA-CE42-7149-A339-A62B4144B16D}" name="Column14980" dataDxfId="1404"/>
    <tableColumn id="14981" xr3:uid="{B45A3582-D10A-1642-8892-8216AF4092F8}" name="Column14981" dataDxfId="1403"/>
    <tableColumn id="14982" xr3:uid="{7E4E77D8-FD98-0443-9776-A6EA36DE6BB6}" name="Column14982" dataDxfId="1402"/>
    <tableColumn id="14983" xr3:uid="{99DAEE9F-ECDB-B047-8B1C-EC19780412F4}" name="Column14983" dataDxfId="1401"/>
    <tableColumn id="14984" xr3:uid="{5AF0D439-30CD-1A40-9F16-D7A5EFB6C85B}" name="Column14984" dataDxfId="1400"/>
    <tableColumn id="14985" xr3:uid="{6E9B19B3-07E6-5E42-B2A3-329BDD03F619}" name="Column14985" dataDxfId="1399"/>
    <tableColumn id="14986" xr3:uid="{CF30C0BB-ED3A-B74D-A3AE-91BD4CE53E9D}" name="Column14986" dataDxfId="1398"/>
    <tableColumn id="14987" xr3:uid="{1200F28E-BA53-214C-9580-ED6943D95CF2}" name="Column14987" dataDxfId="1397"/>
    <tableColumn id="14988" xr3:uid="{9A9FE1B1-DA4E-4141-B959-468CD8305FF1}" name="Column14988" dataDxfId="1396"/>
    <tableColumn id="14989" xr3:uid="{5CF6C317-572F-2F41-8266-EE90809404A4}" name="Column14989" dataDxfId="1395"/>
    <tableColumn id="14990" xr3:uid="{6FCCB457-9C90-DD42-9FCC-555907F9BA5B}" name="Column14990" dataDxfId="1394"/>
    <tableColumn id="14991" xr3:uid="{71E60950-982B-0D40-B6F2-BAA7015361EC}" name="Column14991" dataDxfId="1393"/>
    <tableColumn id="14992" xr3:uid="{44387FD8-5FF1-5A40-9C56-72F85F99CC52}" name="Column14992" dataDxfId="1392"/>
    <tableColumn id="14993" xr3:uid="{45839863-40D3-B749-AEA7-A360660048D8}" name="Column14993" dataDxfId="1391"/>
    <tableColumn id="14994" xr3:uid="{C89A94A5-AD42-8848-836A-0F2F552B631F}" name="Column14994" dataDxfId="1390"/>
    <tableColumn id="14995" xr3:uid="{6D2AAC5F-30A6-3B4F-9544-12FEB55A75C6}" name="Column14995" dataDxfId="1389"/>
    <tableColumn id="14996" xr3:uid="{A56E9B06-4C31-0142-B2E6-715C869F5C1A}" name="Column14996" dataDxfId="1388"/>
    <tableColumn id="14997" xr3:uid="{D193375F-F881-B54E-8CD3-F6879F04C204}" name="Column14997" dataDxfId="1387"/>
    <tableColumn id="14998" xr3:uid="{6D8C0CB6-9993-7B48-A459-625896F7C6AB}" name="Column14998" dataDxfId="1386"/>
    <tableColumn id="14999" xr3:uid="{A1F57299-C76A-6542-BD99-CC443711D32B}" name="Column14999" dataDxfId="1385"/>
    <tableColumn id="15000" xr3:uid="{E79CD3D0-4778-0648-AF73-78E5A648BC34}" name="Column15000" dataDxfId="1384"/>
    <tableColumn id="15001" xr3:uid="{1B24302D-BAAE-6A48-A71C-62CFA3157D4D}" name="Column15001" dataDxfId="1383"/>
    <tableColumn id="15002" xr3:uid="{1FB37346-6A69-C945-954B-EDF56B546129}" name="Column15002" dataDxfId="1382"/>
    <tableColumn id="15003" xr3:uid="{45B047BB-7D9C-2C42-B3E3-8920CFA83F22}" name="Column15003" dataDxfId="1381"/>
    <tableColumn id="15004" xr3:uid="{8A06C254-7FA8-0443-942F-1EFE44AAED12}" name="Column15004" dataDxfId="1380"/>
    <tableColumn id="15005" xr3:uid="{C3E0F955-35E5-3F4F-8330-B6F1742BA523}" name="Column15005" dataDxfId="1379"/>
    <tableColumn id="15006" xr3:uid="{C4289F42-7E4B-B84F-BC3F-F4F4D4CB27FB}" name="Column15006" dataDxfId="1378"/>
    <tableColumn id="15007" xr3:uid="{8EFEBEE6-7BB4-9348-A534-A2603F705C62}" name="Column15007" dataDxfId="1377"/>
    <tableColumn id="15008" xr3:uid="{722F4EAB-87F3-594E-8225-791C69E43C57}" name="Column15008" dataDxfId="1376"/>
    <tableColumn id="15009" xr3:uid="{FE360DE2-86D8-CE41-976C-D0A6DB4E2F39}" name="Column15009" dataDxfId="1375"/>
    <tableColumn id="15010" xr3:uid="{D75587D9-058B-0E42-B794-704B2B4CD0DC}" name="Column15010" dataDxfId="1374"/>
    <tableColumn id="15011" xr3:uid="{4C2DCEF4-453D-6D4C-9221-B83614D0B933}" name="Column15011" dataDxfId="1373"/>
    <tableColumn id="15012" xr3:uid="{A8C2E3B8-708A-DC48-8B0A-A1165934799F}" name="Column15012" dataDxfId="1372"/>
    <tableColumn id="15013" xr3:uid="{1DBE42FB-7CC2-524C-B4B6-EC0A6D69FE96}" name="Column15013" dataDxfId="1371"/>
    <tableColumn id="15014" xr3:uid="{7D28BD21-8C12-A04C-AD8D-D722FDD33849}" name="Column15014" dataDxfId="1370"/>
    <tableColumn id="15015" xr3:uid="{893F56F0-58B3-224C-85B5-ADD5BB03809E}" name="Column15015" dataDxfId="1369"/>
    <tableColumn id="15016" xr3:uid="{91919144-5C4B-1247-9180-F0C712182BA1}" name="Column15016" dataDxfId="1368"/>
    <tableColumn id="15017" xr3:uid="{3C34C57F-98CD-0240-A8F3-AF1E0000E9F6}" name="Column15017" dataDxfId="1367"/>
    <tableColumn id="15018" xr3:uid="{1D2B3C60-1C44-B747-AA51-1E70722E4CF1}" name="Column15018" dataDxfId="1366"/>
    <tableColumn id="15019" xr3:uid="{10BB9E62-DD1D-8241-A675-733D0202332A}" name="Column15019" dataDxfId="1365"/>
    <tableColumn id="15020" xr3:uid="{133A9432-70A0-894D-9CD0-2A1F77E0F8A9}" name="Column15020" dataDxfId="1364"/>
    <tableColumn id="15021" xr3:uid="{E00A5ABC-6242-1F4F-AC46-E9408D14ECFC}" name="Column15021" dataDxfId="1363"/>
    <tableColumn id="15022" xr3:uid="{01BFFE97-C88C-1749-A576-63BBAA9FD112}" name="Column15022" dataDxfId="1362"/>
    <tableColumn id="15023" xr3:uid="{77759E08-E540-8C44-BDA8-08E8F13E6435}" name="Column15023" dataDxfId="1361"/>
    <tableColumn id="15024" xr3:uid="{63B34BBA-FC31-6B41-9005-06F9721A9B25}" name="Column15024" dataDxfId="1360"/>
    <tableColumn id="15025" xr3:uid="{06A05F98-A380-C142-963D-30C344686A43}" name="Column15025" dataDxfId="1359"/>
    <tableColumn id="15026" xr3:uid="{D7EA2BB6-43B8-5743-B694-490E4E8E98C5}" name="Column15026" dataDxfId="1358"/>
    <tableColumn id="15027" xr3:uid="{EAF7703A-B74F-6948-A885-E09F7E9F4A6D}" name="Column15027" dataDxfId="1357"/>
    <tableColumn id="15028" xr3:uid="{D22ACB1A-FF3D-7241-9F4E-61755EC59269}" name="Column15028" dataDxfId="1356"/>
    <tableColumn id="15029" xr3:uid="{A7F50A08-1020-7C4E-8F30-0E8D95D212E7}" name="Column15029" dataDxfId="1355"/>
    <tableColumn id="15030" xr3:uid="{0CA3D67C-B5A3-644E-92E4-17E518293123}" name="Column15030" dataDxfId="1354"/>
    <tableColumn id="15031" xr3:uid="{744361A2-9B6C-FA48-9847-45AEF1AEFCE4}" name="Column15031" dataDxfId="1353"/>
    <tableColumn id="15032" xr3:uid="{9B915547-363C-224A-B121-C44638796116}" name="Column15032" dataDxfId="1352"/>
    <tableColumn id="15033" xr3:uid="{D7511FE1-4D98-7244-9320-068727262046}" name="Column15033" dataDxfId="1351"/>
    <tableColumn id="15034" xr3:uid="{BDAE1B13-CE97-B74B-B5CE-E7263792E739}" name="Column15034" dataDxfId="1350"/>
    <tableColumn id="15035" xr3:uid="{E6797DF5-2E91-654C-A05A-092B56654900}" name="Column15035" dataDxfId="1349"/>
    <tableColumn id="15036" xr3:uid="{FCFD2ADF-53FE-3D4B-849C-13746A035159}" name="Column15036" dataDxfId="1348"/>
    <tableColumn id="15037" xr3:uid="{0A242645-3BDA-4540-A050-7CB6D23955D7}" name="Column15037" dataDxfId="1347"/>
    <tableColumn id="15038" xr3:uid="{1CD51448-72E9-324A-B246-981551A61A5B}" name="Column15038" dataDxfId="1346"/>
    <tableColumn id="15039" xr3:uid="{1498E5B6-C039-924D-A1EB-DCDA93E21174}" name="Column15039" dataDxfId="1345"/>
    <tableColumn id="15040" xr3:uid="{C4190668-CC4D-1140-B5E9-657E43F85CB6}" name="Column15040" dataDxfId="1344"/>
    <tableColumn id="15041" xr3:uid="{54297563-1DB0-784C-95A9-79F8E12E04FF}" name="Column15041" dataDxfId="1343"/>
    <tableColumn id="15042" xr3:uid="{8D103579-3302-F947-AD83-F2BCF29B733F}" name="Column15042" dataDxfId="1342"/>
    <tableColumn id="15043" xr3:uid="{8C81B823-CBF5-0141-8E10-CF0986F51C44}" name="Column15043" dataDxfId="1341"/>
    <tableColumn id="15044" xr3:uid="{6B9BFE42-EC86-EA41-ADDE-52E49D040CBA}" name="Column15044" dataDxfId="1340"/>
    <tableColumn id="15045" xr3:uid="{96137DBF-0FE4-BB40-9B11-02C22D9399D0}" name="Column15045" dataDxfId="1339"/>
    <tableColumn id="15046" xr3:uid="{EB93B989-F0F1-8C49-8010-CAD89523DE09}" name="Column15046" dataDxfId="1338"/>
    <tableColumn id="15047" xr3:uid="{14166F89-59D2-934B-99F8-B25F79AD722F}" name="Column15047" dataDxfId="1337"/>
    <tableColumn id="15048" xr3:uid="{05B0A1D7-D069-8340-BC1B-F3B19736FBB5}" name="Column15048" dataDxfId="1336"/>
    <tableColumn id="15049" xr3:uid="{DE9AD166-E027-BF44-A0D5-5FC78A6489EF}" name="Column15049" dataDxfId="1335"/>
    <tableColumn id="15050" xr3:uid="{7F243353-9B5C-344D-B17D-C84AD8F13844}" name="Column15050" dataDxfId="1334"/>
    <tableColumn id="15051" xr3:uid="{65FC3328-3AFE-C446-AD4B-4AF9ED1ABEF2}" name="Column15051" dataDxfId="1333"/>
    <tableColumn id="15052" xr3:uid="{36F2BEFE-38B4-BD42-AE95-9FD34F8E7861}" name="Column15052" dataDxfId="1332"/>
    <tableColumn id="15053" xr3:uid="{2FDB7F2C-CD52-E84F-868F-43800A832205}" name="Column15053" dataDxfId="1331"/>
    <tableColumn id="15054" xr3:uid="{BCCE11FA-2810-C44B-A665-8BDD6C5B26F7}" name="Column15054" dataDxfId="1330"/>
    <tableColumn id="15055" xr3:uid="{2A232617-C10F-A941-9455-1A2835D2887F}" name="Column15055" dataDxfId="1329"/>
    <tableColumn id="15056" xr3:uid="{4CD8BDD5-6710-7A49-8778-E1E22BBD69DC}" name="Column15056" dataDxfId="1328"/>
    <tableColumn id="15057" xr3:uid="{A412606D-2550-E649-AB71-10C7A2C863EF}" name="Column15057" dataDxfId="1327"/>
    <tableColumn id="15058" xr3:uid="{485BE133-CCC2-1749-82EC-972E1D4282AE}" name="Column15058" dataDxfId="1326"/>
    <tableColumn id="15059" xr3:uid="{DDDD7F02-812C-3F4C-A179-BD3C7CE2D4AD}" name="Column15059" dataDxfId="1325"/>
    <tableColumn id="15060" xr3:uid="{4AA074BB-9E7B-F041-8DB7-877A38CDBC65}" name="Column15060" dataDxfId="1324"/>
    <tableColumn id="15061" xr3:uid="{F643B663-8F78-714A-A201-5597979B7293}" name="Column15061" dataDxfId="1323"/>
    <tableColumn id="15062" xr3:uid="{73C32625-219B-5B41-838E-3104B73AB72F}" name="Column15062" dataDxfId="1322"/>
    <tableColumn id="15063" xr3:uid="{0EC940D5-C3B8-E147-9936-D305CB2BE4B7}" name="Column15063" dataDxfId="1321"/>
    <tableColumn id="15064" xr3:uid="{5641ACBC-8A1C-954A-ADC3-78DCAF229DDA}" name="Column15064" dataDxfId="1320"/>
    <tableColumn id="15065" xr3:uid="{8B12FA09-F485-844A-86DE-CDC461140924}" name="Column15065" dataDxfId="1319"/>
    <tableColumn id="15066" xr3:uid="{6EBCF5F2-8B9F-AB43-B889-A4C53F4EA9DE}" name="Column15066" dataDxfId="1318"/>
    <tableColumn id="15067" xr3:uid="{A697D24B-E9E1-3447-968A-8E5B6C529F2C}" name="Column15067" dataDxfId="1317"/>
    <tableColumn id="15068" xr3:uid="{28B1D0F1-1344-7245-A7E1-0D22D140D143}" name="Column15068" dataDxfId="1316"/>
    <tableColumn id="15069" xr3:uid="{155F0935-1512-3E43-9CA7-47A2EBD1B32C}" name="Column15069" dataDxfId="1315"/>
    <tableColumn id="15070" xr3:uid="{D7251FB7-0C74-1C40-9C8E-41B97137D7AC}" name="Column15070" dataDxfId="1314"/>
    <tableColumn id="15071" xr3:uid="{6DD6B084-E6E4-3F40-89E1-6E391775C0DD}" name="Column15071" dataDxfId="1313"/>
    <tableColumn id="15072" xr3:uid="{E4AD227D-514A-F44B-9745-3598A448D2C8}" name="Column15072" dataDxfId="1312"/>
    <tableColumn id="15073" xr3:uid="{EC5A50E1-130E-C245-AE1D-74B3BF217E1F}" name="Column15073" dataDxfId="1311"/>
    <tableColumn id="15074" xr3:uid="{623F41BC-CBA4-6246-8167-ECF26423EF5F}" name="Column15074" dataDxfId="1310"/>
    <tableColumn id="15075" xr3:uid="{43682F04-4800-1F41-AD1D-BBE1022786C4}" name="Column15075" dataDxfId="1309"/>
    <tableColumn id="15076" xr3:uid="{AD03492B-0982-0140-8B9A-D942D1BBA2C0}" name="Column15076" dataDxfId="1308"/>
    <tableColumn id="15077" xr3:uid="{98FA3B59-0A23-6346-9CC8-3BC9010E86D3}" name="Column15077" dataDxfId="1307"/>
    <tableColumn id="15078" xr3:uid="{0B0B2426-3E85-9641-9ED0-60D18148E0BB}" name="Column15078" dataDxfId="1306"/>
    <tableColumn id="15079" xr3:uid="{87ABCEA5-0D27-0D42-8831-A51BA7139FFA}" name="Column15079" dataDxfId="1305"/>
    <tableColumn id="15080" xr3:uid="{710DBB81-9F50-D743-A2D1-48A534B8CAAF}" name="Column15080" dataDxfId="1304"/>
    <tableColumn id="15081" xr3:uid="{FDB84DB9-8789-7543-AFDE-9F59E00C4FC0}" name="Column15081" dataDxfId="1303"/>
    <tableColumn id="15082" xr3:uid="{D1AA1732-F5EC-9543-9E42-BA399EBCC2A8}" name="Column15082" dataDxfId="1302"/>
    <tableColumn id="15083" xr3:uid="{0B97B503-9294-334C-AF01-3C60231CDD97}" name="Column15083" dataDxfId="1301"/>
    <tableColumn id="15084" xr3:uid="{33780F7A-C8DF-A74B-9A8D-EE9C29A63619}" name="Column15084" dataDxfId="1300"/>
    <tableColumn id="15085" xr3:uid="{42D2212B-9849-5F4E-BE63-9F69BBB9D639}" name="Column15085" dataDxfId="1299"/>
    <tableColumn id="15086" xr3:uid="{2934E648-0541-6247-83C2-C8B51C33C831}" name="Column15086" dataDxfId="1298"/>
    <tableColumn id="15087" xr3:uid="{02F5C405-2CCE-6247-A015-4170EE097A33}" name="Column15087" dataDxfId="1297"/>
    <tableColumn id="15088" xr3:uid="{8B890FED-EA87-B449-9E35-462E6CF2CE5C}" name="Column15088" dataDxfId="1296"/>
    <tableColumn id="15089" xr3:uid="{E234B001-95A2-7845-9BC2-AFEA951E4809}" name="Column15089" dataDxfId="1295"/>
    <tableColumn id="15090" xr3:uid="{2A640FC5-BE75-5043-A5EE-7802C1B2BBC7}" name="Column15090" dataDxfId="1294"/>
    <tableColumn id="15091" xr3:uid="{8187DB14-CA65-EA45-B52B-F8F8A62D9E39}" name="Column15091" dataDxfId="1293"/>
    <tableColumn id="15092" xr3:uid="{9D4574A2-2C7F-BA4A-B085-4A887145F495}" name="Column15092" dataDxfId="1292"/>
    <tableColumn id="15093" xr3:uid="{03D07DBC-22B2-6840-9D65-7506AF321041}" name="Column15093" dataDxfId="1291"/>
    <tableColumn id="15094" xr3:uid="{A6FDDCC0-389F-F841-B55D-34FAF32E9272}" name="Column15094" dataDxfId="1290"/>
    <tableColumn id="15095" xr3:uid="{DF22BBCB-E102-C849-A3EC-771286D96273}" name="Column15095" dataDxfId="1289"/>
    <tableColumn id="15096" xr3:uid="{32F012DF-3123-B241-8A14-BB236FBB0364}" name="Column15096" dataDxfId="1288"/>
    <tableColumn id="15097" xr3:uid="{2BAD375D-0F93-D147-829C-0763D6401064}" name="Column15097" dataDxfId="1287"/>
    <tableColumn id="15098" xr3:uid="{FB38B188-B7E8-C940-BFF1-5BF3D851BDC4}" name="Column15098" dataDxfId="1286"/>
    <tableColumn id="15099" xr3:uid="{223CBFEC-F59F-F049-81CB-697A92853D6C}" name="Column15099" dataDxfId="1285"/>
    <tableColumn id="15100" xr3:uid="{66D7FBA4-C6B5-3449-B42D-F704348D847E}" name="Column15100" dataDxfId="1284"/>
    <tableColumn id="15101" xr3:uid="{6970B349-871E-1F49-9C28-090E8B1E5250}" name="Column15101" dataDxfId="1283"/>
    <tableColumn id="15102" xr3:uid="{487D20EF-DB04-3B42-8D03-01550716CADC}" name="Column15102" dataDxfId="1282"/>
    <tableColumn id="15103" xr3:uid="{97E7A7BC-493D-164A-98A2-C3E713F5453F}" name="Column15103" dataDxfId="1281"/>
    <tableColumn id="15104" xr3:uid="{2C4735A1-4284-6C42-A9DD-E32721C578E6}" name="Column15104" dataDxfId="1280"/>
    <tableColumn id="15105" xr3:uid="{11C56391-F086-FD45-8D8F-2A6F839DB2F8}" name="Column15105" dataDxfId="1279"/>
    <tableColumn id="15106" xr3:uid="{155EB8F9-1B5B-344E-BB8E-F67199682739}" name="Column15106" dataDxfId="1278"/>
    <tableColumn id="15107" xr3:uid="{9143FFFF-A074-284D-9799-B5334AE454ED}" name="Column15107" dataDxfId="1277"/>
    <tableColumn id="15108" xr3:uid="{78200CBD-BEB0-C74F-A33C-85553E8AC323}" name="Column15108" dataDxfId="1276"/>
    <tableColumn id="15109" xr3:uid="{F3165F4F-C177-2241-A606-A630A547388B}" name="Column15109" dataDxfId="1275"/>
    <tableColumn id="15110" xr3:uid="{C7EE79D5-4838-4049-9643-0B2CB1D32E8D}" name="Column15110" dataDxfId="1274"/>
    <tableColumn id="15111" xr3:uid="{6239F2C5-81CD-D74B-BB49-A5EB0385D523}" name="Column15111" dataDxfId="1273"/>
    <tableColumn id="15112" xr3:uid="{F45FB6AE-CB53-7747-B309-0E3649E20EBE}" name="Column15112" dataDxfId="1272"/>
    <tableColumn id="15113" xr3:uid="{7158DC6C-E2D3-044E-81C2-0CA87DC857E0}" name="Column15113" dataDxfId="1271"/>
    <tableColumn id="15114" xr3:uid="{C52F1A1F-630E-6547-8559-03F7D5A15E24}" name="Column15114" dataDxfId="1270"/>
    <tableColumn id="15115" xr3:uid="{2FE29664-C091-AF4B-8F2F-4CE8E1998CB4}" name="Column15115" dataDxfId="1269"/>
    <tableColumn id="15116" xr3:uid="{B777CECD-5282-9147-9263-FC264FE80EBA}" name="Column15116" dataDxfId="1268"/>
    <tableColumn id="15117" xr3:uid="{7E8B9914-3521-9C47-8371-A3D18BD882E9}" name="Column15117" dataDxfId="1267"/>
    <tableColumn id="15118" xr3:uid="{C666E18A-8A80-0E46-985B-49A31708C745}" name="Column15118" dataDxfId="1266"/>
    <tableColumn id="15119" xr3:uid="{C3BA0345-84FB-2D41-95ED-F5E87A1D3508}" name="Column15119" dataDxfId="1265"/>
    <tableColumn id="15120" xr3:uid="{22804F80-F46F-3A48-A872-FD8524AC5760}" name="Column15120" dataDxfId="1264"/>
    <tableColumn id="15121" xr3:uid="{D5514D83-A1C4-1345-A029-A4DEFA293B8E}" name="Column15121" dataDxfId="1263"/>
    <tableColumn id="15122" xr3:uid="{5C71F8E0-8904-4846-87BF-E8C4EC61FB9A}" name="Column15122" dataDxfId="1262"/>
    <tableColumn id="15123" xr3:uid="{E39383BD-F393-0E43-8227-D72045B0D435}" name="Column15123" dataDxfId="1261"/>
    <tableColumn id="15124" xr3:uid="{8F92FD37-935F-E44C-BA95-9064CB34DAAF}" name="Column15124" dataDxfId="1260"/>
    <tableColumn id="15125" xr3:uid="{8C9AE606-8C2E-DC40-8DDE-E978FBD99077}" name="Column15125" dataDxfId="1259"/>
    <tableColumn id="15126" xr3:uid="{29EC1F59-F67E-A749-853C-9FC7440399B2}" name="Column15126" dataDxfId="1258"/>
    <tableColumn id="15127" xr3:uid="{DED4635C-8CDE-C847-BCBE-A0FDF6206773}" name="Column15127" dataDxfId="1257"/>
    <tableColumn id="15128" xr3:uid="{DEFDB991-2849-F14F-9687-B173871B0B4A}" name="Column15128" dataDxfId="1256"/>
    <tableColumn id="15129" xr3:uid="{FFF0B259-887D-1343-B8A4-E4C5ABD819EF}" name="Column15129" dataDxfId="1255"/>
    <tableColumn id="15130" xr3:uid="{C3566D67-1EAB-6F4E-8B04-40B61310A1C7}" name="Column15130" dataDxfId="1254"/>
    <tableColumn id="15131" xr3:uid="{80CFAC4E-1FDC-E04D-B39D-CA9D279B0222}" name="Column15131" dataDxfId="1253"/>
    <tableColumn id="15132" xr3:uid="{67DDCEAD-F07B-DC45-AF6F-38565671AC96}" name="Column15132" dataDxfId="1252"/>
    <tableColumn id="15133" xr3:uid="{AE442793-3FEC-E444-A9A1-E0CF0051E068}" name="Column15133" dataDxfId="1251"/>
    <tableColumn id="15134" xr3:uid="{03AD5B6A-7A1A-DC4E-9B98-F40E83D2DF70}" name="Column15134" dataDxfId="1250"/>
    <tableColumn id="15135" xr3:uid="{6D8E7CCB-6BC8-994D-985E-B9B82B63A268}" name="Column15135" dataDxfId="1249"/>
    <tableColumn id="15136" xr3:uid="{9785E333-E736-184A-B6F5-B464BDBB7E04}" name="Column15136" dataDxfId="1248"/>
    <tableColumn id="15137" xr3:uid="{39085AD2-5369-7A41-9126-D9DF5AC70C09}" name="Column15137" dataDxfId="1247"/>
    <tableColumn id="15138" xr3:uid="{62AFCC7C-2F22-5849-A39D-E4EA495A933A}" name="Column15138" dataDxfId="1246"/>
    <tableColumn id="15139" xr3:uid="{0A825518-3C09-AC4A-A1B5-B0A9190B13C1}" name="Column15139" dataDxfId="1245"/>
    <tableColumn id="15140" xr3:uid="{9F6FD07F-A5DF-274D-9E51-8E9F06201473}" name="Column15140" dataDxfId="1244"/>
    <tableColumn id="15141" xr3:uid="{3DAB8176-1036-DC46-8BDB-30D5846C1016}" name="Column15141" dataDxfId="1243"/>
    <tableColumn id="15142" xr3:uid="{6C71A445-A1C5-5B4A-B8BE-CCDFEC58455A}" name="Column15142" dataDxfId="1242"/>
    <tableColumn id="15143" xr3:uid="{5AD0445D-8D48-B44C-8EE7-F5175D64F698}" name="Column15143" dataDxfId="1241"/>
    <tableColumn id="15144" xr3:uid="{39615C04-F377-2C4C-86BB-829B93109276}" name="Column15144" dataDxfId="1240"/>
    <tableColumn id="15145" xr3:uid="{887C4055-1245-5849-915E-CA1AB6523DF5}" name="Column15145" dataDxfId="1239"/>
    <tableColumn id="15146" xr3:uid="{2D42456D-9F69-1148-B9A1-64D754C29E3A}" name="Column15146" dataDxfId="1238"/>
    <tableColumn id="15147" xr3:uid="{F4BBF471-20D4-0A4F-9F6E-172ED51D2326}" name="Column15147" dataDxfId="1237"/>
    <tableColumn id="15148" xr3:uid="{415DDBDC-970E-2444-AAA4-A6D95126DE56}" name="Column15148" dataDxfId="1236"/>
    <tableColumn id="15149" xr3:uid="{431A010E-5A04-6D46-8FDE-CBB547B7EAA7}" name="Column15149" dataDxfId="1235"/>
    <tableColumn id="15150" xr3:uid="{31781CC8-886A-AD41-AC8C-F2039B328B7F}" name="Column15150" dataDxfId="1234"/>
    <tableColumn id="15151" xr3:uid="{BAEAEDA9-71E3-9245-B71B-09D3D347D2C0}" name="Column15151" dataDxfId="1233"/>
    <tableColumn id="15152" xr3:uid="{2A5544DD-BE57-EA46-90DF-399BC69EA1FB}" name="Column15152" dataDxfId="1232"/>
    <tableColumn id="15153" xr3:uid="{5E71B32F-07E8-054F-B357-A90B044A7463}" name="Column15153" dataDxfId="1231"/>
    <tableColumn id="15154" xr3:uid="{63019143-F465-7646-9D6E-18708618BA07}" name="Column15154" dataDxfId="1230"/>
    <tableColumn id="15155" xr3:uid="{496C6181-3DD4-5F42-B4DB-FD97EBD20EC8}" name="Column15155" dataDxfId="1229"/>
    <tableColumn id="15156" xr3:uid="{2422D9FB-28EB-5E47-951C-C9BEE61C9415}" name="Column15156" dataDxfId="1228"/>
    <tableColumn id="15157" xr3:uid="{467EBD9F-7E69-E345-9B07-3B5F6F2249A8}" name="Column15157" dataDxfId="1227"/>
    <tableColumn id="15158" xr3:uid="{BF718C53-8C54-B941-9BDF-CD25CC9216CE}" name="Column15158" dataDxfId="1226"/>
    <tableColumn id="15159" xr3:uid="{AD483251-F91D-794E-8B3F-3EC4D539791B}" name="Column15159" dataDxfId="1225"/>
    <tableColumn id="15160" xr3:uid="{898826AF-8537-034D-94A4-2A48FF04159D}" name="Column15160" dataDxfId="1224"/>
    <tableColumn id="15161" xr3:uid="{F438135E-E9E2-C74C-821C-1065E4C4A25E}" name="Column15161" dataDxfId="1223"/>
    <tableColumn id="15162" xr3:uid="{06831938-127C-C145-BC65-45257C99D152}" name="Column15162" dataDxfId="1222"/>
    <tableColumn id="15163" xr3:uid="{62136400-63FC-B940-AFF3-C7B5FBDCC6EF}" name="Column15163" dataDxfId="1221"/>
    <tableColumn id="15164" xr3:uid="{D6FCE42A-7518-274B-82E4-175ABEA887EC}" name="Column15164" dataDxfId="1220"/>
    <tableColumn id="15165" xr3:uid="{8DE2872B-A47B-3742-AE4C-7DEBD0E4B0DB}" name="Column15165" dataDxfId="1219"/>
    <tableColumn id="15166" xr3:uid="{5723869E-5F73-B045-936E-D1D671FE77F4}" name="Column15166" dataDxfId="1218"/>
    <tableColumn id="15167" xr3:uid="{23C64519-0CBB-674A-9FDB-7E9ADD990335}" name="Column15167" dataDxfId="1217"/>
    <tableColumn id="15168" xr3:uid="{7E6891EE-196A-6B4F-98DE-7C2EE5C9A009}" name="Column15168" dataDxfId="1216"/>
    <tableColumn id="15169" xr3:uid="{3DD8EADD-CB66-B141-B98E-ACFEEE431F1C}" name="Column15169" dataDxfId="1215"/>
    <tableColumn id="15170" xr3:uid="{3545DCE2-64DE-FA4B-A39F-D5503B584910}" name="Column15170" dataDxfId="1214"/>
    <tableColumn id="15171" xr3:uid="{6B9AA75F-8D9E-2D4F-94FF-A48C373A0604}" name="Column15171" dataDxfId="1213"/>
    <tableColumn id="15172" xr3:uid="{40438877-EFD7-0342-8156-D7DC6E46F57F}" name="Column15172" dataDxfId="1212"/>
    <tableColumn id="15173" xr3:uid="{15CCFA1B-5468-D04E-92B1-3E306215C2E0}" name="Column15173" dataDxfId="1211"/>
    <tableColumn id="15174" xr3:uid="{956ACF3D-BB66-8844-98F1-4B081B197A64}" name="Column15174" dataDxfId="1210"/>
    <tableColumn id="15175" xr3:uid="{E580E4D9-358C-DF44-9A5F-AC43E106F34C}" name="Column15175" dataDxfId="1209"/>
    <tableColumn id="15176" xr3:uid="{266F8C4D-0212-6D40-A7D5-344593B124E5}" name="Column15176" dataDxfId="1208"/>
    <tableColumn id="15177" xr3:uid="{9C137170-AE13-7843-879C-6D0B855EF31D}" name="Column15177" dataDxfId="1207"/>
    <tableColumn id="15178" xr3:uid="{F4FBCFED-FA71-DB43-8E63-22D318A7A973}" name="Column15178" dataDxfId="1206"/>
    <tableColumn id="15179" xr3:uid="{ACE4FE8C-2C80-0A4C-AAB9-842F329268B9}" name="Column15179" dataDxfId="1205"/>
    <tableColumn id="15180" xr3:uid="{0DE0E3D5-B6A5-C04D-9B69-D489D316CE34}" name="Column15180" dataDxfId="1204"/>
    <tableColumn id="15181" xr3:uid="{0B6D88DE-9524-7544-997A-FFC2853ECD2B}" name="Column15181" dataDxfId="1203"/>
    <tableColumn id="15182" xr3:uid="{106FBAAF-0E13-F647-9B9E-700B4A0D01A2}" name="Column15182" dataDxfId="1202"/>
    <tableColumn id="15183" xr3:uid="{C7031846-72B1-5645-8F0F-81DAA94C797D}" name="Column15183" dataDxfId="1201"/>
    <tableColumn id="15184" xr3:uid="{EE67BD79-6FEA-634A-8F92-0E94F0FC472A}" name="Column15184" dataDxfId="1200"/>
    <tableColumn id="15185" xr3:uid="{DEA62A9D-4C12-2D42-B214-012B621497F7}" name="Column15185" dataDxfId="1199"/>
    <tableColumn id="15186" xr3:uid="{C1FDC0B2-A9FF-A44C-8815-71FB2278F861}" name="Column15186" dataDxfId="1198"/>
    <tableColumn id="15187" xr3:uid="{47FDBA4D-AF1C-524D-BE09-F14AB527246D}" name="Column15187" dataDxfId="1197"/>
    <tableColumn id="15188" xr3:uid="{92316586-1C4C-5F4C-AD21-350F8ABA2A8C}" name="Column15188" dataDxfId="1196"/>
    <tableColumn id="15189" xr3:uid="{519661B8-6229-6941-BA40-CD418B2D9007}" name="Column15189" dataDxfId="1195"/>
    <tableColumn id="15190" xr3:uid="{14252EF2-AAAF-804D-ABD3-CAEC7AC394F9}" name="Column15190" dataDxfId="1194"/>
    <tableColumn id="15191" xr3:uid="{6646F0F9-96CA-174D-90F7-7D1BC15CC01E}" name="Column15191" dataDxfId="1193"/>
    <tableColumn id="15192" xr3:uid="{DF990001-640F-2344-A441-F231E2882932}" name="Column15192" dataDxfId="1192"/>
    <tableColumn id="15193" xr3:uid="{2D788224-A990-8B4C-99CB-6DCFCE80F265}" name="Column15193" dataDxfId="1191"/>
    <tableColumn id="15194" xr3:uid="{4C752F2E-E498-B34E-B80E-19F933876E25}" name="Column15194" dataDxfId="1190"/>
    <tableColumn id="15195" xr3:uid="{4E2D78D2-D463-D14E-A12E-E2CE21E19FBB}" name="Column15195" dataDxfId="1189"/>
    <tableColumn id="15196" xr3:uid="{D0DEFC6B-9029-EC40-8129-C0ED6D003C31}" name="Column15196" dataDxfId="1188"/>
    <tableColumn id="15197" xr3:uid="{AAF61F6D-6B29-8742-8EFB-B16C18F60988}" name="Column15197" dataDxfId="1187"/>
    <tableColumn id="15198" xr3:uid="{2D830128-1E3A-B34D-82C7-433C0A433BA4}" name="Column15198" dataDxfId="1186"/>
    <tableColumn id="15199" xr3:uid="{46B2F82C-56EB-994C-9C7B-56E5AC85079F}" name="Column15199" dataDxfId="1185"/>
    <tableColumn id="15200" xr3:uid="{2CE25981-96A1-2F46-8D68-1CA21B44E130}" name="Column15200" dataDxfId="1184"/>
    <tableColumn id="15201" xr3:uid="{4B1F0E5F-04E9-324E-926C-C900B95F7BD6}" name="Column15201" dataDxfId="1183"/>
    <tableColumn id="15202" xr3:uid="{564C3407-081D-084C-AB10-0B70888168F0}" name="Column15202" dataDxfId="1182"/>
    <tableColumn id="15203" xr3:uid="{31EC393F-3270-5E42-B42B-D0E43F68683B}" name="Column15203" dataDxfId="1181"/>
    <tableColumn id="15204" xr3:uid="{5A5B8079-540E-5C41-8A00-B054BD4F06DF}" name="Column15204" dataDxfId="1180"/>
    <tableColumn id="15205" xr3:uid="{4EEB6D48-A5D0-AD4A-A578-566986E9FAF7}" name="Column15205" dataDxfId="1179"/>
    <tableColumn id="15206" xr3:uid="{B583313B-D096-4141-B76F-9599D7846A87}" name="Column15206" dataDxfId="1178"/>
    <tableColumn id="15207" xr3:uid="{B55B99ED-1BAD-5047-A5B0-31C217E398EA}" name="Column15207" dataDxfId="1177"/>
    <tableColumn id="15208" xr3:uid="{D554A035-D0A0-6C4E-A89D-1C97F6CE32D8}" name="Column15208" dataDxfId="1176"/>
    <tableColumn id="15209" xr3:uid="{EFC11BE4-8F1E-974D-99E2-32631AF2C022}" name="Column15209" dataDxfId="1175"/>
    <tableColumn id="15210" xr3:uid="{11F30C0F-C9BE-2B43-BA51-BD93EEE31FC7}" name="Column15210" dataDxfId="1174"/>
    <tableColumn id="15211" xr3:uid="{7F32008D-9744-1E4C-A5C7-54C72B2B146D}" name="Column15211" dataDxfId="1173"/>
    <tableColumn id="15212" xr3:uid="{3DD3536D-885E-8D49-A06F-02ADCB52061B}" name="Column15212" dataDxfId="1172"/>
    <tableColumn id="15213" xr3:uid="{F67CC14F-DBD6-1B40-AB8A-AEFA5BDDEBAD}" name="Column15213" dataDxfId="1171"/>
    <tableColumn id="15214" xr3:uid="{757A167B-EA22-9641-B67A-D0DFB78D9279}" name="Column15214" dataDxfId="1170"/>
    <tableColumn id="15215" xr3:uid="{0C161ADA-1678-A643-AC64-5FA66097C8B5}" name="Column15215" dataDxfId="1169"/>
    <tableColumn id="15216" xr3:uid="{E1F95487-1512-8043-BF2E-AE1CB87B5BB4}" name="Column15216" dataDxfId="1168"/>
    <tableColumn id="15217" xr3:uid="{5B6C16C6-B6F0-C147-9480-A8603A5D08C6}" name="Column15217" dataDxfId="1167"/>
    <tableColumn id="15218" xr3:uid="{2D6FF1C8-B815-4149-B0E7-2121CF2E27EF}" name="Column15218" dataDxfId="1166"/>
    <tableColumn id="15219" xr3:uid="{FA0CE605-CCD3-0A43-ACBD-D2E5300ABD8C}" name="Column15219" dataDxfId="1165"/>
    <tableColumn id="15220" xr3:uid="{93F5A8A1-8FA1-7648-B54C-A223EC713C8A}" name="Column15220" dataDxfId="1164"/>
    <tableColumn id="15221" xr3:uid="{9C744BE7-F3F8-B241-B2E8-C9B64D7FE5AE}" name="Column15221" dataDxfId="1163"/>
    <tableColumn id="15222" xr3:uid="{9C7FB749-21F4-C447-8504-11B5600A8FD7}" name="Column15222" dataDxfId="1162"/>
    <tableColumn id="15223" xr3:uid="{4474D1BB-23C1-D548-98CF-83388ED5F540}" name="Column15223" dataDxfId="1161"/>
    <tableColumn id="15224" xr3:uid="{E26DE768-5148-3842-AB16-D4BCFB6644FD}" name="Column15224" dataDxfId="1160"/>
    <tableColumn id="15225" xr3:uid="{29709E91-E069-F844-98CF-EFC099FA3113}" name="Column15225" dataDxfId="1159"/>
    <tableColumn id="15226" xr3:uid="{2FEBF14D-60AE-4449-AF76-3EF923506ACC}" name="Column15226" dataDxfId="1158"/>
    <tableColumn id="15227" xr3:uid="{6FB0AA37-A890-2E4C-BE18-DC2CA8284255}" name="Column15227" dataDxfId="1157"/>
    <tableColumn id="15228" xr3:uid="{F8B22196-0768-5941-A0F3-74E8037711B3}" name="Column15228" dataDxfId="1156"/>
    <tableColumn id="15229" xr3:uid="{10877FC0-9E1B-2044-A1EA-33A236A0E399}" name="Column15229" dataDxfId="1155"/>
    <tableColumn id="15230" xr3:uid="{7236364A-84F0-1649-A57C-871A42EBACD8}" name="Column15230" dataDxfId="1154"/>
    <tableColumn id="15231" xr3:uid="{D28A0156-D031-FD4C-A011-43409EBEE106}" name="Column15231" dataDxfId="1153"/>
    <tableColumn id="15232" xr3:uid="{ABF33ECC-87D8-024D-B884-35DE69FA5DAD}" name="Column15232" dataDxfId="1152"/>
    <tableColumn id="15233" xr3:uid="{2CB6B3FA-B80A-5D45-AE86-722361A6F482}" name="Column15233" dataDxfId="1151"/>
    <tableColumn id="15234" xr3:uid="{6C54E473-1DD4-CF4D-9E65-AF2589DC66BA}" name="Column15234" dataDxfId="1150"/>
    <tableColumn id="15235" xr3:uid="{7FF57743-20D5-8A4A-B62D-34F82A787E94}" name="Column15235" dataDxfId="1149"/>
    <tableColumn id="15236" xr3:uid="{DA56CB15-FF6A-B847-8B00-3FF5EB8F2757}" name="Column15236" dataDxfId="1148"/>
    <tableColumn id="15237" xr3:uid="{DD4A5F47-CA39-7942-894A-3685F1AEB913}" name="Column15237" dataDxfId="1147"/>
    <tableColumn id="15238" xr3:uid="{FC11BE55-8985-AF4A-9705-FCEAB76F7774}" name="Column15238" dataDxfId="1146"/>
    <tableColumn id="15239" xr3:uid="{353E2792-B361-6043-B3B4-1BA3179CEDD7}" name="Column15239" dataDxfId="1145"/>
    <tableColumn id="15240" xr3:uid="{784B3ACF-1D11-414D-B16B-2FA5D06F2F48}" name="Column15240" dataDxfId="1144"/>
    <tableColumn id="15241" xr3:uid="{0D2B7760-B4C2-BF45-BB2A-1F0178A38B5F}" name="Column15241" dataDxfId="1143"/>
    <tableColumn id="15242" xr3:uid="{826C24E1-6B23-D34C-B698-577978113E17}" name="Column15242" dataDxfId="1142"/>
    <tableColumn id="15243" xr3:uid="{091F0CAB-3395-8A4A-8FE9-AE7E8A9B0DFC}" name="Column15243" dataDxfId="1141"/>
    <tableColumn id="15244" xr3:uid="{8439DA8D-E737-9646-A7A7-174F51A06DFF}" name="Column15244" dataDxfId="1140"/>
    <tableColumn id="15245" xr3:uid="{4AE68403-2761-5C4D-AE4C-8646186C61E1}" name="Column15245" dataDxfId="1139"/>
    <tableColumn id="15246" xr3:uid="{25B56A64-FB51-4640-A921-443738CB24D5}" name="Column15246" dataDxfId="1138"/>
    <tableColumn id="15247" xr3:uid="{FAC8061E-AF87-8142-B951-A12F67E1256D}" name="Column15247" dataDxfId="1137"/>
    <tableColumn id="15248" xr3:uid="{2096809A-E0AB-B04D-8116-A4AA77757387}" name="Column15248" dataDxfId="1136"/>
    <tableColumn id="15249" xr3:uid="{85DAC9D8-C598-1A4C-B0E3-F67769E70019}" name="Column15249" dataDxfId="1135"/>
    <tableColumn id="15250" xr3:uid="{627822DD-5305-A34B-AFF5-87FA8A937B5D}" name="Column15250" dataDxfId="1134"/>
    <tableColumn id="15251" xr3:uid="{89BCC373-ABCE-8943-89FD-B91F54BDD146}" name="Column15251" dataDxfId="1133"/>
    <tableColumn id="15252" xr3:uid="{C265A5B4-1DD7-5441-ADB0-DA3FAA95D257}" name="Column15252" dataDxfId="1132"/>
    <tableColumn id="15253" xr3:uid="{8636390E-80F1-DB4F-983D-283D96564FBA}" name="Column15253" dataDxfId="1131"/>
    <tableColumn id="15254" xr3:uid="{66F67427-5C85-524E-BA70-8F17D25699ED}" name="Column15254" dataDxfId="1130"/>
    <tableColumn id="15255" xr3:uid="{4D23898A-9A86-C446-A534-475CAF511AB0}" name="Column15255" dataDxfId="1129"/>
    <tableColumn id="15256" xr3:uid="{BF59DED9-39A4-2149-A6CC-E583786D547E}" name="Column15256" dataDxfId="1128"/>
    <tableColumn id="15257" xr3:uid="{DF00750C-4FD2-674B-9971-6213113D0554}" name="Column15257" dataDxfId="1127"/>
    <tableColumn id="15258" xr3:uid="{84CAFF73-ACFC-B149-8A5A-008265AF1400}" name="Column15258" dataDxfId="1126"/>
    <tableColumn id="15259" xr3:uid="{868D8FF8-1223-7F48-A3D6-FFE2B5CB90B3}" name="Column15259" dataDxfId="1125"/>
    <tableColumn id="15260" xr3:uid="{1FA417B8-5856-B543-84D4-57D944C86746}" name="Column15260" dataDxfId="1124"/>
    <tableColumn id="15261" xr3:uid="{15537389-11D7-6841-AA2D-D9964D006F33}" name="Column15261" dataDxfId="1123"/>
    <tableColumn id="15262" xr3:uid="{6E8EFBFB-6FB6-4E4A-98A4-0B15756809B2}" name="Column15262" dataDxfId="1122"/>
    <tableColumn id="15263" xr3:uid="{E6AA0310-FC23-5F40-93BD-5D82753DC613}" name="Column15263" dataDxfId="1121"/>
    <tableColumn id="15264" xr3:uid="{565176FE-8AC1-B94D-94EA-3A581DE09A07}" name="Column15264" dataDxfId="1120"/>
    <tableColumn id="15265" xr3:uid="{8D991778-F98F-394D-9ED3-49477A8133B0}" name="Column15265" dataDxfId="1119"/>
    <tableColumn id="15266" xr3:uid="{58058FE8-B84A-B94E-94DC-75CA4D385178}" name="Column15266" dataDxfId="1118"/>
    <tableColumn id="15267" xr3:uid="{3EB801F3-0C03-7E40-A214-D50EFF12EEF1}" name="Column15267" dataDxfId="1117"/>
    <tableColumn id="15268" xr3:uid="{292D49DE-4B58-F540-81CA-66A0C49D52B8}" name="Column15268" dataDxfId="1116"/>
    <tableColumn id="15269" xr3:uid="{F9744A75-26E4-A64F-954F-6B96DE9FD1B9}" name="Column15269" dataDxfId="1115"/>
    <tableColumn id="15270" xr3:uid="{CDECC2DA-15E5-644E-A942-D8EC46986910}" name="Column15270" dataDxfId="1114"/>
    <tableColumn id="15271" xr3:uid="{CE720B97-F020-644C-8B8B-B132C1160E72}" name="Column15271" dataDxfId="1113"/>
    <tableColumn id="15272" xr3:uid="{D49B50C9-25E4-4748-816D-38A6D886601E}" name="Column15272" dataDxfId="1112"/>
    <tableColumn id="15273" xr3:uid="{C1D4E6DC-926B-164F-8158-2723AAB8356E}" name="Column15273" dataDxfId="1111"/>
    <tableColumn id="15274" xr3:uid="{61EF07AF-519B-E443-80DB-AAF777DB0D2D}" name="Column15274" dataDxfId="1110"/>
    <tableColumn id="15275" xr3:uid="{8E971E24-F39F-9C4A-B654-03C1C398BEDD}" name="Column15275" dataDxfId="1109"/>
    <tableColumn id="15276" xr3:uid="{966FAAC0-7A5A-9D47-A7B3-1386A82C661F}" name="Column15276" dataDxfId="1108"/>
    <tableColumn id="15277" xr3:uid="{E34A4C42-AC3F-9845-AFFE-190C839E4DB4}" name="Column15277" dataDxfId="1107"/>
    <tableColumn id="15278" xr3:uid="{D7BD46BE-4A5F-7C4B-B170-886C197601EF}" name="Column15278" dataDxfId="1106"/>
    <tableColumn id="15279" xr3:uid="{B076F26E-A453-544C-B1A9-28DC67FF6351}" name="Column15279" dataDxfId="1105"/>
    <tableColumn id="15280" xr3:uid="{11BF0ACE-EFD1-2F43-BF77-89D99726C7C3}" name="Column15280" dataDxfId="1104"/>
    <tableColumn id="15281" xr3:uid="{0BBB14BD-4C40-EE40-A221-87CD3DED799B}" name="Column15281" dataDxfId="1103"/>
    <tableColumn id="15282" xr3:uid="{2AC7EE2B-4F99-BD42-9FE0-A4BECF5295DC}" name="Column15282" dataDxfId="1102"/>
    <tableColumn id="15283" xr3:uid="{2723E384-684A-5349-95F6-7A6CDB963B3D}" name="Column15283" dataDxfId="1101"/>
    <tableColumn id="15284" xr3:uid="{D5913B1B-CB34-324F-B525-B0DACD0AC94D}" name="Column15284" dataDxfId="1100"/>
    <tableColumn id="15285" xr3:uid="{130F685A-B31B-9D44-BF34-34A51C60E375}" name="Column15285" dataDxfId="1099"/>
    <tableColumn id="15286" xr3:uid="{4EC09E9B-FC4F-D64C-B158-24C2F98E4588}" name="Column15286" dataDxfId="1098"/>
    <tableColumn id="15287" xr3:uid="{CCA59F32-C1F0-5349-90FC-5E6E602E903D}" name="Column15287" dataDxfId="1097"/>
    <tableColumn id="15288" xr3:uid="{C3A76FE2-6930-A74F-833B-B04309CECA4F}" name="Column15288" dataDxfId="1096"/>
    <tableColumn id="15289" xr3:uid="{6AB78196-3A24-8642-A499-8A37836FCEDB}" name="Column15289" dataDxfId="1095"/>
    <tableColumn id="15290" xr3:uid="{63EA1929-9F1F-204B-B0F6-084CC341C2A1}" name="Column15290" dataDxfId="1094"/>
    <tableColumn id="15291" xr3:uid="{6C0253B5-586A-5D4A-9B28-9E8CEC294D53}" name="Column15291" dataDxfId="1093"/>
    <tableColumn id="15292" xr3:uid="{BEEB0C85-7466-0240-82C0-B7E09673AC34}" name="Column15292" dataDxfId="1092"/>
    <tableColumn id="15293" xr3:uid="{0D08BB5F-5EA6-2A4F-87DF-F894051AEA83}" name="Column15293" dataDxfId="1091"/>
    <tableColumn id="15294" xr3:uid="{AE68505D-7667-A44C-A49A-A86C5EAC86B9}" name="Column15294" dataDxfId="1090"/>
    <tableColumn id="15295" xr3:uid="{9A88DC2A-21EA-8146-9532-184983C44280}" name="Column15295" dataDxfId="1089"/>
    <tableColumn id="15296" xr3:uid="{C3554B3F-8999-A74C-AAB4-1B471DB849DA}" name="Column15296" dataDxfId="1088"/>
    <tableColumn id="15297" xr3:uid="{814D8A1F-D39C-DA49-9D10-E3296467E47B}" name="Column15297" dataDxfId="1087"/>
    <tableColumn id="15298" xr3:uid="{BCF27FDF-51BB-2043-AC2E-E492A76122FF}" name="Column15298" dataDxfId="1086"/>
    <tableColumn id="15299" xr3:uid="{184E76D6-8A62-CE44-AA50-562AB44EDD8B}" name="Column15299" dataDxfId="1085"/>
    <tableColumn id="15300" xr3:uid="{30F2C3BF-7BFB-EE4F-A992-AF7E8FBB5776}" name="Column15300" dataDxfId="1084"/>
    <tableColumn id="15301" xr3:uid="{1AFB7743-630C-C24A-BBF5-1D6A5D93E748}" name="Column15301" dataDxfId="1083"/>
    <tableColumn id="15302" xr3:uid="{3A13DB52-B501-3B47-B3E0-3660FE78F34C}" name="Column15302" dataDxfId="1082"/>
    <tableColumn id="15303" xr3:uid="{227B7FFB-D5AA-6B4F-A139-98C4426EA14E}" name="Column15303" dataDxfId="1081"/>
    <tableColumn id="15304" xr3:uid="{135EBE7A-1331-5F4E-96E8-5DD7CB41E1C0}" name="Column15304" dataDxfId="1080"/>
    <tableColumn id="15305" xr3:uid="{BF4F5CF1-3582-FA40-B1AC-CF2573259C3E}" name="Column15305" dataDxfId="1079"/>
    <tableColumn id="15306" xr3:uid="{ED475B55-5C28-3648-8E82-77C370F1763A}" name="Column15306" dataDxfId="1078"/>
    <tableColumn id="15307" xr3:uid="{20CF9B29-D838-6E48-A940-AF7C193E9DD1}" name="Column15307" dataDxfId="1077"/>
    <tableColumn id="15308" xr3:uid="{345A659D-37C0-B34A-BF6F-C5A617C63DE9}" name="Column15308" dataDxfId="1076"/>
    <tableColumn id="15309" xr3:uid="{96ECFAAF-956C-C540-AF11-6A2F790C9A7F}" name="Column15309" dataDxfId="1075"/>
    <tableColumn id="15310" xr3:uid="{6F0F03F4-8BAD-2F4E-8E62-BE7F61B22FF1}" name="Column15310" dataDxfId="1074"/>
    <tableColumn id="15311" xr3:uid="{4533A22B-0A67-0D47-BE5A-B93BE125A3E1}" name="Column15311" dataDxfId="1073"/>
    <tableColumn id="15312" xr3:uid="{44E4CFC7-1E1A-A146-8E55-7F94DDE7EAE5}" name="Column15312" dataDxfId="1072"/>
    <tableColumn id="15313" xr3:uid="{DAE14298-3C7B-1042-8CCB-A1813D80C162}" name="Column15313" dataDxfId="1071"/>
    <tableColumn id="15314" xr3:uid="{847E4B96-1CDC-8F40-8960-C8A6F77C99F7}" name="Column15314" dataDxfId="1070"/>
    <tableColumn id="15315" xr3:uid="{3FB3879D-3571-B14B-98B9-F6602AB29648}" name="Column15315" dataDxfId="1069"/>
    <tableColumn id="15316" xr3:uid="{F8F2D343-FF7E-B241-8776-A3F4720886F2}" name="Column15316" dataDxfId="1068"/>
    <tableColumn id="15317" xr3:uid="{325290DA-4AAA-1142-A351-BDBBD738C0DF}" name="Column15317" dataDxfId="1067"/>
    <tableColumn id="15318" xr3:uid="{3ACE9FBE-B45A-AB48-82AA-A26471F2B2D8}" name="Column15318" dataDxfId="1066"/>
    <tableColumn id="15319" xr3:uid="{9AF0178F-C9BB-1643-A56D-91BC08FCB497}" name="Column15319" dataDxfId="1065"/>
    <tableColumn id="15320" xr3:uid="{90093615-9AA4-6B4C-AB53-5EB2D964BB17}" name="Column15320" dataDxfId="1064"/>
    <tableColumn id="15321" xr3:uid="{73FE365E-4C98-C649-91F2-5F3908817161}" name="Column15321" dataDxfId="1063"/>
    <tableColumn id="15322" xr3:uid="{8FB65EF7-61E9-F448-AA49-FA9AA4C579B4}" name="Column15322" dataDxfId="1062"/>
    <tableColumn id="15323" xr3:uid="{DE430F1C-0E65-A443-A8A4-AFF6A23DC994}" name="Column15323" dataDxfId="1061"/>
    <tableColumn id="15324" xr3:uid="{DC857C8D-80FC-4A44-8085-73FEDB658021}" name="Column15324" dataDxfId="1060"/>
    <tableColumn id="15325" xr3:uid="{A5DF845D-632E-7648-B8F3-E08C69A3F616}" name="Column15325" dataDxfId="1059"/>
    <tableColumn id="15326" xr3:uid="{9A55F835-9A21-FB4B-976F-4EBAF8BEFFFA}" name="Column15326" dataDxfId="1058"/>
    <tableColumn id="15327" xr3:uid="{02E3750B-4E55-8040-93D0-4E4983C8683E}" name="Column15327" dataDxfId="1057"/>
    <tableColumn id="15328" xr3:uid="{F24BCC0E-76BF-9B44-A3A6-518C655E4BEC}" name="Column15328" dataDxfId="1056"/>
    <tableColumn id="15329" xr3:uid="{31D6476F-67C1-B64B-B8BE-B1EB8189C745}" name="Column15329" dataDxfId="1055"/>
    <tableColumn id="15330" xr3:uid="{F804A820-45EB-E147-98C7-608126749F44}" name="Column15330" dataDxfId="1054"/>
    <tableColumn id="15331" xr3:uid="{C1E0A4D8-10E1-2641-86B6-3B99A980B6A2}" name="Column15331" dataDxfId="1053"/>
    <tableColumn id="15332" xr3:uid="{FA371A2E-9EF7-DC46-B84D-212C4D70CE1F}" name="Column15332" dataDxfId="1052"/>
    <tableColumn id="15333" xr3:uid="{DD6AFEF6-1F7E-0D4D-A5E5-312A7B0F2FCE}" name="Column15333" dataDxfId="1051"/>
    <tableColumn id="15334" xr3:uid="{909AE6E1-08F5-CE4E-AB9A-C085956970A9}" name="Column15334" dataDxfId="1050"/>
    <tableColumn id="15335" xr3:uid="{35E1DF69-14CD-CC4B-9636-8F9D68B66EED}" name="Column15335" dataDxfId="1049"/>
    <tableColumn id="15336" xr3:uid="{295E7B73-2BC1-4C46-B470-B43AF1578EFD}" name="Column15336" dataDxfId="1048"/>
    <tableColumn id="15337" xr3:uid="{EABD5068-D5A4-494D-8BA8-33E5386C1B96}" name="Column15337" dataDxfId="1047"/>
    <tableColumn id="15338" xr3:uid="{F6CF4B8B-16A1-8541-BDEF-AD3C533F1E19}" name="Column15338" dataDxfId="1046"/>
    <tableColumn id="15339" xr3:uid="{D46D5417-147B-B947-9CE0-E58ABE39E2CC}" name="Column15339" dataDxfId="1045"/>
    <tableColumn id="15340" xr3:uid="{6BD139E9-96EE-DE47-A291-1E8EEF568306}" name="Column15340" dataDxfId="1044"/>
    <tableColumn id="15341" xr3:uid="{0DA0153F-CACB-E941-9688-A0D2AB6FCDB8}" name="Column15341" dataDxfId="1043"/>
    <tableColumn id="15342" xr3:uid="{8851A897-93A2-4243-BCBC-5CBEE50CC513}" name="Column15342" dataDxfId="1042"/>
    <tableColumn id="15343" xr3:uid="{371C75C1-F3CD-8844-AA6B-ADEF1FA9856D}" name="Column15343" dataDxfId="1041"/>
    <tableColumn id="15344" xr3:uid="{943A4018-166D-E849-9294-F17EC2DB7F9F}" name="Column15344" dataDxfId="1040"/>
    <tableColumn id="15345" xr3:uid="{D581AB5C-D5C1-5344-A965-ED0F977EAF15}" name="Column15345" dataDxfId="1039"/>
    <tableColumn id="15346" xr3:uid="{750A8487-CB04-6E44-AA74-24CC83DCC826}" name="Column15346" dataDxfId="1038"/>
    <tableColumn id="15347" xr3:uid="{C87721FB-7740-B94B-A000-FB891D1E8752}" name="Column15347" dataDxfId="1037"/>
    <tableColumn id="15348" xr3:uid="{7CCD51AE-8D90-C040-A32B-CBD46524A5D9}" name="Column15348" dataDxfId="1036"/>
    <tableColumn id="15349" xr3:uid="{514EB5DA-AE81-834E-B9B3-FE70D83B8DF8}" name="Column15349" dataDxfId="1035"/>
    <tableColumn id="15350" xr3:uid="{5BB68011-903E-7343-B4A6-3557E25C768F}" name="Column15350" dataDxfId="1034"/>
    <tableColumn id="15351" xr3:uid="{B05B8A09-916E-B64F-9B52-B1B168F96E16}" name="Column15351" dataDxfId="1033"/>
    <tableColumn id="15352" xr3:uid="{C68FC2D5-495A-F74E-B570-F8890669853C}" name="Column15352" dataDxfId="1032"/>
    <tableColumn id="15353" xr3:uid="{BF205D15-5ED6-B142-A1D7-3C74A2E04D4C}" name="Column15353" dataDxfId="1031"/>
    <tableColumn id="15354" xr3:uid="{D544DD1D-7B11-5548-A1E1-36CF762FA1CC}" name="Column15354" dataDxfId="1030"/>
    <tableColumn id="15355" xr3:uid="{CB63F4CD-09D8-2243-A0EC-144BE186B026}" name="Column15355" dataDxfId="1029"/>
    <tableColumn id="15356" xr3:uid="{5AADD07F-ED0C-F444-BE51-2DC5179D4C63}" name="Column15356" dataDxfId="1028"/>
    <tableColumn id="15357" xr3:uid="{A48AC55B-7ADA-1E4F-9917-7AE7BDB730F7}" name="Column15357" dataDxfId="1027"/>
    <tableColumn id="15358" xr3:uid="{155D506F-76D9-9349-8377-86BE3FB7466F}" name="Column15358" dataDxfId="1026"/>
    <tableColumn id="15359" xr3:uid="{4F39F23C-7CAF-B64D-BFFB-DC41670A2D84}" name="Column15359" dataDxfId="1025"/>
    <tableColumn id="15360" xr3:uid="{FDD30479-316D-0D4E-9B21-4FB2B1B6D7F8}" name="Column15360" dataDxfId="1024"/>
    <tableColumn id="15361" xr3:uid="{C2C8AE86-6870-7141-B340-56C29760BB97}" name="Column15361" dataDxfId="1023"/>
    <tableColumn id="15362" xr3:uid="{457DC59C-7C4D-ED49-8FE7-75948419B2D1}" name="Column15362" dataDxfId="1022"/>
    <tableColumn id="15363" xr3:uid="{B4BCB5A9-92C3-3844-894B-B314B7689061}" name="Column15363" dataDxfId="1021"/>
    <tableColumn id="15364" xr3:uid="{8534B971-BDA3-F747-9737-B655C9D64BDD}" name="Column15364" dataDxfId="1020"/>
    <tableColumn id="15365" xr3:uid="{16B4C3B0-5530-C44B-BF62-A850D42543FD}" name="Column15365" dataDxfId="1019"/>
    <tableColumn id="15366" xr3:uid="{7089C1B1-3911-C64A-BE51-36CC0F300A6C}" name="Column15366" dataDxfId="1018"/>
    <tableColumn id="15367" xr3:uid="{44447BD3-F926-E34D-867E-F9FA2D98EF26}" name="Column15367" dataDxfId="1017"/>
    <tableColumn id="15368" xr3:uid="{CF87C805-3D59-9647-9954-32797483591B}" name="Column15368" dataDxfId="1016"/>
    <tableColumn id="15369" xr3:uid="{0A11360B-93E5-2049-8A45-199B809287BD}" name="Column15369" dataDxfId="1015"/>
    <tableColumn id="15370" xr3:uid="{E9EF11F0-17F2-154A-A175-899F360422AC}" name="Column15370" dataDxfId="1014"/>
    <tableColumn id="15371" xr3:uid="{EF79CC9F-6771-EB4D-B3A9-71B60B7A2EE1}" name="Column15371" dataDxfId="1013"/>
    <tableColumn id="15372" xr3:uid="{5CF57AAD-98DC-3C45-AEAA-25A093257ACD}" name="Column15372" dataDxfId="1012"/>
    <tableColumn id="15373" xr3:uid="{06E16588-83DF-044F-998A-14EA43523D13}" name="Column15373" dataDxfId="1011"/>
    <tableColumn id="15374" xr3:uid="{BAB4776D-0299-4F4B-81E3-C6B36501F7C1}" name="Column15374" dataDxfId="1010"/>
    <tableColumn id="15375" xr3:uid="{3E7A112D-6AAF-C541-9847-9E400C302F30}" name="Column15375" dataDxfId="1009"/>
    <tableColumn id="15376" xr3:uid="{508784AE-FF92-0F41-97DE-0FAD03C9E5E0}" name="Column15376" dataDxfId="1008"/>
    <tableColumn id="15377" xr3:uid="{0D9F6EE6-8864-0E48-B141-505E5DC6BCC5}" name="Column15377" dataDxfId="1007"/>
    <tableColumn id="15378" xr3:uid="{A377389C-2358-5047-8970-7543A0DF51A9}" name="Column15378" dataDxfId="1006"/>
    <tableColumn id="15379" xr3:uid="{497C3394-4385-C247-8499-E52AFF27E033}" name="Column15379" dataDxfId="1005"/>
    <tableColumn id="15380" xr3:uid="{D1D3CF3B-9A94-4745-A0A1-D947D1E6E199}" name="Column15380" dataDxfId="1004"/>
    <tableColumn id="15381" xr3:uid="{D8AE253A-DF93-5846-B314-D5631FBBA20C}" name="Column15381" dataDxfId="1003"/>
    <tableColumn id="15382" xr3:uid="{C204843F-7AA9-EA4F-BD31-931F216D82CE}" name="Column15382" dataDxfId="1002"/>
    <tableColumn id="15383" xr3:uid="{EC6FE07C-AEF6-1A47-AEFB-30C9867BEC3D}" name="Column15383" dataDxfId="1001"/>
    <tableColumn id="15384" xr3:uid="{52FBCAF2-27D2-954C-8D19-152DDE20442A}" name="Column15384" dataDxfId="1000"/>
    <tableColumn id="15385" xr3:uid="{05003EDD-5E2F-A94B-B179-3B2DE111C249}" name="Column15385" dataDxfId="999"/>
    <tableColumn id="15386" xr3:uid="{153F8340-4ADA-2D45-9F40-E04132846B71}" name="Column15386" dataDxfId="998"/>
    <tableColumn id="15387" xr3:uid="{B400C6D0-663A-4A4A-9409-20599D50EB3E}" name="Column15387" dataDxfId="997"/>
    <tableColumn id="15388" xr3:uid="{284065F4-8F1D-DD4A-A591-B1D110AEB5D6}" name="Column15388" dataDxfId="996"/>
    <tableColumn id="15389" xr3:uid="{696D07A6-90F4-D745-B982-E55F545FAB49}" name="Column15389" dataDxfId="995"/>
    <tableColumn id="15390" xr3:uid="{4E6DE0DE-7F45-9545-BD70-D75CB0E6BD48}" name="Column15390" dataDxfId="994"/>
    <tableColumn id="15391" xr3:uid="{65C80C75-DDC1-F445-A6B3-D48A958ED65F}" name="Column15391" dataDxfId="993"/>
    <tableColumn id="15392" xr3:uid="{8DDFA813-1D4E-5546-88BE-891C0045039C}" name="Column15392" dataDxfId="992"/>
    <tableColumn id="15393" xr3:uid="{645F845D-0480-C241-BC34-7A057BC2D586}" name="Column15393" dataDxfId="991"/>
    <tableColumn id="15394" xr3:uid="{CD8322F0-76F5-844E-B719-C6ACFCEE3F43}" name="Column15394" dataDxfId="990"/>
    <tableColumn id="15395" xr3:uid="{9AAA16FF-5FD2-FF40-9153-9FC2A7464B12}" name="Column15395" dataDxfId="989"/>
    <tableColumn id="15396" xr3:uid="{FB20C06C-C25A-8E46-AD0A-400A7310B8BF}" name="Column15396" dataDxfId="988"/>
    <tableColumn id="15397" xr3:uid="{CB4A0FCF-6A1A-904E-A9AA-37E038426019}" name="Column15397" dataDxfId="987"/>
    <tableColumn id="15398" xr3:uid="{2231DDF2-17AA-0446-992E-C83F2D7F8D95}" name="Column15398" dataDxfId="986"/>
    <tableColumn id="15399" xr3:uid="{20978B25-7EE2-634B-88D5-B04C42963E7E}" name="Column15399" dataDxfId="985"/>
    <tableColumn id="15400" xr3:uid="{71EA3FDE-759D-374F-9470-6F67E95D602B}" name="Column15400" dataDxfId="984"/>
    <tableColumn id="15401" xr3:uid="{E8176F99-978F-ED4C-924D-1EC73785B537}" name="Column15401" dataDxfId="983"/>
    <tableColumn id="15402" xr3:uid="{5B4C23E7-F27A-154B-880A-943C187D73F9}" name="Column15402" dataDxfId="982"/>
    <tableColumn id="15403" xr3:uid="{AABB02DB-C184-4E46-AFA8-F3F242419473}" name="Column15403" dataDxfId="981"/>
    <tableColumn id="15404" xr3:uid="{96F20B8E-9948-2546-B62D-80FEA2804005}" name="Column15404" dataDxfId="980"/>
    <tableColumn id="15405" xr3:uid="{26164267-C37B-3943-8EE7-F8927BD79D1C}" name="Column15405" dataDxfId="979"/>
    <tableColumn id="15406" xr3:uid="{CD2DDBD0-5003-2040-8F92-7FF4D315EA14}" name="Column15406" dataDxfId="978"/>
    <tableColumn id="15407" xr3:uid="{F1819EFA-4E10-7E4D-8A9F-5D3502EEF93F}" name="Column15407" dataDxfId="977"/>
    <tableColumn id="15408" xr3:uid="{07A8AA8E-B187-4C41-92F5-B7FFF1DDA0DA}" name="Column15408" dataDxfId="976"/>
    <tableColumn id="15409" xr3:uid="{7B849503-45D4-EE45-90F7-BBA89B5EDA51}" name="Column15409" dataDxfId="975"/>
    <tableColumn id="15410" xr3:uid="{671D6E98-B092-4344-8E95-A9900A92C83F}" name="Column15410" dataDxfId="974"/>
    <tableColumn id="15411" xr3:uid="{18C6321F-252A-5145-8C89-FF24D5BBD3E9}" name="Column15411" dataDxfId="973"/>
    <tableColumn id="15412" xr3:uid="{7F75B82A-C97B-134D-9558-566BACF7D2C9}" name="Column15412" dataDxfId="972"/>
    <tableColumn id="15413" xr3:uid="{F1DE58E4-2960-7044-BB9B-EA6D7EFA7B0B}" name="Column15413" dataDxfId="971"/>
    <tableColumn id="15414" xr3:uid="{120D22AA-3B73-5049-99BB-AEF13D8345F5}" name="Column15414" dataDxfId="970"/>
    <tableColumn id="15415" xr3:uid="{527B2973-522F-C949-BE70-E7F525433285}" name="Column15415" dataDxfId="969"/>
    <tableColumn id="15416" xr3:uid="{7D491B31-B4EE-CC42-8DA0-5174F36B63FA}" name="Column15416" dataDxfId="968"/>
    <tableColumn id="15417" xr3:uid="{C312BC16-11A1-0940-A230-4799A843F2CD}" name="Column15417" dataDxfId="967"/>
    <tableColumn id="15418" xr3:uid="{AD20A43B-B9AC-254E-90BA-1972AAA2AD60}" name="Column15418" dataDxfId="966"/>
    <tableColumn id="15419" xr3:uid="{6CCA06C5-637B-5040-A4CA-19BD2DC47202}" name="Column15419" dataDxfId="965"/>
    <tableColumn id="15420" xr3:uid="{8D29E48B-FA68-A443-AAAA-C00ED00C5554}" name="Column15420" dataDxfId="964"/>
    <tableColumn id="15421" xr3:uid="{C72C8B6F-BFEA-BE4B-8808-D1ED05FAB49C}" name="Column15421" dataDxfId="963"/>
    <tableColumn id="15422" xr3:uid="{60FD04CE-5575-964F-AB7A-853AB6D5D3E6}" name="Column15422" dataDxfId="962"/>
    <tableColumn id="15423" xr3:uid="{B2F1A573-95A1-0645-903B-4FCE575A9090}" name="Column15423" dataDxfId="961"/>
    <tableColumn id="15424" xr3:uid="{4B1869FA-B63F-2D4E-BF5C-A0C355E2625E}" name="Column15424" dataDxfId="960"/>
    <tableColumn id="15425" xr3:uid="{6346D8E0-AC9C-AD4E-AF98-63C889BE92A4}" name="Column15425" dataDxfId="959"/>
    <tableColumn id="15426" xr3:uid="{4D401AE7-F8CB-334F-BB04-60063D98A225}" name="Column15426" dataDxfId="958"/>
    <tableColumn id="15427" xr3:uid="{07BF0847-0BAD-2346-832E-E17E9634E7F4}" name="Column15427" dataDxfId="957"/>
    <tableColumn id="15428" xr3:uid="{AF1EBC1E-9DF6-8B4F-9FD2-2764BB8D8F4F}" name="Column15428" dataDxfId="956"/>
    <tableColumn id="15429" xr3:uid="{AB8FC338-E076-E749-81A1-FFE7B1ECFCEB}" name="Column15429" dataDxfId="955"/>
    <tableColumn id="15430" xr3:uid="{FC379F4D-F51A-1C42-A1A8-D5B97019DC8A}" name="Column15430" dataDxfId="954"/>
    <tableColumn id="15431" xr3:uid="{3706437D-40A7-1544-A12B-46E37FDE594B}" name="Column15431" dataDxfId="953"/>
    <tableColumn id="15432" xr3:uid="{E8DA6FB6-F6F3-2441-926C-AD63880402FB}" name="Column15432" dataDxfId="952"/>
    <tableColumn id="15433" xr3:uid="{0B20AAF5-27B9-524F-95CD-B4D7E157ADFA}" name="Column15433" dataDxfId="951"/>
    <tableColumn id="15434" xr3:uid="{BC4AE442-18DD-144E-9F53-351438E75EFF}" name="Column15434" dataDxfId="950"/>
    <tableColumn id="15435" xr3:uid="{12338409-9878-0140-AB63-35AE91B6C501}" name="Column15435" dataDxfId="949"/>
    <tableColumn id="15436" xr3:uid="{897D39D5-2332-2843-836F-E8913B403CE1}" name="Column15436" dataDxfId="948"/>
    <tableColumn id="15437" xr3:uid="{5128935F-5E6D-5C42-8A10-0ACF47D2B703}" name="Column15437" dataDxfId="947"/>
    <tableColumn id="15438" xr3:uid="{47E3EE88-C755-9540-9D03-C06C5BF98023}" name="Column15438" dataDxfId="946"/>
    <tableColumn id="15439" xr3:uid="{8F2A2741-FB62-EE40-8493-7FF83ED6107D}" name="Column15439" dataDxfId="945"/>
    <tableColumn id="15440" xr3:uid="{046D3EB2-D154-CA4F-82BD-C0AAF3C09A95}" name="Column15440" dataDxfId="944"/>
    <tableColumn id="15441" xr3:uid="{96A17DDB-344E-3242-9F9E-EE475AC69F63}" name="Column15441" dataDxfId="943"/>
    <tableColumn id="15442" xr3:uid="{9DEDB80A-149D-744C-948C-7946F6183D83}" name="Column15442" dataDxfId="942"/>
    <tableColumn id="15443" xr3:uid="{BA3FD0DD-036E-884A-88BD-DC52BBB68C5C}" name="Column15443" dataDxfId="941"/>
    <tableColumn id="15444" xr3:uid="{7218732B-5D94-0241-B4F5-B93B69094579}" name="Column15444" dataDxfId="940"/>
    <tableColumn id="15445" xr3:uid="{25163CC2-5593-0C48-AB52-6235F381E61D}" name="Column15445" dataDxfId="939"/>
    <tableColumn id="15446" xr3:uid="{C82F007B-C100-F848-B3D9-CBA5CFD5A908}" name="Column15446" dataDxfId="938"/>
    <tableColumn id="15447" xr3:uid="{97A5B11A-C05B-084B-81F9-403A7472078E}" name="Column15447" dataDxfId="937"/>
    <tableColumn id="15448" xr3:uid="{4A51222B-BC7E-DC43-B68D-9A673C83E05F}" name="Column15448" dataDxfId="936"/>
    <tableColumn id="15449" xr3:uid="{F5382AF6-355D-B749-8FDB-72301A1C7287}" name="Column15449" dataDxfId="935"/>
    <tableColumn id="15450" xr3:uid="{BCDDB8C9-0255-2342-A0C1-5269E7454BCA}" name="Column15450" dataDxfId="934"/>
    <tableColumn id="15451" xr3:uid="{A0DE3859-E8C6-8243-917C-51A7DA051305}" name="Column15451" dataDxfId="933"/>
    <tableColumn id="15452" xr3:uid="{E5686870-5674-FD41-9CCC-30657791956D}" name="Column15452" dataDxfId="932"/>
    <tableColumn id="15453" xr3:uid="{95D238B7-4AC6-B949-851F-AD416A802E46}" name="Column15453" dataDxfId="931"/>
    <tableColumn id="15454" xr3:uid="{BF9BA14F-04A5-E843-8117-93161F021BB4}" name="Column15454" dataDxfId="930"/>
    <tableColumn id="15455" xr3:uid="{E93742D0-2653-CA4A-89A2-53F63482011F}" name="Column15455" dataDxfId="929"/>
    <tableColumn id="15456" xr3:uid="{246C1DE0-85C8-C544-A343-9B45A9794F67}" name="Column15456" dataDxfId="928"/>
    <tableColumn id="15457" xr3:uid="{B14F6A4D-5EE1-6A4C-B014-DE1A99DF4CBF}" name="Column15457" dataDxfId="927"/>
    <tableColumn id="15458" xr3:uid="{9F51578A-A487-D547-9D5C-20AD14BE168B}" name="Column15458" dataDxfId="926"/>
    <tableColumn id="15459" xr3:uid="{27DC0DB6-2E79-8242-85A7-3D158576D046}" name="Column15459" dataDxfId="925"/>
    <tableColumn id="15460" xr3:uid="{3A948C53-1B0E-4D45-84CA-6A074ECFE93D}" name="Column15460" dataDxfId="924"/>
    <tableColumn id="15461" xr3:uid="{88E01ACA-726F-9941-B44A-9A662DB25238}" name="Column15461" dataDxfId="923"/>
    <tableColumn id="15462" xr3:uid="{A5CEF9B0-4639-9B49-BC75-A8061579EF4D}" name="Column15462" dataDxfId="922"/>
    <tableColumn id="15463" xr3:uid="{C3466655-A885-2E4A-97BF-3DF0FD04EE1E}" name="Column15463" dataDxfId="921"/>
    <tableColumn id="15464" xr3:uid="{D4329E78-C40C-5449-A279-B1AFF35D1F76}" name="Column15464" dataDxfId="920"/>
    <tableColumn id="15465" xr3:uid="{5D61D39E-AF0C-204D-B802-DD4B042CA538}" name="Column15465" dataDxfId="919"/>
    <tableColumn id="15466" xr3:uid="{4E20ABA1-EBCC-EC47-A497-547073C1A2F1}" name="Column15466" dataDxfId="918"/>
    <tableColumn id="15467" xr3:uid="{C335D378-861D-FE4A-BDDF-173E8485A219}" name="Column15467" dataDxfId="917"/>
    <tableColumn id="15468" xr3:uid="{E60614EF-3EB5-0F4D-B935-E3049FFBB8CB}" name="Column15468" dataDxfId="916"/>
    <tableColumn id="15469" xr3:uid="{8359C8BE-BAA4-BB4F-ABB6-ACB9E55C5F91}" name="Column15469" dataDxfId="915"/>
    <tableColumn id="15470" xr3:uid="{E6B76D6B-4217-D943-B844-DBC9827C2304}" name="Column15470" dataDxfId="914"/>
    <tableColumn id="15471" xr3:uid="{64FBB20F-4A43-C44A-8794-82B9B5172017}" name="Column15471" dataDxfId="913"/>
    <tableColumn id="15472" xr3:uid="{6198BA0D-54F7-454E-9668-C6C704DF21B0}" name="Column15472" dataDxfId="912"/>
    <tableColumn id="15473" xr3:uid="{C7E144DD-7A32-2945-AEE5-5E11AB4B66D4}" name="Column15473" dataDxfId="911"/>
    <tableColumn id="15474" xr3:uid="{3229003A-C3C6-FE40-85F9-6156B92792DC}" name="Column15474" dataDxfId="910"/>
    <tableColumn id="15475" xr3:uid="{02269496-A125-4149-B791-AC642385B64A}" name="Column15475" dataDxfId="909"/>
    <tableColumn id="15476" xr3:uid="{86121D1F-CD1F-1B40-B331-81D851F4CFAB}" name="Column15476" dataDxfId="908"/>
    <tableColumn id="15477" xr3:uid="{3ACCB277-2259-3B46-BF93-18738DFB24BF}" name="Column15477" dataDxfId="907"/>
    <tableColumn id="15478" xr3:uid="{DFAE9B2A-8211-B546-9CD3-8F4A2BACCDE3}" name="Column15478" dataDxfId="906"/>
    <tableColumn id="15479" xr3:uid="{743EA841-4DF1-8443-9B71-B9CFE36FE53A}" name="Column15479" dataDxfId="905"/>
    <tableColumn id="15480" xr3:uid="{F2BDB7C6-0295-A846-90BA-CA492D03E490}" name="Column15480" dataDxfId="904"/>
    <tableColumn id="15481" xr3:uid="{A8351B24-56DE-D946-838F-AF99A803EBBE}" name="Column15481" dataDxfId="903"/>
    <tableColumn id="15482" xr3:uid="{C59A4472-56D3-4B4D-9EEE-9FE2259D0AE1}" name="Column15482" dataDxfId="902"/>
    <tableColumn id="15483" xr3:uid="{2DF8FE4C-9F56-0F44-8A33-3D9AC59C5D48}" name="Column15483" dataDxfId="901"/>
    <tableColumn id="15484" xr3:uid="{EC921154-A648-2D42-ABB3-85953EDAA0CE}" name="Column15484" dataDxfId="900"/>
    <tableColumn id="15485" xr3:uid="{1CC8B01B-F93B-EF4D-A255-3558DBB02778}" name="Column15485" dataDxfId="899"/>
    <tableColumn id="15486" xr3:uid="{12EA7B7A-8A52-5946-BC7A-9E9133122532}" name="Column15486" dataDxfId="898"/>
    <tableColumn id="15487" xr3:uid="{81F02502-B557-9A48-A9E1-639144BA4DC8}" name="Column15487" dataDxfId="897"/>
    <tableColumn id="15488" xr3:uid="{185F070A-7AA6-5549-8C33-84D98DBB2145}" name="Column15488" dataDxfId="896"/>
    <tableColumn id="15489" xr3:uid="{D8EB892A-2576-E74C-81CD-41F3B6170ACE}" name="Column15489" dataDxfId="895"/>
    <tableColumn id="15490" xr3:uid="{29E436B1-E293-104C-8865-9A878235374B}" name="Column15490" dataDxfId="894"/>
    <tableColumn id="15491" xr3:uid="{60F74444-E4C9-364B-A3E1-0AC1173820CF}" name="Column15491" dataDxfId="893"/>
    <tableColumn id="15492" xr3:uid="{39FC2422-0066-EF42-BFCA-4BB9CB5E1C0C}" name="Column15492" dataDxfId="892"/>
    <tableColumn id="15493" xr3:uid="{6D27541E-98F2-724B-AD10-F62CA17EDEBF}" name="Column15493" dataDxfId="891"/>
    <tableColumn id="15494" xr3:uid="{945E8250-4B72-5048-B34A-BBA4033E755B}" name="Column15494" dataDxfId="890"/>
    <tableColumn id="15495" xr3:uid="{F2B59947-6228-7049-B7C4-E9F4D121418C}" name="Column15495" dataDxfId="889"/>
    <tableColumn id="15496" xr3:uid="{5C335C55-20ED-E54E-97E0-1CC4C50DA48C}" name="Column15496" dataDxfId="888"/>
    <tableColumn id="15497" xr3:uid="{9897DE67-EB81-3A40-AD9D-D2A1E7069E60}" name="Column15497" dataDxfId="887"/>
    <tableColumn id="15498" xr3:uid="{074D327B-96AC-DA45-8338-46BC74F47F63}" name="Column15498" dataDxfId="886"/>
    <tableColumn id="15499" xr3:uid="{517C2ECE-57E7-3A44-9C85-F8A394F02ECA}" name="Column15499" dataDxfId="885"/>
    <tableColumn id="15500" xr3:uid="{2B69A766-93B2-D940-8C7D-D3ABC11989E8}" name="Column15500" dataDxfId="884"/>
    <tableColumn id="15501" xr3:uid="{EA42037A-58CA-0D46-954E-9E381691FE84}" name="Column15501" dataDxfId="883"/>
    <tableColumn id="15502" xr3:uid="{FD96CAA1-59CF-C14B-BDC4-DCECFA195A57}" name="Column15502" dataDxfId="882"/>
    <tableColumn id="15503" xr3:uid="{DC14E1F5-A0FC-3F47-9499-BC71A4B6E589}" name="Column15503" dataDxfId="881"/>
    <tableColumn id="15504" xr3:uid="{85769589-0021-6F4C-AD00-21D45C662D10}" name="Column15504" dataDxfId="880"/>
    <tableColumn id="15505" xr3:uid="{8DB8B16C-B777-C24D-A446-A7975C4116B9}" name="Column15505" dataDxfId="879"/>
    <tableColumn id="15506" xr3:uid="{18CE071B-75D7-2C48-BF7B-4D823F3AA605}" name="Column15506" dataDxfId="878"/>
    <tableColumn id="15507" xr3:uid="{728E3FC4-5ED6-2D43-9711-79C68757E4FD}" name="Column15507" dataDxfId="877"/>
    <tableColumn id="15508" xr3:uid="{C6A89132-7A73-B64E-A66C-5A5CA0553FB5}" name="Column15508" dataDxfId="876"/>
    <tableColumn id="15509" xr3:uid="{1A5D8FAA-A4E4-8445-8ED6-D39B72CEEED5}" name="Column15509" dataDxfId="875"/>
    <tableColumn id="15510" xr3:uid="{F3612197-6B01-0E4B-A0C7-D0CC386882FA}" name="Column15510" dataDxfId="874"/>
    <tableColumn id="15511" xr3:uid="{26D747AF-4507-9342-AB9F-4B6B9D8CD18F}" name="Column15511" dataDxfId="873"/>
    <tableColumn id="15512" xr3:uid="{ADAD73EA-058D-9348-8B88-364F62CA97BB}" name="Column15512" dataDxfId="872"/>
    <tableColumn id="15513" xr3:uid="{A3962F84-8575-4949-B6B5-85BBBB316E68}" name="Column15513" dataDxfId="871"/>
    <tableColumn id="15514" xr3:uid="{FF7EBED0-CE44-9142-B2E6-AD0204D05D57}" name="Column15514" dataDxfId="870"/>
    <tableColumn id="15515" xr3:uid="{9E0BBF26-97F1-D541-8314-29BE862091A2}" name="Column15515" dataDxfId="869"/>
    <tableColumn id="15516" xr3:uid="{12903965-390F-784E-B005-148F3D104D0D}" name="Column15516" dataDxfId="868"/>
    <tableColumn id="15517" xr3:uid="{6D5CB506-43DB-834D-817C-C8D5F5D22716}" name="Column15517" dataDxfId="867"/>
    <tableColumn id="15518" xr3:uid="{FFC2AD53-70ED-EC47-A142-FF3BCA342E78}" name="Column15518" dataDxfId="866"/>
    <tableColumn id="15519" xr3:uid="{CCB15945-1A6F-E041-A0E2-55F58F470CAE}" name="Column15519" dataDxfId="865"/>
    <tableColumn id="15520" xr3:uid="{F5DF9B46-3DDB-A64E-B192-8C10D85BACA6}" name="Column15520" dataDxfId="864"/>
    <tableColumn id="15521" xr3:uid="{2B83511E-786B-9F43-801D-81FB9CC756ED}" name="Column15521" dataDxfId="863"/>
    <tableColumn id="15522" xr3:uid="{97B3D1B7-829D-3445-A806-6974EBA8DA56}" name="Column15522" dataDxfId="862"/>
    <tableColumn id="15523" xr3:uid="{744E2055-0DC8-164E-9A47-EA13A766C3D4}" name="Column15523" dataDxfId="861"/>
    <tableColumn id="15524" xr3:uid="{0E2979D3-A72E-E347-8D54-85DAE494451E}" name="Column15524" dataDxfId="860"/>
    <tableColumn id="15525" xr3:uid="{7C561C5E-1691-0E46-B326-E8561E85565A}" name="Column15525" dataDxfId="859"/>
    <tableColumn id="15526" xr3:uid="{4BB017E4-039A-454B-9BA1-393A0440BF18}" name="Column15526" dataDxfId="858"/>
    <tableColumn id="15527" xr3:uid="{6F3093AF-710F-4546-BFBC-D78EC1A59E3A}" name="Column15527" dataDxfId="857"/>
    <tableColumn id="15528" xr3:uid="{21D2BC69-266A-E643-96D6-BFD16527B13C}" name="Column15528" dataDxfId="856"/>
    <tableColumn id="15529" xr3:uid="{183C50D2-1371-3548-A0CB-BBAA15B44BA6}" name="Column15529" dataDxfId="855"/>
    <tableColumn id="15530" xr3:uid="{E832B62C-F0A9-2544-946C-DD789EC60BF8}" name="Column15530" dataDxfId="854"/>
    <tableColumn id="15531" xr3:uid="{91F8ABB0-BFF4-4A47-90B3-74F22C41346F}" name="Column15531" dataDxfId="853"/>
    <tableColumn id="15532" xr3:uid="{FDAED283-0351-2A4A-8293-2AC2B12D27D8}" name="Column15532" dataDxfId="852"/>
    <tableColumn id="15533" xr3:uid="{94FFF62E-862A-4B4C-95C2-AA224565D853}" name="Column15533" dataDxfId="851"/>
    <tableColumn id="15534" xr3:uid="{E802EA08-AA91-BF46-B231-6A5B30F80219}" name="Column15534" dataDxfId="850"/>
    <tableColumn id="15535" xr3:uid="{32BB4D56-C4A4-0D46-A5EA-C79DF171195A}" name="Column15535" dataDxfId="849"/>
    <tableColumn id="15536" xr3:uid="{3C0B2D95-19B3-BB4D-A44A-5CDB50AD9A53}" name="Column15536" dataDxfId="848"/>
    <tableColumn id="15537" xr3:uid="{75DF1CDD-E471-9F42-B0E7-E12D6DDF0E89}" name="Column15537" dataDxfId="847"/>
    <tableColumn id="15538" xr3:uid="{09562DE4-9051-904E-A2B0-BB55C8E4FA4C}" name="Column15538" dataDxfId="846"/>
    <tableColumn id="15539" xr3:uid="{295F7B93-EB4C-954B-BAA0-689E78C14F5C}" name="Column15539" dataDxfId="845"/>
    <tableColumn id="15540" xr3:uid="{BE94C6C9-35BB-B546-83E1-B3CB6561BCBB}" name="Column15540" dataDxfId="844"/>
    <tableColumn id="15541" xr3:uid="{CC941F97-9A8D-1C4D-B2D4-65687AAE1328}" name="Column15541" dataDxfId="843"/>
    <tableColumn id="15542" xr3:uid="{543FD80D-080C-C340-8FA5-764733620B65}" name="Column15542" dataDxfId="842"/>
    <tableColumn id="15543" xr3:uid="{57942186-F730-B642-923A-97FA3BDABADA}" name="Column15543" dataDxfId="841"/>
    <tableColumn id="15544" xr3:uid="{C1329755-AC3D-2F4C-9480-C332FD92D3D1}" name="Column15544" dataDxfId="840"/>
    <tableColumn id="15545" xr3:uid="{80D374B5-F839-A942-81DA-9EBEC030EF9D}" name="Column15545" dataDxfId="839"/>
    <tableColumn id="15546" xr3:uid="{F53A65BB-ECF9-B24D-B6DF-C461D6F3D06F}" name="Column15546" dataDxfId="838"/>
    <tableColumn id="15547" xr3:uid="{D5E764E8-9E66-8D42-A2C0-576E73A59135}" name="Column15547" dataDxfId="837"/>
    <tableColumn id="15548" xr3:uid="{94734FB7-953A-3C43-AAB9-244EB96802E6}" name="Column15548" dataDxfId="836"/>
    <tableColumn id="15549" xr3:uid="{4C12EC4D-707B-1B4D-AB82-F47D2BA68C7C}" name="Column15549" dataDxfId="835"/>
    <tableColumn id="15550" xr3:uid="{BF25954E-7D0A-F244-AB66-3BCEEAE7AA2B}" name="Column15550" dataDxfId="834"/>
    <tableColumn id="15551" xr3:uid="{D0F16006-1E8D-8440-B777-EE4E5EDF932E}" name="Column15551" dataDxfId="833"/>
    <tableColumn id="15552" xr3:uid="{330ED7F2-D4E8-DA4F-B159-A040B8B1B5C0}" name="Column15552" dataDxfId="832"/>
    <tableColumn id="15553" xr3:uid="{F4D2FC50-9CD3-A141-926B-9D79DB845465}" name="Column15553" dataDxfId="831"/>
    <tableColumn id="15554" xr3:uid="{6E20503A-90B2-6645-B82A-1B64A9ACEC0A}" name="Column15554" dataDxfId="830"/>
    <tableColumn id="15555" xr3:uid="{D878F88F-30CD-274E-A23F-78E142178415}" name="Column15555" dataDxfId="829"/>
    <tableColumn id="15556" xr3:uid="{D96829D6-4C60-B44C-9305-F08FDF06F630}" name="Column15556" dataDxfId="828"/>
    <tableColumn id="15557" xr3:uid="{B6B04E8A-2E88-0142-9B66-08CE42A88C8A}" name="Column15557" dataDxfId="827"/>
    <tableColumn id="15558" xr3:uid="{635DBCA2-CF20-734A-8E40-D91716397E0A}" name="Column15558" dataDxfId="826"/>
    <tableColumn id="15559" xr3:uid="{DDE5A0DC-543D-DC41-8CCB-258F5802DDD1}" name="Column15559" dataDxfId="825"/>
    <tableColumn id="15560" xr3:uid="{213A8453-C5A6-1249-8849-156E6DB34997}" name="Column15560" dataDxfId="824"/>
    <tableColumn id="15561" xr3:uid="{B4FE2BB5-81B1-6644-984A-3A52D1419669}" name="Column15561" dataDxfId="823"/>
    <tableColumn id="15562" xr3:uid="{B77FA75B-11D0-7443-A805-F0DF2D3E113D}" name="Column15562" dataDxfId="822"/>
    <tableColumn id="15563" xr3:uid="{DAE8CD2E-86CB-944C-9012-E2C25F746573}" name="Column15563" dataDxfId="821"/>
    <tableColumn id="15564" xr3:uid="{847FB574-7761-424E-AC42-12EA2FA2035D}" name="Column15564" dataDxfId="820"/>
    <tableColumn id="15565" xr3:uid="{E6499822-097F-A847-B9DE-0AEDB6D5B972}" name="Column15565" dataDxfId="819"/>
    <tableColumn id="15566" xr3:uid="{43D22362-3BBE-A840-8D61-665C68001DEC}" name="Column15566" dataDxfId="818"/>
    <tableColumn id="15567" xr3:uid="{87E173DE-8124-5C40-A558-7C9B70D7D1F8}" name="Column15567" dataDxfId="817"/>
    <tableColumn id="15568" xr3:uid="{1CE03123-6664-264A-B67A-2665B6A508D5}" name="Column15568" dataDxfId="816"/>
    <tableColumn id="15569" xr3:uid="{3EF66C72-75EF-754E-9F9A-B170360ADB52}" name="Column15569" dataDxfId="815"/>
    <tableColumn id="15570" xr3:uid="{CF51B3AC-5255-D640-8108-47A888C2278F}" name="Column15570" dataDxfId="814"/>
    <tableColumn id="15571" xr3:uid="{ECD86069-8646-6947-BA69-752AC66BD45B}" name="Column15571" dataDxfId="813"/>
    <tableColumn id="15572" xr3:uid="{FE403F05-16B9-3E4D-986E-D52E70CC6167}" name="Column15572" dataDxfId="812"/>
    <tableColumn id="15573" xr3:uid="{7B028A3D-CE82-1440-B297-37E773B69EF6}" name="Column15573" dataDxfId="811"/>
    <tableColumn id="15574" xr3:uid="{66E331BC-560A-3147-8955-E18D1F20A5E3}" name="Column15574" dataDxfId="810"/>
    <tableColumn id="15575" xr3:uid="{0C31AB50-2E1B-504B-B4BD-CDB5DD30ACFD}" name="Column15575" dataDxfId="809"/>
    <tableColumn id="15576" xr3:uid="{6F8967A9-9984-7145-9D01-066AD29644F2}" name="Column15576" dataDxfId="808"/>
    <tableColumn id="15577" xr3:uid="{5C309D4D-A4F1-7D48-BB33-330F86B83948}" name="Column15577" dataDxfId="807"/>
    <tableColumn id="15578" xr3:uid="{11F98683-34DB-6F4E-A33D-994A5C39DDCD}" name="Column15578" dataDxfId="806"/>
    <tableColumn id="15579" xr3:uid="{3FDE8EFD-03EA-0F46-927F-1D622675D880}" name="Column15579" dataDxfId="805"/>
    <tableColumn id="15580" xr3:uid="{9D8EAF40-7020-8B4A-81B7-35AB229031CB}" name="Column15580" dataDxfId="804"/>
    <tableColumn id="15581" xr3:uid="{0DA356D6-3B34-7641-B2D8-06BDFF4A62F5}" name="Column15581" dataDxfId="803"/>
    <tableColumn id="15582" xr3:uid="{CF9FD1C0-E95B-A648-B8D3-02A6E07899C5}" name="Column15582" dataDxfId="802"/>
    <tableColumn id="15583" xr3:uid="{1765016D-1B09-7F41-8B0C-70680E027721}" name="Column15583" dataDxfId="801"/>
    <tableColumn id="15584" xr3:uid="{4A969903-64A4-1746-93BA-64E259203981}" name="Column15584" dataDxfId="800"/>
    <tableColumn id="15585" xr3:uid="{4AEDEE8D-E685-904E-B201-ACD2D3FDEEBB}" name="Column15585" dataDxfId="799"/>
    <tableColumn id="15586" xr3:uid="{F1BD1229-41CA-C641-B78E-D2638B1AA3F8}" name="Column15586" dataDxfId="798"/>
    <tableColumn id="15587" xr3:uid="{486B6BCD-E9FE-3D45-B834-E19598553F66}" name="Column15587" dataDxfId="797"/>
    <tableColumn id="15588" xr3:uid="{2CD811CA-1936-0B49-98E8-556E358D6D3C}" name="Column15588" dataDxfId="796"/>
    <tableColumn id="15589" xr3:uid="{0619F8B0-DBB0-4246-9ED4-890D66DFEAB9}" name="Column15589" dataDxfId="795"/>
    <tableColumn id="15590" xr3:uid="{70075165-1451-7945-AAEA-1F75BC043891}" name="Column15590" dataDxfId="794"/>
    <tableColumn id="15591" xr3:uid="{46086457-4081-2C46-A2F2-7C416564CC47}" name="Column15591" dataDxfId="793"/>
    <tableColumn id="15592" xr3:uid="{068D0F03-F604-A84A-ACCE-BBB6F0DA954E}" name="Column15592" dataDxfId="792"/>
    <tableColumn id="15593" xr3:uid="{70FFF698-6C29-B249-B459-82088D02C084}" name="Column15593" dataDxfId="791"/>
    <tableColumn id="15594" xr3:uid="{7471B9C9-BA3F-7743-90BB-387B00276C58}" name="Column15594" dataDxfId="790"/>
    <tableColumn id="15595" xr3:uid="{0A654D9C-E1FA-CE4D-AD70-DEFFC2C6BB91}" name="Column15595" dataDxfId="789"/>
    <tableColumn id="15596" xr3:uid="{7A826660-37A5-C14C-9A35-80DEB3BF584D}" name="Column15596" dataDxfId="788"/>
    <tableColumn id="15597" xr3:uid="{A5B63CEB-B0A3-CF45-BED3-A0E649640B1C}" name="Column15597" dataDxfId="787"/>
    <tableColumn id="15598" xr3:uid="{3CD71652-572E-E546-BA85-A83028E5AFFB}" name="Column15598" dataDxfId="786"/>
    <tableColumn id="15599" xr3:uid="{8A4DF4C2-154B-2A4A-9EAB-9E1CD19CD10F}" name="Column15599" dataDxfId="785"/>
    <tableColumn id="15600" xr3:uid="{0AD18A34-9353-4744-BFB4-8CE98E815C70}" name="Column15600" dataDxfId="784"/>
    <tableColumn id="15601" xr3:uid="{C3813508-81B2-5E47-B362-5B7180F78B7B}" name="Column15601" dataDxfId="783"/>
    <tableColumn id="15602" xr3:uid="{17130867-554D-6444-8A49-08F767819A7B}" name="Column15602" dataDxfId="782"/>
    <tableColumn id="15603" xr3:uid="{7A07273B-CBF4-9347-B36F-AF4FCF77A39D}" name="Column15603" dataDxfId="781"/>
    <tableColumn id="15604" xr3:uid="{BA033957-85CE-104D-9F4E-7FE55BFBE058}" name="Column15604" dataDxfId="780"/>
    <tableColumn id="15605" xr3:uid="{3EAF0B9E-74C8-7F42-864D-1BF1D6F14C88}" name="Column15605" dataDxfId="779"/>
    <tableColumn id="15606" xr3:uid="{A9268882-FFE5-0A4E-91D2-827059AC0034}" name="Column15606" dataDxfId="778"/>
    <tableColumn id="15607" xr3:uid="{E9E75B47-A23E-3C42-8086-FF76D2BF7DD4}" name="Column15607" dataDxfId="777"/>
    <tableColumn id="15608" xr3:uid="{6514C906-427C-E54F-8746-77B13328A7B0}" name="Column15608" dataDxfId="776"/>
    <tableColumn id="15609" xr3:uid="{1FD5C2DB-7F7E-1242-AF63-F80E01020921}" name="Column15609" dataDxfId="775"/>
    <tableColumn id="15610" xr3:uid="{BAF28DA4-3C02-3A4E-96D6-940601CE9069}" name="Column15610" dataDxfId="774"/>
    <tableColumn id="15611" xr3:uid="{F93572BA-80BF-064F-BB3D-B00741711481}" name="Column15611" dataDxfId="773"/>
    <tableColumn id="15612" xr3:uid="{83610BFF-A493-E94F-BAF9-2AB5D682C289}" name="Column15612" dataDxfId="772"/>
    <tableColumn id="15613" xr3:uid="{C6733234-B8E6-064F-A228-37903D264204}" name="Column15613" dataDxfId="771"/>
    <tableColumn id="15614" xr3:uid="{63ED02EF-C5B2-0D40-9E2A-EC38958C0FA2}" name="Column15614" dataDxfId="770"/>
    <tableColumn id="15615" xr3:uid="{0D7F0954-4105-B34B-A251-B6245DF5E297}" name="Column15615" dataDxfId="769"/>
    <tableColumn id="15616" xr3:uid="{687ECBBD-44A3-9C45-83DF-1725EB025600}" name="Column15616" dataDxfId="768"/>
    <tableColumn id="15617" xr3:uid="{C46E4F20-6824-EA45-BA0A-A17FB3432E42}" name="Column15617" dataDxfId="767"/>
    <tableColumn id="15618" xr3:uid="{9D68CD3A-5B48-4D4B-B1D8-11B5AA307CC6}" name="Column15618" dataDxfId="766"/>
    <tableColumn id="15619" xr3:uid="{30F6D91E-F610-EE4C-9383-D387C5B8DA2A}" name="Column15619" dataDxfId="765"/>
    <tableColumn id="15620" xr3:uid="{8C2B2C53-8FD3-0B4A-A166-BDB391E80B13}" name="Column15620" dataDxfId="764"/>
    <tableColumn id="15621" xr3:uid="{0719FF06-34FF-6943-A4C6-350E628D5594}" name="Column15621" dataDxfId="763"/>
    <tableColumn id="15622" xr3:uid="{308CABC4-F1FE-C349-AE17-8377D3E3A84F}" name="Column15622" dataDxfId="762"/>
    <tableColumn id="15623" xr3:uid="{DBAEF94A-CF10-2C4E-A409-090C8C833EAB}" name="Column15623" dataDxfId="761"/>
    <tableColumn id="15624" xr3:uid="{D2AAE255-33F1-F84A-92BA-5C9A9CB45D81}" name="Column15624" dataDxfId="760"/>
    <tableColumn id="15625" xr3:uid="{539AF9FC-0964-174A-B83F-0F6EE91979B6}" name="Column15625" dataDxfId="759"/>
    <tableColumn id="15626" xr3:uid="{757F1B15-BAC3-8244-BA6F-8880797CE70F}" name="Column15626" dataDxfId="758"/>
    <tableColumn id="15627" xr3:uid="{43967354-BC3F-404C-9F63-06D8F2DBEB70}" name="Column15627" dataDxfId="757"/>
    <tableColumn id="15628" xr3:uid="{DD76DFDE-831C-3746-A698-4B4DF45C1094}" name="Column15628" dataDxfId="756"/>
    <tableColumn id="15629" xr3:uid="{31F56072-4C6F-A64E-A55F-128427DCA568}" name="Column15629" dataDxfId="755"/>
    <tableColumn id="15630" xr3:uid="{9F309221-5551-6243-BD2D-6D32927970CA}" name="Column15630" dataDxfId="754"/>
    <tableColumn id="15631" xr3:uid="{FB60308F-8E4F-A346-BDB5-FF05954CB327}" name="Column15631" dataDxfId="753"/>
    <tableColumn id="15632" xr3:uid="{02E3E531-DC2D-F247-A85D-030262BF7A29}" name="Column15632" dataDxfId="752"/>
    <tableColumn id="15633" xr3:uid="{A9BE2D2B-54DF-FD4A-A1D5-30727A33F842}" name="Column15633" dataDxfId="751"/>
    <tableColumn id="15634" xr3:uid="{2674CEEE-B31C-2F4F-B383-DCAC29C8F4F7}" name="Column15634" dataDxfId="750"/>
    <tableColumn id="15635" xr3:uid="{48C4397A-6B21-D049-B155-640F53BEE798}" name="Column15635" dataDxfId="749"/>
    <tableColumn id="15636" xr3:uid="{690BD2FC-9266-004C-80AB-1995C9D152FF}" name="Column15636" dataDxfId="748"/>
    <tableColumn id="15637" xr3:uid="{F5E8029B-E87C-1040-894C-000568E25208}" name="Column15637" dataDxfId="747"/>
    <tableColumn id="15638" xr3:uid="{80AAAD7C-88E0-F144-B0B8-D7929D2DCAB4}" name="Column15638" dataDxfId="746"/>
    <tableColumn id="15639" xr3:uid="{0DE96F30-33ED-4945-8394-847C113383AA}" name="Column15639" dataDxfId="745"/>
    <tableColumn id="15640" xr3:uid="{E23617CB-8A2F-634D-9745-3431E1EC46F6}" name="Column15640" dataDxfId="744"/>
    <tableColumn id="15641" xr3:uid="{8F13C2F8-41D8-F94E-A823-5B1FD8440F40}" name="Column15641" dataDxfId="743"/>
    <tableColumn id="15642" xr3:uid="{ED53D622-CC58-534B-8F93-361C7E4492F5}" name="Column15642" dataDxfId="742"/>
    <tableColumn id="15643" xr3:uid="{D366C321-BB92-FA4F-B921-C1D169313AF7}" name="Column15643" dataDxfId="741"/>
    <tableColumn id="15644" xr3:uid="{21BA22A7-5857-0140-97E7-FEE4D642647A}" name="Column15644" dataDxfId="740"/>
    <tableColumn id="15645" xr3:uid="{B43728B2-2514-1749-ADCA-BA99741FEFAF}" name="Column15645" dataDxfId="739"/>
    <tableColumn id="15646" xr3:uid="{46C11D55-6CD6-4C49-BE55-68CAF93FF31A}" name="Column15646" dataDxfId="738"/>
    <tableColumn id="15647" xr3:uid="{788A0176-C562-984D-8B2C-3A83A9634E40}" name="Column15647" dataDxfId="737"/>
    <tableColumn id="15648" xr3:uid="{BDF37E6B-8B3C-E94D-86DB-40F0341DDA4B}" name="Column15648" dataDxfId="736"/>
    <tableColumn id="15649" xr3:uid="{98BE3D94-3602-8F49-9EF7-ABE3C9853184}" name="Column15649" dataDxfId="735"/>
    <tableColumn id="15650" xr3:uid="{A721AE02-A4FC-6640-BC36-ED1424D80C91}" name="Column15650" dataDxfId="734"/>
    <tableColumn id="15651" xr3:uid="{32A3E5B2-4738-CE48-8A5B-B588336BF2AC}" name="Column15651" dataDxfId="733"/>
    <tableColumn id="15652" xr3:uid="{4F6C61BE-3D93-594A-8562-58D0D2DA44F8}" name="Column15652" dataDxfId="732"/>
    <tableColumn id="15653" xr3:uid="{6BBDE025-A361-DC49-B85C-2E85C26F73DC}" name="Column15653" dataDxfId="731"/>
    <tableColumn id="15654" xr3:uid="{47896C07-E89B-3346-BD8B-6A12C79EFD03}" name="Column15654" dataDxfId="730"/>
    <tableColumn id="15655" xr3:uid="{5776E5CC-A6D6-8B4E-BF14-57C6DC972C70}" name="Column15655" dataDxfId="729"/>
    <tableColumn id="15656" xr3:uid="{51678238-CF15-D04F-9DDE-21303E984E7B}" name="Column15656" dataDxfId="728"/>
    <tableColumn id="15657" xr3:uid="{9597DAB1-A655-DD44-99EF-D396F3125287}" name="Column15657" dataDxfId="727"/>
    <tableColumn id="15658" xr3:uid="{2ADE5900-89A4-D34A-AA2A-5A6DE2A41839}" name="Column15658" dataDxfId="726"/>
    <tableColumn id="15659" xr3:uid="{EBF01315-DBE6-3B43-A4D0-FFFAF2747EC8}" name="Column15659" dataDxfId="725"/>
    <tableColumn id="15660" xr3:uid="{B3D27765-5A96-6D48-9128-E71410AAB4E6}" name="Column15660" dataDxfId="724"/>
    <tableColumn id="15661" xr3:uid="{D78DB91C-88DD-124A-B966-9A4F3598C9FE}" name="Column15661" dataDxfId="723"/>
    <tableColumn id="15662" xr3:uid="{22FF5F45-E4AD-BC45-B553-80DF9E2DD506}" name="Column15662" dataDxfId="722"/>
    <tableColumn id="15663" xr3:uid="{4653F949-0541-564B-8B9C-56A13253D15B}" name="Column15663" dataDxfId="721"/>
    <tableColumn id="15664" xr3:uid="{2ACEAEA5-E16D-9942-9EBF-E29EC5D1BF25}" name="Column15664" dataDxfId="720"/>
    <tableColumn id="15665" xr3:uid="{06BAD382-C70B-0D4B-BC52-DC5E84E58813}" name="Column15665" dataDxfId="719"/>
    <tableColumn id="15666" xr3:uid="{017B130A-5859-D14E-8539-A69435F5ED25}" name="Column15666" dataDxfId="718"/>
    <tableColumn id="15667" xr3:uid="{1C4DBF8E-2B78-C444-91E0-ED3F1E2F1ED0}" name="Column15667" dataDxfId="717"/>
    <tableColumn id="15668" xr3:uid="{A39CF42B-0E22-7145-AAC9-50FD4F5821D6}" name="Column15668" dataDxfId="716"/>
    <tableColumn id="15669" xr3:uid="{38AFA555-6A4F-1045-AA48-F18E536C6B84}" name="Column15669" dataDxfId="715"/>
    <tableColumn id="15670" xr3:uid="{B85F2429-7A72-E649-960E-77C622B53A46}" name="Column15670" dataDxfId="714"/>
    <tableColumn id="15671" xr3:uid="{E53C18E6-CC22-EF49-BB7C-A0415DF4CA36}" name="Column15671" dataDxfId="713"/>
    <tableColumn id="15672" xr3:uid="{03D4040C-2F02-A340-81A3-740F347A8848}" name="Column15672" dataDxfId="712"/>
    <tableColumn id="15673" xr3:uid="{211A2676-77C8-F741-B1D8-BCAB0482873B}" name="Column15673" dataDxfId="711"/>
    <tableColumn id="15674" xr3:uid="{41419721-FAC3-1E41-BC9F-F037C76BCA36}" name="Column15674" dataDxfId="710"/>
    <tableColumn id="15675" xr3:uid="{8B5F880F-DEEE-5B49-AA11-455501DA4763}" name="Column15675" dataDxfId="709"/>
    <tableColumn id="15676" xr3:uid="{72059E17-197C-8A42-BBC5-42DFD70AD9B0}" name="Column15676" dataDxfId="708"/>
    <tableColumn id="15677" xr3:uid="{697027E3-5B31-3E46-9D9C-710442B81458}" name="Column15677" dataDxfId="707"/>
    <tableColumn id="15678" xr3:uid="{8A0DE515-A2A2-A449-BBA8-018658B5E3CA}" name="Column15678" dataDxfId="706"/>
    <tableColumn id="15679" xr3:uid="{895D532C-194A-7B4E-9AA5-9110651FA74F}" name="Column15679" dataDxfId="705"/>
    <tableColumn id="15680" xr3:uid="{F4A15094-10A1-5C46-A26B-8AF65BD6455B}" name="Column15680" dataDxfId="704"/>
    <tableColumn id="15681" xr3:uid="{FCBE17FA-D953-2246-830E-5F89F079575F}" name="Column15681" dataDxfId="703"/>
    <tableColumn id="15682" xr3:uid="{49339ABD-321D-AF40-B853-06DA2349FFEC}" name="Column15682" dataDxfId="702"/>
    <tableColumn id="15683" xr3:uid="{A2CB862D-7840-9846-B23D-B4D4DA44C93E}" name="Column15683" dataDxfId="701"/>
    <tableColumn id="15684" xr3:uid="{3F0F3E5F-107D-C94F-8DC3-96501B6E9331}" name="Column15684" dataDxfId="700"/>
    <tableColumn id="15685" xr3:uid="{5BBF28D8-A07E-6344-BAF4-2F1D60B2184F}" name="Column15685" dataDxfId="699"/>
    <tableColumn id="15686" xr3:uid="{28CC223D-E844-0242-8511-2A14403FB0D3}" name="Column15686" dataDxfId="698"/>
    <tableColumn id="15687" xr3:uid="{4F905457-E72A-F54E-91BE-188EE952EE77}" name="Column15687" dataDxfId="697"/>
    <tableColumn id="15688" xr3:uid="{CB01CEE0-D677-A344-90B8-6B9E17706C6F}" name="Column15688" dataDxfId="696"/>
    <tableColumn id="15689" xr3:uid="{CCC6EC95-E983-804B-A051-D16DEF53A1EF}" name="Column15689" dataDxfId="695"/>
    <tableColumn id="15690" xr3:uid="{B13A40E8-FBA9-BD4D-9A09-9A0ACBC37F57}" name="Column15690" dataDxfId="694"/>
    <tableColumn id="15691" xr3:uid="{858F45A0-899B-0148-A64E-F850ADF03A0F}" name="Column15691" dataDxfId="693"/>
    <tableColumn id="15692" xr3:uid="{B5D99905-9126-B34E-8FAD-939CF2F39D7F}" name="Column15692" dataDxfId="692"/>
    <tableColumn id="15693" xr3:uid="{F7241D8B-5A8B-D94D-80CC-F95441362E5B}" name="Column15693" dataDxfId="691"/>
    <tableColumn id="15694" xr3:uid="{68A047C7-831C-2845-BF71-CD3DF2E9F15D}" name="Column15694" dataDxfId="690"/>
    <tableColumn id="15695" xr3:uid="{5ECDA742-E792-A448-9D5F-577F45F907AD}" name="Column15695" dataDxfId="689"/>
    <tableColumn id="15696" xr3:uid="{0CF4E4F6-8118-3B42-B5D7-86A3DF1E9E0E}" name="Column15696" dataDxfId="688"/>
    <tableColumn id="15697" xr3:uid="{82AD9CD8-AF90-4C46-B138-0D82050A109E}" name="Column15697" dataDxfId="687"/>
    <tableColumn id="15698" xr3:uid="{1CE38AF0-6AD7-8C43-8CA3-AF344B190C0C}" name="Column15698" dataDxfId="686"/>
    <tableColumn id="15699" xr3:uid="{8E20D386-0183-0B47-BBCF-5C5050306E8E}" name="Column15699" dataDxfId="685"/>
    <tableColumn id="15700" xr3:uid="{26EE0CB2-7548-4742-8292-1C91CC6FACE7}" name="Column15700" dataDxfId="684"/>
    <tableColumn id="15701" xr3:uid="{C12E9AFA-F566-0C44-BDB9-03EE62BCD618}" name="Column15701" dataDxfId="683"/>
    <tableColumn id="15702" xr3:uid="{97470A41-8399-0C49-8767-9599C1F15EB6}" name="Column15702" dataDxfId="682"/>
    <tableColumn id="15703" xr3:uid="{FA11C6DB-5E4D-D04E-9891-614B646A5431}" name="Column15703" dataDxfId="681"/>
    <tableColumn id="15704" xr3:uid="{E6E6EFFC-98CF-0441-9D39-9013AA78598F}" name="Column15704" dataDxfId="680"/>
    <tableColumn id="15705" xr3:uid="{64C72774-FD9F-5E4F-9CDF-711E768C5EB0}" name="Column15705" dataDxfId="679"/>
    <tableColumn id="15706" xr3:uid="{20714D4F-EED2-DB46-A958-0555B6F87721}" name="Column15706" dataDxfId="678"/>
    <tableColumn id="15707" xr3:uid="{80BD7219-5C73-B84F-9220-1CC7D7B17A8C}" name="Column15707" dataDxfId="677"/>
    <tableColumn id="15708" xr3:uid="{9F53BDC3-DB95-A941-A793-864BCBE8FA8C}" name="Column15708" dataDxfId="676"/>
    <tableColumn id="15709" xr3:uid="{AE4AF2BF-E7A4-8D4C-B8B3-F0EE0179BEBF}" name="Column15709" dataDxfId="675"/>
    <tableColumn id="15710" xr3:uid="{D0426760-825A-C747-9B87-77D805BDCDBC}" name="Column15710" dataDxfId="674"/>
    <tableColumn id="15711" xr3:uid="{DCC3D3E1-D334-FA4D-B2AA-B62FB30D8D1E}" name="Column15711" dataDxfId="673"/>
    <tableColumn id="15712" xr3:uid="{385ECB7A-FB66-5343-BF73-479743421669}" name="Column15712" dataDxfId="672"/>
    <tableColumn id="15713" xr3:uid="{03513600-5CA1-4E43-A214-C68C8B5F478F}" name="Column15713" dataDxfId="671"/>
    <tableColumn id="15714" xr3:uid="{9D4F6A6D-FD54-A445-B580-5975A2F2A881}" name="Column15714" dataDxfId="670"/>
    <tableColumn id="15715" xr3:uid="{57CFEB48-F623-8E42-86BD-4255697479F8}" name="Column15715" dataDxfId="669"/>
    <tableColumn id="15716" xr3:uid="{59917FF8-13FB-734E-9232-AEB786F1C50C}" name="Column15716" dataDxfId="668"/>
    <tableColumn id="15717" xr3:uid="{F8BA244C-8AED-524C-B152-CA829254D858}" name="Column15717" dataDxfId="667"/>
    <tableColumn id="15718" xr3:uid="{1D1959BB-2A9F-6044-802B-7052FB064197}" name="Column15718" dataDxfId="666"/>
    <tableColumn id="15719" xr3:uid="{A31B6B77-4CAE-5E40-B678-2437DE0E9C25}" name="Column15719" dataDxfId="665"/>
    <tableColumn id="15720" xr3:uid="{C37AC8C3-7F71-3247-8C2D-194B35D8C31D}" name="Column15720" dataDxfId="664"/>
    <tableColumn id="15721" xr3:uid="{FC51C864-7E6C-1E48-8C65-E5B36EB2F508}" name="Column15721" dataDxfId="663"/>
    <tableColumn id="15722" xr3:uid="{BC69B0B6-C44F-DC4E-B7F4-084846FBA367}" name="Column15722" dataDxfId="662"/>
    <tableColumn id="15723" xr3:uid="{373AD1D5-9E89-6649-B284-EFDE5D7AF8C8}" name="Column15723" dataDxfId="661"/>
    <tableColumn id="15724" xr3:uid="{DBD79D37-0F8F-744B-B4F1-6A3B2C4C0F0A}" name="Column15724" dataDxfId="660"/>
    <tableColumn id="15725" xr3:uid="{F0B17FD7-5DB7-4440-BE64-C56C4464DFC3}" name="Column15725" dataDxfId="659"/>
    <tableColumn id="15726" xr3:uid="{5B783E57-6EC0-1946-8F23-A33EF7896297}" name="Column15726" dataDxfId="658"/>
    <tableColumn id="15727" xr3:uid="{7421E095-2CBA-8F4F-B682-9AAAEBB39AD2}" name="Column15727" dataDxfId="657"/>
    <tableColumn id="15728" xr3:uid="{E97069F3-5A00-2948-9F68-F7A2B94BCCFE}" name="Column15728" dataDxfId="656"/>
    <tableColumn id="15729" xr3:uid="{60C38B65-3E66-5540-9840-AF3079B10272}" name="Column15729" dataDxfId="655"/>
    <tableColumn id="15730" xr3:uid="{677506DB-4359-8F4F-B1F3-688E57C8EEBF}" name="Column15730" dataDxfId="654"/>
    <tableColumn id="15731" xr3:uid="{BB49C10B-8917-F848-ACD0-A55912355A1D}" name="Column15731" dataDxfId="653"/>
    <tableColumn id="15732" xr3:uid="{2C177900-259D-4D4B-9F60-45DA74C65D77}" name="Column15732" dataDxfId="652"/>
    <tableColumn id="15733" xr3:uid="{2451049B-8716-4446-8029-BB355A649627}" name="Column15733" dataDxfId="651"/>
    <tableColumn id="15734" xr3:uid="{093B5405-DF79-0F43-977F-D7E93E5CC34E}" name="Column15734" dataDxfId="650"/>
    <tableColumn id="15735" xr3:uid="{73568F24-687C-F34C-89DF-2238EAFB9AC4}" name="Column15735" dataDxfId="649"/>
    <tableColumn id="15736" xr3:uid="{73B8FEB5-ED40-A04E-9EEB-31CDEE35A2A7}" name="Column15736" dataDxfId="648"/>
    <tableColumn id="15737" xr3:uid="{7252633D-5B64-E347-BE31-93E4AE8984C7}" name="Column15737" dataDxfId="647"/>
    <tableColumn id="15738" xr3:uid="{39960B36-1725-FD46-AFFF-23972899A65C}" name="Column15738" dataDxfId="646"/>
    <tableColumn id="15739" xr3:uid="{5268DE25-CC7A-DC4C-96DA-21C9A2BC9FF7}" name="Column15739" dataDxfId="645"/>
    <tableColumn id="15740" xr3:uid="{1EBF7731-A6D0-5D4E-8285-1AEAE1540D47}" name="Column15740" dataDxfId="644"/>
    <tableColumn id="15741" xr3:uid="{389F29E9-5863-E744-8077-5E94764343FA}" name="Column15741" dataDxfId="643"/>
    <tableColumn id="15742" xr3:uid="{60EA5A0A-7177-C14E-BCE1-288A3F19DB10}" name="Column15742" dataDxfId="642"/>
    <tableColumn id="15743" xr3:uid="{83947291-9D1C-CE4A-9B58-94778E46D41E}" name="Column15743" dataDxfId="641"/>
    <tableColumn id="15744" xr3:uid="{078BCFCF-3046-B14D-BDBA-F8A9E7C77DDF}" name="Column15744" dataDxfId="640"/>
    <tableColumn id="15745" xr3:uid="{6372A280-97F0-654A-BE91-F694880ABCB2}" name="Column15745" dataDxfId="639"/>
    <tableColumn id="15746" xr3:uid="{B9935785-3842-E046-9345-247A6E354035}" name="Column15746" dataDxfId="638"/>
    <tableColumn id="15747" xr3:uid="{6AF31002-8DA5-CF4C-9F05-308F3FA7333C}" name="Column15747" dataDxfId="637"/>
    <tableColumn id="15748" xr3:uid="{02F00246-3506-C64E-BF94-B874C96FB606}" name="Column15748" dataDxfId="636"/>
    <tableColumn id="15749" xr3:uid="{59D4921E-DA52-A74D-9411-AEDDED9F31F3}" name="Column15749" dataDxfId="635"/>
    <tableColumn id="15750" xr3:uid="{A149DBE4-AB1C-7440-948E-1086AA957187}" name="Column15750" dataDxfId="634"/>
    <tableColumn id="15751" xr3:uid="{4FD25A88-1C39-0948-9F75-624EEC89C6FA}" name="Column15751" dataDxfId="633"/>
    <tableColumn id="15752" xr3:uid="{DEB207FA-59D4-9C44-A3DA-8B0BB2560741}" name="Column15752" dataDxfId="632"/>
    <tableColumn id="15753" xr3:uid="{C12CAF67-5B37-CD4C-B7FE-0AD69DD9A714}" name="Column15753" dataDxfId="631"/>
    <tableColumn id="15754" xr3:uid="{671159DE-8F88-084C-BEC3-D947264BDA55}" name="Column15754" dataDxfId="630"/>
    <tableColumn id="15755" xr3:uid="{405D4F2F-9681-CA40-976B-938B1F6DC7A5}" name="Column15755" dataDxfId="629"/>
    <tableColumn id="15756" xr3:uid="{D382B84A-AB04-B34F-A034-3A213F6310D6}" name="Column15756" dataDxfId="628"/>
    <tableColumn id="15757" xr3:uid="{8F9A4DFB-AA37-CA4D-ADC6-B789103A2239}" name="Column15757" dataDxfId="627"/>
    <tableColumn id="15758" xr3:uid="{77B23022-3875-124C-9720-F5AC94EC29EC}" name="Column15758" dataDxfId="626"/>
    <tableColumn id="15759" xr3:uid="{7CBF2E8D-CE0D-4346-B3B3-58D86D7F64E6}" name="Column15759" dataDxfId="625"/>
    <tableColumn id="15760" xr3:uid="{2EFD79A3-43B3-1340-ADA1-D2812A3F8B40}" name="Column15760" dataDxfId="624"/>
    <tableColumn id="15761" xr3:uid="{46839B1E-45DE-994C-9C2D-972F762893BB}" name="Column15761" dataDxfId="623"/>
    <tableColumn id="15762" xr3:uid="{9A746998-DB92-DE48-BADC-FD6636326630}" name="Column15762" dataDxfId="622"/>
    <tableColumn id="15763" xr3:uid="{3920A23E-87FA-9E49-877D-04014C30B7F2}" name="Column15763" dataDxfId="621"/>
    <tableColumn id="15764" xr3:uid="{983A001D-A8F5-F042-AAAB-75A030498D56}" name="Column15764" dataDxfId="620"/>
    <tableColumn id="15765" xr3:uid="{A01B4DEF-DA97-3C44-B76A-25DBE5B37AD4}" name="Column15765" dataDxfId="619"/>
    <tableColumn id="15766" xr3:uid="{82C68691-2E3A-F94C-AE72-673B1B4C883E}" name="Column15766" dataDxfId="618"/>
    <tableColumn id="15767" xr3:uid="{ABD378C8-23A5-2249-BA4F-72BBFFC24F7C}" name="Column15767" dataDxfId="617"/>
    <tableColumn id="15768" xr3:uid="{5CD3128D-0B21-484F-B72E-504E09E7B327}" name="Column15768" dataDxfId="616"/>
    <tableColumn id="15769" xr3:uid="{9AFCD6C4-9538-9348-975C-23973CBC4E5E}" name="Column15769" dataDxfId="615"/>
    <tableColumn id="15770" xr3:uid="{DF728AEA-91B4-D54F-831F-F356AAE3B9B7}" name="Column15770" dataDxfId="614"/>
    <tableColumn id="15771" xr3:uid="{FE1604C8-3D51-EB41-9955-91BDEADF6A5D}" name="Column15771" dataDxfId="613"/>
    <tableColumn id="15772" xr3:uid="{A2A68299-A9EF-6342-8938-2DD0B9476882}" name="Column15772" dataDxfId="612"/>
    <tableColumn id="15773" xr3:uid="{B8F573FF-1C7B-9748-80A2-7DCEDD2A660F}" name="Column15773" dataDxfId="611"/>
    <tableColumn id="15774" xr3:uid="{A4DF5481-2CC8-0243-9991-898635827B1F}" name="Column15774" dataDxfId="610"/>
    <tableColumn id="15775" xr3:uid="{7B6B09C0-1A15-5543-96CF-9BAA750DA98B}" name="Column15775" dataDxfId="609"/>
    <tableColumn id="15776" xr3:uid="{B9DA1E74-EF0C-9F48-AD92-4966A97EC2D3}" name="Column15776" dataDxfId="608"/>
    <tableColumn id="15777" xr3:uid="{D8AB341C-CFB4-0C47-861C-C309A46603D6}" name="Column15777" dataDxfId="607"/>
    <tableColumn id="15778" xr3:uid="{29D83F7C-EB00-1D40-A53D-E2B3A15A9989}" name="Column15778" dataDxfId="606"/>
    <tableColumn id="15779" xr3:uid="{77605091-74C8-C747-810B-8A5D7AADCDC2}" name="Column15779" dataDxfId="605"/>
    <tableColumn id="15780" xr3:uid="{AB9EC280-5539-BA45-8D18-5298CD934A50}" name="Column15780" dataDxfId="604"/>
    <tableColumn id="15781" xr3:uid="{FA193ADE-7811-F744-B303-09DC5ED73A2F}" name="Column15781" dataDxfId="603"/>
    <tableColumn id="15782" xr3:uid="{EAC40594-640D-2E41-A220-C2C66599A6A2}" name="Column15782" dataDxfId="602"/>
    <tableColumn id="15783" xr3:uid="{13C3B058-06FD-9B4A-828C-84AF9331BCDB}" name="Column15783" dataDxfId="601"/>
    <tableColumn id="15784" xr3:uid="{8DBFA997-7249-2347-8189-1304C3213678}" name="Column15784" dataDxfId="600"/>
    <tableColumn id="15785" xr3:uid="{81F6AE6C-2B81-E54A-AF37-351C7AE4AA6F}" name="Column15785" dataDxfId="599"/>
    <tableColumn id="15786" xr3:uid="{466266FF-D8B5-3A40-BA17-253E51AC63B0}" name="Column15786" dataDxfId="598"/>
    <tableColumn id="15787" xr3:uid="{9A297FF3-DEDB-1345-8256-81C3B56ACDCB}" name="Column15787" dataDxfId="597"/>
    <tableColumn id="15788" xr3:uid="{9AFF9C8F-426A-534A-A6BC-EA781A2FD4E1}" name="Column15788" dataDxfId="596"/>
    <tableColumn id="15789" xr3:uid="{205B81F8-E93A-4C40-B33E-92261F3052EB}" name="Column15789" dataDxfId="595"/>
    <tableColumn id="15790" xr3:uid="{090CA3EF-8FF0-B74A-BDCE-C4DFB8CA2E55}" name="Column15790" dataDxfId="594"/>
    <tableColumn id="15791" xr3:uid="{F7539BA6-2401-084E-A135-2D7AF1B10670}" name="Column15791" dataDxfId="593"/>
    <tableColumn id="15792" xr3:uid="{4BD0A59C-63FF-5C42-B16A-8C128C301409}" name="Column15792" dataDxfId="592"/>
    <tableColumn id="15793" xr3:uid="{DE9B873D-5F60-5E4A-8954-C0692DE162F3}" name="Column15793" dataDxfId="591"/>
    <tableColumn id="15794" xr3:uid="{9EC80A9A-F335-0542-9BAF-6D6B7F3BBF6D}" name="Column15794" dataDxfId="590"/>
    <tableColumn id="15795" xr3:uid="{97B46895-07B9-BA42-AB83-2C632747DE42}" name="Column15795" dataDxfId="589"/>
    <tableColumn id="15796" xr3:uid="{81A07E16-B139-A642-AF11-4DC64448FC7F}" name="Column15796" dataDxfId="588"/>
    <tableColumn id="15797" xr3:uid="{AFEBAC61-23B0-C543-88BE-C12D82A29032}" name="Column15797" dataDxfId="587"/>
    <tableColumn id="15798" xr3:uid="{C92EAECE-5B20-5042-B32F-338B6D81FBC3}" name="Column15798" dataDxfId="586"/>
    <tableColumn id="15799" xr3:uid="{B7267779-EE18-1A42-9E06-64EC15B080D5}" name="Column15799" dataDxfId="585"/>
    <tableColumn id="15800" xr3:uid="{D261C13A-7942-D04C-9292-BA9DC354FB80}" name="Column15800" dataDxfId="584"/>
    <tableColumn id="15801" xr3:uid="{850F8F0B-72B2-994B-93C2-A0F49BA89339}" name="Column15801" dataDxfId="583"/>
    <tableColumn id="15802" xr3:uid="{38A3DD1F-65E6-D14D-B204-0039468570E5}" name="Column15802" dataDxfId="582"/>
    <tableColumn id="15803" xr3:uid="{C5C7E70B-ED79-A144-9DE4-A384A1F824AF}" name="Column15803" dataDxfId="581"/>
    <tableColumn id="15804" xr3:uid="{D58D5F9E-9A81-E84A-9519-96AC7DBE4E50}" name="Column15804" dataDxfId="580"/>
    <tableColumn id="15805" xr3:uid="{9F9C1E62-6137-144B-99CE-43B4E7262A17}" name="Column15805" dataDxfId="579"/>
    <tableColumn id="15806" xr3:uid="{D064CACE-7F21-2347-ABC2-2E21DE4CCC27}" name="Column15806" dataDxfId="578"/>
    <tableColumn id="15807" xr3:uid="{09C702B8-F847-3E4B-B249-A355CD9D5161}" name="Column15807" dataDxfId="577"/>
    <tableColumn id="15808" xr3:uid="{527F1B08-DE57-904B-A7EB-291D93476BAA}" name="Column15808" dataDxfId="576"/>
    <tableColumn id="15809" xr3:uid="{5A8BFDB9-A2B1-BF4D-955E-988211BE194B}" name="Column15809" dataDxfId="575"/>
    <tableColumn id="15810" xr3:uid="{4A7403AF-B667-9C44-8DDB-A6D2E87AA4DA}" name="Column15810" dataDxfId="574"/>
    <tableColumn id="15811" xr3:uid="{9F4B2D05-8C0B-6A4D-8773-42EC566AB293}" name="Column15811" dataDxfId="573"/>
    <tableColumn id="15812" xr3:uid="{C53ABD28-50E4-A540-A679-2E9D5A54E82F}" name="Column15812" dataDxfId="572"/>
    <tableColumn id="15813" xr3:uid="{ABEC0807-6297-114D-8F31-848037DD1AC0}" name="Column15813" dataDxfId="571"/>
    <tableColumn id="15814" xr3:uid="{1407C145-AFD2-9C46-A52B-06DB0A47B330}" name="Column15814" dataDxfId="570"/>
    <tableColumn id="15815" xr3:uid="{37ED2CC0-5E1E-AE4C-A10D-5B096D64ACD1}" name="Column15815" dataDxfId="569"/>
    <tableColumn id="15816" xr3:uid="{2F7728D7-A1AC-9B49-AEE0-A1669ACC54A4}" name="Column15816" dataDxfId="568"/>
    <tableColumn id="15817" xr3:uid="{C1F2E0D6-5917-0C47-9FF8-FD1AEE498C62}" name="Column15817" dataDxfId="567"/>
    <tableColumn id="15818" xr3:uid="{6B6EB27F-2D49-1749-BD7D-A5F8D4B9893E}" name="Column15818" dataDxfId="566"/>
    <tableColumn id="15819" xr3:uid="{0A76C57E-B806-2541-AB4E-CC18AEBB00C0}" name="Column15819" dataDxfId="565"/>
    <tableColumn id="15820" xr3:uid="{D4CEB3EF-A57F-C741-A12A-975365F79A1A}" name="Column15820" dataDxfId="564"/>
    <tableColumn id="15821" xr3:uid="{69EFD9E0-11AE-E34F-93D3-F67D7815FE52}" name="Column15821" dataDxfId="563"/>
    <tableColumn id="15822" xr3:uid="{72A25F05-1A4F-F649-9F92-66BAC096FD2A}" name="Column15822" dataDxfId="562"/>
    <tableColumn id="15823" xr3:uid="{93F235D4-66DB-FD41-85F4-23AE71EEBCF0}" name="Column15823" dataDxfId="561"/>
    <tableColumn id="15824" xr3:uid="{7588BE30-ABB0-1447-B7DE-0672E9F2B30A}" name="Column15824" dataDxfId="560"/>
    <tableColumn id="15825" xr3:uid="{A618B836-C99A-8748-B4E0-242BDC2C9A0B}" name="Column15825" dataDxfId="559"/>
    <tableColumn id="15826" xr3:uid="{DFAF1FB9-DEC6-BE41-B199-16AAAB7FA1E8}" name="Column15826" dataDxfId="558"/>
    <tableColumn id="15827" xr3:uid="{734C607B-95C2-4345-B985-BAB4D6E7E6A7}" name="Column15827" dataDxfId="557"/>
    <tableColumn id="15828" xr3:uid="{36308D30-D892-8347-A639-86C8C26E5ADB}" name="Column15828" dataDxfId="556"/>
    <tableColumn id="15829" xr3:uid="{D6994183-2D34-3E44-9506-9DD1F8FF7104}" name="Column15829" dataDxfId="555"/>
    <tableColumn id="15830" xr3:uid="{9F40C8E3-4706-D14D-B232-FDFD82852156}" name="Column15830" dataDxfId="554"/>
    <tableColumn id="15831" xr3:uid="{A0276FBA-EC15-7C4F-95DF-E047A9C46644}" name="Column15831" dataDxfId="553"/>
    <tableColumn id="15832" xr3:uid="{4D7808FE-78C9-FA46-82C2-3EC6931874FA}" name="Column15832" dataDxfId="552"/>
    <tableColumn id="15833" xr3:uid="{FD8C637E-2634-B54D-B9ED-AF9131F65363}" name="Column15833" dataDxfId="551"/>
    <tableColumn id="15834" xr3:uid="{6F754760-1789-954A-84A9-22D64F3C9794}" name="Column15834" dataDxfId="550"/>
    <tableColumn id="15835" xr3:uid="{24FFFC15-BE17-B54D-8ABD-9B5408BFF5EA}" name="Column15835" dataDxfId="549"/>
    <tableColumn id="15836" xr3:uid="{5F47E8AA-B7A0-D940-A4E9-9F47FFAD9EE2}" name="Column15836" dataDxfId="548"/>
    <tableColumn id="15837" xr3:uid="{1BBE7890-CC79-ED49-83A7-2474A5F7A8AE}" name="Column15837" dataDxfId="547"/>
    <tableColumn id="15838" xr3:uid="{E1324D60-F938-A143-99B0-C915332A34D7}" name="Column15838" dataDxfId="546"/>
    <tableColumn id="15839" xr3:uid="{603E4286-B631-2F43-A3B0-0449ABD3C3C2}" name="Column15839" dataDxfId="545"/>
    <tableColumn id="15840" xr3:uid="{5EEE1A70-A328-4F4B-B4C2-8C4F373AE325}" name="Column15840" dataDxfId="544"/>
    <tableColumn id="15841" xr3:uid="{80CF5941-0D77-4A47-A308-A2B572BE90B7}" name="Column15841" dataDxfId="543"/>
    <tableColumn id="15842" xr3:uid="{D08BA9A8-15E1-6943-ACA6-06C65A3F38D7}" name="Column15842" dataDxfId="542"/>
    <tableColumn id="15843" xr3:uid="{989F9119-8B8D-B347-BF35-7074209D9E36}" name="Column15843" dataDxfId="541"/>
    <tableColumn id="15844" xr3:uid="{1F26EF90-79FE-4147-8F43-A619112B88EA}" name="Column15844" dataDxfId="540"/>
    <tableColumn id="15845" xr3:uid="{4AF581FA-524D-BA42-BCDB-E9077017BC2C}" name="Column15845" dataDxfId="539"/>
    <tableColumn id="15846" xr3:uid="{B9A950B9-8600-444A-B422-A629C2378F37}" name="Column15846" dataDxfId="538"/>
    <tableColumn id="15847" xr3:uid="{93E27A14-47F7-0443-8C1A-84CED3FFCAEC}" name="Column15847" dataDxfId="537"/>
    <tableColumn id="15848" xr3:uid="{136A7B25-B668-6F47-8807-0FD5F6E61A92}" name="Column15848" dataDxfId="536"/>
    <tableColumn id="15849" xr3:uid="{41696E5A-7C67-DD45-83C8-BC277D2A60A8}" name="Column15849" dataDxfId="535"/>
    <tableColumn id="15850" xr3:uid="{45783B2E-F4B9-1D44-8458-4C682E4117F2}" name="Column15850" dataDxfId="534"/>
    <tableColumn id="15851" xr3:uid="{5A59B145-56B3-E441-9125-00A9D5DF6303}" name="Column15851" dataDxfId="533"/>
    <tableColumn id="15852" xr3:uid="{80A8E66B-149F-0243-BD37-1EA3429C7586}" name="Column15852" dataDxfId="532"/>
    <tableColumn id="15853" xr3:uid="{046A4641-CBB8-7B44-AD66-49326F2CF413}" name="Column15853" dataDxfId="531"/>
    <tableColumn id="15854" xr3:uid="{8F11C553-A46B-C44D-A026-17626AE8D0C2}" name="Column15854" dataDxfId="530"/>
    <tableColumn id="15855" xr3:uid="{8D7CC916-68E6-1D4B-8635-8D8FD5AF50FC}" name="Column15855" dataDxfId="529"/>
    <tableColumn id="15856" xr3:uid="{9B14CDB9-1A18-DC44-AA9E-B1F7F853B0E1}" name="Column15856" dataDxfId="528"/>
    <tableColumn id="15857" xr3:uid="{3C5DBB0B-7AA0-B742-9255-F7B9F21D6717}" name="Column15857" dataDxfId="527"/>
    <tableColumn id="15858" xr3:uid="{20243620-5BED-3A4E-89B1-66B2BF784345}" name="Column15858" dataDxfId="526"/>
    <tableColumn id="15859" xr3:uid="{F948E517-E37E-BD46-B599-416D8A49BFE3}" name="Column15859" dataDxfId="525"/>
    <tableColumn id="15860" xr3:uid="{DA397706-172A-8A49-B7B7-D48AE0682D34}" name="Column15860" dataDxfId="524"/>
    <tableColumn id="15861" xr3:uid="{9474E3E0-41F3-7844-8AF4-91C51778F36E}" name="Column15861" dataDxfId="523"/>
    <tableColumn id="15862" xr3:uid="{6427D05E-52D0-F54B-99AB-D5DCF0F3C72B}" name="Column15862" dataDxfId="522"/>
    <tableColumn id="15863" xr3:uid="{A71AEFF4-6290-B540-A478-6D0EB45827FD}" name="Column15863" dataDxfId="521"/>
    <tableColumn id="15864" xr3:uid="{EAABEAE7-4D4F-F447-96F3-FDB17C910971}" name="Column15864" dataDxfId="520"/>
    <tableColumn id="15865" xr3:uid="{C3143CDE-BF2A-A448-B0F6-6789C9E66EE5}" name="Column15865" dataDxfId="519"/>
    <tableColumn id="15866" xr3:uid="{B6948F1D-2770-2F4B-8FDE-320B49A2BC3C}" name="Column15866" dataDxfId="518"/>
    <tableColumn id="15867" xr3:uid="{9265B305-B7ED-2641-AD66-DF4EAEDFB88A}" name="Column15867" dataDxfId="517"/>
    <tableColumn id="15868" xr3:uid="{8AF2BC59-F626-C344-B1B4-FC28A215CA63}" name="Column15868" dataDxfId="516"/>
    <tableColumn id="15869" xr3:uid="{882CFF97-48BC-3840-BFA0-5682BB413610}" name="Column15869" dataDxfId="515"/>
    <tableColumn id="15870" xr3:uid="{0536BFED-FB4A-C94C-A781-AC443FE0D4C9}" name="Column15870" dataDxfId="514"/>
    <tableColumn id="15871" xr3:uid="{823073E1-CEB3-574E-A20F-E5A598B661EA}" name="Column15871" dataDxfId="513"/>
    <tableColumn id="15872" xr3:uid="{6B42C5A0-44D1-8944-9620-C992446D8E8B}" name="Column15872" dataDxfId="512"/>
    <tableColumn id="15873" xr3:uid="{4C1B92C0-89C0-6145-BDA1-75C29E053990}" name="Column15873" dataDxfId="511"/>
    <tableColumn id="15874" xr3:uid="{1F3DBC50-D6CF-E14D-82CA-687DDA75665C}" name="Column15874" dataDxfId="510"/>
    <tableColumn id="15875" xr3:uid="{581AF7FD-1D70-3741-AA26-9293550446A4}" name="Column15875" dataDxfId="509"/>
    <tableColumn id="15876" xr3:uid="{DCD44884-CD56-E741-8746-87B2555A69F9}" name="Column15876" dataDxfId="508"/>
    <tableColumn id="15877" xr3:uid="{732B1FD5-4186-5448-9A43-5F8E594DDBD4}" name="Column15877" dataDxfId="507"/>
    <tableColumn id="15878" xr3:uid="{7BBBF58E-2A8C-5C45-819C-16E2B8410CF2}" name="Column15878" dataDxfId="506"/>
    <tableColumn id="15879" xr3:uid="{3703E2E9-7ECF-B243-9A28-B81C48CB5012}" name="Column15879" dataDxfId="505"/>
    <tableColumn id="15880" xr3:uid="{69D70491-ED88-E141-A663-72E99371B19F}" name="Column15880" dataDxfId="504"/>
    <tableColumn id="15881" xr3:uid="{17E598CA-A577-7949-92B0-0FFDFFCC95E4}" name="Column15881" dataDxfId="503"/>
    <tableColumn id="15882" xr3:uid="{1A8A7A93-A855-964B-B65D-563D768CC7A4}" name="Column15882" dataDxfId="502"/>
    <tableColumn id="15883" xr3:uid="{E5C8DF39-24F6-4846-A42C-27F6710824D3}" name="Column15883" dataDxfId="501"/>
    <tableColumn id="15884" xr3:uid="{742A2620-5387-FE47-BED0-6BE953F178ED}" name="Column15884" dataDxfId="500"/>
    <tableColumn id="15885" xr3:uid="{5680C9EF-071D-6E4D-8D11-8755B7527C11}" name="Column15885" dataDxfId="499"/>
    <tableColumn id="15886" xr3:uid="{7AA38C60-4D8D-E24C-BC04-CFF42DEC1709}" name="Column15886" dataDxfId="498"/>
    <tableColumn id="15887" xr3:uid="{CA0C9892-E48B-4B4E-A0AB-8C2637D65F0C}" name="Column15887" dataDxfId="497"/>
    <tableColumn id="15888" xr3:uid="{77FE6A77-5504-3049-972A-6A020FB3656D}" name="Column15888" dataDxfId="496"/>
    <tableColumn id="15889" xr3:uid="{BCD16796-3F1D-3B44-B13C-8CA0EBE881AB}" name="Column15889" dataDxfId="495"/>
    <tableColumn id="15890" xr3:uid="{2E09DE20-F9A3-B343-8151-6289EAD196F0}" name="Column15890" dataDxfId="494"/>
    <tableColumn id="15891" xr3:uid="{745D110D-1555-6741-8317-E48176C0D3E8}" name="Column15891" dataDxfId="493"/>
    <tableColumn id="15892" xr3:uid="{ED95E9F3-1803-2149-932C-93B2C85372EE}" name="Column15892" dataDxfId="492"/>
    <tableColumn id="15893" xr3:uid="{84FA493B-78C3-3A41-B2B0-0E407BD6211A}" name="Column15893" dataDxfId="491"/>
    <tableColumn id="15894" xr3:uid="{72E6DB62-25A2-2A40-B114-0E10465C8ED0}" name="Column15894" dataDxfId="490"/>
    <tableColumn id="15895" xr3:uid="{4931DF6D-928A-DD4A-999C-8EFF0CD46FB0}" name="Column15895" dataDxfId="489"/>
    <tableColumn id="15896" xr3:uid="{D3CE445A-4A3E-0242-A933-C0001C8F617C}" name="Column15896" dataDxfId="488"/>
    <tableColumn id="15897" xr3:uid="{56D81215-3BA0-6140-9782-AEF77D8E07D0}" name="Column15897" dataDxfId="487"/>
    <tableColumn id="15898" xr3:uid="{3C3E7075-4731-9B4E-8BB9-5E04A256AA0F}" name="Column15898" dataDxfId="486"/>
    <tableColumn id="15899" xr3:uid="{80974004-254D-7547-846C-FA38A9219AC8}" name="Column15899" dataDxfId="485"/>
    <tableColumn id="15900" xr3:uid="{C39A55D5-7AAD-B74B-9AC6-F1CD2E7766C4}" name="Column15900" dataDxfId="484"/>
    <tableColumn id="15901" xr3:uid="{E8B027CE-51C4-A441-9EC4-339133F7902D}" name="Column15901" dataDxfId="483"/>
    <tableColumn id="15902" xr3:uid="{1D7A92B6-6943-514B-80E8-434254FCE794}" name="Column15902" dataDxfId="482"/>
    <tableColumn id="15903" xr3:uid="{26E04A18-E9E7-A54F-9178-6B79857A99CA}" name="Column15903" dataDxfId="481"/>
    <tableColumn id="15904" xr3:uid="{3F94BFE0-30D8-484F-A563-D0300FF3360E}" name="Column15904" dataDxfId="480"/>
    <tableColumn id="15905" xr3:uid="{0B3948B2-2D7E-4E46-BC3E-D4D5522EF3D0}" name="Column15905" dataDxfId="479"/>
    <tableColumn id="15906" xr3:uid="{667079E1-557C-6B41-99CD-791C2A22446D}" name="Column15906" dataDxfId="478"/>
    <tableColumn id="15907" xr3:uid="{BC2FDBC1-47BB-1449-A346-7AD5F3C3AF9C}" name="Column15907" dataDxfId="477"/>
    <tableColumn id="15908" xr3:uid="{7F058087-F452-A942-ABCC-BE3496D5D822}" name="Column15908" dataDxfId="476"/>
    <tableColumn id="15909" xr3:uid="{1F0CF526-51FE-0240-881A-54A9D4B5865B}" name="Column15909" dataDxfId="475"/>
    <tableColumn id="15910" xr3:uid="{FC853A47-859A-0548-BFF4-1ABD4B48BB25}" name="Column15910" dataDxfId="474"/>
    <tableColumn id="15911" xr3:uid="{C5CC0FD4-2472-634E-A2D3-0DEAB100C9A5}" name="Column15911" dataDxfId="473"/>
    <tableColumn id="15912" xr3:uid="{FFD53CBD-90D2-2A48-830B-E2D934CC0B2B}" name="Column15912" dataDxfId="472"/>
    <tableColumn id="15913" xr3:uid="{B8F55D37-3DB4-6645-AC2C-29205C53FF78}" name="Column15913" dataDxfId="471"/>
    <tableColumn id="15914" xr3:uid="{0C3040D9-15D9-DB41-A4C1-F77DFE91617F}" name="Column15914" dataDxfId="470"/>
    <tableColumn id="15915" xr3:uid="{0A39587C-D3CE-7B4A-87B8-1CA3094449E3}" name="Column15915" dataDxfId="469"/>
    <tableColumn id="15916" xr3:uid="{BF7402E7-E0C8-DE43-AD5C-AFAAC79EA989}" name="Column15916" dataDxfId="468"/>
    <tableColumn id="15917" xr3:uid="{FDDB538D-5F35-034F-871D-BA3C2BDAA989}" name="Column15917" dataDxfId="467"/>
    <tableColumn id="15918" xr3:uid="{DAFA9CF8-283A-C24B-AC55-99B228867315}" name="Column15918" dataDxfId="466"/>
    <tableColumn id="15919" xr3:uid="{2D4AE51C-710A-C840-85D6-D93BF7D13B5C}" name="Column15919" dataDxfId="465"/>
    <tableColumn id="15920" xr3:uid="{2868E0BE-04B4-5C43-9887-1DB06A51E086}" name="Column15920" dataDxfId="464"/>
    <tableColumn id="15921" xr3:uid="{714883A4-7C0A-9B46-8753-9923D0718751}" name="Column15921" dataDxfId="463"/>
    <tableColumn id="15922" xr3:uid="{4956FEA8-CCE8-1240-9D46-FD8F398BA0DB}" name="Column15922" dataDxfId="462"/>
    <tableColumn id="15923" xr3:uid="{2675B9E1-F079-3B44-B117-9EFC7AF202E0}" name="Column15923" dataDxfId="461"/>
    <tableColumn id="15924" xr3:uid="{33D72429-3E83-D54F-A9D9-3D4CC9FB19E8}" name="Column15924" dataDxfId="460"/>
    <tableColumn id="15925" xr3:uid="{5546B18B-5AC9-714D-8098-B5E23B6E9A13}" name="Column15925" dataDxfId="459"/>
    <tableColumn id="15926" xr3:uid="{623AE835-DB52-B147-9B2A-0528D8B1FBC9}" name="Column15926" dataDxfId="458"/>
    <tableColumn id="15927" xr3:uid="{6CCDB54C-040D-BA47-B114-4C2FCCA41048}" name="Column15927" dataDxfId="457"/>
    <tableColumn id="15928" xr3:uid="{516D430B-B81F-6242-8AD9-9C776DD5ACC9}" name="Column15928" dataDxfId="456"/>
    <tableColumn id="15929" xr3:uid="{8CCEF20A-B6AD-6A40-94C3-30A31DF85040}" name="Column15929" dataDxfId="455"/>
    <tableColumn id="15930" xr3:uid="{B3DDE6FA-1784-0A46-9E74-C80903CFA8C5}" name="Column15930" dataDxfId="454"/>
    <tableColumn id="15931" xr3:uid="{2C14C70A-24BD-BF43-BF6C-EE1D19E14FA1}" name="Column15931" dataDxfId="453"/>
    <tableColumn id="15932" xr3:uid="{406254A8-0B12-D64D-A701-1E2A6A21D104}" name="Column15932" dataDxfId="452"/>
    <tableColumn id="15933" xr3:uid="{90C1F34B-20F2-A944-81B2-9D5C2DD38244}" name="Column15933" dataDxfId="451"/>
    <tableColumn id="15934" xr3:uid="{5FFA4B46-D3E2-6646-97B6-755759CD1467}" name="Column15934" dataDxfId="450"/>
    <tableColumn id="15935" xr3:uid="{E3A2D3FA-0645-5148-9CF3-A31640D7732F}" name="Column15935" dataDxfId="449"/>
    <tableColumn id="15936" xr3:uid="{EBDFE592-060A-724B-A9DC-A94F9E25D388}" name="Column15936" dataDxfId="448"/>
    <tableColumn id="15937" xr3:uid="{BDCC88C5-4189-3247-82CA-5A113ABF61E6}" name="Column15937" dataDxfId="447"/>
    <tableColumn id="15938" xr3:uid="{5DBF1701-CD5A-B14A-B2D3-31A010945C91}" name="Column15938" dataDxfId="446"/>
    <tableColumn id="15939" xr3:uid="{6F703346-77F0-294E-9E21-574B170F3379}" name="Column15939" dataDxfId="445"/>
    <tableColumn id="15940" xr3:uid="{9EFFAF6E-2DAA-634D-8C48-914A6ADABAD6}" name="Column15940" dataDxfId="444"/>
    <tableColumn id="15941" xr3:uid="{82BC016F-9CBE-9046-8772-4B9471EB712E}" name="Column15941" dataDxfId="443"/>
    <tableColumn id="15942" xr3:uid="{CDD3615E-66A9-954A-A88D-1744AD6B5D27}" name="Column15942" dataDxfId="442"/>
    <tableColumn id="15943" xr3:uid="{7EC5E489-8A62-E84C-86E7-C41F95EB6D3D}" name="Column15943" dataDxfId="441"/>
    <tableColumn id="15944" xr3:uid="{B6FEA93D-EC9D-BE40-B66D-34111A9BAB71}" name="Column15944" dataDxfId="440"/>
    <tableColumn id="15945" xr3:uid="{5A89F2F3-8F61-C742-B271-FE25E71A885F}" name="Column15945" dataDxfId="439"/>
    <tableColumn id="15946" xr3:uid="{03744453-D781-E148-A6E4-7863DC78AE4A}" name="Column15946" dataDxfId="438"/>
    <tableColumn id="15947" xr3:uid="{2851ABAC-3DDF-DF4B-97E5-921425F80F81}" name="Column15947" dataDxfId="437"/>
    <tableColumn id="15948" xr3:uid="{D18706E4-9A8C-8749-B408-34F27B77B5CF}" name="Column15948" dataDxfId="436"/>
    <tableColumn id="15949" xr3:uid="{3C802F09-13F6-6A47-9840-C763D56A6CDA}" name="Column15949" dataDxfId="435"/>
    <tableColumn id="15950" xr3:uid="{444821C8-F0BB-714E-85DE-93F9A3E03B18}" name="Column15950" dataDxfId="434"/>
    <tableColumn id="15951" xr3:uid="{20541B51-CC38-274E-8D69-4D945FCB859B}" name="Column15951" dataDxfId="433"/>
    <tableColumn id="15952" xr3:uid="{8071BD60-6D23-CB4B-96C0-5884B901BEA4}" name="Column15952" dataDxfId="432"/>
    <tableColumn id="15953" xr3:uid="{86513F83-3F8B-7C4F-A05B-EE16F701B5B6}" name="Column15953" dataDxfId="431"/>
    <tableColumn id="15954" xr3:uid="{80E51241-7A25-5D4D-BB35-50A1199BDF15}" name="Column15954" dataDxfId="430"/>
    <tableColumn id="15955" xr3:uid="{28B886F1-5126-C341-A3B4-D31809C596B1}" name="Column15955" dataDxfId="429"/>
    <tableColumn id="15956" xr3:uid="{EA42B73A-4BCB-DB40-B9D7-48C8F7763E24}" name="Column15956" dataDxfId="428"/>
    <tableColumn id="15957" xr3:uid="{09105202-9FDC-9443-ABD3-6033717089F4}" name="Column15957" dataDxfId="427"/>
    <tableColumn id="15958" xr3:uid="{94C34194-56E9-0F41-B5BB-5BCACE468CD9}" name="Column15958" dataDxfId="426"/>
    <tableColumn id="15959" xr3:uid="{6CC17AA7-6CAA-1549-A9D2-9FEDA1F96841}" name="Column15959" dataDxfId="425"/>
    <tableColumn id="15960" xr3:uid="{2C52C6C6-BA37-0E4C-A577-4243DF8D86B8}" name="Column15960" dataDxfId="424"/>
    <tableColumn id="15961" xr3:uid="{43A6415C-7EFA-C645-8A5B-4D29D4C4E20F}" name="Column15961" dataDxfId="423"/>
    <tableColumn id="15962" xr3:uid="{24C33BE3-999E-8048-AC92-0164189952FE}" name="Column15962" dataDxfId="422"/>
    <tableColumn id="15963" xr3:uid="{93DF13BF-C62E-8746-A689-2AEB252F0453}" name="Column15963" dataDxfId="421"/>
    <tableColumn id="15964" xr3:uid="{C728C111-C279-1A42-8B51-46851394DC79}" name="Column15964" dataDxfId="420"/>
    <tableColumn id="15965" xr3:uid="{6EC0C7F8-3AD4-F24E-A6EA-AD8CE3DBD99C}" name="Column15965" dataDxfId="419"/>
    <tableColumn id="15966" xr3:uid="{E2714EC5-C19C-5F43-B551-CC53F0AF324E}" name="Column15966" dataDxfId="418"/>
    <tableColumn id="15967" xr3:uid="{2A544A6E-C08B-7846-B0C0-AD6D3BC3E204}" name="Column15967" dataDxfId="417"/>
    <tableColumn id="15968" xr3:uid="{2B24E88B-6763-2D4F-B898-BEAC8619C91C}" name="Column15968" dataDxfId="416"/>
    <tableColumn id="15969" xr3:uid="{65A6584F-6AF4-1A49-9DBB-53A008C7B193}" name="Column15969" dataDxfId="415"/>
    <tableColumn id="15970" xr3:uid="{9AF14F04-4843-E443-A938-D755F1E91512}" name="Column15970" dataDxfId="414"/>
    <tableColumn id="15971" xr3:uid="{09BA0204-3D17-8541-9F25-A10B14A99953}" name="Column15971" dataDxfId="413"/>
    <tableColumn id="15972" xr3:uid="{5CBC28BA-DEE2-6F44-A4C0-05BB6B737C0B}" name="Column15972" dataDxfId="412"/>
    <tableColumn id="15973" xr3:uid="{470F0A28-8D46-1346-A72A-3ACE2D663C1E}" name="Column15973" dataDxfId="411"/>
    <tableColumn id="15974" xr3:uid="{261E9D8A-8DBC-0A4B-9292-9BF8E597AD11}" name="Column15974" dataDxfId="410"/>
    <tableColumn id="15975" xr3:uid="{637F18DB-4DF6-CF41-9D0A-544D43208721}" name="Column15975" dataDxfId="409"/>
    <tableColumn id="15976" xr3:uid="{E9D55B3A-DB76-8140-8F3F-62DC6452E815}" name="Column15976" dataDxfId="408"/>
    <tableColumn id="15977" xr3:uid="{AF9A151E-4E68-214F-9B0C-8483A8F9CAC8}" name="Column15977" dataDxfId="407"/>
    <tableColumn id="15978" xr3:uid="{B34C0E07-7ADB-3545-900C-78AC41990CB2}" name="Column15978" dataDxfId="406"/>
    <tableColumn id="15979" xr3:uid="{E98AC0E1-16AE-BA4E-89CA-21D8FDD95158}" name="Column15979" dataDxfId="405"/>
    <tableColumn id="15980" xr3:uid="{1492609A-1F5D-EC44-99E3-28610C633629}" name="Column15980" dataDxfId="404"/>
    <tableColumn id="15981" xr3:uid="{E56B0095-A8B2-6747-8855-84F7AB7FDD5A}" name="Column15981" dataDxfId="403"/>
    <tableColumn id="15982" xr3:uid="{01005383-D3AA-FE4F-B2FA-C7BE985D1A42}" name="Column15982" dataDxfId="402"/>
    <tableColumn id="15983" xr3:uid="{30013B43-822D-5A4B-84AC-09129CB5D122}" name="Column15983" dataDxfId="401"/>
    <tableColumn id="15984" xr3:uid="{D86AB33A-BFD7-9648-887A-6DA900E9EB4F}" name="Column15984" dataDxfId="400"/>
    <tableColumn id="15985" xr3:uid="{DA4FFDA5-8A4B-9248-90BB-593E7D887669}" name="Column15985" dataDxfId="399"/>
    <tableColumn id="15986" xr3:uid="{62D1D26F-86D3-EC4D-BF14-032DD6328E07}" name="Column15986" dataDxfId="398"/>
    <tableColumn id="15987" xr3:uid="{D13A94D7-087F-5F4F-BE9D-1D6D4BB9E734}" name="Column15987" dataDxfId="397"/>
    <tableColumn id="15988" xr3:uid="{B7955ECA-8630-984C-A6C2-C0139404F21A}" name="Column15988" dataDxfId="396"/>
    <tableColumn id="15989" xr3:uid="{32096098-A4AE-2444-B2CC-F7C4BEAAEB66}" name="Column15989" dataDxfId="395"/>
    <tableColumn id="15990" xr3:uid="{F15CBB66-4CAC-B84D-A789-5396F7A4C429}" name="Column15990" dataDxfId="394"/>
    <tableColumn id="15991" xr3:uid="{0B24E3A6-83AD-434B-B178-2FBCB6A7BCB2}" name="Column15991" dataDxfId="393"/>
    <tableColumn id="15992" xr3:uid="{525FA8EC-A4C8-014C-90CE-EF38BC948486}" name="Column15992" dataDxfId="392"/>
    <tableColumn id="15993" xr3:uid="{E6A0960C-D422-CA4A-B022-1E29B33A06EE}" name="Column15993" dataDxfId="391"/>
    <tableColumn id="15994" xr3:uid="{2C6D8B23-C601-A84D-AF7C-502D953517EF}" name="Column15994" dataDxfId="390"/>
    <tableColumn id="15995" xr3:uid="{43D62E98-E444-B240-98E7-22B7111554D0}" name="Column15995" dataDxfId="389"/>
    <tableColumn id="15996" xr3:uid="{0A597C3D-6049-6D44-9781-7E4ACB74893D}" name="Column15996" dataDxfId="388"/>
    <tableColumn id="15997" xr3:uid="{2F75464D-F963-FF44-8AC8-BC80CCE2E0FF}" name="Column15997" dataDxfId="387"/>
    <tableColumn id="15998" xr3:uid="{06923820-E540-0945-8C56-9C438D068A0D}" name="Column15998" dataDxfId="386"/>
    <tableColumn id="15999" xr3:uid="{2AE772DA-A87B-D94C-9888-E0B99C63047F}" name="Column15999" dataDxfId="385"/>
    <tableColumn id="16000" xr3:uid="{E4B56341-B329-F24B-95CE-00EE78EC2933}" name="Column16000" dataDxfId="384"/>
    <tableColumn id="16001" xr3:uid="{D0EC6F00-2EBB-AB4E-B6F6-196B843AA0E6}" name="Column16001" dataDxfId="383"/>
    <tableColumn id="16002" xr3:uid="{F19FA8E5-F1F4-3E48-AC05-C606787A9594}" name="Column16002" dataDxfId="382"/>
    <tableColumn id="16003" xr3:uid="{CB710BDA-5675-6744-83AE-34B9C843FD8F}" name="Column16003" dataDxfId="381"/>
    <tableColumn id="16004" xr3:uid="{AEEA7B9C-34D6-F340-BAD5-8BF736C37589}" name="Column16004" dataDxfId="380"/>
    <tableColumn id="16005" xr3:uid="{26B04C2E-C6BD-1E4A-8B37-8440F31B027B}" name="Column16005" dataDxfId="379"/>
    <tableColumn id="16006" xr3:uid="{B9632DBB-2666-6E4F-9E73-8A1638F8D0B4}" name="Column16006" dataDxfId="378"/>
    <tableColumn id="16007" xr3:uid="{1571751A-D88B-254C-A688-4EC40BAEA6A4}" name="Column16007" dataDxfId="377"/>
    <tableColumn id="16008" xr3:uid="{E14F784C-6141-A448-B160-08A126AE6528}" name="Column16008" dataDxfId="376"/>
    <tableColumn id="16009" xr3:uid="{298FC76A-B8D2-734B-9540-478E94F6BB7D}" name="Column16009" dataDxfId="375"/>
    <tableColumn id="16010" xr3:uid="{EB544C66-B320-6F4A-9B84-4E3A762149D6}" name="Column16010" dataDxfId="374"/>
    <tableColumn id="16011" xr3:uid="{8FE24B7D-3248-1A46-A8F5-F387C4D14BA2}" name="Column16011" dataDxfId="373"/>
    <tableColumn id="16012" xr3:uid="{DD49E6A4-A3A2-DC49-84A6-5FCBE9A9B6C3}" name="Column16012" dataDxfId="372"/>
    <tableColumn id="16013" xr3:uid="{3F6261C7-A18D-AE41-A4FB-B6ACEC10A2DD}" name="Column16013" dataDxfId="371"/>
    <tableColumn id="16014" xr3:uid="{0235B41F-BFAE-874E-A3C7-58BBDC8BAAFA}" name="Column16014" dataDxfId="370"/>
    <tableColumn id="16015" xr3:uid="{E6C2C512-583B-2E4D-8E46-F46B3507D94F}" name="Column16015" dataDxfId="369"/>
    <tableColumn id="16016" xr3:uid="{FC5D99EE-1433-FF4F-8767-DCCA49F3CB82}" name="Column16016" dataDxfId="368"/>
    <tableColumn id="16017" xr3:uid="{56874A60-552A-C245-9271-BC8F25FACFA3}" name="Column16017" dataDxfId="367"/>
    <tableColumn id="16018" xr3:uid="{A6C942CA-63BA-F747-AB77-21BBAC2A737E}" name="Column16018" dataDxfId="366"/>
    <tableColumn id="16019" xr3:uid="{7A0D2FEB-4CB1-1549-993D-085702210FBA}" name="Column16019" dataDxfId="365"/>
    <tableColumn id="16020" xr3:uid="{35A012D2-1280-144E-8071-0ACC841202A5}" name="Column16020" dataDxfId="364"/>
    <tableColumn id="16021" xr3:uid="{6A64A9BC-40F9-E54B-9618-1FCF11E29209}" name="Column16021" dataDxfId="363"/>
    <tableColumn id="16022" xr3:uid="{F2ACB044-8E25-8A47-8B8F-80D1FCC16F70}" name="Column16022" dataDxfId="362"/>
    <tableColumn id="16023" xr3:uid="{B088BE24-9C86-534E-B840-A25617BC3EA3}" name="Column16023" dataDxfId="361"/>
    <tableColumn id="16024" xr3:uid="{A5693A37-8CAF-B249-A5FE-258EB490FDFC}" name="Column16024" dataDxfId="360"/>
    <tableColumn id="16025" xr3:uid="{098C1EDC-F7AC-B442-A7DB-D3D58293F50E}" name="Column16025" dataDxfId="359"/>
    <tableColumn id="16026" xr3:uid="{217E50A8-D5F4-C84D-B1BD-3EEDC6337B20}" name="Column16026" dataDxfId="358"/>
    <tableColumn id="16027" xr3:uid="{39E3B5E9-0761-F14C-92FA-756B1969AA78}" name="Column16027" dataDxfId="357"/>
    <tableColumn id="16028" xr3:uid="{DAD771FA-DFA0-324D-8B98-0FC075E7EFDC}" name="Column16028" dataDxfId="356"/>
    <tableColumn id="16029" xr3:uid="{F45880B5-37DF-2349-9741-EC137EBD82C2}" name="Column16029" dataDxfId="355"/>
    <tableColumn id="16030" xr3:uid="{046BAD57-F0E3-204E-B249-CDC850D06C2F}" name="Column16030" dataDxfId="354"/>
    <tableColumn id="16031" xr3:uid="{91333C4C-B8E1-D44A-8BE2-A0F255EEE553}" name="Column16031" dataDxfId="353"/>
    <tableColumn id="16032" xr3:uid="{D21D5B1F-6967-FD4B-A147-BA52A7727C12}" name="Column16032" dataDxfId="352"/>
    <tableColumn id="16033" xr3:uid="{D4A2D42A-E04A-5949-8AE7-28EA8BD0BD00}" name="Column16033" dataDxfId="351"/>
    <tableColumn id="16034" xr3:uid="{1C791214-49F0-7645-BAF0-8C8EF23C1DED}" name="Column16034" dataDxfId="350"/>
    <tableColumn id="16035" xr3:uid="{3459FF77-8FC3-BA42-80D4-986D86040EB4}" name="Column16035" dataDxfId="349"/>
    <tableColumn id="16036" xr3:uid="{17AE0704-C95A-6746-BBBD-AAEA2A963E71}" name="Column16036" dataDxfId="348"/>
    <tableColumn id="16037" xr3:uid="{BD497D07-4EC3-A14B-ADFD-FD8A4772583E}" name="Column16037" dataDxfId="347"/>
    <tableColumn id="16038" xr3:uid="{6FA67F2B-433A-EC41-8F06-70AC6FDF0F2F}" name="Column16038" dataDxfId="346"/>
    <tableColumn id="16039" xr3:uid="{612EB6AD-5425-7B43-892F-F3C7712FEF07}" name="Column16039" dataDxfId="345"/>
    <tableColumn id="16040" xr3:uid="{03CB10BA-E0ED-3041-915E-B1E60EF0BA5A}" name="Column16040" dataDxfId="344"/>
    <tableColumn id="16041" xr3:uid="{85E067C9-8507-3041-BD39-54C179F3D507}" name="Column16041" dataDxfId="343"/>
    <tableColumn id="16042" xr3:uid="{9CACAAA8-9A68-7B4E-A0B7-F600341AECD9}" name="Column16042" dataDxfId="342"/>
    <tableColumn id="16043" xr3:uid="{014DB2AF-88DC-6449-87FD-DCB4D469AEE7}" name="Column16043" dataDxfId="341"/>
    <tableColumn id="16044" xr3:uid="{CE7986EA-D845-3642-ADA8-DB423EDA6A0C}" name="Column16044" dataDxfId="340"/>
    <tableColumn id="16045" xr3:uid="{ABC47C27-E61B-3E41-AB28-D0DE2BCCADE4}" name="Column16045" dataDxfId="339"/>
    <tableColumn id="16046" xr3:uid="{AAA19817-65F4-D24E-859B-0A75E30D024E}" name="Column16046" dataDxfId="338"/>
    <tableColumn id="16047" xr3:uid="{2EF9ED4A-02FE-9F47-8C0A-51D6FBBF067A}" name="Column16047" dataDxfId="337"/>
    <tableColumn id="16048" xr3:uid="{24CB4561-37A5-6B4D-AE69-48CA300406A1}" name="Column16048" dataDxfId="336"/>
    <tableColumn id="16049" xr3:uid="{5A836EAC-FE99-004F-B751-D4E40D874432}" name="Column16049" dataDxfId="335"/>
    <tableColumn id="16050" xr3:uid="{35047EA3-47FF-9544-BCDE-86E17315CE49}" name="Column16050" dataDxfId="334"/>
    <tableColumn id="16051" xr3:uid="{6BCD9FD5-65ED-504E-9BE6-BE69514AD15F}" name="Column16051" dataDxfId="333"/>
    <tableColumn id="16052" xr3:uid="{1EA00368-B3EA-454E-AA8B-16D92331AE1E}" name="Column16052" dataDxfId="332"/>
    <tableColumn id="16053" xr3:uid="{DBF2172F-BA26-144A-84C6-83D4003AEC3E}" name="Column16053" dataDxfId="331"/>
    <tableColumn id="16054" xr3:uid="{075AECD6-F721-9B4A-A6F5-299703DC9F4E}" name="Column16054" dataDxfId="330"/>
    <tableColumn id="16055" xr3:uid="{739FA13B-0024-2A48-9FBD-20E6FDBC7EBB}" name="Column16055" dataDxfId="329"/>
    <tableColumn id="16056" xr3:uid="{706C365C-EE16-8241-AD7C-7CB8DC2EA646}" name="Column16056" dataDxfId="328"/>
    <tableColumn id="16057" xr3:uid="{92F8F9ED-E3D7-5E46-A88A-55CCEFF15828}" name="Column16057" dataDxfId="327"/>
    <tableColumn id="16058" xr3:uid="{E0D5CFB6-BC35-994D-9D08-B26E69E72C3C}" name="Column16058" dataDxfId="326"/>
    <tableColumn id="16059" xr3:uid="{79B8C91A-0BBD-A94C-A256-203BF0EECD44}" name="Column16059" dataDxfId="325"/>
    <tableColumn id="16060" xr3:uid="{14D9B990-02F0-5245-87EC-00AC3EF75A67}" name="Column16060" dataDxfId="324"/>
    <tableColumn id="16061" xr3:uid="{770CC71D-2848-1148-94C9-6A58C6DCE130}" name="Column16061" dataDxfId="323"/>
    <tableColumn id="16062" xr3:uid="{BE7F9AB3-865C-4A47-A738-141FC6FE05FC}" name="Column16062" dataDxfId="322"/>
    <tableColumn id="16063" xr3:uid="{64CE5FEE-0D2F-564B-87A8-840921D3265D}" name="Column16063" dataDxfId="321"/>
    <tableColumn id="16064" xr3:uid="{5C724E9C-FE44-3543-8627-B068BC9A48C8}" name="Column16064" dataDxfId="320"/>
    <tableColumn id="16065" xr3:uid="{27C4F3FD-AE6C-BD45-B329-25B001318A81}" name="Column16065" dataDxfId="319"/>
    <tableColumn id="16066" xr3:uid="{F310E93F-6E2B-EF44-B4BC-D69FE112047C}" name="Column16066" dataDxfId="318"/>
    <tableColumn id="16067" xr3:uid="{89614F59-7568-9B4C-9BDF-8D624F079AD0}" name="Column16067" dataDxfId="317"/>
    <tableColumn id="16068" xr3:uid="{0AA3038A-FDE7-9648-8CCB-C1D6C8DB6408}" name="Column16068" dataDxfId="316"/>
    <tableColumn id="16069" xr3:uid="{6F9D0C83-F4F8-7F40-A4B6-5CE52BAFAC23}" name="Column16069" dataDxfId="315"/>
    <tableColumn id="16070" xr3:uid="{6F7B78DF-AD52-D04D-A8A6-A6FDAC325D79}" name="Column16070" dataDxfId="314"/>
    <tableColumn id="16071" xr3:uid="{A77E90F0-E101-604B-8766-8C9281E5C73C}" name="Column16071" dataDxfId="313"/>
    <tableColumn id="16072" xr3:uid="{A283E9E0-4942-C64D-AD4D-C166768300A3}" name="Column16072" dataDxfId="312"/>
    <tableColumn id="16073" xr3:uid="{3E5519B2-AFD3-8F48-91AD-B7BDF212985C}" name="Column16073" dataDxfId="311"/>
    <tableColumn id="16074" xr3:uid="{3D9D1C6A-84D9-DE4E-AFEF-2A4D8F3E6D6A}" name="Column16074" dataDxfId="310"/>
    <tableColumn id="16075" xr3:uid="{AD6049CB-8090-8C44-81F0-ED596D7BE3EC}" name="Column16075" dataDxfId="309"/>
    <tableColumn id="16076" xr3:uid="{D382212A-3208-964D-9591-38C422007FDF}" name="Column16076" dataDxfId="308"/>
    <tableColumn id="16077" xr3:uid="{BAB8609C-2DA9-BC47-8C6B-6F47B97A2B8B}" name="Column16077" dataDxfId="307"/>
    <tableColumn id="16078" xr3:uid="{5CDA858A-8A83-BF45-B1F5-D8250FCDF7E3}" name="Column16078" dataDxfId="306"/>
    <tableColumn id="16079" xr3:uid="{69FEDE55-A595-0C44-97D6-0D075B47B0BB}" name="Column16079" dataDxfId="305"/>
    <tableColumn id="16080" xr3:uid="{D04B0552-D82D-5B45-AE3C-8033959F9470}" name="Column16080" dataDxfId="304"/>
    <tableColumn id="16081" xr3:uid="{F945AA05-7C14-C34B-BE00-E87D021150E5}" name="Column16081" dataDxfId="303"/>
    <tableColumn id="16082" xr3:uid="{4031D232-FD3A-FD40-930D-29969C073DBE}" name="Column16082" dataDxfId="302"/>
    <tableColumn id="16083" xr3:uid="{DEF020D2-2104-C348-8C82-E334DB0AF5EE}" name="Column16083" dataDxfId="301"/>
    <tableColumn id="16084" xr3:uid="{AFF832D7-AA61-F64C-A7F8-61863DEC9CC5}" name="Column16084" dataDxfId="300"/>
    <tableColumn id="16085" xr3:uid="{42DFEF4A-8F76-B042-9087-B442CB14D2B0}" name="Column16085" dataDxfId="299"/>
    <tableColumn id="16086" xr3:uid="{45744DE1-3C60-0F49-BDB7-50DB34E4609D}" name="Column16086" dataDxfId="298"/>
    <tableColumn id="16087" xr3:uid="{B5AABA0C-753B-4340-AE26-FBF77F05F2B3}" name="Column16087" dataDxfId="297"/>
    <tableColumn id="16088" xr3:uid="{3059C7EE-D1FB-E843-B4B1-694CEBBE8373}" name="Column16088" dataDxfId="296"/>
    <tableColumn id="16089" xr3:uid="{F0445B89-A45B-4745-A078-7807EE2B6B09}" name="Column16089" dataDxfId="295"/>
    <tableColumn id="16090" xr3:uid="{BACDE4DB-52F1-6645-988B-72EF67367922}" name="Column16090" dataDxfId="294"/>
    <tableColumn id="16091" xr3:uid="{5AB0E530-E52F-EB4C-AAAD-BBD0874ED003}" name="Column16091" dataDxfId="293"/>
    <tableColumn id="16092" xr3:uid="{6F710FBC-68C1-4D49-A60A-2302E4028795}" name="Column16092" dataDxfId="292"/>
    <tableColumn id="16093" xr3:uid="{D7F6AD8A-73C4-A042-8541-238A33B03873}" name="Column16093" dataDxfId="291"/>
    <tableColumn id="16094" xr3:uid="{0B613D08-2286-AA42-AC35-6837270FE434}" name="Column16094" dataDxfId="290"/>
    <tableColumn id="16095" xr3:uid="{E0AE403F-1B83-B34D-A354-707AE2EF9D03}" name="Column16095" dataDxfId="289"/>
    <tableColumn id="16096" xr3:uid="{D19E21EB-BC31-4E4E-B5B1-E3FCC97140B9}" name="Column16096" dataDxfId="288"/>
    <tableColumn id="16097" xr3:uid="{A984A333-936A-5B4D-85CF-595E19C8BC8A}" name="Column16097" dataDxfId="287"/>
    <tableColumn id="16098" xr3:uid="{EF0E204A-DEFE-1F4E-94A1-B56F3954FBA5}" name="Column16098" dataDxfId="286"/>
    <tableColumn id="16099" xr3:uid="{D4344E6F-79B6-B54C-8826-E48FA765CD97}" name="Column16099" dataDxfId="285"/>
    <tableColumn id="16100" xr3:uid="{CEBCC5AE-F7F1-3449-B399-061E89895C3F}" name="Column16100" dataDxfId="284"/>
    <tableColumn id="16101" xr3:uid="{59057FBF-4AFE-C248-861B-D4C59BAC95EF}" name="Column16101" dataDxfId="283"/>
    <tableColumn id="16102" xr3:uid="{0B23C46B-D218-9043-89F7-7800795F3167}" name="Column16102" dataDxfId="282"/>
    <tableColumn id="16103" xr3:uid="{D2C94BAC-4469-F448-AC9A-3155EE6C6970}" name="Column16103" dataDxfId="281"/>
    <tableColumn id="16104" xr3:uid="{D85362B1-3A4A-DC4C-B2B3-FD6032D9AF9D}" name="Column16104" dataDxfId="280"/>
    <tableColumn id="16105" xr3:uid="{B035F23E-2711-E346-80A8-7F60E08E4B86}" name="Column16105" dataDxfId="279"/>
    <tableColumn id="16106" xr3:uid="{680A1D87-A45E-C044-A740-991886D5D51B}" name="Column16106" dataDxfId="278"/>
    <tableColumn id="16107" xr3:uid="{78A71EA2-670B-7745-B15E-0D82EABB76AB}" name="Column16107" dataDxfId="277"/>
    <tableColumn id="16108" xr3:uid="{09C9A0BC-618F-8044-939A-E54C6DF618E2}" name="Column16108" dataDxfId="276"/>
    <tableColumn id="16109" xr3:uid="{8A3DF2F3-124A-BD48-9075-4804FBE63BD0}" name="Column16109" dataDxfId="275"/>
    <tableColumn id="16110" xr3:uid="{F1AC5E6A-6A91-3C42-ABB6-42B8945607DF}" name="Column16110" dataDxfId="274"/>
    <tableColumn id="16111" xr3:uid="{BBB87A08-6123-274E-AD4F-D0BD181DF496}" name="Column16111" dataDxfId="273"/>
    <tableColumn id="16112" xr3:uid="{FC0EA04A-865D-204E-B50C-9556CF3E4936}" name="Column16112" dataDxfId="272"/>
    <tableColumn id="16113" xr3:uid="{44A2AB4E-AEFC-8C43-99E2-3F55DC756F2E}" name="Column16113" dataDxfId="271"/>
    <tableColumn id="16114" xr3:uid="{D9677996-8CDD-F740-B460-3C6588E8F88E}" name="Column16114" dataDxfId="270"/>
    <tableColumn id="16115" xr3:uid="{3AE7EC42-302D-CF45-8753-C24E1CA252A1}" name="Column16115" dataDxfId="269"/>
    <tableColumn id="16116" xr3:uid="{636FEE88-5555-A84D-8FCF-8E9281813233}" name="Column16116" dataDxfId="268"/>
    <tableColumn id="16117" xr3:uid="{A3FAF7FE-0388-0A40-89F9-33580A4B9CBF}" name="Column16117" dataDxfId="267"/>
    <tableColumn id="16118" xr3:uid="{9942F8AB-51DA-7B4B-B27D-E84EAC38CF62}" name="Column16118" dataDxfId="266"/>
    <tableColumn id="16119" xr3:uid="{A8B66F52-68C8-FE46-BF0A-A877B44F3C2E}" name="Column16119" dataDxfId="265"/>
    <tableColumn id="16120" xr3:uid="{7A1A3439-7949-E64D-A22F-6B7574B8752F}" name="Column16120" dataDxfId="264"/>
    <tableColumn id="16121" xr3:uid="{85E0BAD8-EF18-F945-8CCC-40A25236CDC3}" name="Column16121" dataDxfId="263"/>
    <tableColumn id="16122" xr3:uid="{AC31C2E7-2E42-F64C-98E3-8B0BE1E21BE5}" name="Column16122" dataDxfId="262"/>
    <tableColumn id="16123" xr3:uid="{5AE93911-C08E-114E-BB6F-63D376B864B8}" name="Column16123" dataDxfId="261"/>
    <tableColumn id="16124" xr3:uid="{F841A799-81B5-2F42-AE32-764B481B32FE}" name="Column16124" dataDxfId="260"/>
    <tableColumn id="16125" xr3:uid="{727F85D9-581D-384C-87B6-0D76914EEE7C}" name="Column16125" dataDxfId="259"/>
    <tableColumn id="16126" xr3:uid="{2EBF399D-A4A7-4247-AA04-CC23FA30305C}" name="Column16126" dataDxfId="258"/>
    <tableColumn id="16127" xr3:uid="{9BA6FF16-4417-9446-A0DB-0C9C9DC2D283}" name="Column16127" dataDxfId="257"/>
    <tableColumn id="16128" xr3:uid="{EB70C7C4-88CB-5B4A-8512-EF92A5F8182C}" name="Column16128" dataDxfId="256"/>
    <tableColumn id="16129" xr3:uid="{B4ABE7EF-346E-BB47-9DA2-733D559096C1}" name="Column16129" dataDxfId="255"/>
    <tableColumn id="16130" xr3:uid="{104C029F-57FA-2546-BE23-5D8332FFFB35}" name="Column16130" dataDxfId="254"/>
    <tableColumn id="16131" xr3:uid="{B73D6CBB-98E1-D24B-A522-68269A7E2A13}" name="Column16131" dataDxfId="253"/>
    <tableColumn id="16132" xr3:uid="{68996CC9-BC45-2249-A9CA-4389C59146DD}" name="Column16132" dataDxfId="252"/>
    <tableColumn id="16133" xr3:uid="{5D8AB923-6C68-464A-A3AC-88457AC1616D}" name="Column16133" dataDxfId="251"/>
    <tableColumn id="16134" xr3:uid="{D96BC068-9D8A-9149-A392-43544A33CBD3}" name="Column16134" dataDxfId="250"/>
    <tableColumn id="16135" xr3:uid="{0730D5C9-6625-8C48-8131-FB2F698479FE}" name="Column16135" dataDxfId="249"/>
    <tableColumn id="16136" xr3:uid="{627ED542-F12A-9641-94DB-270FDE71BFC6}" name="Column16136" dataDxfId="248"/>
    <tableColumn id="16137" xr3:uid="{ECD6D862-8219-644E-A2D4-432C6BDCEDCF}" name="Column16137" dataDxfId="247"/>
    <tableColumn id="16138" xr3:uid="{7A5914F0-B25B-A04A-B201-11816BB00A62}" name="Column16138" dataDxfId="246"/>
    <tableColumn id="16139" xr3:uid="{CAAA0FD4-AE27-DE42-B246-7406DDDFF26B}" name="Column16139" dataDxfId="245"/>
    <tableColumn id="16140" xr3:uid="{7638A286-819C-A94E-A282-30FFD2EDEC46}" name="Column16140" dataDxfId="244"/>
    <tableColumn id="16141" xr3:uid="{3FD23C5A-84BF-534B-A4F5-1AF8AF4DC426}" name="Column16141" dataDxfId="243"/>
    <tableColumn id="16142" xr3:uid="{06E6D457-0056-0E42-9EA0-B6205DCEE6DA}" name="Column16142" dataDxfId="242"/>
    <tableColumn id="16143" xr3:uid="{A349B04F-E0D5-2241-8D7E-5F6A22ADB0D5}" name="Column16143" dataDxfId="241"/>
    <tableColumn id="16144" xr3:uid="{002F9117-44A4-1C42-8A60-B70F6CB71ABF}" name="Column16144" dataDxfId="240"/>
    <tableColumn id="16145" xr3:uid="{054C7E26-6CBD-6149-BA6A-7721DD99BD3A}" name="Column16145" dataDxfId="239"/>
    <tableColumn id="16146" xr3:uid="{6C491A0B-A8D3-0B49-86C0-E5EAD8ADD2E8}" name="Column16146" dataDxfId="238"/>
    <tableColumn id="16147" xr3:uid="{1819329E-C1D9-DD4F-ABFD-2CB1689D84B2}" name="Column16147" dataDxfId="237"/>
    <tableColumn id="16148" xr3:uid="{7FCBBEEA-832E-BE41-BEA4-46CBFFDE2E25}" name="Column16148" dataDxfId="236"/>
    <tableColumn id="16149" xr3:uid="{C6EFFEDB-C13C-254F-BC96-A59054E62900}" name="Column16149" dataDxfId="235"/>
    <tableColumn id="16150" xr3:uid="{BB80F4FE-7115-D74A-B0CB-4A06053D7EC5}" name="Column16150" dataDxfId="234"/>
    <tableColumn id="16151" xr3:uid="{05FF9042-F735-CA40-AA58-822F8FABEF88}" name="Column16151" dataDxfId="233"/>
    <tableColumn id="16152" xr3:uid="{A84A1942-64C1-6C45-97F6-25C20F3157B4}" name="Column16152" dataDxfId="232"/>
    <tableColumn id="16153" xr3:uid="{F3FCDF9D-528A-5449-8B34-9B405A4ADDF8}" name="Column16153" dataDxfId="231"/>
    <tableColumn id="16154" xr3:uid="{000942AD-F85F-D740-A6EF-79280AFE6BFF}" name="Column16154" dataDxfId="230"/>
    <tableColumn id="16155" xr3:uid="{ABC560AC-3131-944F-873D-A75D2B787B13}" name="Column16155" dataDxfId="229"/>
    <tableColumn id="16156" xr3:uid="{98373890-02EF-7440-87D8-0149FF93EF90}" name="Column16156" dataDxfId="228"/>
    <tableColumn id="16157" xr3:uid="{D68B8186-3A08-5A41-9364-319383840587}" name="Column16157" dataDxfId="227"/>
    <tableColumn id="16158" xr3:uid="{85F84200-7D8E-2546-9AED-409E7DDA89CD}" name="Column16158" dataDxfId="226"/>
    <tableColumn id="16159" xr3:uid="{2C1A17CA-6FF3-2048-97EE-B2DC357A71BA}" name="Column16159" dataDxfId="225"/>
    <tableColumn id="16160" xr3:uid="{69DE60EB-C78F-E040-92DA-8B2A4F39C989}" name="Column16160" dataDxfId="224"/>
    <tableColumn id="16161" xr3:uid="{83A2DC32-F522-6747-98C6-4442F5BC3A50}" name="Column16161" dataDxfId="223"/>
    <tableColumn id="16162" xr3:uid="{5531C179-F016-3047-BB1B-8D0F4FBAC681}" name="Column16162" dataDxfId="222"/>
    <tableColumn id="16163" xr3:uid="{E26BA164-3076-1646-B852-E43F8CDD1C6C}" name="Column16163" dataDxfId="221"/>
    <tableColumn id="16164" xr3:uid="{89421A07-548C-1741-BC8B-C00BE2EB6703}" name="Column16164" dataDxfId="220"/>
    <tableColumn id="16165" xr3:uid="{075FC863-006B-5844-ABB5-8D8510184462}" name="Column16165" dataDxfId="219"/>
    <tableColumn id="16166" xr3:uid="{DD1EC496-C959-7E4A-A891-4925EFF8973C}" name="Column16166" dataDxfId="218"/>
    <tableColumn id="16167" xr3:uid="{08EB2A83-60F1-1746-845F-DA141750FAA2}" name="Column16167" dataDxfId="217"/>
    <tableColumn id="16168" xr3:uid="{3BDAB0B2-7865-A340-8B8F-A1B275CC82F1}" name="Column16168" dataDxfId="216"/>
    <tableColumn id="16169" xr3:uid="{1B33BAE3-174E-D14E-A93E-5DFECEBBCEBC}" name="Column16169" dataDxfId="215"/>
    <tableColumn id="16170" xr3:uid="{342C38BD-69BD-5D42-8CCD-48F68EB068C9}" name="Column16170" dataDxfId="214"/>
    <tableColumn id="16171" xr3:uid="{AFDA1281-A84B-A748-B9AD-3153D0961D74}" name="Column16171" dataDxfId="213"/>
    <tableColumn id="16172" xr3:uid="{3876ED1A-D3E3-EB48-A136-840E5325F6CF}" name="Column16172" dataDxfId="212"/>
    <tableColumn id="16173" xr3:uid="{52B5EABA-89A8-ED43-8341-FC9EEBA46DAC}" name="Column16173" dataDxfId="211"/>
    <tableColumn id="16174" xr3:uid="{44EB4533-64D3-B048-BEAD-2B9C988C18D2}" name="Column16174" dataDxfId="210"/>
    <tableColumn id="16175" xr3:uid="{1E16E37D-806A-514C-944B-37406942198F}" name="Column16175" dataDxfId="209"/>
    <tableColumn id="16176" xr3:uid="{E4FBA65C-C861-364E-A933-D0A174FB40CD}" name="Column16176" dataDxfId="208"/>
    <tableColumn id="16177" xr3:uid="{0DFE9E41-0577-B84D-AC23-761237047B76}" name="Column16177" dataDxfId="207"/>
    <tableColumn id="16178" xr3:uid="{EB5150B7-7203-9D41-B94C-6D63A92DCCED}" name="Column16178" dataDxfId="206"/>
    <tableColumn id="16179" xr3:uid="{516E1CC1-13D1-1B45-A1D7-83AC03F7129B}" name="Column16179" dataDxfId="205"/>
    <tableColumn id="16180" xr3:uid="{AE0CB3D7-D20E-4E46-BDF7-A84A1D3187AF}" name="Column16180" dataDxfId="204"/>
    <tableColumn id="16181" xr3:uid="{F5D1934C-58D4-5245-882A-378A4018926E}" name="Column16181" dataDxfId="203"/>
    <tableColumn id="16182" xr3:uid="{96466097-D992-E749-9774-FAF3A75BC15D}" name="Column16182" dataDxfId="202"/>
    <tableColumn id="16183" xr3:uid="{77EF6C1F-66B1-1440-B37B-B005C44960DF}" name="Column16183" dataDxfId="201"/>
    <tableColumn id="16184" xr3:uid="{828C2825-4296-744D-9586-92968F3B1A55}" name="Column16184" dataDxfId="200"/>
    <tableColumn id="16185" xr3:uid="{3445C01F-0577-C342-8F00-2D72C45A549D}" name="Column16185" dataDxfId="199"/>
    <tableColumn id="16186" xr3:uid="{3EA160E1-7AF5-DC49-933C-4A09676EC697}" name="Column16186" dataDxfId="198"/>
    <tableColumn id="16187" xr3:uid="{057F92F5-6B5D-C24B-B003-2F3E755DA185}" name="Column16187" dataDxfId="197"/>
    <tableColumn id="16188" xr3:uid="{68250792-B923-7B4F-B57E-5C2EB6A8943D}" name="Column16188" dataDxfId="196"/>
    <tableColumn id="16189" xr3:uid="{5A2377A2-F578-414A-B316-B4A2CB38656B}" name="Column16189" dataDxfId="195"/>
    <tableColumn id="16190" xr3:uid="{F03EDC72-9919-FF45-9451-4808F02B52B4}" name="Column16190" dataDxfId="194"/>
    <tableColumn id="16191" xr3:uid="{C250850E-80EF-EB47-88ED-B8F152756DDA}" name="Column16191" dataDxfId="193"/>
    <tableColumn id="16192" xr3:uid="{73FD2B4A-1C0F-854A-BC64-ECF3E54AC740}" name="Column16192" dataDxfId="192"/>
    <tableColumn id="16193" xr3:uid="{8E29BEBF-4322-464C-AEC7-5FB912277CD7}" name="Column16193" dataDxfId="191"/>
    <tableColumn id="16194" xr3:uid="{6AF2E84F-BCBB-AC4C-8954-87D69F41B6C4}" name="Column16194" dataDxfId="190"/>
    <tableColumn id="16195" xr3:uid="{DAB4B5F2-2924-4540-8E38-C1FB96B1A5E9}" name="Column16195" dataDxfId="189"/>
    <tableColumn id="16196" xr3:uid="{C75B57C7-F563-EE46-ACAD-C43E5EBE7D18}" name="Column16196" dataDxfId="188"/>
    <tableColumn id="16197" xr3:uid="{A88F1AC7-AD86-E74D-B8BB-F412880F52E6}" name="Column16197" dataDxfId="187"/>
    <tableColumn id="16198" xr3:uid="{33EDE528-9F76-5A47-B9E9-451EA2AD8B44}" name="Column16198" dataDxfId="186"/>
    <tableColumn id="16199" xr3:uid="{15B7C5FE-0518-B54A-92EF-0A87C3D39F11}" name="Column16199" dataDxfId="185"/>
    <tableColumn id="16200" xr3:uid="{5F6C9393-7F0B-E948-B357-B4988391932E}" name="Column16200" dataDxfId="184"/>
    <tableColumn id="16201" xr3:uid="{D383724A-AE77-164C-8193-BB38F36A07A4}" name="Column16201" dataDxfId="183"/>
    <tableColumn id="16202" xr3:uid="{864A53A0-9595-5746-B1AC-FC03B6D1DD64}" name="Column16202" dataDxfId="182"/>
    <tableColumn id="16203" xr3:uid="{30AE6B69-744F-C146-A93F-9AB9BE1345C8}" name="Column16203" dataDxfId="181"/>
    <tableColumn id="16204" xr3:uid="{01C62AF9-B287-1843-ABF7-16F753D0C9B4}" name="Column16204" dataDxfId="180"/>
    <tableColumn id="16205" xr3:uid="{0DE0028A-5460-2E4D-A9B7-2F2112039D31}" name="Column16205" dataDxfId="179"/>
    <tableColumn id="16206" xr3:uid="{3CB8F33F-7AAC-4E42-AA68-79171ECFC415}" name="Column16206" dataDxfId="178"/>
    <tableColumn id="16207" xr3:uid="{3DC2F458-9A72-C548-B410-B9C06E20917C}" name="Column16207" dataDxfId="177"/>
    <tableColumn id="16208" xr3:uid="{4C73FCE0-1D1B-2E4F-A888-B6B042FDE48A}" name="Column16208" dataDxfId="176"/>
    <tableColumn id="16209" xr3:uid="{0F2736D7-3416-C04A-9F4F-FA26C9C3988F}" name="Column16209" dataDxfId="175"/>
    <tableColumn id="16210" xr3:uid="{02F4EF95-3E11-8548-87FB-D20F659FEB03}" name="Column16210" dataDxfId="174"/>
    <tableColumn id="16211" xr3:uid="{B72CEF41-FBF1-F645-8ECC-4122A8CA3F16}" name="Column16211" dataDxfId="173"/>
    <tableColumn id="16212" xr3:uid="{835676D1-A2D0-7F47-89A0-38A60657877C}" name="Column16212" dataDxfId="172"/>
    <tableColumn id="16213" xr3:uid="{D74E5CC0-9897-BC48-BCA7-6DC404624477}" name="Column16213" dataDxfId="171"/>
    <tableColumn id="16214" xr3:uid="{0D35C51A-87E0-2746-8FCB-5045D52FE7F5}" name="Column16214" dataDxfId="170"/>
    <tableColumn id="16215" xr3:uid="{B4149EF4-BCB0-364B-A8BD-B1DB5177EEBC}" name="Column16215" dataDxfId="169"/>
    <tableColumn id="16216" xr3:uid="{9E99B447-E681-2849-9F3D-73DC849399C1}" name="Column16216" dataDxfId="168"/>
    <tableColumn id="16217" xr3:uid="{7737EF81-37AE-4D4E-B546-682D36E44CFB}" name="Column16217" dataDxfId="167"/>
    <tableColumn id="16218" xr3:uid="{C6F8B2C1-3C44-114A-A49F-D5D7B66FFE22}" name="Column16218" dataDxfId="166"/>
    <tableColumn id="16219" xr3:uid="{5F297D3C-AC7E-D04D-A7E4-D54033940CEA}" name="Column16219" dataDxfId="165"/>
    <tableColumn id="16220" xr3:uid="{4D0E3AD0-1B51-4C46-A238-1903D29FCCB5}" name="Column16220" dataDxfId="164"/>
    <tableColumn id="16221" xr3:uid="{2E5779E2-86F6-C143-9AA8-E97FFE7A12F8}" name="Column16221" dataDxfId="163"/>
    <tableColumn id="16222" xr3:uid="{10799F07-6E19-8E45-8CE9-E9C5F97A61FE}" name="Column16222" dataDxfId="162"/>
    <tableColumn id="16223" xr3:uid="{188D084D-A84E-9948-8B54-EBB957D739D2}" name="Column16223" dataDxfId="161"/>
    <tableColumn id="16224" xr3:uid="{8662E60D-4F54-D64E-8FA0-FF06CB0223C8}" name="Column16224" dataDxfId="160"/>
    <tableColumn id="16225" xr3:uid="{080923C7-A6F6-094B-8DDD-80F29A582E86}" name="Column16225" dataDxfId="159"/>
    <tableColumn id="16226" xr3:uid="{9F1D3C88-70F2-0447-A17B-C3B358F583C2}" name="Column16226" dataDxfId="158"/>
    <tableColumn id="16227" xr3:uid="{7D03F137-C3D9-F84D-94B7-97846DD2B8D3}" name="Column16227" dataDxfId="157"/>
    <tableColumn id="16228" xr3:uid="{98D245DD-82E8-C34D-81A8-BCBFC66AB530}" name="Column16228" dataDxfId="156"/>
    <tableColumn id="16229" xr3:uid="{C029FDA4-A110-034A-BA15-71EFDA7F9ACA}" name="Column16229" dataDxfId="155"/>
    <tableColumn id="16230" xr3:uid="{AC713717-AFC6-1942-B01F-D0D32BAF9FAE}" name="Column16230" dataDxfId="154"/>
    <tableColumn id="16231" xr3:uid="{BB1827B2-FFD2-774B-B6ED-1475CED1DDA0}" name="Column16231" dataDxfId="153"/>
    <tableColumn id="16232" xr3:uid="{819F88D8-3862-D044-9316-10E0DAF884D6}" name="Column16232" dataDxfId="152"/>
    <tableColumn id="16233" xr3:uid="{9E0DEF61-1245-2E40-8F13-0B03B8A7F424}" name="Column16233" dataDxfId="151"/>
    <tableColumn id="16234" xr3:uid="{D1F1A5B2-0734-CE4C-9F3B-4D2ACCA5C9DB}" name="Column16234" dataDxfId="150"/>
    <tableColumn id="16235" xr3:uid="{EFB2E760-CF88-DD47-8232-28BDCCC320F0}" name="Column16235" dataDxfId="149"/>
    <tableColumn id="16236" xr3:uid="{CCBF9BF8-87BD-6C45-9F59-9162CEB140C7}" name="Column16236" dataDxfId="148"/>
    <tableColumn id="16237" xr3:uid="{582B4642-1056-AC47-9A5F-87563DCE323A}" name="Column16237" dataDxfId="147"/>
    <tableColumn id="16238" xr3:uid="{F38D7BD6-C52C-EE44-A74D-31C82CE8AECF}" name="Column16238" dataDxfId="146"/>
    <tableColumn id="16239" xr3:uid="{E0EE7828-26F4-7943-B4E4-FA987E8B7934}" name="Column16239" dataDxfId="145"/>
    <tableColumn id="16240" xr3:uid="{BB48608F-BA96-AF42-AAB5-C75AD55AD0D7}" name="Column16240" dataDxfId="144"/>
    <tableColumn id="16241" xr3:uid="{8EACE745-8F85-B348-8CDC-F698A5D2DC6C}" name="Column16241" dataDxfId="143"/>
    <tableColumn id="16242" xr3:uid="{C261A511-F3E4-B940-82E2-3AFA1562FF6D}" name="Column16242" dataDxfId="142"/>
    <tableColumn id="16243" xr3:uid="{E7CFDD5D-D576-B646-9527-572C1155F2C5}" name="Column16243" dataDxfId="141"/>
    <tableColumn id="16244" xr3:uid="{AE18AE19-7AC9-2747-BD5D-F8268A2CEA39}" name="Column16244" dataDxfId="140"/>
    <tableColumn id="16245" xr3:uid="{1C698F44-D6BD-9E4B-8A38-EF6E0CFED459}" name="Column16245" dataDxfId="139"/>
    <tableColumn id="16246" xr3:uid="{F3BA012E-BEE8-BC40-8548-93C1BC01BC01}" name="Column16246" dataDxfId="138"/>
    <tableColumn id="16247" xr3:uid="{2833ACBA-3894-534B-92F8-0FB056B3DC85}" name="Column16247" dataDxfId="137"/>
    <tableColumn id="16248" xr3:uid="{E756E492-611E-A148-9868-C7C56C204BFD}" name="Column16248" dataDxfId="136"/>
    <tableColumn id="16249" xr3:uid="{0A3B5043-3155-C646-B902-EA85AB961F2A}" name="Column16249" dataDxfId="135"/>
    <tableColumn id="16250" xr3:uid="{BFF804EA-7836-5A43-93B3-9AB20916C2D4}" name="Column16250" dataDxfId="134"/>
    <tableColumn id="16251" xr3:uid="{33DAE318-34C0-F04C-9A60-DD98BDCE7628}" name="Column16251" dataDxfId="133"/>
    <tableColumn id="16252" xr3:uid="{4677FD30-6B73-A445-AA5A-EDF723574C19}" name="Column16252" dataDxfId="132"/>
    <tableColumn id="16253" xr3:uid="{4D4D055C-0E46-E94A-AE6E-9C63953C7E9C}" name="Column16253" dataDxfId="131"/>
    <tableColumn id="16254" xr3:uid="{48E1D6F5-FA64-A943-B9FF-19DC647ABF44}" name="Column16254" dataDxfId="130"/>
    <tableColumn id="16255" xr3:uid="{A35985F2-DCF4-7A4F-A9A4-A97830D47F37}" name="Column16255" dataDxfId="129"/>
    <tableColumn id="16256" xr3:uid="{EEA5E1D1-195F-5748-80C8-924E24DCA226}" name="Column16256" dataDxfId="128"/>
    <tableColumn id="16257" xr3:uid="{7AED026C-2A16-F24B-8B9C-FFBA3258D872}" name="Column16257" dataDxfId="127"/>
    <tableColumn id="16258" xr3:uid="{DB79695D-84B5-2947-A624-2F5E9D909153}" name="Column16258" dataDxfId="126"/>
    <tableColumn id="16259" xr3:uid="{307B27AE-3634-9B45-81B5-6D626EE6AC5D}" name="Column16259" dataDxfId="125"/>
    <tableColumn id="16260" xr3:uid="{33A8E363-CDD4-1445-A90F-513008F8D7E8}" name="Column16260" dataDxfId="124"/>
    <tableColumn id="16261" xr3:uid="{0ACB2526-BEDA-E24D-A262-020F50F968C8}" name="Column16261" dataDxfId="123"/>
    <tableColumn id="16262" xr3:uid="{5E9ED68C-2612-B74A-ACC6-B77F2344410B}" name="Column16262" dataDxfId="122"/>
    <tableColumn id="16263" xr3:uid="{1CD7C62C-7148-934D-B329-FADE90ACF072}" name="Column16263" dataDxfId="121"/>
    <tableColumn id="16264" xr3:uid="{8B19E473-1069-054D-AC9B-E34F5BC548A6}" name="Column16264" dataDxfId="120"/>
    <tableColumn id="16265" xr3:uid="{2D97E1B2-B6C7-C340-9A57-934BD5B51DBD}" name="Column16265" dataDxfId="119"/>
    <tableColumn id="16266" xr3:uid="{0386B66B-B9CD-014D-8A66-B55BDBBB5CB3}" name="Column16266" dataDxfId="118"/>
    <tableColumn id="16267" xr3:uid="{44131F33-C6D6-394F-A794-D05E90B67520}" name="Column16267" dataDxfId="117"/>
    <tableColumn id="16268" xr3:uid="{D969DEB1-CF3D-5543-8680-EAD53F913AA7}" name="Column16268" dataDxfId="116"/>
    <tableColumn id="16269" xr3:uid="{6F42464E-153C-654F-ADE3-BAD7037E4245}" name="Column16269" dataDxfId="115"/>
    <tableColumn id="16270" xr3:uid="{DBC3336F-5A34-0440-BE1E-90E9EB947878}" name="Column16270" dataDxfId="114"/>
    <tableColumn id="16271" xr3:uid="{F0333250-FE66-9D4A-B4AF-32B281F4DF76}" name="Column16271" dataDxfId="113"/>
    <tableColumn id="16272" xr3:uid="{6025E5B9-3DFF-6E47-99A2-FE4ACE256F66}" name="Column16272" dataDxfId="112"/>
    <tableColumn id="16273" xr3:uid="{2E269094-DA4B-524E-832A-ED4EB22B3A1B}" name="Column16273" dataDxfId="111"/>
    <tableColumn id="16274" xr3:uid="{6E6D87D8-9FCD-F140-8451-CD476A365099}" name="Column16274" dataDxfId="110"/>
    <tableColumn id="16275" xr3:uid="{01E6731D-D1FB-CC4E-81BE-48ABE1EBD4BA}" name="Column16275" dataDxfId="109"/>
    <tableColumn id="16276" xr3:uid="{51F548C5-24BB-7F40-9621-8EF3DFCC04D0}" name="Column16276" dataDxfId="108"/>
    <tableColumn id="16277" xr3:uid="{7575592F-C7C5-F246-B1BD-2AED3FC16377}" name="Column16277" dataDxfId="107"/>
    <tableColumn id="16278" xr3:uid="{3E31C143-73FB-1E49-BA38-608C874F98B4}" name="Column16278" dataDxfId="106"/>
    <tableColumn id="16279" xr3:uid="{3D329565-0D90-D140-85D5-3690BC5DB952}" name="Column16279" dataDxfId="105"/>
    <tableColumn id="16280" xr3:uid="{57DBFAED-292F-794F-BE68-EB91499674D0}" name="Column16280" dataDxfId="104"/>
    <tableColumn id="16281" xr3:uid="{2B0A7A96-C911-794A-9F0F-D03BEDE6B59E}" name="Column16281" dataDxfId="103"/>
    <tableColumn id="16282" xr3:uid="{6269FCA5-4C19-2B41-84FB-441716B00FCD}" name="Column16282" dataDxfId="102"/>
    <tableColumn id="16283" xr3:uid="{2E6745D8-6EFD-9140-8A1F-734C88CCC515}" name="Column16283" dataDxfId="101"/>
    <tableColumn id="16284" xr3:uid="{3E1C5754-6135-8E4D-9A9D-6D80398298BF}" name="Column16284" dataDxfId="100"/>
    <tableColumn id="16285" xr3:uid="{5B8A3068-732F-F649-BBD4-194973047CF2}" name="Column16285" dataDxfId="99"/>
    <tableColumn id="16286" xr3:uid="{1127DBE5-DD47-264B-903B-90AEF949D7AD}" name="Column16286" dataDxfId="98"/>
    <tableColumn id="16287" xr3:uid="{E145F60C-C277-BF49-8CB4-8FB06A26E600}" name="Column16287" dataDxfId="97"/>
    <tableColumn id="16288" xr3:uid="{49CF2B6C-BD72-F241-A4F3-86030F861BFD}" name="Column16288" dataDxfId="96"/>
    <tableColumn id="16289" xr3:uid="{91AC55AC-A49C-534D-B250-A80EB4BD56C7}" name="Column16289" dataDxfId="95"/>
    <tableColumn id="16290" xr3:uid="{D0A56827-4473-2742-9896-1FED2BDA2C5F}" name="Column16290" dataDxfId="94"/>
    <tableColumn id="16291" xr3:uid="{E4F1B34D-9EF6-EF41-92C5-06327047ECCA}" name="Column16291" dataDxfId="93"/>
    <tableColumn id="16292" xr3:uid="{2FAAD451-1335-B84D-AA86-822DAFB25497}" name="Column16292" dataDxfId="92"/>
    <tableColumn id="16293" xr3:uid="{4D60FC6C-78EF-1C4D-A172-ED145364F5B4}" name="Column16293" dataDxfId="91"/>
    <tableColumn id="16294" xr3:uid="{87DFA0B1-45EA-744D-AB30-3EE8BE27A545}" name="Column16294" dataDxfId="90"/>
    <tableColumn id="16295" xr3:uid="{B518126F-5B3F-6846-AED0-89B5E2E0B25A}" name="Column16295" dataDxfId="89"/>
    <tableColumn id="16296" xr3:uid="{3ADEA2DA-9074-CD4D-A966-40520ADACE66}" name="Column16296" dataDxfId="88"/>
    <tableColumn id="16297" xr3:uid="{0BC076C3-D52E-4C40-BC35-E5B5240E684A}" name="Column16297" dataDxfId="87"/>
    <tableColumn id="16298" xr3:uid="{426CDA1B-79DD-8947-8CFE-1A8FC281017D}" name="Column16298" dataDxfId="86"/>
    <tableColumn id="16299" xr3:uid="{8F48B13E-63AC-8642-A1CF-3BCBEA6096E5}" name="Column16299" dataDxfId="85"/>
    <tableColumn id="16300" xr3:uid="{82A05B9C-1301-3C48-A99E-D7A48C3F1D8C}" name="Column16300" dataDxfId="84"/>
    <tableColumn id="16301" xr3:uid="{B06A86CD-647B-9743-B1FD-0387CFDAE5EC}" name="Column16301" dataDxfId="83"/>
    <tableColumn id="16302" xr3:uid="{733EC386-D1BF-F84F-9267-65A8289902FA}" name="Column16302" dataDxfId="82"/>
    <tableColumn id="16303" xr3:uid="{2779A629-3014-D248-90F9-6BD73CB26762}" name="Column16303" dataDxfId="81"/>
    <tableColumn id="16304" xr3:uid="{79A2C19D-74B6-6648-B9E4-8EC45DD21E7C}" name="Column16304" dataDxfId="80"/>
    <tableColumn id="16305" xr3:uid="{4FA23228-5CC1-814E-B7CE-6759AEE09164}" name="Column16305" dataDxfId="79"/>
    <tableColumn id="16306" xr3:uid="{4EFC2C4F-A56F-A54C-9BBD-E291C4794DF6}" name="Column16306" dataDxfId="78"/>
    <tableColumn id="16307" xr3:uid="{13BE6B09-95CB-8341-8CAF-CA83CC03B93D}" name="Column16307" dataDxfId="77"/>
    <tableColumn id="16308" xr3:uid="{E5B28A1E-A4A1-574D-95C7-256B7E543F5F}" name="Column16308" dataDxfId="76"/>
    <tableColumn id="16309" xr3:uid="{B1D15D2F-8B21-D445-AEAB-41FECCBB2246}" name="Column16309" dataDxfId="75"/>
    <tableColumn id="16310" xr3:uid="{3F5EE8CA-9F6B-A340-8CF2-ED4025D32F23}" name="Column16310" dataDxfId="74"/>
    <tableColumn id="16311" xr3:uid="{E62075BD-4569-A840-BE1A-3CDF328AB972}" name="Column16311" dataDxfId="73"/>
    <tableColumn id="16312" xr3:uid="{92AF4AD0-1777-FD4C-A78C-3202061AEB40}" name="Column16312" dataDxfId="72"/>
    <tableColumn id="16313" xr3:uid="{81B66717-C80C-1D40-A574-324ABB343EDF}" name="Column16313" dataDxfId="71"/>
    <tableColumn id="16314" xr3:uid="{A79DCBED-6198-6D45-B4C5-DD4F96CE83A2}" name="Column16314" dataDxfId="70"/>
    <tableColumn id="16315" xr3:uid="{FD4B4051-B860-194F-9726-F7C8F3DE5406}" name="Column16315" dataDxfId="69"/>
    <tableColumn id="16316" xr3:uid="{66DF4499-671A-0944-8809-B805651089D2}" name="Column16316" dataDxfId="68"/>
    <tableColumn id="16317" xr3:uid="{4F6A94B9-84F3-7F49-99CD-D6F9956F0895}" name="Column16317" dataDxfId="67"/>
    <tableColumn id="16318" xr3:uid="{D1290C34-B34F-DB4B-AD94-E0EDF5D06EFC}" name="Column16318" dataDxfId="66"/>
    <tableColumn id="16319" xr3:uid="{ACF5C406-7DC5-F74A-9F74-B6CB3DC97284}" name="Column16319" dataDxfId="65"/>
    <tableColumn id="16320" xr3:uid="{D5ACC101-3B0B-154F-A781-ADB43DD328F3}" name="Column16320" dataDxfId="64"/>
    <tableColumn id="16321" xr3:uid="{451F7041-E276-114B-A32B-62E6BFBC04DB}" name="Column16321" dataDxfId="63"/>
    <tableColumn id="16322" xr3:uid="{414D72E5-C131-7C42-BF37-D0E6B287961E}" name="Column16322" dataDxfId="62"/>
    <tableColumn id="16323" xr3:uid="{20022C88-BBBB-3F4D-8132-6D489CAE2D1A}" name="Column16323" dataDxfId="61"/>
    <tableColumn id="16324" xr3:uid="{7D4E42E8-6195-4D47-8072-6587B800F918}" name="Column16324" dataDxfId="60"/>
    <tableColumn id="16325" xr3:uid="{E9EE330B-3E70-3D4A-8EAC-1FE16954AA0D}" name="Column16325" dataDxfId="59"/>
    <tableColumn id="16326" xr3:uid="{820D0CDB-E644-EB4F-8FCA-7BEB1E32E270}" name="Column16326" dataDxfId="58"/>
    <tableColumn id="16327" xr3:uid="{E8EC205A-CC47-854E-B13B-D4168F1898A0}" name="Column16327" dataDxfId="57"/>
    <tableColumn id="16328" xr3:uid="{6EE680FF-691D-F44D-A504-8E9BD37C7C00}" name="Column16328" dataDxfId="56"/>
    <tableColumn id="16329" xr3:uid="{DB3B907F-D1B4-A440-AB7C-46106F833849}" name="Column16329" dataDxfId="55"/>
    <tableColumn id="16330" xr3:uid="{519ADC13-AC31-ED49-8E14-BA1CAE442D23}" name="Column16330" dataDxfId="54"/>
    <tableColumn id="16331" xr3:uid="{0ECF4617-74FB-3E4F-A01C-D5798CB8C8A4}" name="Column16331" dataDxfId="53"/>
    <tableColumn id="16332" xr3:uid="{215DDE38-D33F-B74E-9DFC-69E62EE5A6E3}" name="Column16332" dataDxfId="52"/>
    <tableColumn id="16333" xr3:uid="{525AE98F-965F-5948-AD45-0CBF9AF62B63}" name="Column16333" dataDxfId="51"/>
    <tableColumn id="16334" xr3:uid="{C5DA9F49-315B-0D4D-ABA3-40FB8E04406C}" name="Column16334" dataDxfId="50"/>
    <tableColumn id="16335" xr3:uid="{D4537087-0D57-1441-9882-A47B8B25FB44}" name="Column16335" dataDxfId="49"/>
    <tableColumn id="16336" xr3:uid="{DEC79BA5-6022-2848-BF7D-57DF137E7FE4}" name="Column16336" dataDxfId="48"/>
    <tableColumn id="16337" xr3:uid="{81CDB34F-8D5D-7F4B-8B78-8870550A3C46}" name="Column16337" dataDxfId="47"/>
    <tableColumn id="16338" xr3:uid="{C413D328-A17A-9F4F-ABE8-9B0076891D55}" name="Column16338" dataDxfId="46"/>
    <tableColumn id="16339" xr3:uid="{4F7C4F48-920F-4F43-816C-2BF5FEBCD0B8}" name="Column16339" dataDxfId="45"/>
    <tableColumn id="16340" xr3:uid="{3A378448-24AB-8247-A86B-AED358FC406D}" name="Column16340" dataDxfId="44"/>
    <tableColumn id="16341" xr3:uid="{D75C9343-F6D2-E649-A5A3-DF496F2CEAF4}" name="Column16341" dataDxfId="43"/>
    <tableColumn id="16342" xr3:uid="{7E798505-03A1-CE4C-A6D3-2378173D9AEF}" name="Column16342" dataDxfId="42"/>
    <tableColumn id="16343" xr3:uid="{ECD1BA60-4DF2-3941-B83B-326F544A53E9}" name="Column16343" dataDxfId="41"/>
    <tableColumn id="16344" xr3:uid="{60BF1411-953A-B940-B264-0033A2723909}" name="Column16344" dataDxfId="40"/>
    <tableColumn id="16345" xr3:uid="{A0B7EE8A-046F-604E-86B7-7D5FE82DB8C1}" name="Column16345" dataDxfId="39"/>
    <tableColumn id="16346" xr3:uid="{CABFADA4-E41F-F14A-88C8-7EF4968B724C}" name="Column16346" dataDxfId="38"/>
    <tableColumn id="16347" xr3:uid="{B89C09E4-4990-5F4C-9BC3-E478281648C4}" name="Column16347" dataDxfId="37"/>
    <tableColumn id="16348" xr3:uid="{41B5E719-2FBB-BA4F-BAF6-966455A860A6}" name="Column16348" dataDxfId="36"/>
    <tableColumn id="16349" xr3:uid="{7998B94A-2906-EB4F-9FA1-5EEB0274D959}" name="Column16349" dataDxfId="35"/>
    <tableColumn id="16350" xr3:uid="{14715F07-B0E2-C94F-895E-276E8E0B2D2D}" name="Column16350" dataDxfId="34"/>
    <tableColumn id="16351" xr3:uid="{36C11077-0609-5748-B863-C2AAE6DFEC5B}" name="Column16351" dataDxfId="33"/>
    <tableColumn id="16352" xr3:uid="{E2E201A3-4225-2147-8F24-9688159D04D5}" name="Column16352" dataDxfId="32"/>
    <tableColumn id="16353" xr3:uid="{3421502F-72AE-1C41-A6A8-6CCEE192E344}" name="Column16353" dataDxfId="31"/>
    <tableColumn id="16354" xr3:uid="{8135BCB6-73EE-0348-AF97-82AE2B015C6D}" name="Column16354" dataDxfId="30"/>
    <tableColumn id="16355" xr3:uid="{30A330E1-7145-0D48-B434-616D71013292}" name="Column16355" dataDxfId="29"/>
    <tableColumn id="16356" xr3:uid="{EFB79A52-AC4C-2345-8E36-F0841F1D751C}" name="Column16356" dataDxfId="28"/>
    <tableColumn id="16357" xr3:uid="{743904B3-2AD0-4A47-9EF7-1A07CA11EAB3}" name="Column16357" dataDxfId="27"/>
    <tableColumn id="16358" xr3:uid="{C3866FF4-A9ED-E845-A182-C5E2F4BDDBC3}" name="Column16358" dataDxfId="26"/>
    <tableColumn id="16359" xr3:uid="{4927B776-CA22-F04D-93D0-262E3E87DF3E}" name="Column16359" dataDxfId="25"/>
    <tableColumn id="16360" xr3:uid="{08DF4EEA-99BE-C741-885C-746FD770B556}" name="Column16360" dataDxfId="24"/>
    <tableColumn id="16361" xr3:uid="{89D40E1F-FD5E-0C40-8475-2F46F810A7D5}" name="Column16361" dataDxfId="23"/>
    <tableColumn id="16362" xr3:uid="{EF6ADEE8-D8D1-6C4A-95DB-5B2DD6EE85DA}" name="Column16362" dataDxfId="22"/>
    <tableColumn id="16363" xr3:uid="{B30B787C-8604-054E-BA2D-2C9980E89BF8}" name="Column16363" dataDxfId="21"/>
    <tableColumn id="16364" xr3:uid="{283C51A1-9899-B64F-997B-7E0CD1DBF3FC}" name="Column16364" dataDxfId="20"/>
    <tableColumn id="16365" xr3:uid="{6625A688-1D86-6446-A707-5470A4250D96}" name="Column16365" dataDxfId="19"/>
    <tableColumn id="16366" xr3:uid="{00212B9E-8DAB-4A48-BFD8-38A99A665503}" name="Column16366" dataDxfId="18"/>
    <tableColumn id="16367" xr3:uid="{33E79235-903A-E14A-9D99-63B0C32D1BD2}" name="Column16367" dataDxfId="17"/>
    <tableColumn id="16368" xr3:uid="{6C720401-89BB-E147-A131-1F40B0862E70}" name="Column16368" dataDxfId="16"/>
    <tableColumn id="16369" xr3:uid="{9F2329D1-90CC-C049-A1E2-8EF2684357EE}" name="Column16369" dataDxfId="15"/>
    <tableColumn id="16370" xr3:uid="{060E4D98-F3CE-1E4D-B854-E44EBC459A2A}" name="Column16370" dataDxfId="14"/>
    <tableColumn id="16371" xr3:uid="{90238A2E-9AE2-1141-B131-1B507D5E80BE}" name="Column16371" dataDxfId="13"/>
    <tableColumn id="16372" xr3:uid="{FC5A2092-3A6D-F24D-B2B5-ADD65A0AA45E}" name="Column16372" dataDxfId="12"/>
    <tableColumn id="16373" xr3:uid="{8112AFE0-6354-6445-A28B-2D5AC5F5D04F}" name="Column16373" dataDxfId="11"/>
    <tableColumn id="16374" xr3:uid="{1E8B1C50-1F48-7545-96C6-8E38235A5114}" name="Column16374" dataDxfId="10"/>
    <tableColumn id="16375" xr3:uid="{D9473593-F2C6-4645-AE80-E0F91DC27A2D}" name="Column16375" dataDxfId="9"/>
    <tableColumn id="16376" xr3:uid="{D75280F6-3F3F-2E4D-A976-1CAD2271D8CD}" name="Column16376" dataDxfId="8"/>
    <tableColumn id="16377" xr3:uid="{4B3DBFA4-42DD-474D-B519-FA7674F40DE8}" name="Column16377" dataDxfId="7"/>
    <tableColumn id="16378" xr3:uid="{215D5575-CF5B-0F42-A959-AFAC71E8D590}" name="Column16378" dataDxfId="6"/>
    <tableColumn id="16379" xr3:uid="{0C10F600-2F3B-6C4A-B016-69A722132BE3}" name="Column16379" dataDxfId="5"/>
    <tableColumn id="16380" xr3:uid="{E3210501-DB60-6243-9288-7032A2EA541A}" name="Column16380" dataDxfId="4"/>
    <tableColumn id="16381" xr3:uid="{089EDAF3-F85B-B442-AB29-9DC3FCE116D4}" name="Column16381" dataDxfId="3"/>
    <tableColumn id="16382" xr3:uid="{A04A9612-EAA8-1D46-906D-427CFBE484C8}" name="Column16382" dataDxfId="2"/>
    <tableColumn id="16383" xr3:uid="{FB02B460-2E14-384D-AC44-3F55C9BB30D0}" name="Column16383" dataDxfId="1"/>
    <tableColumn id="16384" xr3:uid="{E6D14370-A55B-ED48-B919-8944CDC5D18B}" name="Column16384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0.xml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1.xml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2.xml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3.xml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4.xml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5.xml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6.xml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7.xml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8.xml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9.xml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0.xml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1.xml"/></Relationships>
</file>

<file path=xl/worksheets/_rels/sheet3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2.xml"/></Relationships>
</file>

<file path=xl/worksheets/_rels/sheet3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3.xml"/></Relationships>
</file>

<file path=xl/worksheets/_rels/sheet3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4.xml"/></Relationships>
</file>

<file path=xl/worksheets/_rels/sheet3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5.xml"/></Relationships>
</file>

<file path=xl/worksheets/_rels/sheet3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6.xml"/></Relationships>
</file>

<file path=xl/worksheets/_rels/sheet4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7.xml"/></Relationships>
</file>

<file path=xl/worksheets/_rels/sheet4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8.xml"/><Relationship Id="rId1" Type="http://schemas.openxmlformats.org/officeDocument/2006/relationships/printerSettings" Target="../printerSettings/printerSettings1.bin"/></Relationships>
</file>

<file path=xl/worksheets/_rels/sheet4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9.xml"/><Relationship Id="rId1" Type="http://schemas.openxmlformats.org/officeDocument/2006/relationships/printerSettings" Target="../printerSettings/printerSettings2.bin"/></Relationships>
</file>

<file path=xl/worksheets/_rels/sheet4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0.xml"/><Relationship Id="rId1" Type="http://schemas.openxmlformats.org/officeDocument/2006/relationships/printerSettings" Target="../printerSettings/printerSettings3.bin"/></Relationships>
</file>

<file path=xl/worksheets/_rels/sheet4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1.xml"/></Relationships>
</file>

<file path=xl/worksheets/_rels/sheet4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2.xml"/></Relationships>
</file>

<file path=xl/worksheets/_rels/sheet4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3.xml"/></Relationships>
</file>

<file path=xl/worksheets/_rels/sheet4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4.xml"/></Relationships>
</file>

<file path=xl/worksheets/_rels/sheet4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5.xml"/></Relationships>
</file>

<file path=xl/worksheets/_rels/sheet4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6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55EE4F-09D2-3744-A1B0-7A426CBC5253}">
  <sheetPr>
    <tabColor theme="8" tint="0.59999389629810485"/>
  </sheetPr>
  <dimension ref="B2:G29"/>
  <sheetViews>
    <sheetView workbookViewId="0">
      <selection activeCell="E7" sqref="E7"/>
    </sheetView>
  </sheetViews>
  <sheetFormatPr defaultColWidth="11" defaultRowHeight="15.95"/>
  <cols>
    <col min="1" max="1" width="4.625" customWidth="1"/>
    <col min="2" max="2" width="18.5" customWidth="1"/>
    <col min="3" max="3" width="22.875" customWidth="1"/>
    <col min="4" max="6" width="18.5" customWidth="1"/>
    <col min="8" max="8" width="11.125" bestFit="1" customWidth="1"/>
  </cols>
  <sheetData>
    <row r="2" spans="2:7">
      <c r="B2" s="354" t="s">
        <v>0</v>
      </c>
      <c r="C2" s="354"/>
      <c r="D2" s="332" t="s">
        <v>1</v>
      </c>
      <c r="E2" s="332" t="s">
        <v>2</v>
      </c>
      <c r="F2" s="332" t="s">
        <v>3</v>
      </c>
    </row>
    <row r="3" spans="2:7">
      <c r="B3" s="354"/>
      <c r="C3" s="354"/>
      <c r="D3" s="332" t="s">
        <v>4</v>
      </c>
      <c r="E3" s="332" t="s">
        <v>5</v>
      </c>
      <c r="F3" s="332" t="s">
        <v>6</v>
      </c>
    </row>
    <row r="4" spans="2:7" ht="18.95" customHeight="1">
      <c r="B4" s="355" t="s">
        <v>7</v>
      </c>
      <c r="C4" s="355"/>
      <c r="D4" s="355"/>
      <c r="E4" s="355"/>
      <c r="F4" s="356"/>
    </row>
    <row r="5" spans="2:7" ht="27.95">
      <c r="B5" s="357" t="s">
        <v>8</v>
      </c>
      <c r="C5" s="177" t="s">
        <v>9</v>
      </c>
      <c r="D5" s="3">
        <v>42871955</v>
      </c>
      <c r="E5" s="3">
        <v>43500269</v>
      </c>
      <c r="F5" s="279">
        <f>E5/D5-1</f>
        <v>1.4655594782183368E-2</v>
      </c>
      <c r="G5" s="278"/>
    </row>
    <row r="6" spans="2:7" ht="27.95">
      <c r="B6" s="357"/>
      <c r="C6" s="177" t="s">
        <v>10</v>
      </c>
      <c r="D6" s="55">
        <v>3542055</v>
      </c>
      <c r="E6" s="55">
        <v>3641157</v>
      </c>
      <c r="F6" s="280">
        <f t="shared" ref="F6:F29" si="0">E6/D6-1</f>
        <v>2.7978673397222709E-2</v>
      </c>
    </row>
    <row r="7" spans="2:7" ht="27.95">
      <c r="B7" s="176" t="s">
        <v>11</v>
      </c>
      <c r="C7" s="177" t="s">
        <v>12</v>
      </c>
      <c r="D7" s="55">
        <v>28698390</v>
      </c>
      <c r="E7" s="55">
        <v>29727471</v>
      </c>
      <c r="F7" s="178">
        <f t="shared" si="0"/>
        <v>3.5858492410201448E-2</v>
      </c>
    </row>
    <row r="8" spans="2:7" ht="27.95">
      <c r="B8" s="176" t="s">
        <v>13</v>
      </c>
      <c r="C8" s="177" t="s">
        <v>14</v>
      </c>
      <c r="D8" s="55">
        <v>1101301</v>
      </c>
      <c r="E8" s="3">
        <v>1250099</v>
      </c>
      <c r="F8" s="178">
        <f t="shared" si="0"/>
        <v>0.13511110949685867</v>
      </c>
    </row>
    <row r="9" spans="2:7">
      <c r="B9" s="357" t="s">
        <v>15</v>
      </c>
      <c r="C9" s="177" t="s">
        <v>16</v>
      </c>
      <c r="D9" s="55">
        <v>9150523</v>
      </c>
      <c r="E9" s="55">
        <v>9734286.4000000004</v>
      </c>
      <c r="F9" s="178">
        <f t="shared" si="0"/>
        <v>6.3795632227797272E-2</v>
      </c>
    </row>
    <row r="10" spans="2:7">
      <c r="B10" s="357"/>
      <c r="C10" s="177" t="s">
        <v>17</v>
      </c>
      <c r="D10" s="55">
        <v>10585002</v>
      </c>
      <c r="E10" s="55">
        <v>11232048.4</v>
      </c>
      <c r="F10" s="178">
        <f t="shared" si="0"/>
        <v>6.1128604415946253E-2</v>
      </c>
    </row>
    <row r="11" spans="2:7">
      <c r="B11" s="357"/>
      <c r="C11" s="177" t="s">
        <v>18</v>
      </c>
      <c r="D11" s="55">
        <v>26873338</v>
      </c>
      <c r="E11" s="55">
        <v>28807453.199999999</v>
      </c>
      <c r="F11" s="178">
        <f t="shared" si="0"/>
        <v>7.197152806249818E-2</v>
      </c>
    </row>
    <row r="12" spans="2:7" ht="18" customHeight="1">
      <c r="B12" s="355" t="s">
        <v>19</v>
      </c>
      <c r="C12" s="355"/>
      <c r="D12" s="355"/>
      <c r="E12" s="355"/>
      <c r="F12" s="355"/>
    </row>
    <row r="13" spans="2:7">
      <c r="B13" s="353" t="s">
        <v>20</v>
      </c>
      <c r="C13" s="46" t="s">
        <v>21</v>
      </c>
      <c r="D13" s="179">
        <v>27216445349</v>
      </c>
      <c r="E13" s="179">
        <v>28037953212</v>
      </c>
      <c r="F13" s="178">
        <f t="shared" si="0"/>
        <v>3.0184245314393454E-2</v>
      </c>
    </row>
    <row r="14" spans="2:7">
      <c r="B14" s="353"/>
      <c r="C14" s="46" t="s">
        <v>22</v>
      </c>
      <c r="D14" s="179">
        <v>2939422050</v>
      </c>
      <c r="E14" s="179">
        <v>3149608737</v>
      </c>
      <c r="F14" s="178">
        <f t="shared" si="0"/>
        <v>7.1506127199392866E-2</v>
      </c>
    </row>
    <row r="15" spans="2:7" ht="24.75" customHeight="1">
      <c r="B15" s="353"/>
      <c r="C15" s="46" t="s">
        <v>23</v>
      </c>
      <c r="D15" s="179">
        <v>2926996893</v>
      </c>
      <c r="E15" s="179">
        <v>3138140521</v>
      </c>
      <c r="F15" s="178">
        <f t="shared" si="0"/>
        <v>7.2136608175074057E-2</v>
      </c>
    </row>
    <row r="16" spans="2:7" ht="21.75" customHeight="1">
      <c r="B16" s="353"/>
      <c r="C16" s="46" t="s">
        <v>24</v>
      </c>
      <c r="D16" s="55">
        <v>12221485</v>
      </c>
      <c r="E16" s="55">
        <v>11468216</v>
      </c>
      <c r="F16" s="178">
        <f t="shared" si="0"/>
        <v>-6.1634817700140343E-2</v>
      </c>
    </row>
    <row r="17" spans="2:6" ht="21.95" customHeight="1">
      <c r="B17" s="353" t="s">
        <v>25</v>
      </c>
      <c r="C17" s="46" t="s">
        <v>26</v>
      </c>
      <c r="D17" s="179">
        <v>2871511540</v>
      </c>
      <c r="E17" s="179">
        <v>3081650562</v>
      </c>
      <c r="F17" s="178">
        <f t="shared" si="0"/>
        <v>7.318062946039916E-2</v>
      </c>
    </row>
    <row r="18" spans="2:6">
      <c r="B18" s="353"/>
      <c r="C18" s="46" t="s">
        <v>27</v>
      </c>
      <c r="D18" s="179">
        <v>799707735</v>
      </c>
      <c r="E18" s="179">
        <v>862081189</v>
      </c>
      <c r="F18" s="178">
        <f t="shared" si="0"/>
        <v>7.7995311624690089E-2</v>
      </c>
    </row>
    <row r="19" spans="2:6" ht="18" customHeight="1">
      <c r="B19" s="355" t="s">
        <v>28</v>
      </c>
      <c r="C19" s="355"/>
      <c r="D19" s="355"/>
      <c r="E19" s="355"/>
      <c r="F19" s="355"/>
    </row>
    <row r="20" spans="2:6" ht="27.95">
      <c r="B20" s="353" t="s">
        <v>29</v>
      </c>
      <c r="C20" s="46" t="s">
        <v>30</v>
      </c>
      <c r="D20" s="3">
        <v>34401458.979999997</v>
      </c>
      <c r="E20" s="3">
        <v>29121221</v>
      </c>
      <c r="F20" s="178">
        <f t="shared" si="0"/>
        <v>-0.15348878031800262</v>
      </c>
    </row>
    <row r="21" spans="2:6" ht="27.95">
      <c r="B21" s="353"/>
      <c r="C21" s="46" t="s">
        <v>31</v>
      </c>
      <c r="D21" s="3">
        <v>76532385.930000007</v>
      </c>
      <c r="E21" s="3">
        <v>90126202</v>
      </c>
      <c r="F21" s="178">
        <f t="shared" si="0"/>
        <v>0.1776217467260659</v>
      </c>
    </row>
    <row r="22" spans="2:6">
      <c r="B22" s="358" t="s">
        <v>32</v>
      </c>
      <c r="C22" s="46" t="s">
        <v>33</v>
      </c>
      <c r="D22" s="3">
        <v>91506448</v>
      </c>
      <c r="E22" s="3">
        <v>84172618</v>
      </c>
      <c r="F22" s="178">
        <f t="shared" si="0"/>
        <v>-8.01454996919998E-2</v>
      </c>
    </row>
    <row r="23" spans="2:6">
      <c r="B23" s="358"/>
      <c r="C23" s="46" t="s">
        <v>34</v>
      </c>
      <c r="D23" s="3">
        <v>51960923</v>
      </c>
      <c r="E23" s="3">
        <v>57303794</v>
      </c>
      <c r="F23" s="178">
        <f t="shared" si="0"/>
        <v>0.10282479008311696</v>
      </c>
    </row>
    <row r="24" spans="2:6" ht="18" customHeight="1">
      <c r="B24" s="355" t="s">
        <v>35</v>
      </c>
      <c r="C24" s="355"/>
      <c r="D24" s="355"/>
      <c r="E24" s="355"/>
      <c r="F24" s="355"/>
    </row>
    <row r="25" spans="2:6" ht="27.95">
      <c r="B25" s="45" t="s">
        <v>36</v>
      </c>
      <c r="C25" s="177" t="s">
        <v>37</v>
      </c>
      <c r="D25" s="3">
        <v>1952819.05</v>
      </c>
      <c r="E25" s="3">
        <v>1783634</v>
      </c>
      <c r="F25" s="178">
        <f t="shared" si="0"/>
        <v>-8.6636316867146568E-2</v>
      </c>
    </row>
    <row r="26" spans="2:6" ht="27.95">
      <c r="B26" s="353" t="s">
        <v>38</v>
      </c>
      <c r="C26" s="177" t="s">
        <v>39</v>
      </c>
      <c r="D26" s="3">
        <v>3574</v>
      </c>
      <c r="E26" s="3">
        <v>3620</v>
      </c>
      <c r="F26" s="178">
        <f t="shared" si="0"/>
        <v>1.2870733072188001E-2</v>
      </c>
    </row>
    <row r="27" spans="2:6" ht="27.95">
      <c r="B27" s="353"/>
      <c r="C27" s="177" t="s">
        <v>40</v>
      </c>
      <c r="D27" s="3">
        <v>24797850.440000001</v>
      </c>
      <c r="E27" s="3">
        <v>24218212</v>
      </c>
      <c r="F27" s="178">
        <f t="shared" si="0"/>
        <v>-2.3374543749365428E-2</v>
      </c>
    </row>
    <row r="28" spans="2:6" ht="27.95">
      <c r="B28" s="353"/>
      <c r="C28" s="177" t="s">
        <v>41</v>
      </c>
      <c r="D28" s="3">
        <v>182054705</v>
      </c>
      <c r="E28" s="3">
        <v>171484140</v>
      </c>
      <c r="F28" s="178">
        <f t="shared" si="0"/>
        <v>-5.8062575202327271E-2</v>
      </c>
    </row>
    <row r="29" spans="2:6" ht="27.95">
      <c r="B29" s="353"/>
      <c r="C29" s="177" t="s">
        <v>42</v>
      </c>
      <c r="D29" s="3">
        <v>7805739</v>
      </c>
      <c r="E29" s="3">
        <v>7759809</v>
      </c>
      <c r="F29" s="178">
        <f t="shared" si="0"/>
        <v>-5.8841321750573439E-3</v>
      </c>
    </row>
  </sheetData>
  <mergeCells count="12">
    <mergeCell ref="B26:B29"/>
    <mergeCell ref="B2:C3"/>
    <mergeCell ref="B4:F4"/>
    <mergeCell ref="B5:B6"/>
    <mergeCell ref="B9:B11"/>
    <mergeCell ref="B12:F12"/>
    <mergeCell ref="B13:B16"/>
    <mergeCell ref="B17:B18"/>
    <mergeCell ref="B19:F19"/>
    <mergeCell ref="B20:B21"/>
    <mergeCell ref="B22:B23"/>
    <mergeCell ref="B24:F24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BF4E21-E01E-AB40-9DF6-677A95DD22C2}">
  <sheetPr>
    <tabColor theme="5"/>
  </sheetPr>
  <dimension ref="B2:F29"/>
  <sheetViews>
    <sheetView tabSelected="1" workbookViewId="0">
      <selection activeCell="B24" sqref="B24:F24"/>
    </sheetView>
  </sheetViews>
  <sheetFormatPr defaultColWidth="11" defaultRowHeight="15.95"/>
  <cols>
    <col min="1" max="1" width="7.625" customWidth="1"/>
    <col min="2" max="2" width="18.625" customWidth="1"/>
    <col min="3" max="3" width="17.125" customWidth="1"/>
    <col min="4" max="4" width="15" customWidth="1"/>
    <col min="5" max="5" width="16.5" customWidth="1"/>
    <col min="6" max="6" width="15.125" customWidth="1"/>
  </cols>
  <sheetData>
    <row r="2" spans="2:6" ht="27.95">
      <c r="B2" s="354" t="s">
        <v>0</v>
      </c>
      <c r="C2" s="354"/>
      <c r="D2" s="332" t="s">
        <v>1</v>
      </c>
      <c r="E2" s="332" t="s">
        <v>2</v>
      </c>
      <c r="F2" s="332" t="s">
        <v>3</v>
      </c>
    </row>
    <row r="3" spans="2:6" ht="21" customHeight="1">
      <c r="B3" s="354"/>
      <c r="C3" s="354"/>
      <c r="D3" s="332" t="s">
        <v>4</v>
      </c>
      <c r="E3" s="332" t="s">
        <v>43</v>
      </c>
      <c r="F3" s="332" t="s">
        <v>6</v>
      </c>
    </row>
    <row r="4" spans="2:6">
      <c r="B4" s="355" t="s">
        <v>44</v>
      </c>
      <c r="C4" s="355"/>
      <c r="D4" s="355"/>
      <c r="E4" s="355"/>
      <c r="F4" s="355"/>
    </row>
    <row r="5" spans="2:6" ht="27.95">
      <c r="B5" s="45" t="s">
        <v>45</v>
      </c>
      <c r="C5" s="46" t="s">
        <v>46</v>
      </c>
      <c r="D5" s="3">
        <v>265236</v>
      </c>
      <c r="E5" s="3">
        <v>262221</v>
      </c>
      <c r="F5" s="178">
        <f>E5/D5-1</f>
        <v>-1.1367235216938831E-2</v>
      </c>
    </row>
    <row r="6" spans="2:6" ht="27.95">
      <c r="B6" s="45" t="s">
        <v>47</v>
      </c>
      <c r="C6" s="46" t="s">
        <v>48</v>
      </c>
      <c r="D6" s="3">
        <v>6041489</v>
      </c>
      <c r="E6" s="3">
        <v>7221840</v>
      </c>
      <c r="F6" s="178">
        <f t="shared" ref="F6:F23" si="0">E6/D6-1</f>
        <v>0.19537418672780826</v>
      </c>
    </row>
    <row r="7" spans="2:6" ht="27.95">
      <c r="B7" s="353" t="s">
        <v>49</v>
      </c>
      <c r="C7" s="46" t="s">
        <v>50</v>
      </c>
      <c r="D7" s="3">
        <v>175458</v>
      </c>
      <c r="E7" s="3">
        <v>189091</v>
      </c>
      <c r="F7" s="178">
        <f t="shared" si="0"/>
        <v>7.7699506434588228E-2</v>
      </c>
    </row>
    <row r="8" spans="2:6" ht="27.95">
      <c r="B8" s="353"/>
      <c r="C8" s="46" t="s">
        <v>51</v>
      </c>
      <c r="D8" s="3">
        <v>261938</v>
      </c>
      <c r="E8" s="3">
        <v>273095</v>
      </c>
      <c r="F8" s="178">
        <f>E8/D8-1</f>
        <v>4.2594048973421117E-2</v>
      </c>
    </row>
    <row r="9" spans="2:6" ht="27.95">
      <c r="B9" s="353"/>
      <c r="C9" s="46" t="s">
        <v>52</v>
      </c>
      <c r="D9" s="3">
        <v>130209</v>
      </c>
      <c r="E9" s="3">
        <v>124961</v>
      </c>
      <c r="F9" s="178">
        <f t="shared" si="0"/>
        <v>-4.0304433641299764E-2</v>
      </c>
    </row>
    <row r="10" spans="2:6">
      <c r="B10" s="355" t="s">
        <v>53</v>
      </c>
      <c r="C10" s="355"/>
      <c r="D10" s="355"/>
      <c r="E10" s="355"/>
      <c r="F10" s="355"/>
    </row>
    <row r="11" spans="2:6">
      <c r="B11" s="353" t="s">
        <v>54</v>
      </c>
      <c r="C11" s="353"/>
      <c r="D11" s="7">
        <v>178</v>
      </c>
      <c r="E11" s="7">
        <v>176</v>
      </c>
      <c r="F11" s="178">
        <f t="shared" si="0"/>
        <v>-1.1235955056179803E-2</v>
      </c>
    </row>
    <row r="12" spans="2:6">
      <c r="B12" s="353" t="s">
        <v>55</v>
      </c>
      <c r="C12" s="353"/>
      <c r="D12" s="7">
        <v>132</v>
      </c>
      <c r="E12" s="7">
        <v>131</v>
      </c>
      <c r="F12" s="178">
        <f t="shared" si="0"/>
        <v>-7.575757575757569E-3</v>
      </c>
    </row>
    <row r="13" spans="2:6">
      <c r="B13" s="353" t="s">
        <v>56</v>
      </c>
      <c r="C13" s="353"/>
      <c r="D13" s="7">
        <v>784</v>
      </c>
      <c r="E13" s="7">
        <v>787</v>
      </c>
      <c r="F13" s="178">
        <f t="shared" si="0"/>
        <v>3.8265306122449161E-3</v>
      </c>
    </row>
    <row r="14" spans="2:6">
      <c r="B14" s="353" t="s">
        <v>57</v>
      </c>
      <c r="C14" s="353"/>
      <c r="D14" s="7">
        <v>563</v>
      </c>
      <c r="E14" s="7">
        <v>563</v>
      </c>
      <c r="F14" s="178">
        <f t="shared" si="0"/>
        <v>0</v>
      </c>
    </row>
    <row r="15" spans="2:6">
      <c r="B15" s="355" t="s">
        <v>58</v>
      </c>
      <c r="C15" s="355"/>
      <c r="D15" s="355"/>
      <c r="E15" s="355"/>
      <c r="F15" s="355"/>
    </row>
    <row r="16" spans="2:6">
      <c r="B16" s="353" t="s">
        <v>59</v>
      </c>
      <c r="C16" s="353"/>
      <c r="D16" s="7">
        <v>565</v>
      </c>
      <c r="E16" s="7">
        <v>569</v>
      </c>
      <c r="F16" s="178">
        <f t="shared" si="0"/>
        <v>7.0796460176991705E-3</v>
      </c>
    </row>
    <row r="17" spans="2:6">
      <c r="B17" s="353" t="s">
        <v>60</v>
      </c>
      <c r="C17" s="353"/>
      <c r="D17" s="7">
        <v>31</v>
      </c>
      <c r="E17" s="7">
        <v>31</v>
      </c>
      <c r="F17" s="178">
        <f t="shared" si="0"/>
        <v>0</v>
      </c>
    </row>
    <row r="18" spans="2:6" ht="26.1" customHeight="1">
      <c r="B18" s="353" t="s">
        <v>61</v>
      </c>
      <c r="C18" s="353"/>
      <c r="D18" s="7">
        <v>5</v>
      </c>
      <c r="E18" s="7">
        <v>4</v>
      </c>
      <c r="F18" s="178">
        <f t="shared" si="0"/>
        <v>-0.19999999999999996</v>
      </c>
    </row>
    <row r="19" spans="2:6">
      <c r="B19" s="353" t="s">
        <v>62</v>
      </c>
      <c r="C19" s="353"/>
      <c r="D19" s="7">
        <v>159</v>
      </c>
      <c r="E19" s="7">
        <v>159</v>
      </c>
      <c r="F19" s="178">
        <f t="shared" si="0"/>
        <v>0</v>
      </c>
    </row>
    <row r="20" spans="2:6">
      <c r="B20" s="353" t="s">
        <v>63</v>
      </c>
      <c r="C20" s="353"/>
      <c r="D20" s="7">
        <v>24</v>
      </c>
      <c r="E20" s="7">
        <v>24</v>
      </c>
      <c r="F20" s="178">
        <f t="shared" si="0"/>
        <v>0</v>
      </c>
    </row>
    <row r="21" spans="2:6">
      <c r="B21" s="355" t="s">
        <v>64</v>
      </c>
      <c r="C21" s="355"/>
      <c r="D21" s="355"/>
      <c r="E21" s="355"/>
      <c r="F21" s="355"/>
    </row>
    <row r="22" spans="2:6" ht="26.1" customHeight="1">
      <c r="B22" s="353" t="s">
        <v>65</v>
      </c>
      <c r="C22" s="353"/>
      <c r="D22" s="3">
        <v>1454</v>
      </c>
      <c r="E22" s="3">
        <v>1454</v>
      </c>
      <c r="F22" s="178">
        <f t="shared" si="0"/>
        <v>0</v>
      </c>
    </row>
    <row r="23" spans="2:6" ht="21.95" customHeight="1">
      <c r="B23" s="353" t="s">
        <v>66</v>
      </c>
      <c r="C23" s="353"/>
      <c r="D23" s="56">
        <v>110.05</v>
      </c>
      <c r="E23" s="56">
        <v>69.040000000000006</v>
      </c>
      <c r="F23" s="178">
        <f t="shared" si="0"/>
        <v>-0.37264879600181733</v>
      </c>
    </row>
    <row r="24" spans="2:6">
      <c r="B24" s="355" t="s">
        <v>67</v>
      </c>
      <c r="C24" s="355"/>
      <c r="D24" s="355"/>
      <c r="E24" s="355"/>
      <c r="F24" s="355"/>
    </row>
    <row r="25" spans="2:6">
      <c r="B25" s="353" t="s">
        <v>68</v>
      </c>
      <c r="C25" s="353"/>
      <c r="D25" s="7">
        <v>127.03</v>
      </c>
      <c r="E25" s="7">
        <v>128.26</v>
      </c>
      <c r="F25" s="180">
        <f>E25-D25</f>
        <v>1.2299999999999898</v>
      </c>
    </row>
    <row r="26" spans="2:6">
      <c r="B26" s="353" t="s">
        <v>11</v>
      </c>
      <c r="C26" s="353"/>
      <c r="D26" s="7">
        <v>85.03</v>
      </c>
      <c r="E26" s="7">
        <v>87.65</v>
      </c>
      <c r="F26" s="180">
        <f t="shared" ref="F26:F29" si="1">E26-D26</f>
        <v>2.6200000000000045</v>
      </c>
    </row>
    <row r="27" spans="2:6">
      <c r="B27" s="353" t="s">
        <v>45</v>
      </c>
      <c r="C27" s="353"/>
      <c r="D27" s="7">
        <v>0.79</v>
      </c>
      <c r="E27" s="7">
        <v>0.78</v>
      </c>
      <c r="F27" s="180">
        <f t="shared" si="1"/>
        <v>-1.0000000000000009E-2</v>
      </c>
    </row>
    <row r="28" spans="2:6">
      <c r="B28" s="353" t="s">
        <v>69</v>
      </c>
      <c r="C28" s="353"/>
      <c r="D28" s="7">
        <v>0.52</v>
      </c>
      <c r="E28" s="71">
        <v>0.6</v>
      </c>
      <c r="F28" s="180">
        <f t="shared" si="1"/>
        <v>7.999999999999996E-2</v>
      </c>
    </row>
    <row r="29" spans="2:6" ht="26.25" customHeight="1">
      <c r="B29" s="353" t="s">
        <v>70</v>
      </c>
      <c r="C29" s="353"/>
      <c r="D29" s="7">
        <v>4.0000000000000001E-3</v>
      </c>
      <c r="E29" s="7">
        <v>4.0000000000000001E-3</v>
      </c>
      <c r="F29" s="287">
        <f t="shared" si="1"/>
        <v>0</v>
      </c>
    </row>
  </sheetData>
  <mergeCells count="23">
    <mergeCell ref="B25:C25"/>
    <mergeCell ref="B26:C26"/>
    <mergeCell ref="B27:C27"/>
    <mergeCell ref="B28:C28"/>
    <mergeCell ref="B29:C29"/>
    <mergeCell ref="B24:F24"/>
    <mergeCell ref="B13:C13"/>
    <mergeCell ref="B14:C14"/>
    <mergeCell ref="B15:F15"/>
    <mergeCell ref="B16:C16"/>
    <mergeCell ref="B17:C17"/>
    <mergeCell ref="B18:C18"/>
    <mergeCell ref="B19:C19"/>
    <mergeCell ref="B20:C20"/>
    <mergeCell ref="B21:F21"/>
    <mergeCell ref="B22:C22"/>
    <mergeCell ref="B23:C23"/>
    <mergeCell ref="B12:C12"/>
    <mergeCell ref="B2:C3"/>
    <mergeCell ref="B4:F4"/>
    <mergeCell ref="B7:B9"/>
    <mergeCell ref="B10:F10"/>
    <mergeCell ref="B11:C1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B31D93-D732-7A4F-A639-A6F47021F69D}">
  <dimension ref="A1:XFD15"/>
  <sheetViews>
    <sheetView workbookViewId="0">
      <selection activeCell="C1" sqref="C1"/>
    </sheetView>
  </sheetViews>
  <sheetFormatPr defaultColWidth="10.875" defaultRowHeight="15.95"/>
  <cols>
    <col min="1" max="4" width="11.875" style="77" customWidth="1"/>
    <col min="5" max="6" width="12.875" style="77" customWidth="1"/>
    <col min="7" max="7" width="14" style="77" bestFit="1" customWidth="1"/>
    <col min="8" max="8" width="15.625" style="77" bestFit="1" customWidth="1"/>
    <col min="9" max="9" width="14.875" style="77" bestFit="1" customWidth="1"/>
    <col min="10" max="11" width="13" style="77" customWidth="1"/>
    <col min="12" max="12" width="15.375" style="77" customWidth="1"/>
    <col min="13" max="13" width="13" style="77" customWidth="1"/>
    <col min="14" max="14" width="16.875" style="77" customWidth="1"/>
    <col min="15" max="15" width="13" style="77" customWidth="1"/>
    <col min="16" max="16" width="13.125" style="77" customWidth="1"/>
    <col min="17" max="18" width="13" style="77" customWidth="1"/>
    <col min="19" max="19" width="13.5" style="77" customWidth="1"/>
    <col min="20" max="20" width="14.125" style="77" customWidth="1"/>
    <col min="21" max="22" width="13.875" style="77" customWidth="1"/>
    <col min="23" max="23" width="13" style="77" customWidth="1"/>
    <col min="24" max="24" width="13.875" style="77" customWidth="1"/>
    <col min="25" max="99" width="13" style="77" customWidth="1"/>
    <col min="100" max="999" width="14.125" style="77" customWidth="1"/>
    <col min="1000" max="9999" width="15.375" style="77" customWidth="1"/>
    <col min="10000" max="16384" width="16.5" style="77" customWidth="1"/>
  </cols>
  <sheetData>
    <row r="1" spans="1:16384">
      <c r="A1" s="77" t="s">
        <v>71</v>
      </c>
      <c r="B1" s="77" t="s">
        <v>72</v>
      </c>
      <c r="C1" s="77" t="s">
        <v>73</v>
      </c>
      <c r="D1" s="77" t="s">
        <v>74</v>
      </c>
      <c r="E1" s="77" t="s">
        <v>75</v>
      </c>
      <c r="F1" s="77" t="s">
        <v>76</v>
      </c>
      <c r="G1" s="77" t="s">
        <v>77</v>
      </c>
      <c r="H1" s="77" t="s">
        <v>78</v>
      </c>
      <c r="I1" s="77" t="s">
        <v>79</v>
      </c>
      <c r="J1" s="77" t="s">
        <v>80</v>
      </c>
      <c r="K1" s="77" t="s">
        <v>81</v>
      </c>
      <c r="L1" s="77" t="s">
        <v>82</v>
      </c>
      <c r="M1" s="77" t="s">
        <v>83</v>
      </c>
      <c r="N1" s="77" t="s">
        <v>84</v>
      </c>
      <c r="O1" s="77" t="s">
        <v>85</v>
      </c>
      <c r="P1" s="77" t="s">
        <v>86</v>
      </c>
      <c r="Q1" s="77" t="s">
        <v>87</v>
      </c>
      <c r="R1" s="77" t="s">
        <v>88</v>
      </c>
      <c r="S1" s="77" t="s">
        <v>89</v>
      </c>
      <c r="T1" s="77" t="s">
        <v>90</v>
      </c>
      <c r="U1" s="77" t="s">
        <v>91</v>
      </c>
      <c r="V1" s="77" t="s">
        <v>92</v>
      </c>
      <c r="W1" s="77" t="s">
        <v>93</v>
      </c>
      <c r="X1" s="77" t="s">
        <v>94</v>
      </c>
      <c r="Y1" s="77" t="s">
        <v>95</v>
      </c>
      <c r="Z1" s="77" t="s">
        <v>96</v>
      </c>
      <c r="AA1" s="77" t="s">
        <v>97</v>
      </c>
      <c r="AB1" s="77" t="s">
        <v>98</v>
      </c>
      <c r="AC1" s="77" t="s">
        <v>99</v>
      </c>
      <c r="AD1" s="77" t="s">
        <v>100</v>
      </c>
      <c r="AE1" s="77" t="s">
        <v>101</v>
      </c>
      <c r="AF1" s="77" t="s">
        <v>102</v>
      </c>
      <c r="AG1" s="77" t="s">
        <v>103</v>
      </c>
      <c r="AH1" s="77" t="s">
        <v>104</v>
      </c>
      <c r="AI1" s="77" t="s">
        <v>105</v>
      </c>
      <c r="AJ1" s="77" t="s">
        <v>106</v>
      </c>
      <c r="AK1" s="77" t="s">
        <v>107</v>
      </c>
      <c r="AL1" s="77" t="s">
        <v>108</v>
      </c>
      <c r="AM1" s="77" t="s">
        <v>109</v>
      </c>
      <c r="AN1" s="77" t="s">
        <v>110</v>
      </c>
      <c r="AO1" s="77" t="s">
        <v>111</v>
      </c>
      <c r="AP1" s="77" t="s">
        <v>112</v>
      </c>
      <c r="AQ1" s="77" t="s">
        <v>113</v>
      </c>
      <c r="AR1" s="77" t="s">
        <v>114</v>
      </c>
      <c r="AS1" s="77" t="s">
        <v>115</v>
      </c>
      <c r="AT1" s="77" t="s">
        <v>116</v>
      </c>
      <c r="AU1" s="77" t="s">
        <v>117</v>
      </c>
      <c r="AV1" s="77" t="s">
        <v>118</v>
      </c>
      <c r="AW1" s="77" t="s">
        <v>119</v>
      </c>
      <c r="AX1" s="77" t="s">
        <v>120</v>
      </c>
      <c r="AY1" s="77" t="s">
        <v>121</v>
      </c>
      <c r="AZ1" s="77" t="s">
        <v>122</v>
      </c>
      <c r="BA1" s="77" t="s">
        <v>123</v>
      </c>
      <c r="BB1" s="77" t="s">
        <v>124</v>
      </c>
      <c r="BC1" s="77" t="s">
        <v>125</v>
      </c>
      <c r="BD1" s="77" t="s">
        <v>126</v>
      </c>
      <c r="BE1" s="77" t="s">
        <v>127</v>
      </c>
      <c r="BF1" s="77" t="s">
        <v>128</v>
      </c>
      <c r="BG1" s="77" t="s">
        <v>129</v>
      </c>
      <c r="BH1" s="77" t="s">
        <v>130</v>
      </c>
      <c r="BI1" s="77" t="s">
        <v>131</v>
      </c>
      <c r="BJ1" s="77" t="s">
        <v>132</v>
      </c>
      <c r="BK1" s="77" t="s">
        <v>133</v>
      </c>
      <c r="BL1" s="77" t="s">
        <v>134</v>
      </c>
      <c r="BM1" s="77" t="s">
        <v>135</v>
      </c>
      <c r="BN1" s="77" t="s">
        <v>136</v>
      </c>
      <c r="BO1" s="77" t="s">
        <v>137</v>
      </c>
      <c r="BP1" s="77" t="s">
        <v>138</v>
      </c>
      <c r="BQ1" s="77" t="s">
        <v>139</v>
      </c>
      <c r="BR1" s="77" t="s">
        <v>140</v>
      </c>
      <c r="BS1" s="77" t="s">
        <v>141</v>
      </c>
      <c r="BT1" s="77" t="s">
        <v>142</v>
      </c>
      <c r="BU1" s="77" t="s">
        <v>143</v>
      </c>
      <c r="BV1" s="77" t="s">
        <v>144</v>
      </c>
      <c r="BW1" s="77" t="s">
        <v>145</v>
      </c>
      <c r="BX1" s="77" t="s">
        <v>146</v>
      </c>
      <c r="BY1" s="77" t="s">
        <v>147</v>
      </c>
      <c r="BZ1" s="77" t="s">
        <v>148</v>
      </c>
      <c r="CA1" s="77" t="s">
        <v>149</v>
      </c>
      <c r="CB1" s="77" t="s">
        <v>150</v>
      </c>
      <c r="CC1" s="77" t="s">
        <v>151</v>
      </c>
      <c r="CD1" s="77" t="s">
        <v>152</v>
      </c>
      <c r="CE1" s="77" t="s">
        <v>153</v>
      </c>
      <c r="CF1" s="77" t="s">
        <v>154</v>
      </c>
      <c r="CG1" s="77" t="s">
        <v>155</v>
      </c>
      <c r="CH1" s="77" t="s">
        <v>156</v>
      </c>
      <c r="CI1" s="77" t="s">
        <v>157</v>
      </c>
      <c r="CJ1" s="77" t="s">
        <v>158</v>
      </c>
      <c r="CK1" s="77" t="s">
        <v>159</v>
      </c>
      <c r="CL1" s="77" t="s">
        <v>160</v>
      </c>
      <c r="CM1" s="77" t="s">
        <v>161</v>
      </c>
      <c r="CN1" s="77" t="s">
        <v>162</v>
      </c>
      <c r="CO1" s="77" t="s">
        <v>163</v>
      </c>
      <c r="CP1" s="77" t="s">
        <v>164</v>
      </c>
      <c r="CQ1" s="77" t="s">
        <v>165</v>
      </c>
      <c r="CR1" s="77" t="s">
        <v>166</v>
      </c>
      <c r="CS1" s="77" t="s">
        <v>167</v>
      </c>
      <c r="CT1" s="77" t="s">
        <v>168</v>
      </c>
      <c r="CU1" s="77" t="s">
        <v>169</v>
      </c>
      <c r="CV1" s="77" t="s">
        <v>170</v>
      </c>
      <c r="CW1" s="77" t="s">
        <v>171</v>
      </c>
      <c r="CX1" s="77" t="s">
        <v>172</v>
      </c>
      <c r="CY1" s="77" t="s">
        <v>173</v>
      </c>
      <c r="CZ1" s="77" t="s">
        <v>174</v>
      </c>
      <c r="DA1" s="77" t="s">
        <v>175</v>
      </c>
      <c r="DB1" s="77" t="s">
        <v>176</v>
      </c>
      <c r="DC1" s="77" t="s">
        <v>177</v>
      </c>
      <c r="DD1" s="77" t="s">
        <v>178</v>
      </c>
      <c r="DE1" s="77" t="s">
        <v>179</v>
      </c>
      <c r="DF1" s="77" t="s">
        <v>180</v>
      </c>
      <c r="DG1" s="77" t="s">
        <v>181</v>
      </c>
      <c r="DH1" s="77" t="s">
        <v>182</v>
      </c>
      <c r="DI1" s="77" t="s">
        <v>183</v>
      </c>
      <c r="DJ1" s="77" t="s">
        <v>184</v>
      </c>
      <c r="DK1" s="77" t="s">
        <v>185</v>
      </c>
      <c r="DL1" s="77" t="s">
        <v>186</v>
      </c>
      <c r="DM1" s="77" t="s">
        <v>187</v>
      </c>
      <c r="DN1" s="77" t="s">
        <v>188</v>
      </c>
      <c r="DO1" s="77" t="s">
        <v>189</v>
      </c>
      <c r="DP1" s="77" t="s">
        <v>190</v>
      </c>
      <c r="DQ1" s="77" t="s">
        <v>191</v>
      </c>
      <c r="DR1" s="77" t="s">
        <v>192</v>
      </c>
      <c r="DS1" s="77" t="s">
        <v>193</v>
      </c>
      <c r="DT1" s="77" t="s">
        <v>194</v>
      </c>
      <c r="DU1" s="77" t="s">
        <v>195</v>
      </c>
      <c r="DV1" s="77" t="s">
        <v>196</v>
      </c>
      <c r="DW1" s="77" t="s">
        <v>197</v>
      </c>
      <c r="DX1" s="77" t="s">
        <v>198</v>
      </c>
      <c r="DY1" s="77" t="s">
        <v>199</v>
      </c>
      <c r="DZ1" s="77" t="s">
        <v>200</v>
      </c>
      <c r="EA1" s="77" t="s">
        <v>201</v>
      </c>
      <c r="EB1" s="77" t="s">
        <v>202</v>
      </c>
      <c r="EC1" s="77" t="s">
        <v>203</v>
      </c>
      <c r="ED1" s="77" t="s">
        <v>204</v>
      </c>
      <c r="EE1" s="77" t="s">
        <v>205</v>
      </c>
      <c r="EF1" s="77" t="s">
        <v>206</v>
      </c>
      <c r="EG1" s="77" t="s">
        <v>207</v>
      </c>
      <c r="EH1" s="77" t="s">
        <v>208</v>
      </c>
      <c r="EI1" s="77" t="s">
        <v>209</v>
      </c>
      <c r="EJ1" s="77" t="s">
        <v>210</v>
      </c>
      <c r="EK1" s="77" t="s">
        <v>211</v>
      </c>
      <c r="EL1" s="77" t="s">
        <v>212</v>
      </c>
      <c r="EM1" s="77" t="s">
        <v>213</v>
      </c>
      <c r="EN1" s="77" t="s">
        <v>214</v>
      </c>
      <c r="EO1" s="77" t="s">
        <v>215</v>
      </c>
      <c r="EP1" s="77" t="s">
        <v>216</v>
      </c>
      <c r="EQ1" s="77" t="s">
        <v>217</v>
      </c>
      <c r="ER1" s="77" t="s">
        <v>218</v>
      </c>
      <c r="ES1" s="77" t="s">
        <v>219</v>
      </c>
      <c r="ET1" s="77" t="s">
        <v>220</v>
      </c>
      <c r="EU1" s="77" t="s">
        <v>221</v>
      </c>
      <c r="EV1" s="77" t="s">
        <v>222</v>
      </c>
      <c r="EW1" s="77" t="s">
        <v>223</v>
      </c>
      <c r="EX1" s="77" t="s">
        <v>224</v>
      </c>
      <c r="EY1" s="77" t="s">
        <v>225</v>
      </c>
      <c r="EZ1" s="77" t="s">
        <v>226</v>
      </c>
      <c r="FA1" s="77" t="s">
        <v>227</v>
      </c>
      <c r="FB1" s="77" t="s">
        <v>228</v>
      </c>
      <c r="FC1" s="77" t="s">
        <v>229</v>
      </c>
      <c r="FD1" s="77" t="s">
        <v>230</v>
      </c>
      <c r="FE1" s="77" t="s">
        <v>231</v>
      </c>
      <c r="FF1" s="77" t="s">
        <v>232</v>
      </c>
      <c r="FG1" s="77" t="s">
        <v>233</v>
      </c>
      <c r="FH1" s="77" t="s">
        <v>234</v>
      </c>
      <c r="FI1" s="77" t="s">
        <v>235</v>
      </c>
      <c r="FJ1" s="77" t="s">
        <v>236</v>
      </c>
      <c r="FK1" s="77" t="s">
        <v>237</v>
      </c>
      <c r="FL1" s="77" t="s">
        <v>238</v>
      </c>
      <c r="FM1" s="77" t="s">
        <v>239</v>
      </c>
      <c r="FN1" s="77" t="s">
        <v>240</v>
      </c>
      <c r="FO1" s="77" t="s">
        <v>241</v>
      </c>
      <c r="FP1" s="77" t="s">
        <v>242</v>
      </c>
      <c r="FQ1" s="77" t="s">
        <v>243</v>
      </c>
      <c r="FR1" s="77" t="s">
        <v>244</v>
      </c>
      <c r="FS1" s="77" t="s">
        <v>245</v>
      </c>
      <c r="FT1" s="77" t="s">
        <v>246</v>
      </c>
      <c r="FU1" s="77" t="s">
        <v>247</v>
      </c>
      <c r="FV1" s="77" t="s">
        <v>248</v>
      </c>
      <c r="FW1" s="77" t="s">
        <v>249</v>
      </c>
      <c r="FX1" s="77" t="s">
        <v>250</v>
      </c>
      <c r="FY1" s="77" t="s">
        <v>251</v>
      </c>
      <c r="FZ1" s="77" t="s">
        <v>252</v>
      </c>
      <c r="GA1" s="77" t="s">
        <v>253</v>
      </c>
      <c r="GB1" s="77" t="s">
        <v>254</v>
      </c>
      <c r="GC1" s="77" t="s">
        <v>255</v>
      </c>
      <c r="GD1" s="77" t="s">
        <v>256</v>
      </c>
      <c r="GE1" s="77" t="s">
        <v>257</v>
      </c>
      <c r="GF1" s="77" t="s">
        <v>258</v>
      </c>
      <c r="GG1" s="77" t="s">
        <v>259</v>
      </c>
      <c r="GH1" s="77" t="s">
        <v>260</v>
      </c>
      <c r="GI1" s="77" t="s">
        <v>261</v>
      </c>
      <c r="GJ1" s="77" t="s">
        <v>262</v>
      </c>
      <c r="GK1" s="77" t="s">
        <v>263</v>
      </c>
      <c r="GL1" s="77" t="s">
        <v>264</v>
      </c>
      <c r="GM1" s="77" t="s">
        <v>265</v>
      </c>
      <c r="GN1" s="77" t="s">
        <v>266</v>
      </c>
      <c r="GO1" s="77" t="s">
        <v>267</v>
      </c>
      <c r="GP1" s="77" t="s">
        <v>268</v>
      </c>
      <c r="GQ1" s="77" t="s">
        <v>269</v>
      </c>
      <c r="GR1" s="77" t="s">
        <v>270</v>
      </c>
      <c r="GS1" s="77" t="s">
        <v>271</v>
      </c>
      <c r="GT1" s="77" t="s">
        <v>272</v>
      </c>
      <c r="GU1" s="77" t="s">
        <v>273</v>
      </c>
      <c r="GV1" s="77" t="s">
        <v>274</v>
      </c>
      <c r="GW1" s="77" t="s">
        <v>275</v>
      </c>
      <c r="GX1" s="77" t="s">
        <v>276</v>
      </c>
      <c r="GY1" s="77" t="s">
        <v>277</v>
      </c>
      <c r="GZ1" s="77" t="s">
        <v>278</v>
      </c>
      <c r="HA1" s="77" t="s">
        <v>279</v>
      </c>
      <c r="HB1" s="77" t="s">
        <v>280</v>
      </c>
      <c r="HC1" s="77" t="s">
        <v>281</v>
      </c>
      <c r="HD1" s="77" t="s">
        <v>282</v>
      </c>
      <c r="HE1" s="77" t="s">
        <v>283</v>
      </c>
      <c r="HF1" s="77" t="s">
        <v>284</v>
      </c>
      <c r="HG1" s="77" t="s">
        <v>285</v>
      </c>
      <c r="HH1" s="77" t="s">
        <v>286</v>
      </c>
      <c r="HI1" s="77" t="s">
        <v>287</v>
      </c>
      <c r="HJ1" s="77" t="s">
        <v>288</v>
      </c>
      <c r="HK1" s="77" t="s">
        <v>289</v>
      </c>
      <c r="HL1" s="77" t="s">
        <v>290</v>
      </c>
      <c r="HM1" s="77" t="s">
        <v>291</v>
      </c>
      <c r="HN1" s="77" t="s">
        <v>292</v>
      </c>
      <c r="HO1" s="77" t="s">
        <v>293</v>
      </c>
      <c r="HP1" s="77" t="s">
        <v>294</v>
      </c>
      <c r="HQ1" s="77" t="s">
        <v>295</v>
      </c>
      <c r="HR1" s="77" t="s">
        <v>296</v>
      </c>
      <c r="HS1" s="77" t="s">
        <v>297</v>
      </c>
      <c r="HT1" s="77" t="s">
        <v>298</v>
      </c>
      <c r="HU1" s="77" t="s">
        <v>299</v>
      </c>
      <c r="HV1" s="77" t="s">
        <v>300</v>
      </c>
      <c r="HW1" s="77" t="s">
        <v>301</v>
      </c>
      <c r="HX1" s="77" t="s">
        <v>302</v>
      </c>
      <c r="HY1" s="77" t="s">
        <v>303</v>
      </c>
      <c r="HZ1" s="77" t="s">
        <v>304</v>
      </c>
      <c r="IA1" s="77" t="s">
        <v>305</v>
      </c>
      <c r="IB1" s="77" t="s">
        <v>306</v>
      </c>
      <c r="IC1" s="77" t="s">
        <v>307</v>
      </c>
      <c r="ID1" s="77" t="s">
        <v>308</v>
      </c>
      <c r="IE1" s="77" t="s">
        <v>309</v>
      </c>
      <c r="IF1" s="77" t="s">
        <v>310</v>
      </c>
      <c r="IG1" s="77" t="s">
        <v>311</v>
      </c>
      <c r="IH1" s="77" t="s">
        <v>312</v>
      </c>
      <c r="II1" s="77" t="s">
        <v>313</v>
      </c>
      <c r="IJ1" s="77" t="s">
        <v>314</v>
      </c>
      <c r="IK1" s="77" t="s">
        <v>315</v>
      </c>
      <c r="IL1" s="77" t="s">
        <v>316</v>
      </c>
      <c r="IM1" s="77" t="s">
        <v>317</v>
      </c>
      <c r="IN1" s="77" t="s">
        <v>318</v>
      </c>
      <c r="IO1" s="77" t="s">
        <v>319</v>
      </c>
      <c r="IP1" s="77" t="s">
        <v>320</v>
      </c>
      <c r="IQ1" s="77" t="s">
        <v>321</v>
      </c>
      <c r="IR1" s="77" t="s">
        <v>322</v>
      </c>
      <c r="IS1" s="77" t="s">
        <v>323</v>
      </c>
      <c r="IT1" s="77" t="s">
        <v>324</v>
      </c>
      <c r="IU1" s="77" t="s">
        <v>325</v>
      </c>
      <c r="IV1" s="77" t="s">
        <v>326</v>
      </c>
      <c r="IW1" s="77" t="s">
        <v>327</v>
      </c>
      <c r="IX1" s="77" t="s">
        <v>328</v>
      </c>
      <c r="IY1" s="77" t="s">
        <v>329</v>
      </c>
      <c r="IZ1" s="77" t="s">
        <v>330</v>
      </c>
      <c r="JA1" s="77" t="s">
        <v>331</v>
      </c>
      <c r="JB1" s="77" t="s">
        <v>332</v>
      </c>
      <c r="JC1" s="77" t="s">
        <v>333</v>
      </c>
      <c r="JD1" s="77" t="s">
        <v>334</v>
      </c>
      <c r="JE1" s="77" t="s">
        <v>335</v>
      </c>
      <c r="JF1" s="77" t="s">
        <v>336</v>
      </c>
      <c r="JG1" s="77" t="s">
        <v>337</v>
      </c>
      <c r="JH1" s="77" t="s">
        <v>338</v>
      </c>
      <c r="JI1" s="77" t="s">
        <v>339</v>
      </c>
      <c r="JJ1" s="77" t="s">
        <v>340</v>
      </c>
      <c r="JK1" s="77" t="s">
        <v>341</v>
      </c>
      <c r="JL1" s="77" t="s">
        <v>342</v>
      </c>
      <c r="JM1" s="77" t="s">
        <v>343</v>
      </c>
      <c r="JN1" s="77" t="s">
        <v>344</v>
      </c>
      <c r="JO1" s="77" t="s">
        <v>345</v>
      </c>
      <c r="JP1" s="77" t="s">
        <v>346</v>
      </c>
      <c r="JQ1" s="77" t="s">
        <v>347</v>
      </c>
      <c r="JR1" s="77" t="s">
        <v>348</v>
      </c>
      <c r="JS1" s="77" t="s">
        <v>349</v>
      </c>
      <c r="JT1" s="77" t="s">
        <v>350</v>
      </c>
      <c r="JU1" s="77" t="s">
        <v>351</v>
      </c>
      <c r="JV1" s="77" t="s">
        <v>352</v>
      </c>
      <c r="JW1" s="77" t="s">
        <v>353</v>
      </c>
      <c r="JX1" s="77" t="s">
        <v>354</v>
      </c>
      <c r="JY1" s="77" t="s">
        <v>355</v>
      </c>
      <c r="JZ1" s="77" t="s">
        <v>356</v>
      </c>
      <c r="KA1" s="77" t="s">
        <v>357</v>
      </c>
      <c r="KB1" s="77" t="s">
        <v>358</v>
      </c>
      <c r="KC1" s="77" t="s">
        <v>359</v>
      </c>
      <c r="KD1" s="77" t="s">
        <v>360</v>
      </c>
      <c r="KE1" s="77" t="s">
        <v>361</v>
      </c>
      <c r="KF1" s="77" t="s">
        <v>362</v>
      </c>
      <c r="KG1" s="77" t="s">
        <v>363</v>
      </c>
      <c r="KH1" s="77" t="s">
        <v>364</v>
      </c>
      <c r="KI1" s="77" t="s">
        <v>365</v>
      </c>
      <c r="KJ1" s="77" t="s">
        <v>366</v>
      </c>
      <c r="KK1" s="77" t="s">
        <v>367</v>
      </c>
      <c r="KL1" s="77" t="s">
        <v>368</v>
      </c>
      <c r="KM1" s="77" t="s">
        <v>369</v>
      </c>
      <c r="KN1" s="77" t="s">
        <v>370</v>
      </c>
      <c r="KO1" s="77" t="s">
        <v>371</v>
      </c>
      <c r="KP1" s="77" t="s">
        <v>372</v>
      </c>
      <c r="KQ1" s="77" t="s">
        <v>373</v>
      </c>
      <c r="KR1" s="77" t="s">
        <v>374</v>
      </c>
      <c r="KS1" s="77" t="s">
        <v>375</v>
      </c>
      <c r="KT1" s="77" t="s">
        <v>376</v>
      </c>
      <c r="KU1" s="77" t="s">
        <v>377</v>
      </c>
      <c r="KV1" s="77" t="s">
        <v>378</v>
      </c>
      <c r="KW1" s="77" t="s">
        <v>379</v>
      </c>
      <c r="KX1" s="77" t="s">
        <v>380</v>
      </c>
      <c r="KY1" s="77" t="s">
        <v>381</v>
      </c>
      <c r="KZ1" s="77" t="s">
        <v>382</v>
      </c>
      <c r="LA1" s="77" t="s">
        <v>383</v>
      </c>
      <c r="LB1" s="77" t="s">
        <v>384</v>
      </c>
      <c r="LC1" s="77" t="s">
        <v>385</v>
      </c>
      <c r="LD1" s="77" t="s">
        <v>386</v>
      </c>
      <c r="LE1" s="77" t="s">
        <v>387</v>
      </c>
      <c r="LF1" s="77" t="s">
        <v>388</v>
      </c>
      <c r="LG1" s="77" t="s">
        <v>389</v>
      </c>
      <c r="LH1" s="77" t="s">
        <v>390</v>
      </c>
      <c r="LI1" s="77" t="s">
        <v>391</v>
      </c>
      <c r="LJ1" s="77" t="s">
        <v>392</v>
      </c>
      <c r="LK1" s="77" t="s">
        <v>393</v>
      </c>
      <c r="LL1" s="77" t="s">
        <v>394</v>
      </c>
      <c r="LM1" s="77" t="s">
        <v>395</v>
      </c>
      <c r="LN1" s="77" t="s">
        <v>396</v>
      </c>
      <c r="LO1" s="77" t="s">
        <v>397</v>
      </c>
      <c r="LP1" s="77" t="s">
        <v>398</v>
      </c>
      <c r="LQ1" s="77" t="s">
        <v>399</v>
      </c>
      <c r="LR1" s="77" t="s">
        <v>400</v>
      </c>
      <c r="LS1" s="77" t="s">
        <v>401</v>
      </c>
      <c r="LT1" s="77" t="s">
        <v>402</v>
      </c>
      <c r="LU1" s="77" t="s">
        <v>403</v>
      </c>
      <c r="LV1" s="77" t="s">
        <v>404</v>
      </c>
      <c r="LW1" s="77" t="s">
        <v>405</v>
      </c>
      <c r="LX1" s="77" t="s">
        <v>406</v>
      </c>
      <c r="LY1" s="77" t="s">
        <v>407</v>
      </c>
      <c r="LZ1" s="77" t="s">
        <v>408</v>
      </c>
      <c r="MA1" s="77" t="s">
        <v>409</v>
      </c>
      <c r="MB1" s="77" t="s">
        <v>410</v>
      </c>
      <c r="MC1" s="77" t="s">
        <v>411</v>
      </c>
      <c r="MD1" s="77" t="s">
        <v>412</v>
      </c>
      <c r="ME1" s="77" t="s">
        <v>413</v>
      </c>
      <c r="MF1" s="77" t="s">
        <v>414</v>
      </c>
      <c r="MG1" s="77" t="s">
        <v>415</v>
      </c>
      <c r="MH1" s="77" t="s">
        <v>416</v>
      </c>
      <c r="MI1" s="77" t="s">
        <v>417</v>
      </c>
      <c r="MJ1" s="77" t="s">
        <v>418</v>
      </c>
      <c r="MK1" s="77" t="s">
        <v>419</v>
      </c>
      <c r="ML1" s="77" t="s">
        <v>420</v>
      </c>
      <c r="MM1" s="77" t="s">
        <v>421</v>
      </c>
      <c r="MN1" s="77" t="s">
        <v>422</v>
      </c>
      <c r="MO1" s="77" t="s">
        <v>423</v>
      </c>
      <c r="MP1" s="77" t="s">
        <v>424</v>
      </c>
      <c r="MQ1" s="77" t="s">
        <v>425</v>
      </c>
      <c r="MR1" s="77" t="s">
        <v>426</v>
      </c>
      <c r="MS1" s="77" t="s">
        <v>427</v>
      </c>
      <c r="MT1" s="77" t="s">
        <v>428</v>
      </c>
      <c r="MU1" s="77" t="s">
        <v>429</v>
      </c>
      <c r="MV1" s="77" t="s">
        <v>430</v>
      </c>
      <c r="MW1" s="77" t="s">
        <v>431</v>
      </c>
      <c r="MX1" s="77" t="s">
        <v>432</v>
      </c>
      <c r="MY1" s="77" t="s">
        <v>433</v>
      </c>
      <c r="MZ1" s="77" t="s">
        <v>434</v>
      </c>
      <c r="NA1" s="77" t="s">
        <v>435</v>
      </c>
      <c r="NB1" s="77" t="s">
        <v>436</v>
      </c>
      <c r="NC1" s="77" t="s">
        <v>437</v>
      </c>
      <c r="ND1" s="77" t="s">
        <v>438</v>
      </c>
      <c r="NE1" s="77" t="s">
        <v>439</v>
      </c>
      <c r="NF1" s="77" t="s">
        <v>440</v>
      </c>
      <c r="NG1" s="77" t="s">
        <v>441</v>
      </c>
      <c r="NH1" s="77" t="s">
        <v>442</v>
      </c>
      <c r="NI1" s="77" t="s">
        <v>443</v>
      </c>
      <c r="NJ1" s="77" t="s">
        <v>444</v>
      </c>
      <c r="NK1" s="77" t="s">
        <v>445</v>
      </c>
      <c r="NL1" s="77" t="s">
        <v>446</v>
      </c>
      <c r="NM1" s="77" t="s">
        <v>447</v>
      </c>
      <c r="NN1" s="77" t="s">
        <v>448</v>
      </c>
      <c r="NO1" s="77" t="s">
        <v>449</v>
      </c>
      <c r="NP1" s="77" t="s">
        <v>450</v>
      </c>
      <c r="NQ1" s="77" t="s">
        <v>451</v>
      </c>
      <c r="NR1" s="77" t="s">
        <v>452</v>
      </c>
      <c r="NS1" s="77" t="s">
        <v>453</v>
      </c>
      <c r="NT1" s="77" t="s">
        <v>454</v>
      </c>
      <c r="NU1" s="77" t="s">
        <v>455</v>
      </c>
      <c r="NV1" s="77" t="s">
        <v>456</v>
      </c>
      <c r="NW1" s="77" t="s">
        <v>457</v>
      </c>
      <c r="NX1" s="77" t="s">
        <v>458</v>
      </c>
      <c r="NY1" s="77" t="s">
        <v>459</v>
      </c>
      <c r="NZ1" s="77" t="s">
        <v>460</v>
      </c>
      <c r="OA1" s="77" t="s">
        <v>461</v>
      </c>
      <c r="OB1" s="77" t="s">
        <v>462</v>
      </c>
      <c r="OC1" s="77" t="s">
        <v>463</v>
      </c>
      <c r="OD1" s="77" t="s">
        <v>464</v>
      </c>
      <c r="OE1" s="77" t="s">
        <v>465</v>
      </c>
      <c r="OF1" s="77" t="s">
        <v>466</v>
      </c>
      <c r="OG1" s="77" t="s">
        <v>467</v>
      </c>
      <c r="OH1" s="77" t="s">
        <v>468</v>
      </c>
      <c r="OI1" s="77" t="s">
        <v>469</v>
      </c>
      <c r="OJ1" s="77" t="s">
        <v>470</v>
      </c>
      <c r="OK1" s="77" t="s">
        <v>471</v>
      </c>
      <c r="OL1" s="77" t="s">
        <v>472</v>
      </c>
      <c r="OM1" s="77" t="s">
        <v>473</v>
      </c>
      <c r="ON1" s="77" t="s">
        <v>474</v>
      </c>
      <c r="OO1" s="77" t="s">
        <v>475</v>
      </c>
      <c r="OP1" s="77" t="s">
        <v>476</v>
      </c>
      <c r="OQ1" s="77" t="s">
        <v>477</v>
      </c>
      <c r="OR1" s="77" t="s">
        <v>478</v>
      </c>
      <c r="OS1" s="77" t="s">
        <v>479</v>
      </c>
      <c r="OT1" s="77" t="s">
        <v>480</v>
      </c>
      <c r="OU1" s="77" t="s">
        <v>481</v>
      </c>
      <c r="OV1" s="77" t="s">
        <v>482</v>
      </c>
      <c r="OW1" s="77" t="s">
        <v>483</v>
      </c>
      <c r="OX1" s="77" t="s">
        <v>484</v>
      </c>
      <c r="OY1" s="77" t="s">
        <v>485</v>
      </c>
      <c r="OZ1" s="77" t="s">
        <v>486</v>
      </c>
      <c r="PA1" s="77" t="s">
        <v>487</v>
      </c>
      <c r="PB1" s="77" t="s">
        <v>488</v>
      </c>
      <c r="PC1" s="77" t="s">
        <v>489</v>
      </c>
      <c r="PD1" s="77" t="s">
        <v>490</v>
      </c>
      <c r="PE1" s="77" t="s">
        <v>491</v>
      </c>
      <c r="PF1" s="77" t="s">
        <v>492</v>
      </c>
      <c r="PG1" s="77" t="s">
        <v>493</v>
      </c>
      <c r="PH1" s="77" t="s">
        <v>494</v>
      </c>
      <c r="PI1" s="77" t="s">
        <v>495</v>
      </c>
      <c r="PJ1" s="77" t="s">
        <v>496</v>
      </c>
      <c r="PK1" s="77" t="s">
        <v>497</v>
      </c>
      <c r="PL1" s="77" t="s">
        <v>498</v>
      </c>
      <c r="PM1" s="77" t="s">
        <v>499</v>
      </c>
      <c r="PN1" s="77" t="s">
        <v>500</v>
      </c>
      <c r="PO1" s="77" t="s">
        <v>501</v>
      </c>
      <c r="PP1" s="77" t="s">
        <v>502</v>
      </c>
      <c r="PQ1" s="77" t="s">
        <v>503</v>
      </c>
      <c r="PR1" s="77" t="s">
        <v>504</v>
      </c>
      <c r="PS1" s="77" t="s">
        <v>505</v>
      </c>
      <c r="PT1" s="77" t="s">
        <v>506</v>
      </c>
      <c r="PU1" s="77" t="s">
        <v>507</v>
      </c>
      <c r="PV1" s="77" t="s">
        <v>508</v>
      </c>
      <c r="PW1" s="77" t="s">
        <v>509</v>
      </c>
      <c r="PX1" s="77" t="s">
        <v>510</v>
      </c>
      <c r="PY1" s="77" t="s">
        <v>511</v>
      </c>
      <c r="PZ1" s="77" t="s">
        <v>512</v>
      </c>
      <c r="QA1" s="77" t="s">
        <v>513</v>
      </c>
      <c r="QB1" s="77" t="s">
        <v>514</v>
      </c>
      <c r="QC1" s="77" t="s">
        <v>515</v>
      </c>
      <c r="QD1" s="77" t="s">
        <v>516</v>
      </c>
      <c r="QE1" s="77" t="s">
        <v>517</v>
      </c>
      <c r="QF1" s="77" t="s">
        <v>518</v>
      </c>
      <c r="QG1" s="77" t="s">
        <v>519</v>
      </c>
      <c r="QH1" s="77" t="s">
        <v>520</v>
      </c>
      <c r="QI1" s="77" t="s">
        <v>521</v>
      </c>
      <c r="QJ1" s="77" t="s">
        <v>522</v>
      </c>
      <c r="QK1" s="77" t="s">
        <v>523</v>
      </c>
      <c r="QL1" s="77" t="s">
        <v>524</v>
      </c>
      <c r="QM1" s="77" t="s">
        <v>525</v>
      </c>
      <c r="QN1" s="77" t="s">
        <v>526</v>
      </c>
      <c r="QO1" s="77" t="s">
        <v>527</v>
      </c>
      <c r="QP1" s="77" t="s">
        <v>528</v>
      </c>
      <c r="QQ1" s="77" t="s">
        <v>529</v>
      </c>
      <c r="QR1" s="77" t="s">
        <v>530</v>
      </c>
      <c r="QS1" s="77" t="s">
        <v>531</v>
      </c>
      <c r="QT1" s="77" t="s">
        <v>532</v>
      </c>
      <c r="QU1" s="77" t="s">
        <v>533</v>
      </c>
      <c r="QV1" s="77" t="s">
        <v>534</v>
      </c>
      <c r="QW1" s="77" t="s">
        <v>535</v>
      </c>
      <c r="QX1" s="77" t="s">
        <v>536</v>
      </c>
      <c r="QY1" s="77" t="s">
        <v>537</v>
      </c>
      <c r="QZ1" s="77" t="s">
        <v>538</v>
      </c>
      <c r="RA1" s="77" t="s">
        <v>539</v>
      </c>
      <c r="RB1" s="77" t="s">
        <v>540</v>
      </c>
      <c r="RC1" s="77" t="s">
        <v>541</v>
      </c>
      <c r="RD1" s="77" t="s">
        <v>542</v>
      </c>
      <c r="RE1" s="77" t="s">
        <v>543</v>
      </c>
      <c r="RF1" s="77" t="s">
        <v>544</v>
      </c>
      <c r="RG1" s="77" t="s">
        <v>545</v>
      </c>
      <c r="RH1" s="77" t="s">
        <v>546</v>
      </c>
      <c r="RI1" s="77" t="s">
        <v>547</v>
      </c>
      <c r="RJ1" s="77" t="s">
        <v>548</v>
      </c>
      <c r="RK1" s="77" t="s">
        <v>549</v>
      </c>
      <c r="RL1" s="77" t="s">
        <v>550</v>
      </c>
      <c r="RM1" s="77" t="s">
        <v>551</v>
      </c>
      <c r="RN1" s="77" t="s">
        <v>552</v>
      </c>
      <c r="RO1" s="77" t="s">
        <v>553</v>
      </c>
      <c r="RP1" s="77" t="s">
        <v>554</v>
      </c>
      <c r="RQ1" s="77" t="s">
        <v>555</v>
      </c>
      <c r="RR1" s="77" t="s">
        <v>556</v>
      </c>
      <c r="RS1" s="77" t="s">
        <v>557</v>
      </c>
      <c r="RT1" s="77" t="s">
        <v>558</v>
      </c>
      <c r="RU1" s="77" t="s">
        <v>559</v>
      </c>
      <c r="RV1" s="77" t="s">
        <v>560</v>
      </c>
      <c r="RW1" s="77" t="s">
        <v>561</v>
      </c>
      <c r="RX1" s="77" t="s">
        <v>562</v>
      </c>
      <c r="RY1" s="77" t="s">
        <v>563</v>
      </c>
      <c r="RZ1" s="77" t="s">
        <v>564</v>
      </c>
      <c r="SA1" s="77" t="s">
        <v>565</v>
      </c>
      <c r="SB1" s="77" t="s">
        <v>566</v>
      </c>
      <c r="SC1" s="77" t="s">
        <v>567</v>
      </c>
      <c r="SD1" s="77" t="s">
        <v>568</v>
      </c>
      <c r="SE1" s="77" t="s">
        <v>569</v>
      </c>
      <c r="SF1" s="77" t="s">
        <v>570</v>
      </c>
      <c r="SG1" s="77" t="s">
        <v>571</v>
      </c>
      <c r="SH1" s="77" t="s">
        <v>572</v>
      </c>
      <c r="SI1" s="77" t="s">
        <v>573</v>
      </c>
      <c r="SJ1" s="77" t="s">
        <v>574</v>
      </c>
      <c r="SK1" s="77" t="s">
        <v>575</v>
      </c>
      <c r="SL1" s="77" t="s">
        <v>576</v>
      </c>
      <c r="SM1" s="77" t="s">
        <v>577</v>
      </c>
      <c r="SN1" s="77" t="s">
        <v>578</v>
      </c>
      <c r="SO1" s="77" t="s">
        <v>579</v>
      </c>
      <c r="SP1" s="77" t="s">
        <v>580</v>
      </c>
      <c r="SQ1" s="77" t="s">
        <v>581</v>
      </c>
      <c r="SR1" s="77" t="s">
        <v>582</v>
      </c>
      <c r="SS1" s="77" t="s">
        <v>583</v>
      </c>
      <c r="ST1" s="77" t="s">
        <v>584</v>
      </c>
      <c r="SU1" s="77" t="s">
        <v>585</v>
      </c>
      <c r="SV1" s="77" t="s">
        <v>586</v>
      </c>
      <c r="SW1" s="77" t="s">
        <v>587</v>
      </c>
      <c r="SX1" s="77" t="s">
        <v>588</v>
      </c>
      <c r="SY1" s="77" t="s">
        <v>589</v>
      </c>
      <c r="SZ1" s="77" t="s">
        <v>590</v>
      </c>
      <c r="TA1" s="77" t="s">
        <v>591</v>
      </c>
      <c r="TB1" s="77" t="s">
        <v>592</v>
      </c>
      <c r="TC1" s="77" t="s">
        <v>593</v>
      </c>
      <c r="TD1" s="77" t="s">
        <v>594</v>
      </c>
      <c r="TE1" s="77" t="s">
        <v>595</v>
      </c>
      <c r="TF1" s="77" t="s">
        <v>596</v>
      </c>
      <c r="TG1" s="77" t="s">
        <v>597</v>
      </c>
      <c r="TH1" s="77" t="s">
        <v>598</v>
      </c>
      <c r="TI1" s="77" t="s">
        <v>599</v>
      </c>
      <c r="TJ1" s="77" t="s">
        <v>600</v>
      </c>
      <c r="TK1" s="77" t="s">
        <v>601</v>
      </c>
      <c r="TL1" s="77" t="s">
        <v>602</v>
      </c>
      <c r="TM1" s="77" t="s">
        <v>603</v>
      </c>
      <c r="TN1" s="77" t="s">
        <v>604</v>
      </c>
      <c r="TO1" s="77" t="s">
        <v>605</v>
      </c>
      <c r="TP1" s="77" t="s">
        <v>606</v>
      </c>
      <c r="TQ1" s="77" t="s">
        <v>607</v>
      </c>
      <c r="TR1" s="77" t="s">
        <v>608</v>
      </c>
      <c r="TS1" s="77" t="s">
        <v>609</v>
      </c>
      <c r="TT1" s="77" t="s">
        <v>610</v>
      </c>
      <c r="TU1" s="77" t="s">
        <v>611</v>
      </c>
      <c r="TV1" s="77" t="s">
        <v>612</v>
      </c>
      <c r="TW1" s="77" t="s">
        <v>613</v>
      </c>
      <c r="TX1" s="77" t="s">
        <v>614</v>
      </c>
      <c r="TY1" s="77" t="s">
        <v>615</v>
      </c>
      <c r="TZ1" s="77" t="s">
        <v>616</v>
      </c>
      <c r="UA1" s="77" t="s">
        <v>617</v>
      </c>
      <c r="UB1" s="77" t="s">
        <v>618</v>
      </c>
      <c r="UC1" s="77" t="s">
        <v>619</v>
      </c>
      <c r="UD1" s="77" t="s">
        <v>620</v>
      </c>
      <c r="UE1" s="77" t="s">
        <v>621</v>
      </c>
      <c r="UF1" s="77" t="s">
        <v>622</v>
      </c>
      <c r="UG1" s="77" t="s">
        <v>623</v>
      </c>
      <c r="UH1" s="77" t="s">
        <v>624</v>
      </c>
      <c r="UI1" s="77" t="s">
        <v>625</v>
      </c>
      <c r="UJ1" s="77" t="s">
        <v>626</v>
      </c>
      <c r="UK1" s="77" t="s">
        <v>627</v>
      </c>
      <c r="UL1" s="77" t="s">
        <v>628</v>
      </c>
      <c r="UM1" s="77" t="s">
        <v>629</v>
      </c>
      <c r="UN1" s="77" t="s">
        <v>630</v>
      </c>
      <c r="UO1" s="77" t="s">
        <v>631</v>
      </c>
      <c r="UP1" s="77" t="s">
        <v>632</v>
      </c>
      <c r="UQ1" s="77" t="s">
        <v>633</v>
      </c>
      <c r="UR1" s="77" t="s">
        <v>634</v>
      </c>
      <c r="US1" s="77" t="s">
        <v>635</v>
      </c>
      <c r="UT1" s="77" t="s">
        <v>636</v>
      </c>
      <c r="UU1" s="77" t="s">
        <v>637</v>
      </c>
      <c r="UV1" s="77" t="s">
        <v>638</v>
      </c>
      <c r="UW1" s="77" t="s">
        <v>639</v>
      </c>
      <c r="UX1" s="77" t="s">
        <v>640</v>
      </c>
      <c r="UY1" s="77" t="s">
        <v>641</v>
      </c>
      <c r="UZ1" s="77" t="s">
        <v>642</v>
      </c>
      <c r="VA1" s="77" t="s">
        <v>643</v>
      </c>
      <c r="VB1" s="77" t="s">
        <v>644</v>
      </c>
      <c r="VC1" s="77" t="s">
        <v>645</v>
      </c>
      <c r="VD1" s="77" t="s">
        <v>646</v>
      </c>
      <c r="VE1" s="77" t="s">
        <v>647</v>
      </c>
      <c r="VF1" s="77" t="s">
        <v>648</v>
      </c>
      <c r="VG1" s="77" t="s">
        <v>649</v>
      </c>
      <c r="VH1" s="77" t="s">
        <v>650</v>
      </c>
      <c r="VI1" s="77" t="s">
        <v>651</v>
      </c>
      <c r="VJ1" s="77" t="s">
        <v>652</v>
      </c>
      <c r="VK1" s="77" t="s">
        <v>653</v>
      </c>
      <c r="VL1" s="77" t="s">
        <v>654</v>
      </c>
      <c r="VM1" s="77" t="s">
        <v>655</v>
      </c>
      <c r="VN1" s="77" t="s">
        <v>656</v>
      </c>
      <c r="VO1" s="77" t="s">
        <v>657</v>
      </c>
      <c r="VP1" s="77" t="s">
        <v>658</v>
      </c>
      <c r="VQ1" s="77" t="s">
        <v>659</v>
      </c>
      <c r="VR1" s="77" t="s">
        <v>660</v>
      </c>
      <c r="VS1" s="77" t="s">
        <v>661</v>
      </c>
      <c r="VT1" s="77" t="s">
        <v>662</v>
      </c>
      <c r="VU1" s="77" t="s">
        <v>663</v>
      </c>
      <c r="VV1" s="77" t="s">
        <v>664</v>
      </c>
      <c r="VW1" s="77" t="s">
        <v>665</v>
      </c>
      <c r="VX1" s="77" t="s">
        <v>666</v>
      </c>
      <c r="VY1" s="77" t="s">
        <v>667</v>
      </c>
      <c r="VZ1" s="77" t="s">
        <v>668</v>
      </c>
      <c r="WA1" s="77" t="s">
        <v>669</v>
      </c>
      <c r="WB1" s="77" t="s">
        <v>670</v>
      </c>
      <c r="WC1" s="77" t="s">
        <v>671</v>
      </c>
      <c r="WD1" s="77" t="s">
        <v>672</v>
      </c>
      <c r="WE1" s="77" t="s">
        <v>673</v>
      </c>
      <c r="WF1" s="77" t="s">
        <v>674</v>
      </c>
      <c r="WG1" s="77" t="s">
        <v>675</v>
      </c>
      <c r="WH1" s="77" t="s">
        <v>676</v>
      </c>
      <c r="WI1" s="77" t="s">
        <v>677</v>
      </c>
      <c r="WJ1" s="77" t="s">
        <v>678</v>
      </c>
      <c r="WK1" s="77" t="s">
        <v>679</v>
      </c>
      <c r="WL1" s="77" t="s">
        <v>680</v>
      </c>
      <c r="WM1" s="77" t="s">
        <v>681</v>
      </c>
      <c r="WN1" s="77" t="s">
        <v>682</v>
      </c>
      <c r="WO1" s="77" t="s">
        <v>683</v>
      </c>
      <c r="WP1" s="77" t="s">
        <v>684</v>
      </c>
      <c r="WQ1" s="77" t="s">
        <v>685</v>
      </c>
      <c r="WR1" s="77" t="s">
        <v>686</v>
      </c>
      <c r="WS1" s="77" t="s">
        <v>687</v>
      </c>
      <c r="WT1" s="77" t="s">
        <v>688</v>
      </c>
      <c r="WU1" s="77" t="s">
        <v>689</v>
      </c>
      <c r="WV1" s="77" t="s">
        <v>690</v>
      </c>
      <c r="WW1" s="77" t="s">
        <v>691</v>
      </c>
      <c r="WX1" s="77" t="s">
        <v>692</v>
      </c>
      <c r="WY1" s="77" t="s">
        <v>693</v>
      </c>
      <c r="WZ1" s="77" t="s">
        <v>694</v>
      </c>
      <c r="XA1" s="77" t="s">
        <v>695</v>
      </c>
      <c r="XB1" s="77" t="s">
        <v>696</v>
      </c>
      <c r="XC1" s="77" t="s">
        <v>697</v>
      </c>
      <c r="XD1" s="77" t="s">
        <v>698</v>
      </c>
      <c r="XE1" s="77" t="s">
        <v>699</v>
      </c>
      <c r="XF1" s="77" t="s">
        <v>700</v>
      </c>
      <c r="XG1" s="77" t="s">
        <v>701</v>
      </c>
      <c r="XH1" s="77" t="s">
        <v>702</v>
      </c>
      <c r="XI1" s="77" t="s">
        <v>703</v>
      </c>
      <c r="XJ1" s="77" t="s">
        <v>704</v>
      </c>
      <c r="XK1" s="77" t="s">
        <v>705</v>
      </c>
      <c r="XL1" s="77" t="s">
        <v>706</v>
      </c>
      <c r="XM1" s="77" t="s">
        <v>707</v>
      </c>
      <c r="XN1" s="77" t="s">
        <v>708</v>
      </c>
      <c r="XO1" s="77" t="s">
        <v>709</v>
      </c>
      <c r="XP1" s="77" t="s">
        <v>710</v>
      </c>
      <c r="XQ1" s="77" t="s">
        <v>711</v>
      </c>
      <c r="XR1" s="77" t="s">
        <v>712</v>
      </c>
      <c r="XS1" s="77" t="s">
        <v>713</v>
      </c>
      <c r="XT1" s="77" t="s">
        <v>714</v>
      </c>
      <c r="XU1" s="77" t="s">
        <v>715</v>
      </c>
      <c r="XV1" s="77" t="s">
        <v>716</v>
      </c>
      <c r="XW1" s="77" t="s">
        <v>717</v>
      </c>
      <c r="XX1" s="77" t="s">
        <v>718</v>
      </c>
      <c r="XY1" s="77" t="s">
        <v>719</v>
      </c>
      <c r="XZ1" s="77" t="s">
        <v>720</v>
      </c>
      <c r="YA1" s="77" t="s">
        <v>721</v>
      </c>
      <c r="YB1" s="77" t="s">
        <v>722</v>
      </c>
      <c r="YC1" s="77" t="s">
        <v>723</v>
      </c>
      <c r="YD1" s="77" t="s">
        <v>724</v>
      </c>
      <c r="YE1" s="77" t="s">
        <v>725</v>
      </c>
      <c r="YF1" s="77" t="s">
        <v>726</v>
      </c>
      <c r="YG1" s="77" t="s">
        <v>727</v>
      </c>
      <c r="YH1" s="77" t="s">
        <v>728</v>
      </c>
      <c r="YI1" s="77" t="s">
        <v>729</v>
      </c>
      <c r="YJ1" s="77" t="s">
        <v>730</v>
      </c>
      <c r="YK1" s="77" t="s">
        <v>731</v>
      </c>
      <c r="YL1" s="77" t="s">
        <v>732</v>
      </c>
      <c r="YM1" s="77" t="s">
        <v>733</v>
      </c>
      <c r="YN1" s="77" t="s">
        <v>734</v>
      </c>
      <c r="YO1" s="77" t="s">
        <v>735</v>
      </c>
      <c r="YP1" s="77" t="s">
        <v>736</v>
      </c>
      <c r="YQ1" s="77" t="s">
        <v>737</v>
      </c>
      <c r="YR1" s="77" t="s">
        <v>738</v>
      </c>
      <c r="YS1" s="77" t="s">
        <v>739</v>
      </c>
      <c r="YT1" s="77" t="s">
        <v>740</v>
      </c>
      <c r="YU1" s="77" t="s">
        <v>741</v>
      </c>
      <c r="YV1" s="77" t="s">
        <v>742</v>
      </c>
      <c r="YW1" s="77" t="s">
        <v>743</v>
      </c>
      <c r="YX1" s="77" t="s">
        <v>744</v>
      </c>
      <c r="YY1" s="77" t="s">
        <v>745</v>
      </c>
      <c r="YZ1" s="77" t="s">
        <v>746</v>
      </c>
      <c r="ZA1" s="77" t="s">
        <v>747</v>
      </c>
      <c r="ZB1" s="77" t="s">
        <v>748</v>
      </c>
      <c r="ZC1" s="77" t="s">
        <v>749</v>
      </c>
      <c r="ZD1" s="77" t="s">
        <v>750</v>
      </c>
      <c r="ZE1" s="77" t="s">
        <v>751</v>
      </c>
      <c r="ZF1" s="77" t="s">
        <v>752</v>
      </c>
      <c r="ZG1" s="77" t="s">
        <v>753</v>
      </c>
      <c r="ZH1" s="77" t="s">
        <v>754</v>
      </c>
      <c r="ZI1" s="77" t="s">
        <v>755</v>
      </c>
      <c r="ZJ1" s="77" t="s">
        <v>756</v>
      </c>
      <c r="ZK1" s="77" t="s">
        <v>757</v>
      </c>
      <c r="ZL1" s="77" t="s">
        <v>758</v>
      </c>
      <c r="ZM1" s="77" t="s">
        <v>759</v>
      </c>
      <c r="ZN1" s="77" t="s">
        <v>760</v>
      </c>
      <c r="ZO1" s="77" t="s">
        <v>761</v>
      </c>
      <c r="ZP1" s="77" t="s">
        <v>762</v>
      </c>
      <c r="ZQ1" s="77" t="s">
        <v>763</v>
      </c>
      <c r="ZR1" s="77" t="s">
        <v>764</v>
      </c>
      <c r="ZS1" s="77" t="s">
        <v>765</v>
      </c>
      <c r="ZT1" s="77" t="s">
        <v>766</v>
      </c>
      <c r="ZU1" s="77" t="s">
        <v>767</v>
      </c>
      <c r="ZV1" s="77" t="s">
        <v>768</v>
      </c>
      <c r="ZW1" s="77" t="s">
        <v>769</v>
      </c>
      <c r="ZX1" s="77" t="s">
        <v>770</v>
      </c>
      <c r="ZY1" s="77" t="s">
        <v>771</v>
      </c>
      <c r="ZZ1" s="77" t="s">
        <v>772</v>
      </c>
      <c r="AAA1" s="77" t="s">
        <v>773</v>
      </c>
      <c r="AAB1" s="77" t="s">
        <v>774</v>
      </c>
      <c r="AAC1" s="77" t="s">
        <v>775</v>
      </c>
      <c r="AAD1" s="77" t="s">
        <v>776</v>
      </c>
      <c r="AAE1" s="77" t="s">
        <v>777</v>
      </c>
      <c r="AAF1" s="77" t="s">
        <v>778</v>
      </c>
      <c r="AAG1" s="77" t="s">
        <v>779</v>
      </c>
      <c r="AAH1" s="77" t="s">
        <v>780</v>
      </c>
      <c r="AAI1" s="77" t="s">
        <v>781</v>
      </c>
      <c r="AAJ1" s="77" t="s">
        <v>782</v>
      </c>
      <c r="AAK1" s="77" t="s">
        <v>783</v>
      </c>
      <c r="AAL1" s="77" t="s">
        <v>784</v>
      </c>
      <c r="AAM1" s="77" t="s">
        <v>785</v>
      </c>
      <c r="AAN1" s="77" t="s">
        <v>786</v>
      </c>
      <c r="AAO1" s="77" t="s">
        <v>787</v>
      </c>
      <c r="AAP1" s="77" t="s">
        <v>788</v>
      </c>
      <c r="AAQ1" s="77" t="s">
        <v>789</v>
      </c>
      <c r="AAR1" s="77" t="s">
        <v>790</v>
      </c>
      <c r="AAS1" s="77" t="s">
        <v>791</v>
      </c>
      <c r="AAT1" s="77" t="s">
        <v>792</v>
      </c>
      <c r="AAU1" s="77" t="s">
        <v>793</v>
      </c>
      <c r="AAV1" s="77" t="s">
        <v>794</v>
      </c>
      <c r="AAW1" s="77" t="s">
        <v>795</v>
      </c>
      <c r="AAX1" s="77" t="s">
        <v>796</v>
      </c>
      <c r="AAY1" s="77" t="s">
        <v>797</v>
      </c>
      <c r="AAZ1" s="77" t="s">
        <v>798</v>
      </c>
      <c r="ABA1" s="77" t="s">
        <v>799</v>
      </c>
      <c r="ABB1" s="77" t="s">
        <v>800</v>
      </c>
      <c r="ABC1" s="77" t="s">
        <v>801</v>
      </c>
      <c r="ABD1" s="77" t="s">
        <v>802</v>
      </c>
      <c r="ABE1" s="77" t="s">
        <v>803</v>
      </c>
      <c r="ABF1" s="77" t="s">
        <v>804</v>
      </c>
      <c r="ABG1" s="77" t="s">
        <v>805</v>
      </c>
      <c r="ABH1" s="77" t="s">
        <v>806</v>
      </c>
      <c r="ABI1" s="77" t="s">
        <v>807</v>
      </c>
      <c r="ABJ1" s="77" t="s">
        <v>808</v>
      </c>
      <c r="ABK1" s="77" t="s">
        <v>809</v>
      </c>
      <c r="ABL1" s="77" t="s">
        <v>810</v>
      </c>
      <c r="ABM1" s="77" t="s">
        <v>811</v>
      </c>
      <c r="ABN1" s="77" t="s">
        <v>812</v>
      </c>
      <c r="ABO1" s="77" t="s">
        <v>813</v>
      </c>
      <c r="ABP1" s="77" t="s">
        <v>814</v>
      </c>
      <c r="ABQ1" s="77" t="s">
        <v>815</v>
      </c>
      <c r="ABR1" s="77" t="s">
        <v>816</v>
      </c>
      <c r="ABS1" s="77" t="s">
        <v>817</v>
      </c>
      <c r="ABT1" s="77" t="s">
        <v>818</v>
      </c>
      <c r="ABU1" s="77" t="s">
        <v>819</v>
      </c>
      <c r="ABV1" s="77" t="s">
        <v>820</v>
      </c>
      <c r="ABW1" s="77" t="s">
        <v>821</v>
      </c>
      <c r="ABX1" s="77" t="s">
        <v>822</v>
      </c>
      <c r="ABY1" s="77" t="s">
        <v>823</v>
      </c>
      <c r="ABZ1" s="77" t="s">
        <v>824</v>
      </c>
      <c r="ACA1" s="77" t="s">
        <v>825</v>
      </c>
      <c r="ACB1" s="77" t="s">
        <v>826</v>
      </c>
      <c r="ACC1" s="77" t="s">
        <v>827</v>
      </c>
      <c r="ACD1" s="77" t="s">
        <v>828</v>
      </c>
      <c r="ACE1" s="77" t="s">
        <v>829</v>
      </c>
      <c r="ACF1" s="77" t="s">
        <v>830</v>
      </c>
      <c r="ACG1" s="77" t="s">
        <v>831</v>
      </c>
      <c r="ACH1" s="77" t="s">
        <v>832</v>
      </c>
      <c r="ACI1" s="77" t="s">
        <v>833</v>
      </c>
      <c r="ACJ1" s="77" t="s">
        <v>834</v>
      </c>
      <c r="ACK1" s="77" t="s">
        <v>835</v>
      </c>
      <c r="ACL1" s="77" t="s">
        <v>836</v>
      </c>
      <c r="ACM1" s="77" t="s">
        <v>837</v>
      </c>
      <c r="ACN1" s="77" t="s">
        <v>838</v>
      </c>
      <c r="ACO1" s="77" t="s">
        <v>839</v>
      </c>
      <c r="ACP1" s="77" t="s">
        <v>840</v>
      </c>
      <c r="ACQ1" s="77" t="s">
        <v>841</v>
      </c>
      <c r="ACR1" s="77" t="s">
        <v>842</v>
      </c>
      <c r="ACS1" s="77" t="s">
        <v>843</v>
      </c>
      <c r="ACT1" s="77" t="s">
        <v>844</v>
      </c>
      <c r="ACU1" s="77" t="s">
        <v>845</v>
      </c>
      <c r="ACV1" s="77" t="s">
        <v>846</v>
      </c>
      <c r="ACW1" s="77" t="s">
        <v>847</v>
      </c>
      <c r="ACX1" s="77" t="s">
        <v>848</v>
      </c>
      <c r="ACY1" s="77" t="s">
        <v>849</v>
      </c>
      <c r="ACZ1" s="77" t="s">
        <v>850</v>
      </c>
      <c r="ADA1" s="77" t="s">
        <v>851</v>
      </c>
      <c r="ADB1" s="77" t="s">
        <v>852</v>
      </c>
      <c r="ADC1" s="77" t="s">
        <v>853</v>
      </c>
      <c r="ADD1" s="77" t="s">
        <v>854</v>
      </c>
      <c r="ADE1" s="77" t="s">
        <v>855</v>
      </c>
      <c r="ADF1" s="77" t="s">
        <v>856</v>
      </c>
      <c r="ADG1" s="77" t="s">
        <v>857</v>
      </c>
      <c r="ADH1" s="77" t="s">
        <v>858</v>
      </c>
      <c r="ADI1" s="77" t="s">
        <v>859</v>
      </c>
      <c r="ADJ1" s="77" t="s">
        <v>860</v>
      </c>
      <c r="ADK1" s="77" t="s">
        <v>861</v>
      </c>
      <c r="ADL1" s="77" t="s">
        <v>862</v>
      </c>
      <c r="ADM1" s="77" t="s">
        <v>863</v>
      </c>
      <c r="ADN1" s="77" t="s">
        <v>864</v>
      </c>
      <c r="ADO1" s="77" t="s">
        <v>865</v>
      </c>
      <c r="ADP1" s="77" t="s">
        <v>866</v>
      </c>
      <c r="ADQ1" s="77" t="s">
        <v>867</v>
      </c>
      <c r="ADR1" s="77" t="s">
        <v>868</v>
      </c>
      <c r="ADS1" s="77" t="s">
        <v>869</v>
      </c>
      <c r="ADT1" s="77" t="s">
        <v>870</v>
      </c>
      <c r="ADU1" s="77" t="s">
        <v>871</v>
      </c>
      <c r="ADV1" s="77" t="s">
        <v>872</v>
      </c>
      <c r="ADW1" s="77" t="s">
        <v>873</v>
      </c>
      <c r="ADX1" s="77" t="s">
        <v>874</v>
      </c>
      <c r="ADY1" s="77" t="s">
        <v>875</v>
      </c>
      <c r="ADZ1" s="77" t="s">
        <v>876</v>
      </c>
      <c r="AEA1" s="77" t="s">
        <v>877</v>
      </c>
      <c r="AEB1" s="77" t="s">
        <v>878</v>
      </c>
      <c r="AEC1" s="77" t="s">
        <v>879</v>
      </c>
      <c r="AED1" s="77" t="s">
        <v>880</v>
      </c>
      <c r="AEE1" s="77" t="s">
        <v>881</v>
      </c>
      <c r="AEF1" s="77" t="s">
        <v>882</v>
      </c>
      <c r="AEG1" s="77" t="s">
        <v>883</v>
      </c>
      <c r="AEH1" s="77" t="s">
        <v>884</v>
      </c>
      <c r="AEI1" s="77" t="s">
        <v>885</v>
      </c>
      <c r="AEJ1" s="77" t="s">
        <v>886</v>
      </c>
      <c r="AEK1" s="77" t="s">
        <v>887</v>
      </c>
      <c r="AEL1" s="77" t="s">
        <v>888</v>
      </c>
      <c r="AEM1" s="77" t="s">
        <v>889</v>
      </c>
      <c r="AEN1" s="77" t="s">
        <v>890</v>
      </c>
      <c r="AEO1" s="77" t="s">
        <v>891</v>
      </c>
      <c r="AEP1" s="77" t="s">
        <v>892</v>
      </c>
      <c r="AEQ1" s="77" t="s">
        <v>893</v>
      </c>
      <c r="AER1" s="77" t="s">
        <v>894</v>
      </c>
      <c r="AES1" s="77" t="s">
        <v>895</v>
      </c>
      <c r="AET1" s="77" t="s">
        <v>896</v>
      </c>
      <c r="AEU1" s="77" t="s">
        <v>897</v>
      </c>
      <c r="AEV1" s="77" t="s">
        <v>898</v>
      </c>
      <c r="AEW1" s="77" t="s">
        <v>899</v>
      </c>
      <c r="AEX1" s="77" t="s">
        <v>900</v>
      </c>
      <c r="AEY1" s="77" t="s">
        <v>901</v>
      </c>
      <c r="AEZ1" s="77" t="s">
        <v>902</v>
      </c>
      <c r="AFA1" s="77" t="s">
        <v>903</v>
      </c>
      <c r="AFB1" s="77" t="s">
        <v>904</v>
      </c>
      <c r="AFC1" s="77" t="s">
        <v>905</v>
      </c>
      <c r="AFD1" s="77" t="s">
        <v>906</v>
      </c>
      <c r="AFE1" s="77" t="s">
        <v>907</v>
      </c>
      <c r="AFF1" s="77" t="s">
        <v>908</v>
      </c>
      <c r="AFG1" s="77" t="s">
        <v>909</v>
      </c>
      <c r="AFH1" s="77" t="s">
        <v>910</v>
      </c>
      <c r="AFI1" s="77" t="s">
        <v>911</v>
      </c>
      <c r="AFJ1" s="77" t="s">
        <v>912</v>
      </c>
      <c r="AFK1" s="77" t="s">
        <v>913</v>
      </c>
      <c r="AFL1" s="77" t="s">
        <v>914</v>
      </c>
      <c r="AFM1" s="77" t="s">
        <v>915</v>
      </c>
      <c r="AFN1" s="77" t="s">
        <v>916</v>
      </c>
      <c r="AFO1" s="77" t="s">
        <v>917</v>
      </c>
      <c r="AFP1" s="77" t="s">
        <v>918</v>
      </c>
      <c r="AFQ1" s="77" t="s">
        <v>919</v>
      </c>
      <c r="AFR1" s="77" t="s">
        <v>920</v>
      </c>
      <c r="AFS1" s="77" t="s">
        <v>921</v>
      </c>
      <c r="AFT1" s="77" t="s">
        <v>922</v>
      </c>
      <c r="AFU1" s="77" t="s">
        <v>923</v>
      </c>
      <c r="AFV1" s="77" t="s">
        <v>924</v>
      </c>
      <c r="AFW1" s="77" t="s">
        <v>925</v>
      </c>
      <c r="AFX1" s="77" t="s">
        <v>926</v>
      </c>
      <c r="AFY1" s="77" t="s">
        <v>927</v>
      </c>
      <c r="AFZ1" s="77" t="s">
        <v>928</v>
      </c>
      <c r="AGA1" s="77" t="s">
        <v>929</v>
      </c>
      <c r="AGB1" s="77" t="s">
        <v>930</v>
      </c>
      <c r="AGC1" s="77" t="s">
        <v>931</v>
      </c>
      <c r="AGD1" s="77" t="s">
        <v>932</v>
      </c>
      <c r="AGE1" s="77" t="s">
        <v>933</v>
      </c>
      <c r="AGF1" s="77" t="s">
        <v>934</v>
      </c>
      <c r="AGG1" s="77" t="s">
        <v>935</v>
      </c>
      <c r="AGH1" s="77" t="s">
        <v>936</v>
      </c>
      <c r="AGI1" s="77" t="s">
        <v>937</v>
      </c>
      <c r="AGJ1" s="77" t="s">
        <v>938</v>
      </c>
      <c r="AGK1" s="77" t="s">
        <v>939</v>
      </c>
      <c r="AGL1" s="77" t="s">
        <v>940</v>
      </c>
      <c r="AGM1" s="77" t="s">
        <v>941</v>
      </c>
      <c r="AGN1" s="77" t="s">
        <v>942</v>
      </c>
      <c r="AGO1" s="77" t="s">
        <v>943</v>
      </c>
      <c r="AGP1" s="77" t="s">
        <v>944</v>
      </c>
      <c r="AGQ1" s="77" t="s">
        <v>945</v>
      </c>
      <c r="AGR1" s="77" t="s">
        <v>946</v>
      </c>
      <c r="AGS1" s="77" t="s">
        <v>947</v>
      </c>
      <c r="AGT1" s="77" t="s">
        <v>948</v>
      </c>
      <c r="AGU1" s="77" t="s">
        <v>949</v>
      </c>
      <c r="AGV1" s="77" t="s">
        <v>950</v>
      </c>
      <c r="AGW1" s="77" t="s">
        <v>951</v>
      </c>
      <c r="AGX1" s="77" t="s">
        <v>952</v>
      </c>
      <c r="AGY1" s="77" t="s">
        <v>953</v>
      </c>
      <c r="AGZ1" s="77" t="s">
        <v>954</v>
      </c>
      <c r="AHA1" s="77" t="s">
        <v>955</v>
      </c>
      <c r="AHB1" s="77" t="s">
        <v>956</v>
      </c>
      <c r="AHC1" s="77" t="s">
        <v>957</v>
      </c>
      <c r="AHD1" s="77" t="s">
        <v>958</v>
      </c>
      <c r="AHE1" s="77" t="s">
        <v>959</v>
      </c>
      <c r="AHF1" s="77" t="s">
        <v>960</v>
      </c>
      <c r="AHG1" s="77" t="s">
        <v>961</v>
      </c>
      <c r="AHH1" s="77" t="s">
        <v>962</v>
      </c>
      <c r="AHI1" s="77" t="s">
        <v>963</v>
      </c>
      <c r="AHJ1" s="77" t="s">
        <v>964</v>
      </c>
      <c r="AHK1" s="77" t="s">
        <v>965</v>
      </c>
      <c r="AHL1" s="77" t="s">
        <v>966</v>
      </c>
      <c r="AHM1" s="77" t="s">
        <v>967</v>
      </c>
      <c r="AHN1" s="77" t="s">
        <v>968</v>
      </c>
      <c r="AHO1" s="77" t="s">
        <v>969</v>
      </c>
      <c r="AHP1" s="77" t="s">
        <v>970</v>
      </c>
      <c r="AHQ1" s="77" t="s">
        <v>971</v>
      </c>
      <c r="AHR1" s="77" t="s">
        <v>972</v>
      </c>
      <c r="AHS1" s="77" t="s">
        <v>973</v>
      </c>
      <c r="AHT1" s="77" t="s">
        <v>974</v>
      </c>
      <c r="AHU1" s="77" t="s">
        <v>975</v>
      </c>
      <c r="AHV1" s="77" t="s">
        <v>976</v>
      </c>
      <c r="AHW1" s="77" t="s">
        <v>977</v>
      </c>
      <c r="AHX1" s="77" t="s">
        <v>978</v>
      </c>
      <c r="AHY1" s="77" t="s">
        <v>979</v>
      </c>
      <c r="AHZ1" s="77" t="s">
        <v>980</v>
      </c>
      <c r="AIA1" s="77" t="s">
        <v>981</v>
      </c>
      <c r="AIB1" s="77" t="s">
        <v>982</v>
      </c>
      <c r="AIC1" s="77" t="s">
        <v>983</v>
      </c>
      <c r="AID1" s="77" t="s">
        <v>984</v>
      </c>
      <c r="AIE1" s="77" t="s">
        <v>985</v>
      </c>
      <c r="AIF1" s="77" t="s">
        <v>986</v>
      </c>
      <c r="AIG1" s="77" t="s">
        <v>987</v>
      </c>
      <c r="AIH1" s="77" t="s">
        <v>988</v>
      </c>
      <c r="AII1" s="77" t="s">
        <v>989</v>
      </c>
      <c r="AIJ1" s="77" t="s">
        <v>990</v>
      </c>
      <c r="AIK1" s="77" t="s">
        <v>991</v>
      </c>
      <c r="AIL1" s="77" t="s">
        <v>992</v>
      </c>
      <c r="AIM1" s="77" t="s">
        <v>993</v>
      </c>
      <c r="AIN1" s="77" t="s">
        <v>994</v>
      </c>
      <c r="AIO1" s="77" t="s">
        <v>995</v>
      </c>
      <c r="AIP1" s="77" t="s">
        <v>996</v>
      </c>
      <c r="AIQ1" s="77" t="s">
        <v>997</v>
      </c>
      <c r="AIR1" s="77" t="s">
        <v>998</v>
      </c>
      <c r="AIS1" s="77" t="s">
        <v>999</v>
      </c>
      <c r="AIT1" s="77" t="s">
        <v>1000</v>
      </c>
      <c r="AIU1" s="77" t="s">
        <v>1001</v>
      </c>
      <c r="AIV1" s="77" t="s">
        <v>1002</v>
      </c>
      <c r="AIW1" s="77" t="s">
        <v>1003</v>
      </c>
      <c r="AIX1" s="77" t="s">
        <v>1004</v>
      </c>
      <c r="AIY1" s="77" t="s">
        <v>1005</v>
      </c>
      <c r="AIZ1" s="77" t="s">
        <v>1006</v>
      </c>
      <c r="AJA1" s="77" t="s">
        <v>1007</v>
      </c>
      <c r="AJB1" s="77" t="s">
        <v>1008</v>
      </c>
      <c r="AJC1" s="77" t="s">
        <v>1009</v>
      </c>
      <c r="AJD1" s="77" t="s">
        <v>1010</v>
      </c>
      <c r="AJE1" s="77" t="s">
        <v>1011</v>
      </c>
      <c r="AJF1" s="77" t="s">
        <v>1012</v>
      </c>
      <c r="AJG1" s="77" t="s">
        <v>1013</v>
      </c>
      <c r="AJH1" s="77" t="s">
        <v>1014</v>
      </c>
      <c r="AJI1" s="77" t="s">
        <v>1015</v>
      </c>
      <c r="AJJ1" s="77" t="s">
        <v>1016</v>
      </c>
      <c r="AJK1" s="77" t="s">
        <v>1017</v>
      </c>
      <c r="AJL1" s="77" t="s">
        <v>1018</v>
      </c>
      <c r="AJM1" s="77" t="s">
        <v>1019</v>
      </c>
      <c r="AJN1" s="77" t="s">
        <v>1020</v>
      </c>
      <c r="AJO1" s="77" t="s">
        <v>1021</v>
      </c>
      <c r="AJP1" s="77" t="s">
        <v>1022</v>
      </c>
      <c r="AJQ1" s="77" t="s">
        <v>1023</v>
      </c>
      <c r="AJR1" s="77" t="s">
        <v>1024</v>
      </c>
      <c r="AJS1" s="77" t="s">
        <v>1025</v>
      </c>
      <c r="AJT1" s="77" t="s">
        <v>1026</v>
      </c>
      <c r="AJU1" s="77" t="s">
        <v>1027</v>
      </c>
      <c r="AJV1" s="77" t="s">
        <v>1028</v>
      </c>
      <c r="AJW1" s="77" t="s">
        <v>1029</v>
      </c>
      <c r="AJX1" s="77" t="s">
        <v>1030</v>
      </c>
      <c r="AJY1" s="77" t="s">
        <v>1031</v>
      </c>
      <c r="AJZ1" s="77" t="s">
        <v>1032</v>
      </c>
      <c r="AKA1" s="77" t="s">
        <v>1033</v>
      </c>
      <c r="AKB1" s="77" t="s">
        <v>1034</v>
      </c>
      <c r="AKC1" s="77" t="s">
        <v>1035</v>
      </c>
      <c r="AKD1" s="77" t="s">
        <v>1036</v>
      </c>
      <c r="AKE1" s="77" t="s">
        <v>1037</v>
      </c>
      <c r="AKF1" s="77" t="s">
        <v>1038</v>
      </c>
      <c r="AKG1" s="77" t="s">
        <v>1039</v>
      </c>
      <c r="AKH1" s="77" t="s">
        <v>1040</v>
      </c>
      <c r="AKI1" s="77" t="s">
        <v>1041</v>
      </c>
      <c r="AKJ1" s="77" t="s">
        <v>1042</v>
      </c>
      <c r="AKK1" s="77" t="s">
        <v>1043</v>
      </c>
      <c r="AKL1" s="77" t="s">
        <v>1044</v>
      </c>
      <c r="AKM1" s="77" t="s">
        <v>1045</v>
      </c>
      <c r="AKN1" s="77" t="s">
        <v>1046</v>
      </c>
      <c r="AKO1" s="77" t="s">
        <v>1047</v>
      </c>
      <c r="AKP1" s="77" t="s">
        <v>1048</v>
      </c>
      <c r="AKQ1" s="77" t="s">
        <v>1049</v>
      </c>
      <c r="AKR1" s="77" t="s">
        <v>1050</v>
      </c>
      <c r="AKS1" s="77" t="s">
        <v>1051</v>
      </c>
      <c r="AKT1" s="77" t="s">
        <v>1052</v>
      </c>
      <c r="AKU1" s="77" t="s">
        <v>1053</v>
      </c>
      <c r="AKV1" s="77" t="s">
        <v>1054</v>
      </c>
      <c r="AKW1" s="77" t="s">
        <v>1055</v>
      </c>
      <c r="AKX1" s="77" t="s">
        <v>1056</v>
      </c>
      <c r="AKY1" s="77" t="s">
        <v>1057</v>
      </c>
      <c r="AKZ1" s="77" t="s">
        <v>1058</v>
      </c>
      <c r="ALA1" s="77" t="s">
        <v>1059</v>
      </c>
      <c r="ALB1" s="77" t="s">
        <v>1060</v>
      </c>
      <c r="ALC1" s="77" t="s">
        <v>1061</v>
      </c>
      <c r="ALD1" s="77" t="s">
        <v>1062</v>
      </c>
      <c r="ALE1" s="77" t="s">
        <v>1063</v>
      </c>
      <c r="ALF1" s="77" t="s">
        <v>1064</v>
      </c>
      <c r="ALG1" s="77" t="s">
        <v>1065</v>
      </c>
      <c r="ALH1" s="77" t="s">
        <v>1066</v>
      </c>
      <c r="ALI1" s="77" t="s">
        <v>1067</v>
      </c>
      <c r="ALJ1" s="77" t="s">
        <v>1068</v>
      </c>
      <c r="ALK1" s="77" t="s">
        <v>1069</v>
      </c>
      <c r="ALL1" s="77" t="s">
        <v>1070</v>
      </c>
      <c r="ALM1" s="77" t="s">
        <v>1071</v>
      </c>
      <c r="ALN1" s="77" t="s">
        <v>1072</v>
      </c>
      <c r="ALO1" s="77" t="s">
        <v>1073</v>
      </c>
      <c r="ALP1" s="77" t="s">
        <v>1074</v>
      </c>
      <c r="ALQ1" s="77" t="s">
        <v>1075</v>
      </c>
      <c r="ALR1" s="77" t="s">
        <v>1076</v>
      </c>
      <c r="ALS1" s="77" t="s">
        <v>1077</v>
      </c>
      <c r="ALT1" s="77" t="s">
        <v>1078</v>
      </c>
      <c r="ALU1" s="77" t="s">
        <v>1079</v>
      </c>
      <c r="ALV1" s="77" t="s">
        <v>1080</v>
      </c>
      <c r="ALW1" s="77" t="s">
        <v>1081</v>
      </c>
      <c r="ALX1" s="77" t="s">
        <v>1082</v>
      </c>
      <c r="ALY1" s="77" t="s">
        <v>1083</v>
      </c>
      <c r="ALZ1" s="77" t="s">
        <v>1084</v>
      </c>
      <c r="AMA1" s="77" t="s">
        <v>1085</v>
      </c>
      <c r="AMB1" s="77" t="s">
        <v>1086</v>
      </c>
      <c r="AMC1" s="77" t="s">
        <v>1087</v>
      </c>
      <c r="AMD1" s="77" t="s">
        <v>1088</v>
      </c>
      <c r="AME1" s="77" t="s">
        <v>1089</v>
      </c>
      <c r="AMF1" s="77" t="s">
        <v>1090</v>
      </c>
      <c r="AMG1" s="77" t="s">
        <v>1091</v>
      </c>
      <c r="AMH1" s="77" t="s">
        <v>1092</v>
      </c>
      <c r="AMI1" s="77" t="s">
        <v>1093</v>
      </c>
      <c r="AMJ1" s="77" t="s">
        <v>1094</v>
      </c>
      <c r="AMK1" s="77" t="s">
        <v>1095</v>
      </c>
      <c r="AML1" s="77" t="s">
        <v>1096</v>
      </c>
      <c r="AMM1" s="77" t="s">
        <v>1097</v>
      </c>
      <c r="AMN1" s="77" t="s">
        <v>1098</v>
      </c>
      <c r="AMO1" s="77" t="s">
        <v>1099</v>
      </c>
      <c r="AMP1" s="77" t="s">
        <v>1100</v>
      </c>
      <c r="AMQ1" s="77" t="s">
        <v>1101</v>
      </c>
      <c r="AMR1" s="77" t="s">
        <v>1102</v>
      </c>
      <c r="AMS1" s="77" t="s">
        <v>1103</v>
      </c>
      <c r="AMT1" s="77" t="s">
        <v>1104</v>
      </c>
      <c r="AMU1" s="77" t="s">
        <v>1105</v>
      </c>
      <c r="AMV1" s="77" t="s">
        <v>1106</v>
      </c>
      <c r="AMW1" s="77" t="s">
        <v>1107</v>
      </c>
      <c r="AMX1" s="77" t="s">
        <v>1108</v>
      </c>
      <c r="AMY1" s="77" t="s">
        <v>1109</v>
      </c>
      <c r="AMZ1" s="77" t="s">
        <v>1110</v>
      </c>
      <c r="ANA1" s="77" t="s">
        <v>1111</v>
      </c>
      <c r="ANB1" s="77" t="s">
        <v>1112</v>
      </c>
      <c r="ANC1" s="77" t="s">
        <v>1113</v>
      </c>
      <c r="AND1" s="77" t="s">
        <v>1114</v>
      </c>
      <c r="ANE1" s="77" t="s">
        <v>1115</v>
      </c>
      <c r="ANF1" s="77" t="s">
        <v>1116</v>
      </c>
      <c r="ANG1" s="77" t="s">
        <v>1117</v>
      </c>
      <c r="ANH1" s="77" t="s">
        <v>1118</v>
      </c>
      <c r="ANI1" s="77" t="s">
        <v>1119</v>
      </c>
      <c r="ANJ1" s="77" t="s">
        <v>1120</v>
      </c>
      <c r="ANK1" s="77" t="s">
        <v>1121</v>
      </c>
      <c r="ANL1" s="77" t="s">
        <v>1122</v>
      </c>
      <c r="ANM1" s="77" t="s">
        <v>1123</v>
      </c>
      <c r="ANN1" s="77" t="s">
        <v>1124</v>
      </c>
      <c r="ANO1" s="77" t="s">
        <v>1125</v>
      </c>
      <c r="ANP1" s="77" t="s">
        <v>1126</v>
      </c>
      <c r="ANQ1" s="77" t="s">
        <v>1127</v>
      </c>
      <c r="ANR1" s="77" t="s">
        <v>1128</v>
      </c>
      <c r="ANS1" s="77" t="s">
        <v>1129</v>
      </c>
      <c r="ANT1" s="77" t="s">
        <v>1130</v>
      </c>
      <c r="ANU1" s="77" t="s">
        <v>1131</v>
      </c>
      <c r="ANV1" s="77" t="s">
        <v>1132</v>
      </c>
      <c r="ANW1" s="77" t="s">
        <v>1133</v>
      </c>
      <c r="ANX1" s="77" t="s">
        <v>1134</v>
      </c>
      <c r="ANY1" s="77" t="s">
        <v>1135</v>
      </c>
      <c r="ANZ1" s="77" t="s">
        <v>1136</v>
      </c>
      <c r="AOA1" s="77" t="s">
        <v>1137</v>
      </c>
      <c r="AOB1" s="77" t="s">
        <v>1138</v>
      </c>
      <c r="AOC1" s="77" t="s">
        <v>1139</v>
      </c>
      <c r="AOD1" s="77" t="s">
        <v>1140</v>
      </c>
      <c r="AOE1" s="77" t="s">
        <v>1141</v>
      </c>
      <c r="AOF1" s="77" t="s">
        <v>1142</v>
      </c>
      <c r="AOG1" s="77" t="s">
        <v>1143</v>
      </c>
      <c r="AOH1" s="77" t="s">
        <v>1144</v>
      </c>
      <c r="AOI1" s="77" t="s">
        <v>1145</v>
      </c>
      <c r="AOJ1" s="77" t="s">
        <v>1146</v>
      </c>
      <c r="AOK1" s="77" t="s">
        <v>1147</v>
      </c>
      <c r="AOL1" s="77" t="s">
        <v>1148</v>
      </c>
      <c r="AOM1" s="77" t="s">
        <v>1149</v>
      </c>
      <c r="AON1" s="77" t="s">
        <v>1150</v>
      </c>
      <c r="AOO1" s="77" t="s">
        <v>1151</v>
      </c>
      <c r="AOP1" s="77" t="s">
        <v>1152</v>
      </c>
      <c r="AOQ1" s="77" t="s">
        <v>1153</v>
      </c>
      <c r="AOR1" s="77" t="s">
        <v>1154</v>
      </c>
      <c r="AOS1" s="77" t="s">
        <v>1155</v>
      </c>
      <c r="AOT1" s="77" t="s">
        <v>1156</v>
      </c>
      <c r="AOU1" s="77" t="s">
        <v>1157</v>
      </c>
      <c r="AOV1" s="77" t="s">
        <v>1158</v>
      </c>
      <c r="AOW1" s="77" t="s">
        <v>1159</v>
      </c>
      <c r="AOX1" s="77" t="s">
        <v>1160</v>
      </c>
      <c r="AOY1" s="77" t="s">
        <v>1161</v>
      </c>
      <c r="AOZ1" s="77" t="s">
        <v>1162</v>
      </c>
      <c r="APA1" s="77" t="s">
        <v>1163</v>
      </c>
      <c r="APB1" s="77" t="s">
        <v>1164</v>
      </c>
      <c r="APC1" s="77" t="s">
        <v>1165</v>
      </c>
      <c r="APD1" s="77" t="s">
        <v>1166</v>
      </c>
      <c r="APE1" s="77" t="s">
        <v>1167</v>
      </c>
      <c r="APF1" s="77" t="s">
        <v>1168</v>
      </c>
      <c r="APG1" s="77" t="s">
        <v>1169</v>
      </c>
      <c r="APH1" s="77" t="s">
        <v>1170</v>
      </c>
      <c r="API1" s="77" t="s">
        <v>1171</v>
      </c>
      <c r="APJ1" s="77" t="s">
        <v>1172</v>
      </c>
      <c r="APK1" s="77" t="s">
        <v>1173</v>
      </c>
      <c r="APL1" s="77" t="s">
        <v>1174</v>
      </c>
      <c r="APM1" s="77" t="s">
        <v>1175</v>
      </c>
      <c r="APN1" s="77" t="s">
        <v>1176</v>
      </c>
      <c r="APO1" s="77" t="s">
        <v>1177</v>
      </c>
      <c r="APP1" s="77" t="s">
        <v>1178</v>
      </c>
      <c r="APQ1" s="77" t="s">
        <v>1179</v>
      </c>
      <c r="APR1" s="77" t="s">
        <v>1180</v>
      </c>
      <c r="APS1" s="77" t="s">
        <v>1181</v>
      </c>
      <c r="APT1" s="77" t="s">
        <v>1182</v>
      </c>
      <c r="APU1" s="77" t="s">
        <v>1183</v>
      </c>
      <c r="APV1" s="77" t="s">
        <v>1184</v>
      </c>
      <c r="APW1" s="77" t="s">
        <v>1185</v>
      </c>
      <c r="APX1" s="77" t="s">
        <v>1186</v>
      </c>
      <c r="APY1" s="77" t="s">
        <v>1187</v>
      </c>
      <c r="APZ1" s="77" t="s">
        <v>1188</v>
      </c>
      <c r="AQA1" s="77" t="s">
        <v>1189</v>
      </c>
      <c r="AQB1" s="77" t="s">
        <v>1190</v>
      </c>
      <c r="AQC1" s="77" t="s">
        <v>1191</v>
      </c>
      <c r="AQD1" s="77" t="s">
        <v>1192</v>
      </c>
      <c r="AQE1" s="77" t="s">
        <v>1193</v>
      </c>
      <c r="AQF1" s="77" t="s">
        <v>1194</v>
      </c>
      <c r="AQG1" s="77" t="s">
        <v>1195</v>
      </c>
      <c r="AQH1" s="77" t="s">
        <v>1196</v>
      </c>
      <c r="AQI1" s="77" t="s">
        <v>1197</v>
      </c>
      <c r="AQJ1" s="77" t="s">
        <v>1198</v>
      </c>
      <c r="AQK1" s="77" t="s">
        <v>1199</v>
      </c>
      <c r="AQL1" s="77" t="s">
        <v>1200</v>
      </c>
      <c r="AQM1" s="77" t="s">
        <v>1201</v>
      </c>
      <c r="AQN1" s="77" t="s">
        <v>1202</v>
      </c>
      <c r="AQO1" s="77" t="s">
        <v>1203</v>
      </c>
      <c r="AQP1" s="77" t="s">
        <v>1204</v>
      </c>
      <c r="AQQ1" s="77" t="s">
        <v>1205</v>
      </c>
      <c r="AQR1" s="77" t="s">
        <v>1206</v>
      </c>
      <c r="AQS1" s="77" t="s">
        <v>1207</v>
      </c>
      <c r="AQT1" s="77" t="s">
        <v>1208</v>
      </c>
      <c r="AQU1" s="77" t="s">
        <v>1209</v>
      </c>
      <c r="AQV1" s="77" t="s">
        <v>1210</v>
      </c>
      <c r="AQW1" s="77" t="s">
        <v>1211</v>
      </c>
      <c r="AQX1" s="77" t="s">
        <v>1212</v>
      </c>
      <c r="AQY1" s="77" t="s">
        <v>1213</v>
      </c>
      <c r="AQZ1" s="77" t="s">
        <v>1214</v>
      </c>
      <c r="ARA1" s="77" t="s">
        <v>1215</v>
      </c>
      <c r="ARB1" s="77" t="s">
        <v>1216</v>
      </c>
      <c r="ARC1" s="77" t="s">
        <v>1217</v>
      </c>
      <c r="ARD1" s="77" t="s">
        <v>1218</v>
      </c>
      <c r="ARE1" s="77" t="s">
        <v>1219</v>
      </c>
      <c r="ARF1" s="77" t="s">
        <v>1220</v>
      </c>
      <c r="ARG1" s="77" t="s">
        <v>1221</v>
      </c>
      <c r="ARH1" s="77" t="s">
        <v>1222</v>
      </c>
      <c r="ARI1" s="77" t="s">
        <v>1223</v>
      </c>
      <c r="ARJ1" s="77" t="s">
        <v>1224</v>
      </c>
      <c r="ARK1" s="77" t="s">
        <v>1225</v>
      </c>
      <c r="ARL1" s="77" t="s">
        <v>1226</v>
      </c>
      <c r="ARM1" s="77" t="s">
        <v>1227</v>
      </c>
      <c r="ARN1" s="77" t="s">
        <v>1228</v>
      </c>
      <c r="ARO1" s="77" t="s">
        <v>1229</v>
      </c>
      <c r="ARP1" s="77" t="s">
        <v>1230</v>
      </c>
      <c r="ARQ1" s="77" t="s">
        <v>1231</v>
      </c>
      <c r="ARR1" s="77" t="s">
        <v>1232</v>
      </c>
      <c r="ARS1" s="77" t="s">
        <v>1233</v>
      </c>
      <c r="ART1" s="77" t="s">
        <v>1234</v>
      </c>
      <c r="ARU1" s="77" t="s">
        <v>1235</v>
      </c>
      <c r="ARV1" s="77" t="s">
        <v>1236</v>
      </c>
      <c r="ARW1" s="77" t="s">
        <v>1237</v>
      </c>
      <c r="ARX1" s="77" t="s">
        <v>1238</v>
      </c>
      <c r="ARY1" s="77" t="s">
        <v>1239</v>
      </c>
      <c r="ARZ1" s="77" t="s">
        <v>1240</v>
      </c>
      <c r="ASA1" s="77" t="s">
        <v>1241</v>
      </c>
      <c r="ASB1" s="77" t="s">
        <v>1242</v>
      </c>
      <c r="ASC1" s="77" t="s">
        <v>1243</v>
      </c>
      <c r="ASD1" s="77" t="s">
        <v>1244</v>
      </c>
      <c r="ASE1" s="77" t="s">
        <v>1245</v>
      </c>
      <c r="ASF1" s="77" t="s">
        <v>1246</v>
      </c>
      <c r="ASG1" s="77" t="s">
        <v>1247</v>
      </c>
      <c r="ASH1" s="77" t="s">
        <v>1248</v>
      </c>
      <c r="ASI1" s="77" t="s">
        <v>1249</v>
      </c>
      <c r="ASJ1" s="77" t="s">
        <v>1250</v>
      </c>
      <c r="ASK1" s="77" t="s">
        <v>1251</v>
      </c>
      <c r="ASL1" s="77" t="s">
        <v>1252</v>
      </c>
      <c r="ASM1" s="77" t="s">
        <v>1253</v>
      </c>
      <c r="ASN1" s="77" t="s">
        <v>1254</v>
      </c>
      <c r="ASO1" s="77" t="s">
        <v>1255</v>
      </c>
      <c r="ASP1" s="77" t="s">
        <v>1256</v>
      </c>
      <c r="ASQ1" s="77" t="s">
        <v>1257</v>
      </c>
      <c r="ASR1" s="77" t="s">
        <v>1258</v>
      </c>
      <c r="ASS1" s="77" t="s">
        <v>1259</v>
      </c>
      <c r="AST1" s="77" t="s">
        <v>1260</v>
      </c>
      <c r="ASU1" s="77" t="s">
        <v>1261</v>
      </c>
      <c r="ASV1" s="77" t="s">
        <v>1262</v>
      </c>
      <c r="ASW1" s="77" t="s">
        <v>1263</v>
      </c>
      <c r="ASX1" s="77" t="s">
        <v>1264</v>
      </c>
      <c r="ASY1" s="77" t="s">
        <v>1265</v>
      </c>
      <c r="ASZ1" s="77" t="s">
        <v>1266</v>
      </c>
      <c r="ATA1" s="77" t="s">
        <v>1267</v>
      </c>
      <c r="ATB1" s="77" t="s">
        <v>1268</v>
      </c>
      <c r="ATC1" s="77" t="s">
        <v>1269</v>
      </c>
      <c r="ATD1" s="77" t="s">
        <v>1270</v>
      </c>
      <c r="ATE1" s="77" t="s">
        <v>1271</v>
      </c>
      <c r="ATF1" s="77" t="s">
        <v>1272</v>
      </c>
      <c r="ATG1" s="77" t="s">
        <v>1273</v>
      </c>
      <c r="ATH1" s="77" t="s">
        <v>1274</v>
      </c>
      <c r="ATI1" s="77" t="s">
        <v>1275</v>
      </c>
      <c r="ATJ1" s="77" t="s">
        <v>1276</v>
      </c>
      <c r="ATK1" s="77" t="s">
        <v>1277</v>
      </c>
      <c r="ATL1" s="77" t="s">
        <v>1278</v>
      </c>
      <c r="ATM1" s="77" t="s">
        <v>1279</v>
      </c>
      <c r="ATN1" s="77" t="s">
        <v>1280</v>
      </c>
      <c r="ATO1" s="77" t="s">
        <v>1281</v>
      </c>
      <c r="ATP1" s="77" t="s">
        <v>1282</v>
      </c>
      <c r="ATQ1" s="77" t="s">
        <v>1283</v>
      </c>
      <c r="ATR1" s="77" t="s">
        <v>1284</v>
      </c>
      <c r="ATS1" s="77" t="s">
        <v>1285</v>
      </c>
      <c r="ATT1" s="77" t="s">
        <v>1286</v>
      </c>
      <c r="ATU1" s="77" t="s">
        <v>1287</v>
      </c>
      <c r="ATV1" s="77" t="s">
        <v>1288</v>
      </c>
      <c r="ATW1" s="77" t="s">
        <v>1289</v>
      </c>
      <c r="ATX1" s="77" t="s">
        <v>1290</v>
      </c>
      <c r="ATY1" s="77" t="s">
        <v>1291</v>
      </c>
      <c r="ATZ1" s="77" t="s">
        <v>1292</v>
      </c>
      <c r="AUA1" s="77" t="s">
        <v>1293</v>
      </c>
      <c r="AUB1" s="77" t="s">
        <v>1294</v>
      </c>
      <c r="AUC1" s="77" t="s">
        <v>1295</v>
      </c>
      <c r="AUD1" s="77" t="s">
        <v>1296</v>
      </c>
      <c r="AUE1" s="77" t="s">
        <v>1297</v>
      </c>
      <c r="AUF1" s="77" t="s">
        <v>1298</v>
      </c>
      <c r="AUG1" s="77" t="s">
        <v>1299</v>
      </c>
      <c r="AUH1" s="77" t="s">
        <v>1300</v>
      </c>
      <c r="AUI1" s="77" t="s">
        <v>1301</v>
      </c>
      <c r="AUJ1" s="77" t="s">
        <v>1302</v>
      </c>
      <c r="AUK1" s="77" t="s">
        <v>1303</v>
      </c>
      <c r="AUL1" s="77" t="s">
        <v>1304</v>
      </c>
      <c r="AUM1" s="77" t="s">
        <v>1305</v>
      </c>
      <c r="AUN1" s="77" t="s">
        <v>1306</v>
      </c>
      <c r="AUO1" s="77" t="s">
        <v>1307</v>
      </c>
      <c r="AUP1" s="77" t="s">
        <v>1308</v>
      </c>
      <c r="AUQ1" s="77" t="s">
        <v>1309</v>
      </c>
      <c r="AUR1" s="77" t="s">
        <v>1310</v>
      </c>
      <c r="AUS1" s="77" t="s">
        <v>1311</v>
      </c>
      <c r="AUT1" s="77" t="s">
        <v>1312</v>
      </c>
      <c r="AUU1" s="77" t="s">
        <v>1313</v>
      </c>
      <c r="AUV1" s="77" t="s">
        <v>1314</v>
      </c>
      <c r="AUW1" s="77" t="s">
        <v>1315</v>
      </c>
      <c r="AUX1" s="77" t="s">
        <v>1316</v>
      </c>
      <c r="AUY1" s="77" t="s">
        <v>1317</v>
      </c>
      <c r="AUZ1" s="77" t="s">
        <v>1318</v>
      </c>
      <c r="AVA1" s="77" t="s">
        <v>1319</v>
      </c>
      <c r="AVB1" s="77" t="s">
        <v>1320</v>
      </c>
      <c r="AVC1" s="77" t="s">
        <v>1321</v>
      </c>
      <c r="AVD1" s="77" t="s">
        <v>1322</v>
      </c>
      <c r="AVE1" s="77" t="s">
        <v>1323</v>
      </c>
      <c r="AVF1" s="77" t="s">
        <v>1324</v>
      </c>
      <c r="AVG1" s="77" t="s">
        <v>1325</v>
      </c>
      <c r="AVH1" s="77" t="s">
        <v>1326</v>
      </c>
      <c r="AVI1" s="77" t="s">
        <v>1327</v>
      </c>
      <c r="AVJ1" s="77" t="s">
        <v>1328</v>
      </c>
      <c r="AVK1" s="77" t="s">
        <v>1329</v>
      </c>
      <c r="AVL1" s="77" t="s">
        <v>1330</v>
      </c>
      <c r="AVM1" s="77" t="s">
        <v>1331</v>
      </c>
      <c r="AVN1" s="77" t="s">
        <v>1332</v>
      </c>
      <c r="AVO1" s="77" t="s">
        <v>1333</v>
      </c>
      <c r="AVP1" s="77" t="s">
        <v>1334</v>
      </c>
      <c r="AVQ1" s="77" t="s">
        <v>1335</v>
      </c>
      <c r="AVR1" s="77" t="s">
        <v>1336</v>
      </c>
      <c r="AVS1" s="77" t="s">
        <v>1337</v>
      </c>
      <c r="AVT1" s="77" t="s">
        <v>1338</v>
      </c>
      <c r="AVU1" s="77" t="s">
        <v>1339</v>
      </c>
      <c r="AVV1" s="77" t="s">
        <v>1340</v>
      </c>
      <c r="AVW1" s="77" t="s">
        <v>1341</v>
      </c>
      <c r="AVX1" s="77" t="s">
        <v>1342</v>
      </c>
      <c r="AVY1" s="77" t="s">
        <v>1343</v>
      </c>
      <c r="AVZ1" s="77" t="s">
        <v>1344</v>
      </c>
      <c r="AWA1" s="77" t="s">
        <v>1345</v>
      </c>
      <c r="AWB1" s="77" t="s">
        <v>1346</v>
      </c>
      <c r="AWC1" s="77" t="s">
        <v>1347</v>
      </c>
      <c r="AWD1" s="77" t="s">
        <v>1348</v>
      </c>
      <c r="AWE1" s="77" t="s">
        <v>1349</v>
      </c>
      <c r="AWF1" s="77" t="s">
        <v>1350</v>
      </c>
      <c r="AWG1" s="77" t="s">
        <v>1351</v>
      </c>
      <c r="AWH1" s="77" t="s">
        <v>1352</v>
      </c>
      <c r="AWI1" s="77" t="s">
        <v>1353</v>
      </c>
      <c r="AWJ1" s="77" t="s">
        <v>1354</v>
      </c>
      <c r="AWK1" s="77" t="s">
        <v>1355</v>
      </c>
      <c r="AWL1" s="77" t="s">
        <v>1356</v>
      </c>
      <c r="AWM1" s="77" t="s">
        <v>1357</v>
      </c>
      <c r="AWN1" s="77" t="s">
        <v>1358</v>
      </c>
      <c r="AWO1" s="77" t="s">
        <v>1359</v>
      </c>
      <c r="AWP1" s="77" t="s">
        <v>1360</v>
      </c>
      <c r="AWQ1" s="77" t="s">
        <v>1361</v>
      </c>
      <c r="AWR1" s="77" t="s">
        <v>1362</v>
      </c>
      <c r="AWS1" s="77" t="s">
        <v>1363</v>
      </c>
      <c r="AWT1" s="77" t="s">
        <v>1364</v>
      </c>
      <c r="AWU1" s="77" t="s">
        <v>1365</v>
      </c>
      <c r="AWV1" s="77" t="s">
        <v>1366</v>
      </c>
      <c r="AWW1" s="77" t="s">
        <v>1367</v>
      </c>
      <c r="AWX1" s="77" t="s">
        <v>1368</v>
      </c>
      <c r="AWY1" s="77" t="s">
        <v>1369</v>
      </c>
      <c r="AWZ1" s="77" t="s">
        <v>1370</v>
      </c>
      <c r="AXA1" s="77" t="s">
        <v>1371</v>
      </c>
      <c r="AXB1" s="77" t="s">
        <v>1372</v>
      </c>
      <c r="AXC1" s="77" t="s">
        <v>1373</v>
      </c>
      <c r="AXD1" s="77" t="s">
        <v>1374</v>
      </c>
      <c r="AXE1" s="77" t="s">
        <v>1375</v>
      </c>
      <c r="AXF1" s="77" t="s">
        <v>1376</v>
      </c>
      <c r="AXG1" s="77" t="s">
        <v>1377</v>
      </c>
      <c r="AXH1" s="77" t="s">
        <v>1378</v>
      </c>
      <c r="AXI1" s="77" t="s">
        <v>1379</v>
      </c>
      <c r="AXJ1" s="77" t="s">
        <v>1380</v>
      </c>
      <c r="AXK1" s="77" t="s">
        <v>1381</v>
      </c>
      <c r="AXL1" s="77" t="s">
        <v>1382</v>
      </c>
      <c r="AXM1" s="77" t="s">
        <v>1383</v>
      </c>
      <c r="AXN1" s="77" t="s">
        <v>1384</v>
      </c>
      <c r="AXO1" s="77" t="s">
        <v>1385</v>
      </c>
      <c r="AXP1" s="77" t="s">
        <v>1386</v>
      </c>
      <c r="AXQ1" s="77" t="s">
        <v>1387</v>
      </c>
      <c r="AXR1" s="77" t="s">
        <v>1388</v>
      </c>
      <c r="AXS1" s="77" t="s">
        <v>1389</v>
      </c>
      <c r="AXT1" s="77" t="s">
        <v>1390</v>
      </c>
      <c r="AXU1" s="77" t="s">
        <v>1391</v>
      </c>
      <c r="AXV1" s="77" t="s">
        <v>1392</v>
      </c>
      <c r="AXW1" s="77" t="s">
        <v>1393</v>
      </c>
      <c r="AXX1" s="77" t="s">
        <v>1394</v>
      </c>
      <c r="AXY1" s="77" t="s">
        <v>1395</v>
      </c>
      <c r="AXZ1" s="77" t="s">
        <v>1396</v>
      </c>
      <c r="AYA1" s="77" t="s">
        <v>1397</v>
      </c>
      <c r="AYB1" s="77" t="s">
        <v>1398</v>
      </c>
      <c r="AYC1" s="77" t="s">
        <v>1399</v>
      </c>
      <c r="AYD1" s="77" t="s">
        <v>1400</v>
      </c>
      <c r="AYE1" s="77" t="s">
        <v>1401</v>
      </c>
      <c r="AYF1" s="77" t="s">
        <v>1402</v>
      </c>
      <c r="AYG1" s="77" t="s">
        <v>1403</v>
      </c>
      <c r="AYH1" s="77" t="s">
        <v>1404</v>
      </c>
      <c r="AYI1" s="77" t="s">
        <v>1405</v>
      </c>
      <c r="AYJ1" s="77" t="s">
        <v>1406</v>
      </c>
      <c r="AYK1" s="77" t="s">
        <v>1407</v>
      </c>
      <c r="AYL1" s="77" t="s">
        <v>1408</v>
      </c>
      <c r="AYM1" s="77" t="s">
        <v>1409</v>
      </c>
      <c r="AYN1" s="77" t="s">
        <v>1410</v>
      </c>
      <c r="AYO1" s="77" t="s">
        <v>1411</v>
      </c>
      <c r="AYP1" s="77" t="s">
        <v>1412</v>
      </c>
      <c r="AYQ1" s="77" t="s">
        <v>1413</v>
      </c>
      <c r="AYR1" s="77" t="s">
        <v>1414</v>
      </c>
      <c r="AYS1" s="77" t="s">
        <v>1415</v>
      </c>
      <c r="AYT1" s="77" t="s">
        <v>1416</v>
      </c>
      <c r="AYU1" s="77" t="s">
        <v>1417</v>
      </c>
      <c r="AYV1" s="77" t="s">
        <v>1418</v>
      </c>
      <c r="AYW1" s="77" t="s">
        <v>1419</v>
      </c>
      <c r="AYX1" s="77" t="s">
        <v>1420</v>
      </c>
      <c r="AYY1" s="77" t="s">
        <v>1421</v>
      </c>
      <c r="AYZ1" s="77" t="s">
        <v>1422</v>
      </c>
      <c r="AZA1" s="77" t="s">
        <v>1423</v>
      </c>
      <c r="AZB1" s="77" t="s">
        <v>1424</v>
      </c>
      <c r="AZC1" s="77" t="s">
        <v>1425</v>
      </c>
      <c r="AZD1" s="77" t="s">
        <v>1426</v>
      </c>
      <c r="AZE1" s="77" t="s">
        <v>1427</v>
      </c>
      <c r="AZF1" s="77" t="s">
        <v>1428</v>
      </c>
      <c r="AZG1" s="77" t="s">
        <v>1429</v>
      </c>
      <c r="AZH1" s="77" t="s">
        <v>1430</v>
      </c>
      <c r="AZI1" s="77" t="s">
        <v>1431</v>
      </c>
      <c r="AZJ1" s="77" t="s">
        <v>1432</v>
      </c>
      <c r="AZK1" s="77" t="s">
        <v>1433</v>
      </c>
      <c r="AZL1" s="77" t="s">
        <v>1434</v>
      </c>
      <c r="AZM1" s="77" t="s">
        <v>1435</v>
      </c>
      <c r="AZN1" s="77" t="s">
        <v>1436</v>
      </c>
      <c r="AZO1" s="77" t="s">
        <v>1437</v>
      </c>
      <c r="AZP1" s="77" t="s">
        <v>1438</v>
      </c>
      <c r="AZQ1" s="77" t="s">
        <v>1439</v>
      </c>
      <c r="AZR1" s="77" t="s">
        <v>1440</v>
      </c>
      <c r="AZS1" s="77" t="s">
        <v>1441</v>
      </c>
      <c r="AZT1" s="77" t="s">
        <v>1442</v>
      </c>
      <c r="AZU1" s="77" t="s">
        <v>1443</v>
      </c>
      <c r="AZV1" s="77" t="s">
        <v>1444</v>
      </c>
      <c r="AZW1" s="77" t="s">
        <v>1445</v>
      </c>
      <c r="AZX1" s="77" t="s">
        <v>1446</v>
      </c>
      <c r="AZY1" s="77" t="s">
        <v>1447</v>
      </c>
      <c r="AZZ1" s="77" t="s">
        <v>1448</v>
      </c>
      <c r="BAA1" s="77" t="s">
        <v>1449</v>
      </c>
      <c r="BAB1" s="77" t="s">
        <v>1450</v>
      </c>
      <c r="BAC1" s="77" t="s">
        <v>1451</v>
      </c>
      <c r="BAD1" s="77" t="s">
        <v>1452</v>
      </c>
      <c r="BAE1" s="77" t="s">
        <v>1453</v>
      </c>
      <c r="BAF1" s="77" t="s">
        <v>1454</v>
      </c>
      <c r="BAG1" s="77" t="s">
        <v>1455</v>
      </c>
      <c r="BAH1" s="77" t="s">
        <v>1456</v>
      </c>
      <c r="BAI1" s="77" t="s">
        <v>1457</v>
      </c>
      <c r="BAJ1" s="77" t="s">
        <v>1458</v>
      </c>
      <c r="BAK1" s="77" t="s">
        <v>1459</v>
      </c>
      <c r="BAL1" s="77" t="s">
        <v>1460</v>
      </c>
      <c r="BAM1" s="77" t="s">
        <v>1461</v>
      </c>
      <c r="BAN1" s="77" t="s">
        <v>1462</v>
      </c>
      <c r="BAO1" s="77" t="s">
        <v>1463</v>
      </c>
      <c r="BAP1" s="77" t="s">
        <v>1464</v>
      </c>
      <c r="BAQ1" s="77" t="s">
        <v>1465</v>
      </c>
      <c r="BAR1" s="77" t="s">
        <v>1466</v>
      </c>
      <c r="BAS1" s="77" t="s">
        <v>1467</v>
      </c>
      <c r="BAT1" s="77" t="s">
        <v>1468</v>
      </c>
      <c r="BAU1" s="77" t="s">
        <v>1469</v>
      </c>
      <c r="BAV1" s="77" t="s">
        <v>1470</v>
      </c>
      <c r="BAW1" s="77" t="s">
        <v>1471</v>
      </c>
      <c r="BAX1" s="77" t="s">
        <v>1472</v>
      </c>
      <c r="BAY1" s="77" t="s">
        <v>1473</v>
      </c>
      <c r="BAZ1" s="77" t="s">
        <v>1474</v>
      </c>
      <c r="BBA1" s="77" t="s">
        <v>1475</v>
      </c>
      <c r="BBB1" s="77" t="s">
        <v>1476</v>
      </c>
      <c r="BBC1" s="77" t="s">
        <v>1477</v>
      </c>
      <c r="BBD1" s="77" t="s">
        <v>1478</v>
      </c>
      <c r="BBE1" s="77" t="s">
        <v>1479</v>
      </c>
      <c r="BBF1" s="77" t="s">
        <v>1480</v>
      </c>
      <c r="BBG1" s="77" t="s">
        <v>1481</v>
      </c>
      <c r="BBH1" s="77" t="s">
        <v>1482</v>
      </c>
      <c r="BBI1" s="77" t="s">
        <v>1483</v>
      </c>
      <c r="BBJ1" s="77" t="s">
        <v>1484</v>
      </c>
      <c r="BBK1" s="77" t="s">
        <v>1485</v>
      </c>
      <c r="BBL1" s="77" t="s">
        <v>1486</v>
      </c>
      <c r="BBM1" s="77" t="s">
        <v>1487</v>
      </c>
      <c r="BBN1" s="77" t="s">
        <v>1488</v>
      </c>
      <c r="BBO1" s="77" t="s">
        <v>1489</v>
      </c>
      <c r="BBP1" s="77" t="s">
        <v>1490</v>
      </c>
      <c r="BBQ1" s="77" t="s">
        <v>1491</v>
      </c>
      <c r="BBR1" s="77" t="s">
        <v>1492</v>
      </c>
      <c r="BBS1" s="77" t="s">
        <v>1493</v>
      </c>
      <c r="BBT1" s="77" t="s">
        <v>1494</v>
      </c>
      <c r="BBU1" s="77" t="s">
        <v>1495</v>
      </c>
      <c r="BBV1" s="77" t="s">
        <v>1496</v>
      </c>
      <c r="BBW1" s="77" t="s">
        <v>1497</v>
      </c>
      <c r="BBX1" s="77" t="s">
        <v>1498</v>
      </c>
      <c r="BBY1" s="77" t="s">
        <v>1499</v>
      </c>
      <c r="BBZ1" s="77" t="s">
        <v>1500</v>
      </c>
      <c r="BCA1" s="77" t="s">
        <v>1501</v>
      </c>
      <c r="BCB1" s="77" t="s">
        <v>1502</v>
      </c>
      <c r="BCC1" s="77" t="s">
        <v>1503</v>
      </c>
      <c r="BCD1" s="77" t="s">
        <v>1504</v>
      </c>
      <c r="BCE1" s="77" t="s">
        <v>1505</v>
      </c>
      <c r="BCF1" s="77" t="s">
        <v>1506</v>
      </c>
      <c r="BCG1" s="77" t="s">
        <v>1507</v>
      </c>
      <c r="BCH1" s="77" t="s">
        <v>1508</v>
      </c>
      <c r="BCI1" s="77" t="s">
        <v>1509</v>
      </c>
      <c r="BCJ1" s="77" t="s">
        <v>1510</v>
      </c>
      <c r="BCK1" s="77" t="s">
        <v>1511</v>
      </c>
      <c r="BCL1" s="77" t="s">
        <v>1512</v>
      </c>
      <c r="BCM1" s="77" t="s">
        <v>1513</v>
      </c>
      <c r="BCN1" s="77" t="s">
        <v>1514</v>
      </c>
      <c r="BCO1" s="77" t="s">
        <v>1515</v>
      </c>
      <c r="BCP1" s="77" t="s">
        <v>1516</v>
      </c>
      <c r="BCQ1" s="77" t="s">
        <v>1517</v>
      </c>
      <c r="BCR1" s="77" t="s">
        <v>1518</v>
      </c>
      <c r="BCS1" s="77" t="s">
        <v>1519</v>
      </c>
      <c r="BCT1" s="77" t="s">
        <v>1520</v>
      </c>
      <c r="BCU1" s="77" t="s">
        <v>1521</v>
      </c>
      <c r="BCV1" s="77" t="s">
        <v>1522</v>
      </c>
      <c r="BCW1" s="77" t="s">
        <v>1523</v>
      </c>
      <c r="BCX1" s="77" t="s">
        <v>1524</v>
      </c>
      <c r="BCY1" s="77" t="s">
        <v>1525</v>
      </c>
      <c r="BCZ1" s="77" t="s">
        <v>1526</v>
      </c>
      <c r="BDA1" s="77" t="s">
        <v>1527</v>
      </c>
      <c r="BDB1" s="77" t="s">
        <v>1528</v>
      </c>
      <c r="BDC1" s="77" t="s">
        <v>1529</v>
      </c>
      <c r="BDD1" s="77" t="s">
        <v>1530</v>
      </c>
      <c r="BDE1" s="77" t="s">
        <v>1531</v>
      </c>
      <c r="BDF1" s="77" t="s">
        <v>1532</v>
      </c>
      <c r="BDG1" s="77" t="s">
        <v>1533</v>
      </c>
      <c r="BDH1" s="77" t="s">
        <v>1534</v>
      </c>
      <c r="BDI1" s="77" t="s">
        <v>1535</v>
      </c>
      <c r="BDJ1" s="77" t="s">
        <v>1536</v>
      </c>
      <c r="BDK1" s="77" t="s">
        <v>1537</v>
      </c>
      <c r="BDL1" s="77" t="s">
        <v>1538</v>
      </c>
      <c r="BDM1" s="77" t="s">
        <v>1539</v>
      </c>
      <c r="BDN1" s="77" t="s">
        <v>1540</v>
      </c>
      <c r="BDO1" s="77" t="s">
        <v>1541</v>
      </c>
      <c r="BDP1" s="77" t="s">
        <v>1542</v>
      </c>
      <c r="BDQ1" s="77" t="s">
        <v>1543</v>
      </c>
      <c r="BDR1" s="77" t="s">
        <v>1544</v>
      </c>
      <c r="BDS1" s="77" t="s">
        <v>1545</v>
      </c>
      <c r="BDT1" s="77" t="s">
        <v>1546</v>
      </c>
      <c r="BDU1" s="77" t="s">
        <v>1547</v>
      </c>
      <c r="BDV1" s="77" t="s">
        <v>1548</v>
      </c>
      <c r="BDW1" s="77" t="s">
        <v>1549</v>
      </c>
      <c r="BDX1" s="77" t="s">
        <v>1550</v>
      </c>
      <c r="BDY1" s="77" t="s">
        <v>1551</v>
      </c>
      <c r="BDZ1" s="77" t="s">
        <v>1552</v>
      </c>
      <c r="BEA1" s="77" t="s">
        <v>1553</v>
      </c>
      <c r="BEB1" s="77" t="s">
        <v>1554</v>
      </c>
      <c r="BEC1" s="77" t="s">
        <v>1555</v>
      </c>
      <c r="BED1" s="77" t="s">
        <v>1556</v>
      </c>
      <c r="BEE1" s="77" t="s">
        <v>1557</v>
      </c>
      <c r="BEF1" s="77" t="s">
        <v>1558</v>
      </c>
      <c r="BEG1" s="77" t="s">
        <v>1559</v>
      </c>
      <c r="BEH1" s="77" t="s">
        <v>1560</v>
      </c>
      <c r="BEI1" s="77" t="s">
        <v>1561</v>
      </c>
      <c r="BEJ1" s="77" t="s">
        <v>1562</v>
      </c>
      <c r="BEK1" s="77" t="s">
        <v>1563</v>
      </c>
      <c r="BEL1" s="77" t="s">
        <v>1564</v>
      </c>
      <c r="BEM1" s="77" t="s">
        <v>1565</v>
      </c>
      <c r="BEN1" s="77" t="s">
        <v>1566</v>
      </c>
      <c r="BEO1" s="77" t="s">
        <v>1567</v>
      </c>
      <c r="BEP1" s="77" t="s">
        <v>1568</v>
      </c>
      <c r="BEQ1" s="77" t="s">
        <v>1569</v>
      </c>
      <c r="BER1" s="77" t="s">
        <v>1570</v>
      </c>
      <c r="BES1" s="77" t="s">
        <v>1571</v>
      </c>
      <c r="BET1" s="77" t="s">
        <v>1572</v>
      </c>
      <c r="BEU1" s="77" t="s">
        <v>1573</v>
      </c>
      <c r="BEV1" s="77" t="s">
        <v>1574</v>
      </c>
      <c r="BEW1" s="77" t="s">
        <v>1575</v>
      </c>
      <c r="BEX1" s="77" t="s">
        <v>1576</v>
      </c>
      <c r="BEY1" s="77" t="s">
        <v>1577</v>
      </c>
      <c r="BEZ1" s="77" t="s">
        <v>1578</v>
      </c>
      <c r="BFA1" s="77" t="s">
        <v>1579</v>
      </c>
      <c r="BFB1" s="77" t="s">
        <v>1580</v>
      </c>
      <c r="BFC1" s="77" t="s">
        <v>1581</v>
      </c>
      <c r="BFD1" s="77" t="s">
        <v>1582</v>
      </c>
      <c r="BFE1" s="77" t="s">
        <v>1583</v>
      </c>
      <c r="BFF1" s="77" t="s">
        <v>1584</v>
      </c>
      <c r="BFG1" s="77" t="s">
        <v>1585</v>
      </c>
      <c r="BFH1" s="77" t="s">
        <v>1586</v>
      </c>
      <c r="BFI1" s="77" t="s">
        <v>1587</v>
      </c>
      <c r="BFJ1" s="77" t="s">
        <v>1588</v>
      </c>
      <c r="BFK1" s="77" t="s">
        <v>1589</v>
      </c>
      <c r="BFL1" s="77" t="s">
        <v>1590</v>
      </c>
      <c r="BFM1" s="77" t="s">
        <v>1591</v>
      </c>
      <c r="BFN1" s="77" t="s">
        <v>1592</v>
      </c>
      <c r="BFO1" s="77" t="s">
        <v>1593</v>
      </c>
      <c r="BFP1" s="77" t="s">
        <v>1594</v>
      </c>
      <c r="BFQ1" s="77" t="s">
        <v>1595</v>
      </c>
      <c r="BFR1" s="77" t="s">
        <v>1596</v>
      </c>
      <c r="BFS1" s="77" t="s">
        <v>1597</v>
      </c>
      <c r="BFT1" s="77" t="s">
        <v>1598</v>
      </c>
      <c r="BFU1" s="77" t="s">
        <v>1599</v>
      </c>
      <c r="BFV1" s="77" t="s">
        <v>1600</v>
      </c>
      <c r="BFW1" s="77" t="s">
        <v>1601</v>
      </c>
      <c r="BFX1" s="77" t="s">
        <v>1602</v>
      </c>
      <c r="BFY1" s="77" t="s">
        <v>1603</v>
      </c>
      <c r="BFZ1" s="77" t="s">
        <v>1604</v>
      </c>
      <c r="BGA1" s="77" t="s">
        <v>1605</v>
      </c>
      <c r="BGB1" s="77" t="s">
        <v>1606</v>
      </c>
      <c r="BGC1" s="77" t="s">
        <v>1607</v>
      </c>
      <c r="BGD1" s="77" t="s">
        <v>1608</v>
      </c>
      <c r="BGE1" s="77" t="s">
        <v>1609</v>
      </c>
      <c r="BGF1" s="77" t="s">
        <v>1610</v>
      </c>
      <c r="BGG1" s="77" t="s">
        <v>1611</v>
      </c>
      <c r="BGH1" s="77" t="s">
        <v>1612</v>
      </c>
      <c r="BGI1" s="77" t="s">
        <v>1613</v>
      </c>
      <c r="BGJ1" s="77" t="s">
        <v>1614</v>
      </c>
      <c r="BGK1" s="77" t="s">
        <v>1615</v>
      </c>
      <c r="BGL1" s="77" t="s">
        <v>1616</v>
      </c>
      <c r="BGM1" s="77" t="s">
        <v>1617</v>
      </c>
      <c r="BGN1" s="77" t="s">
        <v>1618</v>
      </c>
      <c r="BGO1" s="77" t="s">
        <v>1619</v>
      </c>
      <c r="BGP1" s="77" t="s">
        <v>1620</v>
      </c>
      <c r="BGQ1" s="77" t="s">
        <v>1621</v>
      </c>
      <c r="BGR1" s="77" t="s">
        <v>1622</v>
      </c>
      <c r="BGS1" s="77" t="s">
        <v>1623</v>
      </c>
      <c r="BGT1" s="77" t="s">
        <v>1624</v>
      </c>
      <c r="BGU1" s="77" t="s">
        <v>1625</v>
      </c>
      <c r="BGV1" s="77" t="s">
        <v>1626</v>
      </c>
      <c r="BGW1" s="77" t="s">
        <v>1627</v>
      </c>
      <c r="BGX1" s="77" t="s">
        <v>1628</v>
      </c>
      <c r="BGY1" s="77" t="s">
        <v>1629</v>
      </c>
      <c r="BGZ1" s="77" t="s">
        <v>1630</v>
      </c>
      <c r="BHA1" s="77" t="s">
        <v>1631</v>
      </c>
      <c r="BHB1" s="77" t="s">
        <v>1632</v>
      </c>
      <c r="BHC1" s="77" t="s">
        <v>1633</v>
      </c>
      <c r="BHD1" s="77" t="s">
        <v>1634</v>
      </c>
      <c r="BHE1" s="77" t="s">
        <v>1635</v>
      </c>
      <c r="BHF1" s="77" t="s">
        <v>1636</v>
      </c>
      <c r="BHG1" s="77" t="s">
        <v>1637</v>
      </c>
      <c r="BHH1" s="77" t="s">
        <v>1638</v>
      </c>
      <c r="BHI1" s="77" t="s">
        <v>1639</v>
      </c>
      <c r="BHJ1" s="77" t="s">
        <v>1640</v>
      </c>
      <c r="BHK1" s="77" t="s">
        <v>1641</v>
      </c>
      <c r="BHL1" s="77" t="s">
        <v>1642</v>
      </c>
      <c r="BHM1" s="77" t="s">
        <v>1643</v>
      </c>
      <c r="BHN1" s="77" t="s">
        <v>1644</v>
      </c>
      <c r="BHO1" s="77" t="s">
        <v>1645</v>
      </c>
      <c r="BHP1" s="77" t="s">
        <v>1646</v>
      </c>
      <c r="BHQ1" s="77" t="s">
        <v>1647</v>
      </c>
      <c r="BHR1" s="77" t="s">
        <v>1648</v>
      </c>
      <c r="BHS1" s="77" t="s">
        <v>1649</v>
      </c>
      <c r="BHT1" s="77" t="s">
        <v>1650</v>
      </c>
      <c r="BHU1" s="77" t="s">
        <v>1651</v>
      </c>
      <c r="BHV1" s="77" t="s">
        <v>1652</v>
      </c>
      <c r="BHW1" s="77" t="s">
        <v>1653</v>
      </c>
      <c r="BHX1" s="77" t="s">
        <v>1654</v>
      </c>
      <c r="BHY1" s="77" t="s">
        <v>1655</v>
      </c>
      <c r="BHZ1" s="77" t="s">
        <v>1656</v>
      </c>
      <c r="BIA1" s="77" t="s">
        <v>1657</v>
      </c>
      <c r="BIB1" s="77" t="s">
        <v>1658</v>
      </c>
      <c r="BIC1" s="77" t="s">
        <v>1659</v>
      </c>
      <c r="BID1" s="77" t="s">
        <v>1660</v>
      </c>
      <c r="BIE1" s="77" t="s">
        <v>1661</v>
      </c>
      <c r="BIF1" s="77" t="s">
        <v>1662</v>
      </c>
      <c r="BIG1" s="77" t="s">
        <v>1663</v>
      </c>
      <c r="BIH1" s="77" t="s">
        <v>1664</v>
      </c>
      <c r="BII1" s="77" t="s">
        <v>1665</v>
      </c>
      <c r="BIJ1" s="77" t="s">
        <v>1666</v>
      </c>
      <c r="BIK1" s="77" t="s">
        <v>1667</v>
      </c>
      <c r="BIL1" s="77" t="s">
        <v>1668</v>
      </c>
      <c r="BIM1" s="77" t="s">
        <v>1669</v>
      </c>
      <c r="BIN1" s="77" t="s">
        <v>1670</v>
      </c>
      <c r="BIO1" s="77" t="s">
        <v>1671</v>
      </c>
      <c r="BIP1" s="77" t="s">
        <v>1672</v>
      </c>
      <c r="BIQ1" s="77" t="s">
        <v>1673</v>
      </c>
      <c r="BIR1" s="77" t="s">
        <v>1674</v>
      </c>
      <c r="BIS1" s="77" t="s">
        <v>1675</v>
      </c>
      <c r="BIT1" s="77" t="s">
        <v>1676</v>
      </c>
      <c r="BIU1" s="77" t="s">
        <v>1677</v>
      </c>
      <c r="BIV1" s="77" t="s">
        <v>1678</v>
      </c>
      <c r="BIW1" s="77" t="s">
        <v>1679</v>
      </c>
      <c r="BIX1" s="77" t="s">
        <v>1680</v>
      </c>
      <c r="BIY1" s="77" t="s">
        <v>1681</v>
      </c>
      <c r="BIZ1" s="77" t="s">
        <v>1682</v>
      </c>
      <c r="BJA1" s="77" t="s">
        <v>1683</v>
      </c>
      <c r="BJB1" s="77" t="s">
        <v>1684</v>
      </c>
      <c r="BJC1" s="77" t="s">
        <v>1685</v>
      </c>
      <c r="BJD1" s="77" t="s">
        <v>1686</v>
      </c>
      <c r="BJE1" s="77" t="s">
        <v>1687</v>
      </c>
      <c r="BJF1" s="77" t="s">
        <v>1688</v>
      </c>
      <c r="BJG1" s="77" t="s">
        <v>1689</v>
      </c>
      <c r="BJH1" s="77" t="s">
        <v>1690</v>
      </c>
      <c r="BJI1" s="77" t="s">
        <v>1691</v>
      </c>
      <c r="BJJ1" s="77" t="s">
        <v>1692</v>
      </c>
      <c r="BJK1" s="77" t="s">
        <v>1693</v>
      </c>
      <c r="BJL1" s="77" t="s">
        <v>1694</v>
      </c>
      <c r="BJM1" s="77" t="s">
        <v>1695</v>
      </c>
      <c r="BJN1" s="77" t="s">
        <v>1696</v>
      </c>
      <c r="BJO1" s="77" t="s">
        <v>1697</v>
      </c>
      <c r="BJP1" s="77" t="s">
        <v>1698</v>
      </c>
      <c r="BJQ1" s="77" t="s">
        <v>1699</v>
      </c>
      <c r="BJR1" s="77" t="s">
        <v>1700</v>
      </c>
      <c r="BJS1" s="77" t="s">
        <v>1701</v>
      </c>
      <c r="BJT1" s="77" t="s">
        <v>1702</v>
      </c>
      <c r="BJU1" s="77" t="s">
        <v>1703</v>
      </c>
      <c r="BJV1" s="77" t="s">
        <v>1704</v>
      </c>
      <c r="BJW1" s="77" t="s">
        <v>1705</v>
      </c>
      <c r="BJX1" s="77" t="s">
        <v>1706</v>
      </c>
      <c r="BJY1" s="77" t="s">
        <v>1707</v>
      </c>
      <c r="BJZ1" s="77" t="s">
        <v>1708</v>
      </c>
      <c r="BKA1" s="77" t="s">
        <v>1709</v>
      </c>
      <c r="BKB1" s="77" t="s">
        <v>1710</v>
      </c>
      <c r="BKC1" s="77" t="s">
        <v>1711</v>
      </c>
      <c r="BKD1" s="77" t="s">
        <v>1712</v>
      </c>
      <c r="BKE1" s="77" t="s">
        <v>1713</v>
      </c>
      <c r="BKF1" s="77" t="s">
        <v>1714</v>
      </c>
      <c r="BKG1" s="77" t="s">
        <v>1715</v>
      </c>
      <c r="BKH1" s="77" t="s">
        <v>1716</v>
      </c>
      <c r="BKI1" s="77" t="s">
        <v>1717</v>
      </c>
      <c r="BKJ1" s="77" t="s">
        <v>1718</v>
      </c>
      <c r="BKK1" s="77" t="s">
        <v>1719</v>
      </c>
      <c r="BKL1" s="77" t="s">
        <v>1720</v>
      </c>
      <c r="BKM1" s="77" t="s">
        <v>1721</v>
      </c>
      <c r="BKN1" s="77" t="s">
        <v>1722</v>
      </c>
      <c r="BKO1" s="77" t="s">
        <v>1723</v>
      </c>
      <c r="BKP1" s="77" t="s">
        <v>1724</v>
      </c>
      <c r="BKQ1" s="77" t="s">
        <v>1725</v>
      </c>
      <c r="BKR1" s="77" t="s">
        <v>1726</v>
      </c>
      <c r="BKS1" s="77" t="s">
        <v>1727</v>
      </c>
      <c r="BKT1" s="77" t="s">
        <v>1728</v>
      </c>
      <c r="BKU1" s="77" t="s">
        <v>1729</v>
      </c>
      <c r="BKV1" s="77" t="s">
        <v>1730</v>
      </c>
      <c r="BKW1" s="77" t="s">
        <v>1731</v>
      </c>
      <c r="BKX1" s="77" t="s">
        <v>1732</v>
      </c>
      <c r="BKY1" s="77" t="s">
        <v>1733</v>
      </c>
      <c r="BKZ1" s="77" t="s">
        <v>1734</v>
      </c>
      <c r="BLA1" s="77" t="s">
        <v>1735</v>
      </c>
      <c r="BLB1" s="77" t="s">
        <v>1736</v>
      </c>
      <c r="BLC1" s="77" t="s">
        <v>1737</v>
      </c>
      <c r="BLD1" s="77" t="s">
        <v>1738</v>
      </c>
      <c r="BLE1" s="77" t="s">
        <v>1739</v>
      </c>
      <c r="BLF1" s="77" t="s">
        <v>1740</v>
      </c>
      <c r="BLG1" s="77" t="s">
        <v>1741</v>
      </c>
      <c r="BLH1" s="77" t="s">
        <v>1742</v>
      </c>
      <c r="BLI1" s="77" t="s">
        <v>1743</v>
      </c>
      <c r="BLJ1" s="77" t="s">
        <v>1744</v>
      </c>
      <c r="BLK1" s="77" t="s">
        <v>1745</v>
      </c>
      <c r="BLL1" s="77" t="s">
        <v>1746</v>
      </c>
      <c r="BLM1" s="77" t="s">
        <v>1747</v>
      </c>
      <c r="BLN1" s="77" t="s">
        <v>1748</v>
      </c>
      <c r="BLO1" s="77" t="s">
        <v>1749</v>
      </c>
      <c r="BLP1" s="77" t="s">
        <v>1750</v>
      </c>
      <c r="BLQ1" s="77" t="s">
        <v>1751</v>
      </c>
      <c r="BLR1" s="77" t="s">
        <v>1752</v>
      </c>
      <c r="BLS1" s="77" t="s">
        <v>1753</v>
      </c>
      <c r="BLT1" s="77" t="s">
        <v>1754</v>
      </c>
      <c r="BLU1" s="77" t="s">
        <v>1755</v>
      </c>
      <c r="BLV1" s="77" t="s">
        <v>1756</v>
      </c>
      <c r="BLW1" s="77" t="s">
        <v>1757</v>
      </c>
      <c r="BLX1" s="77" t="s">
        <v>1758</v>
      </c>
      <c r="BLY1" s="77" t="s">
        <v>1759</v>
      </c>
      <c r="BLZ1" s="77" t="s">
        <v>1760</v>
      </c>
      <c r="BMA1" s="77" t="s">
        <v>1761</v>
      </c>
      <c r="BMB1" s="77" t="s">
        <v>1762</v>
      </c>
      <c r="BMC1" s="77" t="s">
        <v>1763</v>
      </c>
      <c r="BMD1" s="77" t="s">
        <v>1764</v>
      </c>
      <c r="BME1" s="77" t="s">
        <v>1765</v>
      </c>
      <c r="BMF1" s="77" t="s">
        <v>1766</v>
      </c>
      <c r="BMG1" s="77" t="s">
        <v>1767</v>
      </c>
      <c r="BMH1" s="77" t="s">
        <v>1768</v>
      </c>
      <c r="BMI1" s="77" t="s">
        <v>1769</v>
      </c>
      <c r="BMJ1" s="77" t="s">
        <v>1770</v>
      </c>
      <c r="BMK1" s="77" t="s">
        <v>1771</v>
      </c>
      <c r="BML1" s="77" t="s">
        <v>1772</v>
      </c>
      <c r="BMM1" s="77" t="s">
        <v>1773</v>
      </c>
      <c r="BMN1" s="77" t="s">
        <v>1774</v>
      </c>
      <c r="BMO1" s="77" t="s">
        <v>1775</v>
      </c>
      <c r="BMP1" s="77" t="s">
        <v>1776</v>
      </c>
      <c r="BMQ1" s="77" t="s">
        <v>1777</v>
      </c>
      <c r="BMR1" s="77" t="s">
        <v>1778</v>
      </c>
      <c r="BMS1" s="77" t="s">
        <v>1779</v>
      </c>
      <c r="BMT1" s="77" t="s">
        <v>1780</v>
      </c>
      <c r="BMU1" s="77" t="s">
        <v>1781</v>
      </c>
      <c r="BMV1" s="77" t="s">
        <v>1782</v>
      </c>
      <c r="BMW1" s="77" t="s">
        <v>1783</v>
      </c>
      <c r="BMX1" s="77" t="s">
        <v>1784</v>
      </c>
      <c r="BMY1" s="77" t="s">
        <v>1785</v>
      </c>
      <c r="BMZ1" s="77" t="s">
        <v>1786</v>
      </c>
      <c r="BNA1" s="77" t="s">
        <v>1787</v>
      </c>
      <c r="BNB1" s="77" t="s">
        <v>1788</v>
      </c>
      <c r="BNC1" s="77" t="s">
        <v>1789</v>
      </c>
      <c r="BND1" s="77" t="s">
        <v>1790</v>
      </c>
      <c r="BNE1" s="77" t="s">
        <v>1791</v>
      </c>
      <c r="BNF1" s="77" t="s">
        <v>1792</v>
      </c>
      <c r="BNG1" s="77" t="s">
        <v>1793</v>
      </c>
      <c r="BNH1" s="77" t="s">
        <v>1794</v>
      </c>
      <c r="BNI1" s="77" t="s">
        <v>1795</v>
      </c>
      <c r="BNJ1" s="77" t="s">
        <v>1796</v>
      </c>
      <c r="BNK1" s="77" t="s">
        <v>1797</v>
      </c>
      <c r="BNL1" s="77" t="s">
        <v>1798</v>
      </c>
      <c r="BNM1" s="77" t="s">
        <v>1799</v>
      </c>
      <c r="BNN1" s="77" t="s">
        <v>1800</v>
      </c>
      <c r="BNO1" s="77" t="s">
        <v>1801</v>
      </c>
      <c r="BNP1" s="77" t="s">
        <v>1802</v>
      </c>
      <c r="BNQ1" s="77" t="s">
        <v>1803</v>
      </c>
      <c r="BNR1" s="77" t="s">
        <v>1804</v>
      </c>
      <c r="BNS1" s="77" t="s">
        <v>1805</v>
      </c>
      <c r="BNT1" s="77" t="s">
        <v>1806</v>
      </c>
      <c r="BNU1" s="77" t="s">
        <v>1807</v>
      </c>
      <c r="BNV1" s="77" t="s">
        <v>1808</v>
      </c>
      <c r="BNW1" s="77" t="s">
        <v>1809</v>
      </c>
      <c r="BNX1" s="77" t="s">
        <v>1810</v>
      </c>
      <c r="BNY1" s="77" t="s">
        <v>1811</v>
      </c>
      <c r="BNZ1" s="77" t="s">
        <v>1812</v>
      </c>
      <c r="BOA1" s="77" t="s">
        <v>1813</v>
      </c>
      <c r="BOB1" s="77" t="s">
        <v>1814</v>
      </c>
      <c r="BOC1" s="77" t="s">
        <v>1815</v>
      </c>
      <c r="BOD1" s="77" t="s">
        <v>1816</v>
      </c>
      <c r="BOE1" s="77" t="s">
        <v>1817</v>
      </c>
      <c r="BOF1" s="77" t="s">
        <v>1818</v>
      </c>
      <c r="BOG1" s="77" t="s">
        <v>1819</v>
      </c>
      <c r="BOH1" s="77" t="s">
        <v>1820</v>
      </c>
      <c r="BOI1" s="77" t="s">
        <v>1821</v>
      </c>
      <c r="BOJ1" s="77" t="s">
        <v>1822</v>
      </c>
      <c r="BOK1" s="77" t="s">
        <v>1823</v>
      </c>
      <c r="BOL1" s="77" t="s">
        <v>1824</v>
      </c>
      <c r="BOM1" s="77" t="s">
        <v>1825</v>
      </c>
      <c r="BON1" s="77" t="s">
        <v>1826</v>
      </c>
      <c r="BOO1" s="77" t="s">
        <v>1827</v>
      </c>
      <c r="BOP1" s="77" t="s">
        <v>1828</v>
      </c>
      <c r="BOQ1" s="77" t="s">
        <v>1829</v>
      </c>
      <c r="BOR1" s="77" t="s">
        <v>1830</v>
      </c>
      <c r="BOS1" s="77" t="s">
        <v>1831</v>
      </c>
      <c r="BOT1" s="77" t="s">
        <v>1832</v>
      </c>
      <c r="BOU1" s="77" t="s">
        <v>1833</v>
      </c>
      <c r="BOV1" s="77" t="s">
        <v>1834</v>
      </c>
      <c r="BOW1" s="77" t="s">
        <v>1835</v>
      </c>
      <c r="BOX1" s="77" t="s">
        <v>1836</v>
      </c>
      <c r="BOY1" s="77" t="s">
        <v>1837</v>
      </c>
      <c r="BOZ1" s="77" t="s">
        <v>1838</v>
      </c>
      <c r="BPA1" s="77" t="s">
        <v>1839</v>
      </c>
      <c r="BPB1" s="77" t="s">
        <v>1840</v>
      </c>
      <c r="BPC1" s="77" t="s">
        <v>1841</v>
      </c>
      <c r="BPD1" s="77" t="s">
        <v>1842</v>
      </c>
      <c r="BPE1" s="77" t="s">
        <v>1843</v>
      </c>
      <c r="BPF1" s="77" t="s">
        <v>1844</v>
      </c>
      <c r="BPG1" s="77" t="s">
        <v>1845</v>
      </c>
      <c r="BPH1" s="77" t="s">
        <v>1846</v>
      </c>
      <c r="BPI1" s="77" t="s">
        <v>1847</v>
      </c>
      <c r="BPJ1" s="77" t="s">
        <v>1848</v>
      </c>
      <c r="BPK1" s="77" t="s">
        <v>1849</v>
      </c>
      <c r="BPL1" s="77" t="s">
        <v>1850</v>
      </c>
      <c r="BPM1" s="77" t="s">
        <v>1851</v>
      </c>
      <c r="BPN1" s="77" t="s">
        <v>1852</v>
      </c>
      <c r="BPO1" s="77" t="s">
        <v>1853</v>
      </c>
      <c r="BPP1" s="77" t="s">
        <v>1854</v>
      </c>
      <c r="BPQ1" s="77" t="s">
        <v>1855</v>
      </c>
      <c r="BPR1" s="77" t="s">
        <v>1856</v>
      </c>
      <c r="BPS1" s="77" t="s">
        <v>1857</v>
      </c>
      <c r="BPT1" s="77" t="s">
        <v>1858</v>
      </c>
      <c r="BPU1" s="77" t="s">
        <v>1859</v>
      </c>
      <c r="BPV1" s="77" t="s">
        <v>1860</v>
      </c>
      <c r="BPW1" s="77" t="s">
        <v>1861</v>
      </c>
      <c r="BPX1" s="77" t="s">
        <v>1862</v>
      </c>
      <c r="BPY1" s="77" t="s">
        <v>1863</v>
      </c>
      <c r="BPZ1" s="77" t="s">
        <v>1864</v>
      </c>
      <c r="BQA1" s="77" t="s">
        <v>1865</v>
      </c>
      <c r="BQB1" s="77" t="s">
        <v>1866</v>
      </c>
      <c r="BQC1" s="77" t="s">
        <v>1867</v>
      </c>
      <c r="BQD1" s="77" t="s">
        <v>1868</v>
      </c>
      <c r="BQE1" s="77" t="s">
        <v>1869</v>
      </c>
      <c r="BQF1" s="77" t="s">
        <v>1870</v>
      </c>
      <c r="BQG1" s="77" t="s">
        <v>1871</v>
      </c>
      <c r="BQH1" s="77" t="s">
        <v>1872</v>
      </c>
      <c r="BQI1" s="77" t="s">
        <v>1873</v>
      </c>
      <c r="BQJ1" s="77" t="s">
        <v>1874</v>
      </c>
      <c r="BQK1" s="77" t="s">
        <v>1875</v>
      </c>
      <c r="BQL1" s="77" t="s">
        <v>1876</v>
      </c>
      <c r="BQM1" s="77" t="s">
        <v>1877</v>
      </c>
      <c r="BQN1" s="77" t="s">
        <v>1878</v>
      </c>
      <c r="BQO1" s="77" t="s">
        <v>1879</v>
      </c>
      <c r="BQP1" s="77" t="s">
        <v>1880</v>
      </c>
      <c r="BQQ1" s="77" t="s">
        <v>1881</v>
      </c>
      <c r="BQR1" s="77" t="s">
        <v>1882</v>
      </c>
      <c r="BQS1" s="77" t="s">
        <v>1883</v>
      </c>
      <c r="BQT1" s="77" t="s">
        <v>1884</v>
      </c>
      <c r="BQU1" s="77" t="s">
        <v>1885</v>
      </c>
      <c r="BQV1" s="77" t="s">
        <v>1886</v>
      </c>
      <c r="BQW1" s="77" t="s">
        <v>1887</v>
      </c>
      <c r="BQX1" s="77" t="s">
        <v>1888</v>
      </c>
      <c r="BQY1" s="77" t="s">
        <v>1889</v>
      </c>
      <c r="BQZ1" s="77" t="s">
        <v>1890</v>
      </c>
      <c r="BRA1" s="77" t="s">
        <v>1891</v>
      </c>
      <c r="BRB1" s="77" t="s">
        <v>1892</v>
      </c>
      <c r="BRC1" s="77" t="s">
        <v>1893</v>
      </c>
      <c r="BRD1" s="77" t="s">
        <v>1894</v>
      </c>
      <c r="BRE1" s="77" t="s">
        <v>1895</v>
      </c>
      <c r="BRF1" s="77" t="s">
        <v>1896</v>
      </c>
      <c r="BRG1" s="77" t="s">
        <v>1897</v>
      </c>
      <c r="BRH1" s="77" t="s">
        <v>1898</v>
      </c>
      <c r="BRI1" s="77" t="s">
        <v>1899</v>
      </c>
      <c r="BRJ1" s="77" t="s">
        <v>1900</v>
      </c>
      <c r="BRK1" s="77" t="s">
        <v>1901</v>
      </c>
      <c r="BRL1" s="77" t="s">
        <v>1902</v>
      </c>
      <c r="BRM1" s="77" t="s">
        <v>1903</v>
      </c>
      <c r="BRN1" s="77" t="s">
        <v>1904</v>
      </c>
      <c r="BRO1" s="77" t="s">
        <v>1905</v>
      </c>
      <c r="BRP1" s="77" t="s">
        <v>1906</v>
      </c>
      <c r="BRQ1" s="77" t="s">
        <v>1907</v>
      </c>
      <c r="BRR1" s="77" t="s">
        <v>1908</v>
      </c>
      <c r="BRS1" s="77" t="s">
        <v>1909</v>
      </c>
      <c r="BRT1" s="77" t="s">
        <v>1910</v>
      </c>
      <c r="BRU1" s="77" t="s">
        <v>1911</v>
      </c>
      <c r="BRV1" s="77" t="s">
        <v>1912</v>
      </c>
      <c r="BRW1" s="77" t="s">
        <v>1913</v>
      </c>
      <c r="BRX1" s="77" t="s">
        <v>1914</v>
      </c>
      <c r="BRY1" s="77" t="s">
        <v>1915</v>
      </c>
      <c r="BRZ1" s="77" t="s">
        <v>1916</v>
      </c>
      <c r="BSA1" s="77" t="s">
        <v>1917</v>
      </c>
      <c r="BSB1" s="77" t="s">
        <v>1918</v>
      </c>
      <c r="BSC1" s="77" t="s">
        <v>1919</v>
      </c>
      <c r="BSD1" s="77" t="s">
        <v>1920</v>
      </c>
      <c r="BSE1" s="77" t="s">
        <v>1921</v>
      </c>
      <c r="BSF1" s="77" t="s">
        <v>1922</v>
      </c>
      <c r="BSG1" s="77" t="s">
        <v>1923</v>
      </c>
      <c r="BSH1" s="77" t="s">
        <v>1924</v>
      </c>
      <c r="BSI1" s="77" t="s">
        <v>1925</v>
      </c>
      <c r="BSJ1" s="77" t="s">
        <v>1926</v>
      </c>
      <c r="BSK1" s="77" t="s">
        <v>1927</v>
      </c>
      <c r="BSL1" s="77" t="s">
        <v>1928</v>
      </c>
      <c r="BSM1" s="77" t="s">
        <v>1929</v>
      </c>
      <c r="BSN1" s="77" t="s">
        <v>1930</v>
      </c>
      <c r="BSO1" s="77" t="s">
        <v>1931</v>
      </c>
      <c r="BSP1" s="77" t="s">
        <v>1932</v>
      </c>
      <c r="BSQ1" s="77" t="s">
        <v>1933</v>
      </c>
      <c r="BSR1" s="77" t="s">
        <v>1934</v>
      </c>
      <c r="BSS1" s="77" t="s">
        <v>1935</v>
      </c>
      <c r="BST1" s="77" t="s">
        <v>1936</v>
      </c>
      <c r="BSU1" s="77" t="s">
        <v>1937</v>
      </c>
      <c r="BSV1" s="77" t="s">
        <v>1938</v>
      </c>
      <c r="BSW1" s="77" t="s">
        <v>1939</v>
      </c>
      <c r="BSX1" s="77" t="s">
        <v>1940</v>
      </c>
      <c r="BSY1" s="77" t="s">
        <v>1941</v>
      </c>
      <c r="BSZ1" s="77" t="s">
        <v>1942</v>
      </c>
      <c r="BTA1" s="77" t="s">
        <v>1943</v>
      </c>
      <c r="BTB1" s="77" t="s">
        <v>1944</v>
      </c>
      <c r="BTC1" s="77" t="s">
        <v>1945</v>
      </c>
      <c r="BTD1" s="77" t="s">
        <v>1946</v>
      </c>
      <c r="BTE1" s="77" t="s">
        <v>1947</v>
      </c>
      <c r="BTF1" s="77" t="s">
        <v>1948</v>
      </c>
      <c r="BTG1" s="77" t="s">
        <v>1949</v>
      </c>
      <c r="BTH1" s="77" t="s">
        <v>1950</v>
      </c>
      <c r="BTI1" s="77" t="s">
        <v>1951</v>
      </c>
      <c r="BTJ1" s="77" t="s">
        <v>1952</v>
      </c>
      <c r="BTK1" s="77" t="s">
        <v>1953</v>
      </c>
      <c r="BTL1" s="77" t="s">
        <v>1954</v>
      </c>
      <c r="BTM1" s="77" t="s">
        <v>1955</v>
      </c>
      <c r="BTN1" s="77" t="s">
        <v>1956</v>
      </c>
      <c r="BTO1" s="77" t="s">
        <v>1957</v>
      </c>
      <c r="BTP1" s="77" t="s">
        <v>1958</v>
      </c>
      <c r="BTQ1" s="77" t="s">
        <v>1959</v>
      </c>
      <c r="BTR1" s="77" t="s">
        <v>1960</v>
      </c>
      <c r="BTS1" s="77" t="s">
        <v>1961</v>
      </c>
      <c r="BTT1" s="77" t="s">
        <v>1962</v>
      </c>
      <c r="BTU1" s="77" t="s">
        <v>1963</v>
      </c>
      <c r="BTV1" s="77" t="s">
        <v>1964</v>
      </c>
      <c r="BTW1" s="77" t="s">
        <v>1965</v>
      </c>
      <c r="BTX1" s="77" t="s">
        <v>1966</v>
      </c>
      <c r="BTY1" s="77" t="s">
        <v>1967</v>
      </c>
      <c r="BTZ1" s="77" t="s">
        <v>1968</v>
      </c>
      <c r="BUA1" s="77" t="s">
        <v>1969</v>
      </c>
      <c r="BUB1" s="77" t="s">
        <v>1970</v>
      </c>
      <c r="BUC1" s="77" t="s">
        <v>1971</v>
      </c>
      <c r="BUD1" s="77" t="s">
        <v>1972</v>
      </c>
      <c r="BUE1" s="77" t="s">
        <v>1973</v>
      </c>
      <c r="BUF1" s="77" t="s">
        <v>1974</v>
      </c>
      <c r="BUG1" s="77" t="s">
        <v>1975</v>
      </c>
      <c r="BUH1" s="77" t="s">
        <v>1976</v>
      </c>
      <c r="BUI1" s="77" t="s">
        <v>1977</v>
      </c>
      <c r="BUJ1" s="77" t="s">
        <v>1978</v>
      </c>
      <c r="BUK1" s="77" t="s">
        <v>1979</v>
      </c>
      <c r="BUL1" s="77" t="s">
        <v>1980</v>
      </c>
      <c r="BUM1" s="77" t="s">
        <v>1981</v>
      </c>
      <c r="BUN1" s="77" t="s">
        <v>1982</v>
      </c>
      <c r="BUO1" s="77" t="s">
        <v>1983</v>
      </c>
      <c r="BUP1" s="77" t="s">
        <v>1984</v>
      </c>
      <c r="BUQ1" s="77" t="s">
        <v>1985</v>
      </c>
      <c r="BUR1" s="77" t="s">
        <v>1986</v>
      </c>
      <c r="BUS1" s="77" t="s">
        <v>1987</v>
      </c>
      <c r="BUT1" s="77" t="s">
        <v>1988</v>
      </c>
      <c r="BUU1" s="77" t="s">
        <v>1989</v>
      </c>
      <c r="BUV1" s="77" t="s">
        <v>1990</v>
      </c>
      <c r="BUW1" s="77" t="s">
        <v>1991</v>
      </c>
      <c r="BUX1" s="77" t="s">
        <v>1992</v>
      </c>
      <c r="BUY1" s="77" t="s">
        <v>1993</v>
      </c>
      <c r="BUZ1" s="77" t="s">
        <v>1994</v>
      </c>
      <c r="BVA1" s="77" t="s">
        <v>1995</v>
      </c>
      <c r="BVB1" s="77" t="s">
        <v>1996</v>
      </c>
      <c r="BVC1" s="77" t="s">
        <v>1997</v>
      </c>
      <c r="BVD1" s="77" t="s">
        <v>1998</v>
      </c>
      <c r="BVE1" s="77" t="s">
        <v>1999</v>
      </c>
      <c r="BVF1" s="77" t="s">
        <v>2000</v>
      </c>
      <c r="BVG1" s="77" t="s">
        <v>2001</v>
      </c>
      <c r="BVH1" s="77" t="s">
        <v>2002</v>
      </c>
      <c r="BVI1" s="77" t="s">
        <v>2003</v>
      </c>
      <c r="BVJ1" s="77" t="s">
        <v>2004</v>
      </c>
      <c r="BVK1" s="77" t="s">
        <v>2005</v>
      </c>
      <c r="BVL1" s="77" t="s">
        <v>2006</v>
      </c>
      <c r="BVM1" s="77" t="s">
        <v>2007</v>
      </c>
      <c r="BVN1" s="77" t="s">
        <v>2008</v>
      </c>
      <c r="BVO1" s="77" t="s">
        <v>2009</v>
      </c>
      <c r="BVP1" s="77" t="s">
        <v>2010</v>
      </c>
      <c r="BVQ1" s="77" t="s">
        <v>2011</v>
      </c>
      <c r="BVR1" s="77" t="s">
        <v>2012</v>
      </c>
      <c r="BVS1" s="77" t="s">
        <v>2013</v>
      </c>
      <c r="BVT1" s="77" t="s">
        <v>2014</v>
      </c>
      <c r="BVU1" s="77" t="s">
        <v>2015</v>
      </c>
      <c r="BVV1" s="77" t="s">
        <v>2016</v>
      </c>
      <c r="BVW1" s="77" t="s">
        <v>2017</v>
      </c>
      <c r="BVX1" s="77" t="s">
        <v>2018</v>
      </c>
      <c r="BVY1" s="77" t="s">
        <v>2019</v>
      </c>
      <c r="BVZ1" s="77" t="s">
        <v>2020</v>
      </c>
      <c r="BWA1" s="77" t="s">
        <v>2021</v>
      </c>
      <c r="BWB1" s="77" t="s">
        <v>2022</v>
      </c>
      <c r="BWC1" s="77" t="s">
        <v>2023</v>
      </c>
      <c r="BWD1" s="77" t="s">
        <v>2024</v>
      </c>
      <c r="BWE1" s="77" t="s">
        <v>2025</v>
      </c>
      <c r="BWF1" s="77" t="s">
        <v>2026</v>
      </c>
      <c r="BWG1" s="77" t="s">
        <v>2027</v>
      </c>
      <c r="BWH1" s="77" t="s">
        <v>2028</v>
      </c>
      <c r="BWI1" s="77" t="s">
        <v>2029</v>
      </c>
      <c r="BWJ1" s="77" t="s">
        <v>2030</v>
      </c>
      <c r="BWK1" s="77" t="s">
        <v>2031</v>
      </c>
      <c r="BWL1" s="77" t="s">
        <v>2032</v>
      </c>
      <c r="BWM1" s="77" t="s">
        <v>2033</v>
      </c>
      <c r="BWN1" s="77" t="s">
        <v>2034</v>
      </c>
      <c r="BWO1" s="77" t="s">
        <v>2035</v>
      </c>
      <c r="BWP1" s="77" t="s">
        <v>2036</v>
      </c>
      <c r="BWQ1" s="77" t="s">
        <v>2037</v>
      </c>
      <c r="BWR1" s="77" t="s">
        <v>2038</v>
      </c>
      <c r="BWS1" s="77" t="s">
        <v>2039</v>
      </c>
      <c r="BWT1" s="77" t="s">
        <v>2040</v>
      </c>
      <c r="BWU1" s="77" t="s">
        <v>2041</v>
      </c>
      <c r="BWV1" s="77" t="s">
        <v>2042</v>
      </c>
      <c r="BWW1" s="77" t="s">
        <v>2043</v>
      </c>
      <c r="BWX1" s="77" t="s">
        <v>2044</v>
      </c>
      <c r="BWY1" s="77" t="s">
        <v>2045</v>
      </c>
      <c r="BWZ1" s="77" t="s">
        <v>2046</v>
      </c>
      <c r="BXA1" s="77" t="s">
        <v>2047</v>
      </c>
      <c r="BXB1" s="77" t="s">
        <v>2048</v>
      </c>
      <c r="BXC1" s="77" t="s">
        <v>2049</v>
      </c>
      <c r="BXD1" s="77" t="s">
        <v>2050</v>
      </c>
      <c r="BXE1" s="77" t="s">
        <v>2051</v>
      </c>
      <c r="BXF1" s="77" t="s">
        <v>2052</v>
      </c>
      <c r="BXG1" s="77" t="s">
        <v>2053</v>
      </c>
      <c r="BXH1" s="77" t="s">
        <v>2054</v>
      </c>
      <c r="BXI1" s="77" t="s">
        <v>2055</v>
      </c>
      <c r="BXJ1" s="77" t="s">
        <v>2056</v>
      </c>
      <c r="BXK1" s="77" t="s">
        <v>2057</v>
      </c>
      <c r="BXL1" s="77" t="s">
        <v>2058</v>
      </c>
      <c r="BXM1" s="77" t="s">
        <v>2059</v>
      </c>
      <c r="BXN1" s="77" t="s">
        <v>2060</v>
      </c>
      <c r="BXO1" s="77" t="s">
        <v>2061</v>
      </c>
      <c r="BXP1" s="77" t="s">
        <v>2062</v>
      </c>
      <c r="BXQ1" s="77" t="s">
        <v>2063</v>
      </c>
      <c r="BXR1" s="77" t="s">
        <v>2064</v>
      </c>
      <c r="BXS1" s="77" t="s">
        <v>2065</v>
      </c>
      <c r="BXT1" s="77" t="s">
        <v>2066</v>
      </c>
      <c r="BXU1" s="77" t="s">
        <v>2067</v>
      </c>
      <c r="BXV1" s="77" t="s">
        <v>2068</v>
      </c>
      <c r="BXW1" s="77" t="s">
        <v>2069</v>
      </c>
      <c r="BXX1" s="77" t="s">
        <v>2070</v>
      </c>
      <c r="BXY1" s="77" t="s">
        <v>2071</v>
      </c>
      <c r="BXZ1" s="77" t="s">
        <v>2072</v>
      </c>
      <c r="BYA1" s="77" t="s">
        <v>2073</v>
      </c>
      <c r="BYB1" s="77" t="s">
        <v>2074</v>
      </c>
      <c r="BYC1" s="77" t="s">
        <v>2075</v>
      </c>
      <c r="BYD1" s="77" t="s">
        <v>2076</v>
      </c>
      <c r="BYE1" s="77" t="s">
        <v>2077</v>
      </c>
      <c r="BYF1" s="77" t="s">
        <v>2078</v>
      </c>
      <c r="BYG1" s="77" t="s">
        <v>2079</v>
      </c>
      <c r="BYH1" s="77" t="s">
        <v>2080</v>
      </c>
      <c r="BYI1" s="77" t="s">
        <v>2081</v>
      </c>
      <c r="BYJ1" s="77" t="s">
        <v>2082</v>
      </c>
      <c r="BYK1" s="77" t="s">
        <v>2083</v>
      </c>
      <c r="BYL1" s="77" t="s">
        <v>2084</v>
      </c>
      <c r="BYM1" s="77" t="s">
        <v>2085</v>
      </c>
      <c r="BYN1" s="77" t="s">
        <v>2086</v>
      </c>
      <c r="BYO1" s="77" t="s">
        <v>2087</v>
      </c>
      <c r="BYP1" s="77" t="s">
        <v>2088</v>
      </c>
      <c r="BYQ1" s="77" t="s">
        <v>2089</v>
      </c>
      <c r="BYR1" s="77" t="s">
        <v>2090</v>
      </c>
      <c r="BYS1" s="77" t="s">
        <v>2091</v>
      </c>
      <c r="BYT1" s="77" t="s">
        <v>2092</v>
      </c>
      <c r="BYU1" s="77" t="s">
        <v>2093</v>
      </c>
      <c r="BYV1" s="77" t="s">
        <v>2094</v>
      </c>
      <c r="BYW1" s="77" t="s">
        <v>2095</v>
      </c>
      <c r="BYX1" s="77" t="s">
        <v>2096</v>
      </c>
      <c r="BYY1" s="77" t="s">
        <v>2097</v>
      </c>
      <c r="BYZ1" s="77" t="s">
        <v>2098</v>
      </c>
      <c r="BZA1" s="77" t="s">
        <v>2099</v>
      </c>
      <c r="BZB1" s="77" t="s">
        <v>2100</v>
      </c>
      <c r="BZC1" s="77" t="s">
        <v>2101</v>
      </c>
      <c r="BZD1" s="77" t="s">
        <v>2102</v>
      </c>
      <c r="BZE1" s="77" t="s">
        <v>2103</v>
      </c>
      <c r="BZF1" s="77" t="s">
        <v>2104</v>
      </c>
      <c r="BZG1" s="77" t="s">
        <v>2105</v>
      </c>
      <c r="BZH1" s="77" t="s">
        <v>2106</v>
      </c>
      <c r="BZI1" s="77" t="s">
        <v>2107</v>
      </c>
      <c r="BZJ1" s="77" t="s">
        <v>2108</v>
      </c>
      <c r="BZK1" s="77" t="s">
        <v>2109</v>
      </c>
      <c r="BZL1" s="77" t="s">
        <v>2110</v>
      </c>
      <c r="BZM1" s="77" t="s">
        <v>2111</v>
      </c>
      <c r="BZN1" s="77" t="s">
        <v>2112</v>
      </c>
      <c r="BZO1" s="77" t="s">
        <v>2113</v>
      </c>
      <c r="BZP1" s="77" t="s">
        <v>2114</v>
      </c>
      <c r="BZQ1" s="77" t="s">
        <v>2115</v>
      </c>
      <c r="BZR1" s="77" t="s">
        <v>2116</v>
      </c>
      <c r="BZS1" s="77" t="s">
        <v>2117</v>
      </c>
      <c r="BZT1" s="77" t="s">
        <v>2118</v>
      </c>
      <c r="BZU1" s="77" t="s">
        <v>2119</v>
      </c>
      <c r="BZV1" s="77" t="s">
        <v>2120</v>
      </c>
      <c r="BZW1" s="77" t="s">
        <v>2121</v>
      </c>
      <c r="BZX1" s="77" t="s">
        <v>2122</v>
      </c>
      <c r="BZY1" s="77" t="s">
        <v>2123</v>
      </c>
      <c r="BZZ1" s="77" t="s">
        <v>2124</v>
      </c>
      <c r="CAA1" s="77" t="s">
        <v>2125</v>
      </c>
      <c r="CAB1" s="77" t="s">
        <v>2126</v>
      </c>
      <c r="CAC1" s="77" t="s">
        <v>2127</v>
      </c>
      <c r="CAD1" s="77" t="s">
        <v>2128</v>
      </c>
      <c r="CAE1" s="77" t="s">
        <v>2129</v>
      </c>
      <c r="CAF1" s="77" t="s">
        <v>2130</v>
      </c>
      <c r="CAG1" s="77" t="s">
        <v>2131</v>
      </c>
      <c r="CAH1" s="77" t="s">
        <v>2132</v>
      </c>
      <c r="CAI1" s="77" t="s">
        <v>2133</v>
      </c>
      <c r="CAJ1" s="77" t="s">
        <v>2134</v>
      </c>
      <c r="CAK1" s="77" t="s">
        <v>2135</v>
      </c>
      <c r="CAL1" s="77" t="s">
        <v>2136</v>
      </c>
      <c r="CAM1" s="77" t="s">
        <v>2137</v>
      </c>
      <c r="CAN1" s="77" t="s">
        <v>2138</v>
      </c>
      <c r="CAO1" s="77" t="s">
        <v>2139</v>
      </c>
      <c r="CAP1" s="77" t="s">
        <v>2140</v>
      </c>
      <c r="CAQ1" s="77" t="s">
        <v>2141</v>
      </c>
      <c r="CAR1" s="77" t="s">
        <v>2142</v>
      </c>
      <c r="CAS1" s="77" t="s">
        <v>2143</v>
      </c>
      <c r="CAT1" s="77" t="s">
        <v>2144</v>
      </c>
      <c r="CAU1" s="77" t="s">
        <v>2145</v>
      </c>
      <c r="CAV1" s="77" t="s">
        <v>2146</v>
      </c>
      <c r="CAW1" s="77" t="s">
        <v>2147</v>
      </c>
      <c r="CAX1" s="77" t="s">
        <v>2148</v>
      </c>
      <c r="CAY1" s="77" t="s">
        <v>2149</v>
      </c>
      <c r="CAZ1" s="77" t="s">
        <v>2150</v>
      </c>
      <c r="CBA1" s="77" t="s">
        <v>2151</v>
      </c>
      <c r="CBB1" s="77" t="s">
        <v>2152</v>
      </c>
      <c r="CBC1" s="77" t="s">
        <v>2153</v>
      </c>
      <c r="CBD1" s="77" t="s">
        <v>2154</v>
      </c>
      <c r="CBE1" s="77" t="s">
        <v>2155</v>
      </c>
      <c r="CBF1" s="77" t="s">
        <v>2156</v>
      </c>
      <c r="CBG1" s="77" t="s">
        <v>2157</v>
      </c>
      <c r="CBH1" s="77" t="s">
        <v>2158</v>
      </c>
      <c r="CBI1" s="77" t="s">
        <v>2159</v>
      </c>
      <c r="CBJ1" s="77" t="s">
        <v>2160</v>
      </c>
      <c r="CBK1" s="77" t="s">
        <v>2161</v>
      </c>
      <c r="CBL1" s="77" t="s">
        <v>2162</v>
      </c>
      <c r="CBM1" s="77" t="s">
        <v>2163</v>
      </c>
      <c r="CBN1" s="77" t="s">
        <v>2164</v>
      </c>
      <c r="CBO1" s="77" t="s">
        <v>2165</v>
      </c>
      <c r="CBP1" s="77" t="s">
        <v>2166</v>
      </c>
      <c r="CBQ1" s="77" t="s">
        <v>2167</v>
      </c>
      <c r="CBR1" s="77" t="s">
        <v>2168</v>
      </c>
      <c r="CBS1" s="77" t="s">
        <v>2169</v>
      </c>
      <c r="CBT1" s="77" t="s">
        <v>2170</v>
      </c>
      <c r="CBU1" s="77" t="s">
        <v>2171</v>
      </c>
      <c r="CBV1" s="77" t="s">
        <v>2172</v>
      </c>
      <c r="CBW1" s="77" t="s">
        <v>2173</v>
      </c>
      <c r="CBX1" s="77" t="s">
        <v>2174</v>
      </c>
      <c r="CBY1" s="77" t="s">
        <v>2175</v>
      </c>
      <c r="CBZ1" s="77" t="s">
        <v>2176</v>
      </c>
      <c r="CCA1" s="77" t="s">
        <v>2177</v>
      </c>
      <c r="CCB1" s="77" t="s">
        <v>2178</v>
      </c>
      <c r="CCC1" s="77" t="s">
        <v>2179</v>
      </c>
      <c r="CCD1" s="77" t="s">
        <v>2180</v>
      </c>
      <c r="CCE1" s="77" t="s">
        <v>2181</v>
      </c>
      <c r="CCF1" s="77" t="s">
        <v>2182</v>
      </c>
      <c r="CCG1" s="77" t="s">
        <v>2183</v>
      </c>
      <c r="CCH1" s="77" t="s">
        <v>2184</v>
      </c>
      <c r="CCI1" s="77" t="s">
        <v>2185</v>
      </c>
      <c r="CCJ1" s="77" t="s">
        <v>2186</v>
      </c>
      <c r="CCK1" s="77" t="s">
        <v>2187</v>
      </c>
      <c r="CCL1" s="77" t="s">
        <v>2188</v>
      </c>
      <c r="CCM1" s="77" t="s">
        <v>2189</v>
      </c>
      <c r="CCN1" s="77" t="s">
        <v>2190</v>
      </c>
      <c r="CCO1" s="77" t="s">
        <v>2191</v>
      </c>
      <c r="CCP1" s="77" t="s">
        <v>2192</v>
      </c>
      <c r="CCQ1" s="77" t="s">
        <v>2193</v>
      </c>
      <c r="CCR1" s="77" t="s">
        <v>2194</v>
      </c>
      <c r="CCS1" s="77" t="s">
        <v>2195</v>
      </c>
      <c r="CCT1" s="77" t="s">
        <v>2196</v>
      </c>
      <c r="CCU1" s="77" t="s">
        <v>2197</v>
      </c>
      <c r="CCV1" s="77" t="s">
        <v>2198</v>
      </c>
      <c r="CCW1" s="77" t="s">
        <v>2199</v>
      </c>
      <c r="CCX1" s="77" t="s">
        <v>2200</v>
      </c>
      <c r="CCY1" s="77" t="s">
        <v>2201</v>
      </c>
      <c r="CCZ1" s="77" t="s">
        <v>2202</v>
      </c>
      <c r="CDA1" s="77" t="s">
        <v>2203</v>
      </c>
      <c r="CDB1" s="77" t="s">
        <v>2204</v>
      </c>
      <c r="CDC1" s="77" t="s">
        <v>2205</v>
      </c>
      <c r="CDD1" s="77" t="s">
        <v>2206</v>
      </c>
      <c r="CDE1" s="77" t="s">
        <v>2207</v>
      </c>
      <c r="CDF1" s="77" t="s">
        <v>2208</v>
      </c>
      <c r="CDG1" s="77" t="s">
        <v>2209</v>
      </c>
      <c r="CDH1" s="77" t="s">
        <v>2210</v>
      </c>
      <c r="CDI1" s="77" t="s">
        <v>2211</v>
      </c>
      <c r="CDJ1" s="77" t="s">
        <v>2212</v>
      </c>
      <c r="CDK1" s="77" t="s">
        <v>2213</v>
      </c>
      <c r="CDL1" s="77" t="s">
        <v>2214</v>
      </c>
      <c r="CDM1" s="77" t="s">
        <v>2215</v>
      </c>
      <c r="CDN1" s="77" t="s">
        <v>2216</v>
      </c>
      <c r="CDO1" s="77" t="s">
        <v>2217</v>
      </c>
      <c r="CDP1" s="77" t="s">
        <v>2218</v>
      </c>
      <c r="CDQ1" s="77" t="s">
        <v>2219</v>
      </c>
      <c r="CDR1" s="77" t="s">
        <v>2220</v>
      </c>
      <c r="CDS1" s="77" t="s">
        <v>2221</v>
      </c>
      <c r="CDT1" s="77" t="s">
        <v>2222</v>
      </c>
      <c r="CDU1" s="77" t="s">
        <v>2223</v>
      </c>
      <c r="CDV1" s="77" t="s">
        <v>2224</v>
      </c>
      <c r="CDW1" s="77" t="s">
        <v>2225</v>
      </c>
      <c r="CDX1" s="77" t="s">
        <v>2226</v>
      </c>
      <c r="CDY1" s="77" t="s">
        <v>2227</v>
      </c>
      <c r="CDZ1" s="77" t="s">
        <v>2228</v>
      </c>
      <c r="CEA1" s="77" t="s">
        <v>2229</v>
      </c>
      <c r="CEB1" s="77" t="s">
        <v>2230</v>
      </c>
      <c r="CEC1" s="77" t="s">
        <v>2231</v>
      </c>
      <c r="CED1" s="77" t="s">
        <v>2232</v>
      </c>
      <c r="CEE1" s="77" t="s">
        <v>2233</v>
      </c>
      <c r="CEF1" s="77" t="s">
        <v>2234</v>
      </c>
      <c r="CEG1" s="77" t="s">
        <v>2235</v>
      </c>
      <c r="CEH1" s="77" t="s">
        <v>2236</v>
      </c>
      <c r="CEI1" s="77" t="s">
        <v>2237</v>
      </c>
      <c r="CEJ1" s="77" t="s">
        <v>2238</v>
      </c>
      <c r="CEK1" s="77" t="s">
        <v>2239</v>
      </c>
      <c r="CEL1" s="77" t="s">
        <v>2240</v>
      </c>
      <c r="CEM1" s="77" t="s">
        <v>2241</v>
      </c>
      <c r="CEN1" s="77" t="s">
        <v>2242</v>
      </c>
      <c r="CEO1" s="77" t="s">
        <v>2243</v>
      </c>
      <c r="CEP1" s="77" t="s">
        <v>2244</v>
      </c>
      <c r="CEQ1" s="77" t="s">
        <v>2245</v>
      </c>
      <c r="CER1" s="77" t="s">
        <v>2246</v>
      </c>
      <c r="CES1" s="77" t="s">
        <v>2247</v>
      </c>
      <c r="CET1" s="77" t="s">
        <v>2248</v>
      </c>
      <c r="CEU1" s="77" t="s">
        <v>2249</v>
      </c>
      <c r="CEV1" s="77" t="s">
        <v>2250</v>
      </c>
      <c r="CEW1" s="77" t="s">
        <v>2251</v>
      </c>
      <c r="CEX1" s="77" t="s">
        <v>2252</v>
      </c>
      <c r="CEY1" s="77" t="s">
        <v>2253</v>
      </c>
      <c r="CEZ1" s="77" t="s">
        <v>2254</v>
      </c>
      <c r="CFA1" s="77" t="s">
        <v>2255</v>
      </c>
      <c r="CFB1" s="77" t="s">
        <v>2256</v>
      </c>
      <c r="CFC1" s="77" t="s">
        <v>2257</v>
      </c>
      <c r="CFD1" s="77" t="s">
        <v>2258</v>
      </c>
      <c r="CFE1" s="77" t="s">
        <v>2259</v>
      </c>
      <c r="CFF1" s="77" t="s">
        <v>2260</v>
      </c>
      <c r="CFG1" s="77" t="s">
        <v>2261</v>
      </c>
      <c r="CFH1" s="77" t="s">
        <v>2262</v>
      </c>
      <c r="CFI1" s="77" t="s">
        <v>2263</v>
      </c>
      <c r="CFJ1" s="77" t="s">
        <v>2264</v>
      </c>
      <c r="CFK1" s="77" t="s">
        <v>2265</v>
      </c>
      <c r="CFL1" s="77" t="s">
        <v>2266</v>
      </c>
      <c r="CFM1" s="77" t="s">
        <v>2267</v>
      </c>
      <c r="CFN1" s="77" t="s">
        <v>2268</v>
      </c>
      <c r="CFO1" s="77" t="s">
        <v>2269</v>
      </c>
      <c r="CFP1" s="77" t="s">
        <v>2270</v>
      </c>
      <c r="CFQ1" s="77" t="s">
        <v>2271</v>
      </c>
      <c r="CFR1" s="77" t="s">
        <v>2272</v>
      </c>
      <c r="CFS1" s="77" t="s">
        <v>2273</v>
      </c>
      <c r="CFT1" s="77" t="s">
        <v>2274</v>
      </c>
      <c r="CFU1" s="77" t="s">
        <v>2275</v>
      </c>
      <c r="CFV1" s="77" t="s">
        <v>2276</v>
      </c>
      <c r="CFW1" s="77" t="s">
        <v>2277</v>
      </c>
      <c r="CFX1" s="77" t="s">
        <v>2278</v>
      </c>
      <c r="CFY1" s="77" t="s">
        <v>2279</v>
      </c>
      <c r="CFZ1" s="77" t="s">
        <v>2280</v>
      </c>
      <c r="CGA1" s="77" t="s">
        <v>2281</v>
      </c>
      <c r="CGB1" s="77" t="s">
        <v>2282</v>
      </c>
      <c r="CGC1" s="77" t="s">
        <v>2283</v>
      </c>
      <c r="CGD1" s="77" t="s">
        <v>2284</v>
      </c>
      <c r="CGE1" s="77" t="s">
        <v>2285</v>
      </c>
      <c r="CGF1" s="77" t="s">
        <v>2286</v>
      </c>
      <c r="CGG1" s="77" t="s">
        <v>2287</v>
      </c>
      <c r="CGH1" s="77" t="s">
        <v>2288</v>
      </c>
      <c r="CGI1" s="77" t="s">
        <v>2289</v>
      </c>
      <c r="CGJ1" s="77" t="s">
        <v>2290</v>
      </c>
      <c r="CGK1" s="77" t="s">
        <v>2291</v>
      </c>
      <c r="CGL1" s="77" t="s">
        <v>2292</v>
      </c>
      <c r="CGM1" s="77" t="s">
        <v>2293</v>
      </c>
      <c r="CGN1" s="77" t="s">
        <v>2294</v>
      </c>
      <c r="CGO1" s="77" t="s">
        <v>2295</v>
      </c>
      <c r="CGP1" s="77" t="s">
        <v>2296</v>
      </c>
      <c r="CGQ1" s="77" t="s">
        <v>2297</v>
      </c>
      <c r="CGR1" s="77" t="s">
        <v>2298</v>
      </c>
      <c r="CGS1" s="77" t="s">
        <v>2299</v>
      </c>
      <c r="CGT1" s="77" t="s">
        <v>2300</v>
      </c>
      <c r="CGU1" s="77" t="s">
        <v>2301</v>
      </c>
      <c r="CGV1" s="77" t="s">
        <v>2302</v>
      </c>
      <c r="CGW1" s="77" t="s">
        <v>2303</v>
      </c>
      <c r="CGX1" s="77" t="s">
        <v>2304</v>
      </c>
      <c r="CGY1" s="77" t="s">
        <v>2305</v>
      </c>
      <c r="CGZ1" s="77" t="s">
        <v>2306</v>
      </c>
      <c r="CHA1" s="77" t="s">
        <v>2307</v>
      </c>
      <c r="CHB1" s="77" t="s">
        <v>2308</v>
      </c>
      <c r="CHC1" s="77" t="s">
        <v>2309</v>
      </c>
      <c r="CHD1" s="77" t="s">
        <v>2310</v>
      </c>
      <c r="CHE1" s="77" t="s">
        <v>2311</v>
      </c>
      <c r="CHF1" s="77" t="s">
        <v>2312</v>
      </c>
      <c r="CHG1" s="77" t="s">
        <v>2313</v>
      </c>
      <c r="CHH1" s="77" t="s">
        <v>2314</v>
      </c>
      <c r="CHI1" s="77" t="s">
        <v>2315</v>
      </c>
      <c r="CHJ1" s="77" t="s">
        <v>2316</v>
      </c>
      <c r="CHK1" s="77" t="s">
        <v>2317</v>
      </c>
      <c r="CHL1" s="77" t="s">
        <v>2318</v>
      </c>
      <c r="CHM1" s="77" t="s">
        <v>2319</v>
      </c>
      <c r="CHN1" s="77" t="s">
        <v>2320</v>
      </c>
      <c r="CHO1" s="77" t="s">
        <v>2321</v>
      </c>
      <c r="CHP1" s="77" t="s">
        <v>2322</v>
      </c>
      <c r="CHQ1" s="77" t="s">
        <v>2323</v>
      </c>
      <c r="CHR1" s="77" t="s">
        <v>2324</v>
      </c>
      <c r="CHS1" s="77" t="s">
        <v>2325</v>
      </c>
      <c r="CHT1" s="77" t="s">
        <v>2326</v>
      </c>
      <c r="CHU1" s="77" t="s">
        <v>2327</v>
      </c>
      <c r="CHV1" s="77" t="s">
        <v>2328</v>
      </c>
      <c r="CHW1" s="77" t="s">
        <v>2329</v>
      </c>
      <c r="CHX1" s="77" t="s">
        <v>2330</v>
      </c>
      <c r="CHY1" s="77" t="s">
        <v>2331</v>
      </c>
      <c r="CHZ1" s="77" t="s">
        <v>2332</v>
      </c>
      <c r="CIA1" s="77" t="s">
        <v>2333</v>
      </c>
      <c r="CIB1" s="77" t="s">
        <v>2334</v>
      </c>
      <c r="CIC1" s="77" t="s">
        <v>2335</v>
      </c>
      <c r="CID1" s="77" t="s">
        <v>2336</v>
      </c>
      <c r="CIE1" s="77" t="s">
        <v>2337</v>
      </c>
      <c r="CIF1" s="77" t="s">
        <v>2338</v>
      </c>
      <c r="CIG1" s="77" t="s">
        <v>2339</v>
      </c>
      <c r="CIH1" s="77" t="s">
        <v>2340</v>
      </c>
      <c r="CII1" s="77" t="s">
        <v>2341</v>
      </c>
      <c r="CIJ1" s="77" t="s">
        <v>2342</v>
      </c>
      <c r="CIK1" s="77" t="s">
        <v>2343</v>
      </c>
      <c r="CIL1" s="77" t="s">
        <v>2344</v>
      </c>
      <c r="CIM1" s="77" t="s">
        <v>2345</v>
      </c>
      <c r="CIN1" s="77" t="s">
        <v>2346</v>
      </c>
      <c r="CIO1" s="77" t="s">
        <v>2347</v>
      </c>
      <c r="CIP1" s="77" t="s">
        <v>2348</v>
      </c>
      <c r="CIQ1" s="77" t="s">
        <v>2349</v>
      </c>
      <c r="CIR1" s="77" t="s">
        <v>2350</v>
      </c>
      <c r="CIS1" s="77" t="s">
        <v>2351</v>
      </c>
      <c r="CIT1" s="77" t="s">
        <v>2352</v>
      </c>
      <c r="CIU1" s="77" t="s">
        <v>2353</v>
      </c>
      <c r="CIV1" s="77" t="s">
        <v>2354</v>
      </c>
      <c r="CIW1" s="77" t="s">
        <v>2355</v>
      </c>
      <c r="CIX1" s="77" t="s">
        <v>2356</v>
      </c>
      <c r="CIY1" s="77" t="s">
        <v>2357</v>
      </c>
      <c r="CIZ1" s="77" t="s">
        <v>2358</v>
      </c>
      <c r="CJA1" s="77" t="s">
        <v>2359</v>
      </c>
      <c r="CJB1" s="77" t="s">
        <v>2360</v>
      </c>
      <c r="CJC1" s="77" t="s">
        <v>2361</v>
      </c>
      <c r="CJD1" s="77" t="s">
        <v>2362</v>
      </c>
      <c r="CJE1" s="77" t="s">
        <v>2363</v>
      </c>
      <c r="CJF1" s="77" t="s">
        <v>2364</v>
      </c>
      <c r="CJG1" s="77" t="s">
        <v>2365</v>
      </c>
      <c r="CJH1" s="77" t="s">
        <v>2366</v>
      </c>
      <c r="CJI1" s="77" t="s">
        <v>2367</v>
      </c>
      <c r="CJJ1" s="77" t="s">
        <v>2368</v>
      </c>
      <c r="CJK1" s="77" t="s">
        <v>2369</v>
      </c>
      <c r="CJL1" s="77" t="s">
        <v>2370</v>
      </c>
      <c r="CJM1" s="77" t="s">
        <v>2371</v>
      </c>
      <c r="CJN1" s="77" t="s">
        <v>2372</v>
      </c>
      <c r="CJO1" s="77" t="s">
        <v>2373</v>
      </c>
      <c r="CJP1" s="77" t="s">
        <v>2374</v>
      </c>
      <c r="CJQ1" s="77" t="s">
        <v>2375</v>
      </c>
      <c r="CJR1" s="77" t="s">
        <v>2376</v>
      </c>
      <c r="CJS1" s="77" t="s">
        <v>2377</v>
      </c>
      <c r="CJT1" s="77" t="s">
        <v>2378</v>
      </c>
      <c r="CJU1" s="77" t="s">
        <v>2379</v>
      </c>
      <c r="CJV1" s="77" t="s">
        <v>2380</v>
      </c>
      <c r="CJW1" s="77" t="s">
        <v>2381</v>
      </c>
      <c r="CJX1" s="77" t="s">
        <v>2382</v>
      </c>
      <c r="CJY1" s="77" t="s">
        <v>2383</v>
      </c>
      <c r="CJZ1" s="77" t="s">
        <v>2384</v>
      </c>
      <c r="CKA1" s="77" t="s">
        <v>2385</v>
      </c>
      <c r="CKB1" s="77" t="s">
        <v>2386</v>
      </c>
      <c r="CKC1" s="77" t="s">
        <v>2387</v>
      </c>
      <c r="CKD1" s="77" t="s">
        <v>2388</v>
      </c>
      <c r="CKE1" s="77" t="s">
        <v>2389</v>
      </c>
      <c r="CKF1" s="77" t="s">
        <v>2390</v>
      </c>
      <c r="CKG1" s="77" t="s">
        <v>2391</v>
      </c>
      <c r="CKH1" s="77" t="s">
        <v>2392</v>
      </c>
      <c r="CKI1" s="77" t="s">
        <v>2393</v>
      </c>
      <c r="CKJ1" s="77" t="s">
        <v>2394</v>
      </c>
      <c r="CKK1" s="77" t="s">
        <v>2395</v>
      </c>
      <c r="CKL1" s="77" t="s">
        <v>2396</v>
      </c>
      <c r="CKM1" s="77" t="s">
        <v>2397</v>
      </c>
      <c r="CKN1" s="77" t="s">
        <v>2398</v>
      </c>
      <c r="CKO1" s="77" t="s">
        <v>2399</v>
      </c>
      <c r="CKP1" s="77" t="s">
        <v>2400</v>
      </c>
      <c r="CKQ1" s="77" t="s">
        <v>2401</v>
      </c>
      <c r="CKR1" s="77" t="s">
        <v>2402</v>
      </c>
      <c r="CKS1" s="77" t="s">
        <v>2403</v>
      </c>
      <c r="CKT1" s="77" t="s">
        <v>2404</v>
      </c>
      <c r="CKU1" s="77" t="s">
        <v>2405</v>
      </c>
      <c r="CKV1" s="77" t="s">
        <v>2406</v>
      </c>
      <c r="CKW1" s="77" t="s">
        <v>2407</v>
      </c>
      <c r="CKX1" s="77" t="s">
        <v>2408</v>
      </c>
      <c r="CKY1" s="77" t="s">
        <v>2409</v>
      </c>
      <c r="CKZ1" s="77" t="s">
        <v>2410</v>
      </c>
      <c r="CLA1" s="77" t="s">
        <v>2411</v>
      </c>
      <c r="CLB1" s="77" t="s">
        <v>2412</v>
      </c>
      <c r="CLC1" s="77" t="s">
        <v>2413</v>
      </c>
      <c r="CLD1" s="77" t="s">
        <v>2414</v>
      </c>
      <c r="CLE1" s="77" t="s">
        <v>2415</v>
      </c>
      <c r="CLF1" s="77" t="s">
        <v>2416</v>
      </c>
      <c r="CLG1" s="77" t="s">
        <v>2417</v>
      </c>
      <c r="CLH1" s="77" t="s">
        <v>2418</v>
      </c>
      <c r="CLI1" s="77" t="s">
        <v>2419</v>
      </c>
      <c r="CLJ1" s="77" t="s">
        <v>2420</v>
      </c>
      <c r="CLK1" s="77" t="s">
        <v>2421</v>
      </c>
      <c r="CLL1" s="77" t="s">
        <v>2422</v>
      </c>
      <c r="CLM1" s="77" t="s">
        <v>2423</v>
      </c>
      <c r="CLN1" s="77" t="s">
        <v>2424</v>
      </c>
      <c r="CLO1" s="77" t="s">
        <v>2425</v>
      </c>
      <c r="CLP1" s="77" t="s">
        <v>2426</v>
      </c>
      <c r="CLQ1" s="77" t="s">
        <v>2427</v>
      </c>
      <c r="CLR1" s="77" t="s">
        <v>2428</v>
      </c>
      <c r="CLS1" s="77" t="s">
        <v>2429</v>
      </c>
      <c r="CLT1" s="77" t="s">
        <v>2430</v>
      </c>
      <c r="CLU1" s="77" t="s">
        <v>2431</v>
      </c>
      <c r="CLV1" s="77" t="s">
        <v>2432</v>
      </c>
      <c r="CLW1" s="77" t="s">
        <v>2433</v>
      </c>
      <c r="CLX1" s="77" t="s">
        <v>2434</v>
      </c>
      <c r="CLY1" s="77" t="s">
        <v>2435</v>
      </c>
      <c r="CLZ1" s="77" t="s">
        <v>2436</v>
      </c>
      <c r="CMA1" s="77" t="s">
        <v>2437</v>
      </c>
      <c r="CMB1" s="77" t="s">
        <v>2438</v>
      </c>
      <c r="CMC1" s="77" t="s">
        <v>2439</v>
      </c>
      <c r="CMD1" s="77" t="s">
        <v>2440</v>
      </c>
      <c r="CME1" s="77" t="s">
        <v>2441</v>
      </c>
      <c r="CMF1" s="77" t="s">
        <v>2442</v>
      </c>
      <c r="CMG1" s="77" t="s">
        <v>2443</v>
      </c>
      <c r="CMH1" s="77" t="s">
        <v>2444</v>
      </c>
      <c r="CMI1" s="77" t="s">
        <v>2445</v>
      </c>
      <c r="CMJ1" s="77" t="s">
        <v>2446</v>
      </c>
      <c r="CMK1" s="77" t="s">
        <v>2447</v>
      </c>
      <c r="CML1" s="77" t="s">
        <v>2448</v>
      </c>
      <c r="CMM1" s="77" t="s">
        <v>2449</v>
      </c>
      <c r="CMN1" s="77" t="s">
        <v>2450</v>
      </c>
      <c r="CMO1" s="77" t="s">
        <v>2451</v>
      </c>
      <c r="CMP1" s="77" t="s">
        <v>2452</v>
      </c>
      <c r="CMQ1" s="77" t="s">
        <v>2453</v>
      </c>
      <c r="CMR1" s="77" t="s">
        <v>2454</v>
      </c>
      <c r="CMS1" s="77" t="s">
        <v>2455</v>
      </c>
      <c r="CMT1" s="77" t="s">
        <v>2456</v>
      </c>
      <c r="CMU1" s="77" t="s">
        <v>2457</v>
      </c>
      <c r="CMV1" s="77" t="s">
        <v>2458</v>
      </c>
      <c r="CMW1" s="77" t="s">
        <v>2459</v>
      </c>
      <c r="CMX1" s="77" t="s">
        <v>2460</v>
      </c>
      <c r="CMY1" s="77" t="s">
        <v>2461</v>
      </c>
      <c r="CMZ1" s="77" t="s">
        <v>2462</v>
      </c>
      <c r="CNA1" s="77" t="s">
        <v>2463</v>
      </c>
      <c r="CNB1" s="77" t="s">
        <v>2464</v>
      </c>
      <c r="CNC1" s="77" t="s">
        <v>2465</v>
      </c>
      <c r="CND1" s="77" t="s">
        <v>2466</v>
      </c>
      <c r="CNE1" s="77" t="s">
        <v>2467</v>
      </c>
      <c r="CNF1" s="77" t="s">
        <v>2468</v>
      </c>
      <c r="CNG1" s="77" t="s">
        <v>2469</v>
      </c>
      <c r="CNH1" s="77" t="s">
        <v>2470</v>
      </c>
      <c r="CNI1" s="77" t="s">
        <v>2471</v>
      </c>
      <c r="CNJ1" s="77" t="s">
        <v>2472</v>
      </c>
      <c r="CNK1" s="77" t="s">
        <v>2473</v>
      </c>
      <c r="CNL1" s="77" t="s">
        <v>2474</v>
      </c>
      <c r="CNM1" s="77" t="s">
        <v>2475</v>
      </c>
      <c r="CNN1" s="77" t="s">
        <v>2476</v>
      </c>
      <c r="CNO1" s="77" t="s">
        <v>2477</v>
      </c>
      <c r="CNP1" s="77" t="s">
        <v>2478</v>
      </c>
      <c r="CNQ1" s="77" t="s">
        <v>2479</v>
      </c>
      <c r="CNR1" s="77" t="s">
        <v>2480</v>
      </c>
      <c r="CNS1" s="77" t="s">
        <v>2481</v>
      </c>
      <c r="CNT1" s="77" t="s">
        <v>2482</v>
      </c>
      <c r="CNU1" s="77" t="s">
        <v>2483</v>
      </c>
      <c r="CNV1" s="77" t="s">
        <v>2484</v>
      </c>
      <c r="CNW1" s="77" t="s">
        <v>2485</v>
      </c>
      <c r="CNX1" s="77" t="s">
        <v>2486</v>
      </c>
      <c r="CNY1" s="77" t="s">
        <v>2487</v>
      </c>
      <c r="CNZ1" s="77" t="s">
        <v>2488</v>
      </c>
      <c r="COA1" s="77" t="s">
        <v>2489</v>
      </c>
      <c r="COB1" s="77" t="s">
        <v>2490</v>
      </c>
      <c r="COC1" s="77" t="s">
        <v>2491</v>
      </c>
      <c r="COD1" s="77" t="s">
        <v>2492</v>
      </c>
      <c r="COE1" s="77" t="s">
        <v>2493</v>
      </c>
      <c r="COF1" s="77" t="s">
        <v>2494</v>
      </c>
      <c r="COG1" s="77" t="s">
        <v>2495</v>
      </c>
      <c r="COH1" s="77" t="s">
        <v>2496</v>
      </c>
      <c r="COI1" s="77" t="s">
        <v>2497</v>
      </c>
      <c r="COJ1" s="77" t="s">
        <v>2498</v>
      </c>
      <c r="COK1" s="77" t="s">
        <v>2499</v>
      </c>
      <c r="COL1" s="77" t="s">
        <v>2500</v>
      </c>
      <c r="COM1" s="77" t="s">
        <v>2501</v>
      </c>
      <c r="CON1" s="77" t="s">
        <v>2502</v>
      </c>
      <c r="COO1" s="77" t="s">
        <v>2503</v>
      </c>
      <c r="COP1" s="77" t="s">
        <v>2504</v>
      </c>
      <c r="COQ1" s="77" t="s">
        <v>2505</v>
      </c>
      <c r="COR1" s="77" t="s">
        <v>2506</v>
      </c>
      <c r="COS1" s="77" t="s">
        <v>2507</v>
      </c>
      <c r="COT1" s="77" t="s">
        <v>2508</v>
      </c>
      <c r="COU1" s="77" t="s">
        <v>2509</v>
      </c>
      <c r="COV1" s="77" t="s">
        <v>2510</v>
      </c>
      <c r="COW1" s="77" t="s">
        <v>2511</v>
      </c>
      <c r="COX1" s="77" t="s">
        <v>2512</v>
      </c>
      <c r="COY1" s="77" t="s">
        <v>2513</v>
      </c>
      <c r="COZ1" s="77" t="s">
        <v>2514</v>
      </c>
      <c r="CPA1" s="77" t="s">
        <v>2515</v>
      </c>
      <c r="CPB1" s="77" t="s">
        <v>2516</v>
      </c>
      <c r="CPC1" s="77" t="s">
        <v>2517</v>
      </c>
      <c r="CPD1" s="77" t="s">
        <v>2518</v>
      </c>
      <c r="CPE1" s="77" t="s">
        <v>2519</v>
      </c>
      <c r="CPF1" s="77" t="s">
        <v>2520</v>
      </c>
      <c r="CPG1" s="77" t="s">
        <v>2521</v>
      </c>
      <c r="CPH1" s="77" t="s">
        <v>2522</v>
      </c>
      <c r="CPI1" s="77" t="s">
        <v>2523</v>
      </c>
      <c r="CPJ1" s="77" t="s">
        <v>2524</v>
      </c>
      <c r="CPK1" s="77" t="s">
        <v>2525</v>
      </c>
      <c r="CPL1" s="77" t="s">
        <v>2526</v>
      </c>
      <c r="CPM1" s="77" t="s">
        <v>2527</v>
      </c>
      <c r="CPN1" s="77" t="s">
        <v>2528</v>
      </c>
      <c r="CPO1" s="77" t="s">
        <v>2529</v>
      </c>
      <c r="CPP1" s="77" t="s">
        <v>2530</v>
      </c>
      <c r="CPQ1" s="77" t="s">
        <v>2531</v>
      </c>
      <c r="CPR1" s="77" t="s">
        <v>2532</v>
      </c>
      <c r="CPS1" s="77" t="s">
        <v>2533</v>
      </c>
      <c r="CPT1" s="77" t="s">
        <v>2534</v>
      </c>
      <c r="CPU1" s="77" t="s">
        <v>2535</v>
      </c>
      <c r="CPV1" s="77" t="s">
        <v>2536</v>
      </c>
      <c r="CPW1" s="77" t="s">
        <v>2537</v>
      </c>
      <c r="CPX1" s="77" t="s">
        <v>2538</v>
      </c>
      <c r="CPY1" s="77" t="s">
        <v>2539</v>
      </c>
      <c r="CPZ1" s="77" t="s">
        <v>2540</v>
      </c>
      <c r="CQA1" s="77" t="s">
        <v>2541</v>
      </c>
      <c r="CQB1" s="77" t="s">
        <v>2542</v>
      </c>
      <c r="CQC1" s="77" t="s">
        <v>2543</v>
      </c>
      <c r="CQD1" s="77" t="s">
        <v>2544</v>
      </c>
      <c r="CQE1" s="77" t="s">
        <v>2545</v>
      </c>
      <c r="CQF1" s="77" t="s">
        <v>2546</v>
      </c>
      <c r="CQG1" s="77" t="s">
        <v>2547</v>
      </c>
      <c r="CQH1" s="77" t="s">
        <v>2548</v>
      </c>
      <c r="CQI1" s="77" t="s">
        <v>2549</v>
      </c>
      <c r="CQJ1" s="77" t="s">
        <v>2550</v>
      </c>
      <c r="CQK1" s="77" t="s">
        <v>2551</v>
      </c>
      <c r="CQL1" s="77" t="s">
        <v>2552</v>
      </c>
      <c r="CQM1" s="77" t="s">
        <v>2553</v>
      </c>
      <c r="CQN1" s="77" t="s">
        <v>2554</v>
      </c>
      <c r="CQO1" s="77" t="s">
        <v>2555</v>
      </c>
      <c r="CQP1" s="77" t="s">
        <v>2556</v>
      </c>
      <c r="CQQ1" s="77" t="s">
        <v>2557</v>
      </c>
      <c r="CQR1" s="77" t="s">
        <v>2558</v>
      </c>
      <c r="CQS1" s="77" t="s">
        <v>2559</v>
      </c>
      <c r="CQT1" s="77" t="s">
        <v>2560</v>
      </c>
      <c r="CQU1" s="77" t="s">
        <v>2561</v>
      </c>
      <c r="CQV1" s="77" t="s">
        <v>2562</v>
      </c>
      <c r="CQW1" s="77" t="s">
        <v>2563</v>
      </c>
      <c r="CQX1" s="77" t="s">
        <v>2564</v>
      </c>
      <c r="CQY1" s="77" t="s">
        <v>2565</v>
      </c>
      <c r="CQZ1" s="77" t="s">
        <v>2566</v>
      </c>
      <c r="CRA1" s="77" t="s">
        <v>2567</v>
      </c>
      <c r="CRB1" s="77" t="s">
        <v>2568</v>
      </c>
      <c r="CRC1" s="77" t="s">
        <v>2569</v>
      </c>
      <c r="CRD1" s="77" t="s">
        <v>2570</v>
      </c>
      <c r="CRE1" s="77" t="s">
        <v>2571</v>
      </c>
      <c r="CRF1" s="77" t="s">
        <v>2572</v>
      </c>
      <c r="CRG1" s="77" t="s">
        <v>2573</v>
      </c>
      <c r="CRH1" s="77" t="s">
        <v>2574</v>
      </c>
      <c r="CRI1" s="77" t="s">
        <v>2575</v>
      </c>
      <c r="CRJ1" s="77" t="s">
        <v>2576</v>
      </c>
      <c r="CRK1" s="77" t="s">
        <v>2577</v>
      </c>
      <c r="CRL1" s="77" t="s">
        <v>2578</v>
      </c>
      <c r="CRM1" s="77" t="s">
        <v>2579</v>
      </c>
      <c r="CRN1" s="77" t="s">
        <v>2580</v>
      </c>
      <c r="CRO1" s="77" t="s">
        <v>2581</v>
      </c>
      <c r="CRP1" s="77" t="s">
        <v>2582</v>
      </c>
      <c r="CRQ1" s="77" t="s">
        <v>2583</v>
      </c>
      <c r="CRR1" s="77" t="s">
        <v>2584</v>
      </c>
      <c r="CRS1" s="77" t="s">
        <v>2585</v>
      </c>
      <c r="CRT1" s="77" t="s">
        <v>2586</v>
      </c>
      <c r="CRU1" s="77" t="s">
        <v>2587</v>
      </c>
      <c r="CRV1" s="77" t="s">
        <v>2588</v>
      </c>
      <c r="CRW1" s="77" t="s">
        <v>2589</v>
      </c>
      <c r="CRX1" s="77" t="s">
        <v>2590</v>
      </c>
      <c r="CRY1" s="77" t="s">
        <v>2591</v>
      </c>
      <c r="CRZ1" s="77" t="s">
        <v>2592</v>
      </c>
      <c r="CSA1" s="77" t="s">
        <v>2593</v>
      </c>
      <c r="CSB1" s="77" t="s">
        <v>2594</v>
      </c>
      <c r="CSC1" s="77" t="s">
        <v>2595</v>
      </c>
      <c r="CSD1" s="77" t="s">
        <v>2596</v>
      </c>
      <c r="CSE1" s="77" t="s">
        <v>2597</v>
      </c>
      <c r="CSF1" s="77" t="s">
        <v>2598</v>
      </c>
      <c r="CSG1" s="77" t="s">
        <v>2599</v>
      </c>
      <c r="CSH1" s="77" t="s">
        <v>2600</v>
      </c>
      <c r="CSI1" s="77" t="s">
        <v>2601</v>
      </c>
      <c r="CSJ1" s="77" t="s">
        <v>2602</v>
      </c>
      <c r="CSK1" s="77" t="s">
        <v>2603</v>
      </c>
      <c r="CSL1" s="77" t="s">
        <v>2604</v>
      </c>
      <c r="CSM1" s="77" t="s">
        <v>2605</v>
      </c>
      <c r="CSN1" s="77" t="s">
        <v>2606</v>
      </c>
      <c r="CSO1" s="77" t="s">
        <v>2607</v>
      </c>
      <c r="CSP1" s="77" t="s">
        <v>2608</v>
      </c>
      <c r="CSQ1" s="77" t="s">
        <v>2609</v>
      </c>
      <c r="CSR1" s="77" t="s">
        <v>2610</v>
      </c>
      <c r="CSS1" s="77" t="s">
        <v>2611</v>
      </c>
      <c r="CST1" s="77" t="s">
        <v>2612</v>
      </c>
      <c r="CSU1" s="77" t="s">
        <v>2613</v>
      </c>
      <c r="CSV1" s="77" t="s">
        <v>2614</v>
      </c>
      <c r="CSW1" s="77" t="s">
        <v>2615</v>
      </c>
      <c r="CSX1" s="77" t="s">
        <v>2616</v>
      </c>
      <c r="CSY1" s="77" t="s">
        <v>2617</v>
      </c>
      <c r="CSZ1" s="77" t="s">
        <v>2618</v>
      </c>
      <c r="CTA1" s="77" t="s">
        <v>2619</v>
      </c>
      <c r="CTB1" s="77" t="s">
        <v>2620</v>
      </c>
      <c r="CTC1" s="77" t="s">
        <v>2621</v>
      </c>
      <c r="CTD1" s="77" t="s">
        <v>2622</v>
      </c>
      <c r="CTE1" s="77" t="s">
        <v>2623</v>
      </c>
      <c r="CTF1" s="77" t="s">
        <v>2624</v>
      </c>
      <c r="CTG1" s="77" t="s">
        <v>2625</v>
      </c>
      <c r="CTH1" s="77" t="s">
        <v>2626</v>
      </c>
      <c r="CTI1" s="77" t="s">
        <v>2627</v>
      </c>
      <c r="CTJ1" s="77" t="s">
        <v>2628</v>
      </c>
      <c r="CTK1" s="77" t="s">
        <v>2629</v>
      </c>
      <c r="CTL1" s="77" t="s">
        <v>2630</v>
      </c>
      <c r="CTM1" s="77" t="s">
        <v>2631</v>
      </c>
      <c r="CTN1" s="77" t="s">
        <v>2632</v>
      </c>
      <c r="CTO1" s="77" t="s">
        <v>2633</v>
      </c>
      <c r="CTP1" s="77" t="s">
        <v>2634</v>
      </c>
      <c r="CTQ1" s="77" t="s">
        <v>2635</v>
      </c>
      <c r="CTR1" s="77" t="s">
        <v>2636</v>
      </c>
      <c r="CTS1" s="77" t="s">
        <v>2637</v>
      </c>
      <c r="CTT1" s="77" t="s">
        <v>2638</v>
      </c>
      <c r="CTU1" s="77" t="s">
        <v>2639</v>
      </c>
      <c r="CTV1" s="77" t="s">
        <v>2640</v>
      </c>
      <c r="CTW1" s="77" t="s">
        <v>2641</v>
      </c>
      <c r="CTX1" s="77" t="s">
        <v>2642</v>
      </c>
      <c r="CTY1" s="77" t="s">
        <v>2643</v>
      </c>
      <c r="CTZ1" s="77" t="s">
        <v>2644</v>
      </c>
      <c r="CUA1" s="77" t="s">
        <v>2645</v>
      </c>
      <c r="CUB1" s="77" t="s">
        <v>2646</v>
      </c>
      <c r="CUC1" s="77" t="s">
        <v>2647</v>
      </c>
      <c r="CUD1" s="77" t="s">
        <v>2648</v>
      </c>
      <c r="CUE1" s="77" t="s">
        <v>2649</v>
      </c>
      <c r="CUF1" s="77" t="s">
        <v>2650</v>
      </c>
      <c r="CUG1" s="77" t="s">
        <v>2651</v>
      </c>
      <c r="CUH1" s="77" t="s">
        <v>2652</v>
      </c>
      <c r="CUI1" s="77" t="s">
        <v>2653</v>
      </c>
      <c r="CUJ1" s="77" t="s">
        <v>2654</v>
      </c>
      <c r="CUK1" s="77" t="s">
        <v>2655</v>
      </c>
      <c r="CUL1" s="77" t="s">
        <v>2656</v>
      </c>
      <c r="CUM1" s="77" t="s">
        <v>2657</v>
      </c>
      <c r="CUN1" s="77" t="s">
        <v>2658</v>
      </c>
      <c r="CUO1" s="77" t="s">
        <v>2659</v>
      </c>
      <c r="CUP1" s="77" t="s">
        <v>2660</v>
      </c>
      <c r="CUQ1" s="77" t="s">
        <v>2661</v>
      </c>
      <c r="CUR1" s="77" t="s">
        <v>2662</v>
      </c>
      <c r="CUS1" s="77" t="s">
        <v>2663</v>
      </c>
      <c r="CUT1" s="77" t="s">
        <v>2664</v>
      </c>
      <c r="CUU1" s="77" t="s">
        <v>2665</v>
      </c>
      <c r="CUV1" s="77" t="s">
        <v>2666</v>
      </c>
      <c r="CUW1" s="77" t="s">
        <v>2667</v>
      </c>
      <c r="CUX1" s="77" t="s">
        <v>2668</v>
      </c>
      <c r="CUY1" s="77" t="s">
        <v>2669</v>
      </c>
      <c r="CUZ1" s="77" t="s">
        <v>2670</v>
      </c>
      <c r="CVA1" s="77" t="s">
        <v>2671</v>
      </c>
      <c r="CVB1" s="77" t="s">
        <v>2672</v>
      </c>
      <c r="CVC1" s="77" t="s">
        <v>2673</v>
      </c>
      <c r="CVD1" s="77" t="s">
        <v>2674</v>
      </c>
      <c r="CVE1" s="77" t="s">
        <v>2675</v>
      </c>
      <c r="CVF1" s="77" t="s">
        <v>2676</v>
      </c>
      <c r="CVG1" s="77" t="s">
        <v>2677</v>
      </c>
      <c r="CVH1" s="77" t="s">
        <v>2678</v>
      </c>
      <c r="CVI1" s="77" t="s">
        <v>2679</v>
      </c>
      <c r="CVJ1" s="77" t="s">
        <v>2680</v>
      </c>
      <c r="CVK1" s="77" t="s">
        <v>2681</v>
      </c>
      <c r="CVL1" s="77" t="s">
        <v>2682</v>
      </c>
      <c r="CVM1" s="77" t="s">
        <v>2683</v>
      </c>
      <c r="CVN1" s="77" t="s">
        <v>2684</v>
      </c>
      <c r="CVO1" s="77" t="s">
        <v>2685</v>
      </c>
      <c r="CVP1" s="77" t="s">
        <v>2686</v>
      </c>
      <c r="CVQ1" s="77" t="s">
        <v>2687</v>
      </c>
      <c r="CVR1" s="77" t="s">
        <v>2688</v>
      </c>
      <c r="CVS1" s="77" t="s">
        <v>2689</v>
      </c>
      <c r="CVT1" s="77" t="s">
        <v>2690</v>
      </c>
      <c r="CVU1" s="77" t="s">
        <v>2691</v>
      </c>
      <c r="CVV1" s="77" t="s">
        <v>2692</v>
      </c>
      <c r="CVW1" s="77" t="s">
        <v>2693</v>
      </c>
      <c r="CVX1" s="77" t="s">
        <v>2694</v>
      </c>
      <c r="CVY1" s="77" t="s">
        <v>2695</v>
      </c>
      <c r="CVZ1" s="77" t="s">
        <v>2696</v>
      </c>
      <c r="CWA1" s="77" t="s">
        <v>2697</v>
      </c>
      <c r="CWB1" s="77" t="s">
        <v>2698</v>
      </c>
      <c r="CWC1" s="77" t="s">
        <v>2699</v>
      </c>
      <c r="CWD1" s="77" t="s">
        <v>2700</v>
      </c>
      <c r="CWE1" s="77" t="s">
        <v>2701</v>
      </c>
      <c r="CWF1" s="77" t="s">
        <v>2702</v>
      </c>
      <c r="CWG1" s="77" t="s">
        <v>2703</v>
      </c>
      <c r="CWH1" s="77" t="s">
        <v>2704</v>
      </c>
      <c r="CWI1" s="77" t="s">
        <v>2705</v>
      </c>
      <c r="CWJ1" s="77" t="s">
        <v>2706</v>
      </c>
      <c r="CWK1" s="77" t="s">
        <v>2707</v>
      </c>
      <c r="CWL1" s="77" t="s">
        <v>2708</v>
      </c>
      <c r="CWM1" s="77" t="s">
        <v>2709</v>
      </c>
      <c r="CWN1" s="77" t="s">
        <v>2710</v>
      </c>
      <c r="CWO1" s="77" t="s">
        <v>2711</v>
      </c>
      <c r="CWP1" s="77" t="s">
        <v>2712</v>
      </c>
      <c r="CWQ1" s="77" t="s">
        <v>2713</v>
      </c>
      <c r="CWR1" s="77" t="s">
        <v>2714</v>
      </c>
      <c r="CWS1" s="77" t="s">
        <v>2715</v>
      </c>
      <c r="CWT1" s="77" t="s">
        <v>2716</v>
      </c>
      <c r="CWU1" s="77" t="s">
        <v>2717</v>
      </c>
      <c r="CWV1" s="77" t="s">
        <v>2718</v>
      </c>
      <c r="CWW1" s="77" t="s">
        <v>2719</v>
      </c>
      <c r="CWX1" s="77" t="s">
        <v>2720</v>
      </c>
      <c r="CWY1" s="77" t="s">
        <v>2721</v>
      </c>
      <c r="CWZ1" s="77" t="s">
        <v>2722</v>
      </c>
      <c r="CXA1" s="77" t="s">
        <v>2723</v>
      </c>
      <c r="CXB1" s="77" t="s">
        <v>2724</v>
      </c>
      <c r="CXC1" s="77" t="s">
        <v>2725</v>
      </c>
      <c r="CXD1" s="77" t="s">
        <v>2726</v>
      </c>
      <c r="CXE1" s="77" t="s">
        <v>2727</v>
      </c>
      <c r="CXF1" s="77" t="s">
        <v>2728</v>
      </c>
      <c r="CXG1" s="77" t="s">
        <v>2729</v>
      </c>
      <c r="CXH1" s="77" t="s">
        <v>2730</v>
      </c>
      <c r="CXI1" s="77" t="s">
        <v>2731</v>
      </c>
      <c r="CXJ1" s="77" t="s">
        <v>2732</v>
      </c>
      <c r="CXK1" s="77" t="s">
        <v>2733</v>
      </c>
      <c r="CXL1" s="77" t="s">
        <v>2734</v>
      </c>
      <c r="CXM1" s="77" t="s">
        <v>2735</v>
      </c>
      <c r="CXN1" s="77" t="s">
        <v>2736</v>
      </c>
      <c r="CXO1" s="77" t="s">
        <v>2737</v>
      </c>
      <c r="CXP1" s="77" t="s">
        <v>2738</v>
      </c>
      <c r="CXQ1" s="77" t="s">
        <v>2739</v>
      </c>
      <c r="CXR1" s="77" t="s">
        <v>2740</v>
      </c>
      <c r="CXS1" s="77" t="s">
        <v>2741</v>
      </c>
      <c r="CXT1" s="77" t="s">
        <v>2742</v>
      </c>
      <c r="CXU1" s="77" t="s">
        <v>2743</v>
      </c>
      <c r="CXV1" s="77" t="s">
        <v>2744</v>
      </c>
      <c r="CXW1" s="77" t="s">
        <v>2745</v>
      </c>
      <c r="CXX1" s="77" t="s">
        <v>2746</v>
      </c>
      <c r="CXY1" s="77" t="s">
        <v>2747</v>
      </c>
      <c r="CXZ1" s="77" t="s">
        <v>2748</v>
      </c>
      <c r="CYA1" s="77" t="s">
        <v>2749</v>
      </c>
      <c r="CYB1" s="77" t="s">
        <v>2750</v>
      </c>
      <c r="CYC1" s="77" t="s">
        <v>2751</v>
      </c>
      <c r="CYD1" s="77" t="s">
        <v>2752</v>
      </c>
      <c r="CYE1" s="77" t="s">
        <v>2753</v>
      </c>
      <c r="CYF1" s="77" t="s">
        <v>2754</v>
      </c>
      <c r="CYG1" s="77" t="s">
        <v>2755</v>
      </c>
      <c r="CYH1" s="77" t="s">
        <v>2756</v>
      </c>
      <c r="CYI1" s="77" t="s">
        <v>2757</v>
      </c>
      <c r="CYJ1" s="77" t="s">
        <v>2758</v>
      </c>
      <c r="CYK1" s="77" t="s">
        <v>2759</v>
      </c>
      <c r="CYL1" s="77" t="s">
        <v>2760</v>
      </c>
      <c r="CYM1" s="77" t="s">
        <v>2761</v>
      </c>
      <c r="CYN1" s="77" t="s">
        <v>2762</v>
      </c>
      <c r="CYO1" s="77" t="s">
        <v>2763</v>
      </c>
      <c r="CYP1" s="77" t="s">
        <v>2764</v>
      </c>
      <c r="CYQ1" s="77" t="s">
        <v>2765</v>
      </c>
      <c r="CYR1" s="77" t="s">
        <v>2766</v>
      </c>
      <c r="CYS1" s="77" t="s">
        <v>2767</v>
      </c>
      <c r="CYT1" s="77" t="s">
        <v>2768</v>
      </c>
      <c r="CYU1" s="77" t="s">
        <v>2769</v>
      </c>
      <c r="CYV1" s="77" t="s">
        <v>2770</v>
      </c>
      <c r="CYW1" s="77" t="s">
        <v>2771</v>
      </c>
      <c r="CYX1" s="77" t="s">
        <v>2772</v>
      </c>
      <c r="CYY1" s="77" t="s">
        <v>2773</v>
      </c>
      <c r="CYZ1" s="77" t="s">
        <v>2774</v>
      </c>
      <c r="CZA1" s="77" t="s">
        <v>2775</v>
      </c>
      <c r="CZB1" s="77" t="s">
        <v>2776</v>
      </c>
      <c r="CZC1" s="77" t="s">
        <v>2777</v>
      </c>
      <c r="CZD1" s="77" t="s">
        <v>2778</v>
      </c>
      <c r="CZE1" s="77" t="s">
        <v>2779</v>
      </c>
      <c r="CZF1" s="77" t="s">
        <v>2780</v>
      </c>
      <c r="CZG1" s="77" t="s">
        <v>2781</v>
      </c>
      <c r="CZH1" s="77" t="s">
        <v>2782</v>
      </c>
      <c r="CZI1" s="77" t="s">
        <v>2783</v>
      </c>
      <c r="CZJ1" s="77" t="s">
        <v>2784</v>
      </c>
      <c r="CZK1" s="77" t="s">
        <v>2785</v>
      </c>
      <c r="CZL1" s="77" t="s">
        <v>2786</v>
      </c>
      <c r="CZM1" s="77" t="s">
        <v>2787</v>
      </c>
      <c r="CZN1" s="77" t="s">
        <v>2788</v>
      </c>
      <c r="CZO1" s="77" t="s">
        <v>2789</v>
      </c>
      <c r="CZP1" s="77" t="s">
        <v>2790</v>
      </c>
      <c r="CZQ1" s="77" t="s">
        <v>2791</v>
      </c>
      <c r="CZR1" s="77" t="s">
        <v>2792</v>
      </c>
      <c r="CZS1" s="77" t="s">
        <v>2793</v>
      </c>
      <c r="CZT1" s="77" t="s">
        <v>2794</v>
      </c>
      <c r="CZU1" s="77" t="s">
        <v>2795</v>
      </c>
      <c r="CZV1" s="77" t="s">
        <v>2796</v>
      </c>
      <c r="CZW1" s="77" t="s">
        <v>2797</v>
      </c>
      <c r="CZX1" s="77" t="s">
        <v>2798</v>
      </c>
      <c r="CZY1" s="77" t="s">
        <v>2799</v>
      </c>
      <c r="CZZ1" s="77" t="s">
        <v>2800</v>
      </c>
      <c r="DAA1" s="77" t="s">
        <v>2801</v>
      </c>
      <c r="DAB1" s="77" t="s">
        <v>2802</v>
      </c>
      <c r="DAC1" s="77" t="s">
        <v>2803</v>
      </c>
      <c r="DAD1" s="77" t="s">
        <v>2804</v>
      </c>
      <c r="DAE1" s="77" t="s">
        <v>2805</v>
      </c>
      <c r="DAF1" s="77" t="s">
        <v>2806</v>
      </c>
      <c r="DAG1" s="77" t="s">
        <v>2807</v>
      </c>
      <c r="DAH1" s="77" t="s">
        <v>2808</v>
      </c>
      <c r="DAI1" s="77" t="s">
        <v>2809</v>
      </c>
      <c r="DAJ1" s="77" t="s">
        <v>2810</v>
      </c>
      <c r="DAK1" s="77" t="s">
        <v>2811</v>
      </c>
      <c r="DAL1" s="77" t="s">
        <v>2812</v>
      </c>
      <c r="DAM1" s="77" t="s">
        <v>2813</v>
      </c>
      <c r="DAN1" s="77" t="s">
        <v>2814</v>
      </c>
      <c r="DAO1" s="77" t="s">
        <v>2815</v>
      </c>
      <c r="DAP1" s="77" t="s">
        <v>2816</v>
      </c>
      <c r="DAQ1" s="77" t="s">
        <v>2817</v>
      </c>
      <c r="DAR1" s="77" t="s">
        <v>2818</v>
      </c>
      <c r="DAS1" s="77" t="s">
        <v>2819</v>
      </c>
      <c r="DAT1" s="77" t="s">
        <v>2820</v>
      </c>
      <c r="DAU1" s="77" t="s">
        <v>2821</v>
      </c>
      <c r="DAV1" s="77" t="s">
        <v>2822</v>
      </c>
      <c r="DAW1" s="77" t="s">
        <v>2823</v>
      </c>
      <c r="DAX1" s="77" t="s">
        <v>2824</v>
      </c>
      <c r="DAY1" s="77" t="s">
        <v>2825</v>
      </c>
      <c r="DAZ1" s="77" t="s">
        <v>2826</v>
      </c>
      <c r="DBA1" s="77" t="s">
        <v>2827</v>
      </c>
      <c r="DBB1" s="77" t="s">
        <v>2828</v>
      </c>
      <c r="DBC1" s="77" t="s">
        <v>2829</v>
      </c>
      <c r="DBD1" s="77" t="s">
        <v>2830</v>
      </c>
      <c r="DBE1" s="77" t="s">
        <v>2831</v>
      </c>
      <c r="DBF1" s="77" t="s">
        <v>2832</v>
      </c>
      <c r="DBG1" s="77" t="s">
        <v>2833</v>
      </c>
      <c r="DBH1" s="77" t="s">
        <v>2834</v>
      </c>
      <c r="DBI1" s="77" t="s">
        <v>2835</v>
      </c>
      <c r="DBJ1" s="77" t="s">
        <v>2836</v>
      </c>
      <c r="DBK1" s="77" t="s">
        <v>2837</v>
      </c>
      <c r="DBL1" s="77" t="s">
        <v>2838</v>
      </c>
      <c r="DBM1" s="77" t="s">
        <v>2839</v>
      </c>
      <c r="DBN1" s="77" t="s">
        <v>2840</v>
      </c>
      <c r="DBO1" s="77" t="s">
        <v>2841</v>
      </c>
      <c r="DBP1" s="77" t="s">
        <v>2842</v>
      </c>
      <c r="DBQ1" s="77" t="s">
        <v>2843</v>
      </c>
      <c r="DBR1" s="77" t="s">
        <v>2844</v>
      </c>
      <c r="DBS1" s="77" t="s">
        <v>2845</v>
      </c>
      <c r="DBT1" s="77" t="s">
        <v>2846</v>
      </c>
      <c r="DBU1" s="77" t="s">
        <v>2847</v>
      </c>
      <c r="DBV1" s="77" t="s">
        <v>2848</v>
      </c>
      <c r="DBW1" s="77" t="s">
        <v>2849</v>
      </c>
      <c r="DBX1" s="77" t="s">
        <v>2850</v>
      </c>
      <c r="DBY1" s="77" t="s">
        <v>2851</v>
      </c>
      <c r="DBZ1" s="77" t="s">
        <v>2852</v>
      </c>
      <c r="DCA1" s="77" t="s">
        <v>2853</v>
      </c>
      <c r="DCB1" s="77" t="s">
        <v>2854</v>
      </c>
      <c r="DCC1" s="77" t="s">
        <v>2855</v>
      </c>
      <c r="DCD1" s="77" t="s">
        <v>2856</v>
      </c>
      <c r="DCE1" s="77" t="s">
        <v>2857</v>
      </c>
      <c r="DCF1" s="77" t="s">
        <v>2858</v>
      </c>
      <c r="DCG1" s="77" t="s">
        <v>2859</v>
      </c>
      <c r="DCH1" s="77" t="s">
        <v>2860</v>
      </c>
      <c r="DCI1" s="77" t="s">
        <v>2861</v>
      </c>
      <c r="DCJ1" s="77" t="s">
        <v>2862</v>
      </c>
      <c r="DCK1" s="77" t="s">
        <v>2863</v>
      </c>
      <c r="DCL1" s="77" t="s">
        <v>2864</v>
      </c>
      <c r="DCM1" s="77" t="s">
        <v>2865</v>
      </c>
      <c r="DCN1" s="77" t="s">
        <v>2866</v>
      </c>
      <c r="DCO1" s="77" t="s">
        <v>2867</v>
      </c>
      <c r="DCP1" s="77" t="s">
        <v>2868</v>
      </c>
      <c r="DCQ1" s="77" t="s">
        <v>2869</v>
      </c>
      <c r="DCR1" s="77" t="s">
        <v>2870</v>
      </c>
      <c r="DCS1" s="77" t="s">
        <v>2871</v>
      </c>
      <c r="DCT1" s="77" t="s">
        <v>2872</v>
      </c>
      <c r="DCU1" s="77" t="s">
        <v>2873</v>
      </c>
      <c r="DCV1" s="77" t="s">
        <v>2874</v>
      </c>
      <c r="DCW1" s="77" t="s">
        <v>2875</v>
      </c>
      <c r="DCX1" s="77" t="s">
        <v>2876</v>
      </c>
      <c r="DCY1" s="77" t="s">
        <v>2877</v>
      </c>
      <c r="DCZ1" s="77" t="s">
        <v>2878</v>
      </c>
      <c r="DDA1" s="77" t="s">
        <v>2879</v>
      </c>
      <c r="DDB1" s="77" t="s">
        <v>2880</v>
      </c>
      <c r="DDC1" s="77" t="s">
        <v>2881</v>
      </c>
      <c r="DDD1" s="77" t="s">
        <v>2882</v>
      </c>
      <c r="DDE1" s="77" t="s">
        <v>2883</v>
      </c>
      <c r="DDF1" s="77" t="s">
        <v>2884</v>
      </c>
      <c r="DDG1" s="77" t="s">
        <v>2885</v>
      </c>
      <c r="DDH1" s="77" t="s">
        <v>2886</v>
      </c>
      <c r="DDI1" s="77" t="s">
        <v>2887</v>
      </c>
      <c r="DDJ1" s="77" t="s">
        <v>2888</v>
      </c>
      <c r="DDK1" s="77" t="s">
        <v>2889</v>
      </c>
      <c r="DDL1" s="77" t="s">
        <v>2890</v>
      </c>
      <c r="DDM1" s="77" t="s">
        <v>2891</v>
      </c>
      <c r="DDN1" s="77" t="s">
        <v>2892</v>
      </c>
      <c r="DDO1" s="77" t="s">
        <v>2893</v>
      </c>
      <c r="DDP1" s="77" t="s">
        <v>2894</v>
      </c>
      <c r="DDQ1" s="77" t="s">
        <v>2895</v>
      </c>
      <c r="DDR1" s="77" t="s">
        <v>2896</v>
      </c>
      <c r="DDS1" s="77" t="s">
        <v>2897</v>
      </c>
      <c r="DDT1" s="77" t="s">
        <v>2898</v>
      </c>
      <c r="DDU1" s="77" t="s">
        <v>2899</v>
      </c>
      <c r="DDV1" s="77" t="s">
        <v>2900</v>
      </c>
      <c r="DDW1" s="77" t="s">
        <v>2901</v>
      </c>
      <c r="DDX1" s="77" t="s">
        <v>2902</v>
      </c>
      <c r="DDY1" s="77" t="s">
        <v>2903</v>
      </c>
      <c r="DDZ1" s="77" t="s">
        <v>2904</v>
      </c>
      <c r="DEA1" s="77" t="s">
        <v>2905</v>
      </c>
      <c r="DEB1" s="77" t="s">
        <v>2906</v>
      </c>
      <c r="DEC1" s="77" t="s">
        <v>2907</v>
      </c>
      <c r="DED1" s="77" t="s">
        <v>2908</v>
      </c>
      <c r="DEE1" s="77" t="s">
        <v>2909</v>
      </c>
      <c r="DEF1" s="77" t="s">
        <v>2910</v>
      </c>
      <c r="DEG1" s="77" t="s">
        <v>2911</v>
      </c>
      <c r="DEH1" s="77" t="s">
        <v>2912</v>
      </c>
      <c r="DEI1" s="77" t="s">
        <v>2913</v>
      </c>
      <c r="DEJ1" s="77" t="s">
        <v>2914</v>
      </c>
      <c r="DEK1" s="77" t="s">
        <v>2915</v>
      </c>
      <c r="DEL1" s="77" t="s">
        <v>2916</v>
      </c>
      <c r="DEM1" s="77" t="s">
        <v>2917</v>
      </c>
      <c r="DEN1" s="77" t="s">
        <v>2918</v>
      </c>
      <c r="DEO1" s="77" t="s">
        <v>2919</v>
      </c>
      <c r="DEP1" s="77" t="s">
        <v>2920</v>
      </c>
      <c r="DEQ1" s="77" t="s">
        <v>2921</v>
      </c>
      <c r="DER1" s="77" t="s">
        <v>2922</v>
      </c>
      <c r="DES1" s="77" t="s">
        <v>2923</v>
      </c>
      <c r="DET1" s="77" t="s">
        <v>2924</v>
      </c>
      <c r="DEU1" s="77" t="s">
        <v>2925</v>
      </c>
      <c r="DEV1" s="77" t="s">
        <v>2926</v>
      </c>
      <c r="DEW1" s="77" t="s">
        <v>2927</v>
      </c>
      <c r="DEX1" s="77" t="s">
        <v>2928</v>
      </c>
      <c r="DEY1" s="77" t="s">
        <v>2929</v>
      </c>
      <c r="DEZ1" s="77" t="s">
        <v>2930</v>
      </c>
      <c r="DFA1" s="77" t="s">
        <v>2931</v>
      </c>
      <c r="DFB1" s="77" t="s">
        <v>2932</v>
      </c>
      <c r="DFC1" s="77" t="s">
        <v>2933</v>
      </c>
      <c r="DFD1" s="77" t="s">
        <v>2934</v>
      </c>
      <c r="DFE1" s="77" t="s">
        <v>2935</v>
      </c>
      <c r="DFF1" s="77" t="s">
        <v>2936</v>
      </c>
      <c r="DFG1" s="77" t="s">
        <v>2937</v>
      </c>
      <c r="DFH1" s="77" t="s">
        <v>2938</v>
      </c>
      <c r="DFI1" s="77" t="s">
        <v>2939</v>
      </c>
      <c r="DFJ1" s="77" t="s">
        <v>2940</v>
      </c>
      <c r="DFK1" s="77" t="s">
        <v>2941</v>
      </c>
      <c r="DFL1" s="77" t="s">
        <v>2942</v>
      </c>
      <c r="DFM1" s="77" t="s">
        <v>2943</v>
      </c>
      <c r="DFN1" s="77" t="s">
        <v>2944</v>
      </c>
      <c r="DFO1" s="77" t="s">
        <v>2945</v>
      </c>
      <c r="DFP1" s="77" t="s">
        <v>2946</v>
      </c>
      <c r="DFQ1" s="77" t="s">
        <v>2947</v>
      </c>
      <c r="DFR1" s="77" t="s">
        <v>2948</v>
      </c>
      <c r="DFS1" s="77" t="s">
        <v>2949</v>
      </c>
      <c r="DFT1" s="77" t="s">
        <v>2950</v>
      </c>
      <c r="DFU1" s="77" t="s">
        <v>2951</v>
      </c>
      <c r="DFV1" s="77" t="s">
        <v>2952</v>
      </c>
      <c r="DFW1" s="77" t="s">
        <v>2953</v>
      </c>
      <c r="DFX1" s="77" t="s">
        <v>2954</v>
      </c>
      <c r="DFY1" s="77" t="s">
        <v>2955</v>
      </c>
      <c r="DFZ1" s="77" t="s">
        <v>2956</v>
      </c>
      <c r="DGA1" s="77" t="s">
        <v>2957</v>
      </c>
      <c r="DGB1" s="77" t="s">
        <v>2958</v>
      </c>
      <c r="DGC1" s="77" t="s">
        <v>2959</v>
      </c>
      <c r="DGD1" s="77" t="s">
        <v>2960</v>
      </c>
      <c r="DGE1" s="77" t="s">
        <v>2961</v>
      </c>
      <c r="DGF1" s="77" t="s">
        <v>2962</v>
      </c>
      <c r="DGG1" s="77" t="s">
        <v>2963</v>
      </c>
      <c r="DGH1" s="77" t="s">
        <v>2964</v>
      </c>
      <c r="DGI1" s="77" t="s">
        <v>2965</v>
      </c>
      <c r="DGJ1" s="77" t="s">
        <v>2966</v>
      </c>
      <c r="DGK1" s="77" t="s">
        <v>2967</v>
      </c>
      <c r="DGL1" s="77" t="s">
        <v>2968</v>
      </c>
      <c r="DGM1" s="77" t="s">
        <v>2969</v>
      </c>
      <c r="DGN1" s="77" t="s">
        <v>2970</v>
      </c>
      <c r="DGO1" s="77" t="s">
        <v>2971</v>
      </c>
      <c r="DGP1" s="77" t="s">
        <v>2972</v>
      </c>
      <c r="DGQ1" s="77" t="s">
        <v>2973</v>
      </c>
      <c r="DGR1" s="77" t="s">
        <v>2974</v>
      </c>
      <c r="DGS1" s="77" t="s">
        <v>2975</v>
      </c>
      <c r="DGT1" s="77" t="s">
        <v>2976</v>
      </c>
      <c r="DGU1" s="77" t="s">
        <v>2977</v>
      </c>
      <c r="DGV1" s="77" t="s">
        <v>2978</v>
      </c>
      <c r="DGW1" s="77" t="s">
        <v>2979</v>
      </c>
      <c r="DGX1" s="77" t="s">
        <v>2980</v>
      </c>
      <c r="DGY1" s="77" t="s">
        <v>2981</v>
      </c>
      <c r="DGZ1" s="77" t="s">
        <v>2982</v>
      </c>
      <c r="DHA1" s="77" t="s">
        <v>2983</v>
      </c>
      <c r="DHB1" s="77" t="s">
        <v>2984</v>
      </c>
      <c r="DHC1" s="77" t="s">
        <v>2985</v>
      </c>
      <c r="DHD1" s="77" t="s">
        <v>2986</v>
      </c>
      <c r="DHE1" s="77" t="s">
        <v>2987</v>
      </c>
      <c r="DHF1" s="77" t="s">
        <v>2988</v>
      </c>
      <c r="DHG1" s="77" t="s">
        <v>2989</v>
      </c>
      <c r="DHH1" s="77" t="s">
        <v>2990</v>
      </c>
      <c r="DHI1" s="77" t="s">
        <v>2991</v>
      </c>
      <c r="DHJ1" s="77" t="s">
        <v>2992</v>
      </c>
      <c r="DHK1" s="77" t="s">
        <v>2993</v>
      </c>
      <c r="DHL1" s="77" t="s">
        <v>2994</v>
      </c>
      <c r="DHM1" s="77" t="s">
        <v>2995</v>
      </c>
      <c r="DHN1" s="77" t="s">
        <v>2996</v>
      </c>
      <c r="DHO1" s="77" t="s">
        <v>2997</v>
      </c>
      <c r="DHP1" s="77" t="s">
        <v>2998</v>
      </c>
      <c r="DHQ1" s="77" t="s">
        <v>2999</v>
      </c>
      <c r="DHR1" s="77" t="s">
        <v>3000</v>
      </c>
      <c r="DHS1" s="77" t="s">
        <v>3001</v>
      </c>
      <c r="DHT1" s="77" t="s">
        <v>3002</v>
      </c>
      <c r="DHU1" s="77" t="s">
        <v>3003</v>
      </c>
      <c r="DHV1" s="77" t="s">
        <v>3004</v>
      </c>
      <c r="DHW1" s="77" t="s">
        <v>3005</v>
      </c>
      <c r="DHX1" s="77" t="s">
        <v>3006</v>
      </c>
      <c r="DHY1" s="77" t="s">
        <v>3007</v>
      </c>
      <c r="DHZ1" s="77" t="s">
        <v>3008</v>
      </c>
      <c r="DIA1" s="77" t="s">
        <v>3009</v>
      </c>
      <c r="DIB1" s="77" t="s">
        <v>3010</v>
      </c>
      <c r="DIC1" s="77" t="s">
        <v>3011</v>
      </c>
      <c r="DID1" s="77" t="s">
        <v>3012</v>
      </c>
      <c r="DIE1" s="77" t="s">
        <v>3013</v>
      </c>
      <c r="DIF1" s="77" t="s">
        <v>3014</v>
      </c>
      <c r="DIG1" s="77" t="s">
        <v>3015</v>
      </c>
      <c r="DIH1" s="77" t="s">
        <v>3016</v>
      </c>
      <c r="DII1" s="77" t="s">
        <v>3017</v>
      </c>
      <c r="DIJ1" s="77" t="s">
        <v>3018</v>
      </c>
      <c r="DIK1" s="77" t="s">
        <v>3019</v>
      </c>
      <c r="DIL1" s="77" t="s">
        <v>3020</v>
      </c>
      <c r="DIM1" s="77" t="s">
        <v>3021</v>
      </c>
      <c r="DIN1" s="77" t="s">
        <v>3022</v>
      </c>
      <c r="DIO1" s="77" t="s">
        <v>3023</v>
      </c>
      <c r="DIP1" s="77" t="s">
        <v>3024</v>
      </c>
      <c r="DIQ1" s="77" t="s">
        <v>3025</v>
      </c>
      <c r="DIR1" s="77" t="s">
        <v>3026</v>
      </c>
      <c r="DIS1" s="77" t="s">
        <v>3027</v>
      </c>
      <c r="DIT1" s="77" t="s">
        <v>3028</v>
      </c>
      <c r="DIU1" s="77" t="s">
        <v>3029</v>
      </c>
      <c r="DIV1" s="77" t="s">
        <v>3030</v>
      </c>
      <c r="DIW1" s="77" t="s">
        <v>3031</v>
      </c>
      <c r="DIX1" s="77" t="s">
        <v>3032</v>
      </c>
      <c r="DIY1" s="77" t="s">
        <v>3033</v>
      </c>
      <c r="DIZ1" s="77" t="s">
        <v>3034</v>
      </c>
      <c r="DJA1" s="77" t="s">
        <v>3035</v>
      </c>
      <c r="DJB1" s="77" t="s">
        <v>3036</v>
      </c>
      <c r="DJC1" s="77" t="s">
        <v>3037</v>
      </c>
      <c r="DJD1" s="77" t="s">
        <v>3038</v>
      </c>
      <c r="DJE1" s="77" t="s">
        <v>3039</v>
      </c>
      <c r="DJF1" s="77" t="s">
        <v>3040</v>
      </c>
      <c r="DJG1" s="77" t="s">
        <v>3041</v>
      </c>
      <c r="DJH1" s="77" t="s">
        <v>3042</v>
      </c>
      <c r="DJI1" s="77" t="s">
        <v>3043</v>
      </c>
      <c r="DJJ1" s="77" t="s">
        <v>3044</v>
      </c>
      <c r="DJK1" s="77" t="s">
        <v>3045</v>
      </c>
      <c r="DJL1" s="77" t="s">
        <v>3046</v>
      </c>
      <c r="DJM1" s="77" t="s">
        <v>3047</v>
      </c>
      <c r="DJN1" s="77" t="s">
        <v>3048</v>
      </c>
      <c r="DJO1" s="77" t="s">
        <v>3049</v>
      </c>
      <c r="DJP1" s="77" t="s">
        <v>3050</v>
      </c>
      <c r="DJQ1" s="77" t="s">
        <v>3051</v>
      </c>
      <c r="DJR1" s="77" t="s">
        <v>3052</v>
      </c>
      <c r="DJS1" s="77" t="s">
        <v>3053</v>
      </c>
      <c r="DJT1" s="77" t="s">
        <v>3054</v>
      </c>
      <c r="DJU1" s="77" t="s">
        <v>3055</v>
      </c>
      <c r="DJV1" s="77" t="s">
        <v>3056</v>
      </c>
      <c r="DJW1" s="77" t="s">
        <v>3057</v>
      </c>
      <c r="DJX1" s="77" t="s">
        <v>3058</v>
      </c>
      <c r="DJY1" s="77" t="s">
        <v>3059</v>
      </c>
      <c r="DJZ1" s="77" t="s">
        <v>3060</v>
      </c>
      <c r="DKA1" s="77" t="s">
        <v>3061</v>
      </c>
      <c r="DKB1" s="77" t="s">
        <v>3062</v>
      </c>
      <c r="DKC1" s="77" t="s">
        <v>3063</v>
      </c>
      <c r="DKD1" s="77" t="s">
        <v>3064</v>
      </c>
      <c r="DKE1" s="77" t="s">
        <v>3065</v>
      </c>
      <c r="DKF1" s="77" t="s">
        <v>3066</v>
      </c>
      <c r="DKG1" s="77" t="s">
        <v>3067</v>
      </c>
      <c r="DKH1" s="77" t="s">
        <v>3068</v>
      </c>
      <c r="DKI1" s="77" t="s">
        <v>3069</v>
      </c>
      <c r="DKJ1" s="77" t="s">
        <v>3070</v>
      </c>
      <c r="DKK1" s="77" t="s">
        <v>3071</v>
      </c>
      <c r="DKL1" s="77" t="s">
        <v>3072</v>
      </c>
      <c r="DKM1" s="77" t="s">
        <v>3073</v>
      </c>
      <c r="DKN1" s="77" t="s">
        <v>3074</v>
      </c>
      <c r="DKO1" s="77" t="s">
        <v>3075</v>
      </c>
      <c r="DKP1" s="77" t="s">
        <v>3076</v>
      </c>
      <c r="DKQ1" s="77" t="s">
        <v>3077</v>
      </c>
      <c r="DKR1" s="77" t="s">
        <v>3078</v>
      </c>
      <c r="DKS1" s="77" t="s">
        <v>3079</v>
      </c>
      <c r="DKT1" s="77" t="s">
        <v>3080</v>
      </c>
      <c r="DKU1" s="77" t="s">
        <v>3081</v>
      </c>
      <c r="DKV1" s="77" t="s">
        <v>3082</v>
      </c>
      <c r="DKW1" s="77" t="s">
        <v>3083</v>
      </c>
      <c r="DKX1" s="77" t="s">
        <v>3084</v>
      </c>
      <c r="DKY1" s="77" t="s">
        <v>3085</v>
      </c>
      <c r="DKZ1" s="77" t="s">
        <v>3086</v>
      </c>
      <c r="DLA1" s="77" t="s">
        <v>3087</v>
      </c>
      <c r="DLB1" s="77" t="s">
        <v>3088</v>
      </c>
      <c r="DLC1" s="77" t="s">
        <v>3089</v>
      </c>
      <c r="DLD1" s="77" t="s">
        <v>3090</v>
      </c>
      <c r="DLE1" s="77" t="s">
        <v>3091</v>
      </c>
      <c r="DLF1" s="77" t="s">
        <v>3092</v>
      </c>
      <c r="DLG1" s="77" t="s">
        <v>3093</v>
      </c>
      <c r="DLH1" s="77" t="s">
        <v>3094</v>
      </c>
      <c r="DLI1" s="77" t="s">
        <v>3095</v>
      </c>
      <c r="DLJ1" s="77" t="s">
        <v>3096</v>
      </c>
      <c r="DLK1" s="77" t="s">
        <v>3097</v>
      </c>
      <c r="DLL1" s="77" t="s">
        <v>3098</v>
      </c>
      <c r="DLM1" s="77" t="s">
        <v>3099</v>
      </c>
      <c r="DLN1" s="77" t="s">
        <v>3100</v>
      </c>
      <c r="DLO1" s="77" t="s">
        <v>3101</v>
      </c>
      <c r="DLP1" s="77" t="s">
        <v>3102</v>
      </c>
      <c r="DLQ1" s="77" t="s">
        <v>3103</v>
      </c>
      <c r="DLR1" s="77" t="s">
        <v>3104</v>
      </c>
      <c r="DLS1" s="77" t="s">
        <v>3105</v>
      </c>
      <c r="DLT1" s="77" t="s">
        <v>3106</v>
      </c>
      <c r="DLU1" s="77" t="s">
        <v>3107</v>
      </c>
      <c r="DLV1" s="77" t="s">
        <v>3108</v>
      </c>
      <c r="DLW1" s="77" t="s">
        <v>3109</v>
      </c>
      <c r="DLX1" s="77" t="s">
        <v>3110</v>
      </c>
      <c r="DLY1" s="77" t="s">
        <v>3111</v>
      </c>
      <c r="DLZ1" s="77" t="s">
        <v>3112</v>
      </c>
      <c r="DMA1" s="77" t="s">
        <v>3113</v>
      </c>
      <c r="DMB1" s="77" t="s">
        <v>3114</v>
      </c>
      <c r="DMC1" s="77" t="s">
        <v>3115</v>
      </c>
      <c r="DMD1" s="77" t="s">
        <v>3116</v>
      </c>
      <c r="DME1" s="77" t="s">
        <v>3117</v>
      </c>
      <c r="DMF1" s="77" t="s">
        <v>3118</v>
      </c>
      <c r="DMG1" s="77" t="s">
        <v>3119</v>
      </c>
      <c r="DMH1" s="77" t="s">
        <v>3120</v>
      </c>
      <c r="DMI1" s="77" t="s">
        <v>3121</v>
      </c>
      <c r="DMJ1" s="77" t="s">
        <v>3122</v>
      </c>
      <c r="DMK1" s="77" t="s">
        <v>3123</v>
      </c>
      <c r="DML1" s="77" t="s">
        <v>3124</v>
      </c>
      <c r="DMM1" s="77" t="s">
        <v>3125</v>
      </c>
      <c r="DMN1" s="77" t="s">
        <v>3126</v>
      </c>
      <c r="DMO1" s="77" t="s">
        <v>3127</v>
      </c>
      <c r="DMP1" s="77" t="s">
        <v>3128</v>
      </c>
      <c r="DMQ1" s="77" t="s">
        <v>3129</v>
      </c>
      <c r="DMR1" s="77" t="s">
        <v>3130</v>
      </c>
      <c r="DMS1" s="77" t="s">
        <v>3131</v>
      </c>
      <c r="DMT1" s="77" t="s">
        <v>3132</v>
      </c>
      <c r="DMU1" s="77" t="s">
        <v>3133</v>
      </c>
      <c r="DMV1" s="77" t="s">
        <v>3134</v>
      </c>
      <c r="DMW1" s="77" t="s">
        <v>3135</v>
      </c>
      <c r="DMX1" s="77" t="s">
        <v>3136</v>
      </c>
      <c r="DMY1" s="77" t="s">
        <v>3137</v>
      </c>
      <c r="DMZ1" s="77" t="s">
        <v>3138</v>
      </c>
      <c r="DNA1" s="77" t="s">
        <v>3139</v>
      </c>
      <c r="DNB1" s="77" t="s">
        <v>3140</v>
      </c>
      <c r="DNC1" s="77" t="s">
        <v>3141</v>
      </c>
      <c r="DND1" s="77" t="s">
        <v>3142</v>
      </c>
      <c r="DNE1" s="77" t="s">
        <v>3143</v>
      </c>
      <c r="DNF1" s="77" t="s">
        <v>3144</v>
      </c>
      <c r="DNG1" s="77" t="s">
        <v>3145</v>
      </c>
      <c r="DNH1" s="77" t="s">
        <v>3146</v>
      </c>
      <c r="DNI1" s="77" t="s">
        <v>3147</v>
      </c>
      <c r="DNJ1" s="77" t="s">
        <v>3148</v>
      </c>
      <c r="DNK1" s="77" t="s">
        <v>3149</v>
      </c>
      <c r="DNL1" s="77" t="s">
        <v>3150</v>
      </c>
      <c r="DNM1" s="77" t="s">
        <v>3151</v>
      </c>
      <c r="DNN1" s="77" t="s">
        <v>3152</v>
      </c>
      <c r="DNO1" s="77" t="s">
        <v>3153</v>
      </c>
      <c r="DNP1" s="77" t="s">
        <v>3154</v>
      </c>
      <c r="DNQ1" s="77" t="s">
        <v>3155</v>
      </c>
      <c r="DNR1" s="77" t="s">
        <v>3156</v>
      </c>
      <c r="DNS1" s="77" t="s">
        <v>3157</v>
      </c>
      <c r="DNT1" s="77" t="s">
        <v>3158</v>
      </c>
      <c r="DNU1" s="77" t="s">
        <v>3159</v>
      </c>
      <c r="DNV1" s="77" t="s">
        <v>3160</v>
      </c>
      <c r="DNW1" s="77" t="s">
        <v>3161</v>
      </c>
      <c r="DNX1" s="77" t="s">
        <v>3162</v>
      </c>
      <c r="DNY1" s="77" t="s">
        <v>3163</v>
      </c>
      <c r="DNZ1" s="77" t="s">
        <v>3164</v>
      </c>
      <c r="DOA1" s="77" t="s">
        <v>3165</v>
      </c>
      <c r="DOB1" s="77" t="s">
        <v>3166</v>
      </c>
      <c r="DOC1" s="77" t="s">
        <v>3167</v>
      </c>
      <c r="DOD1" s="77" t="s">
        <v>3168</v>
      </c>
      <c r="DOE1" s="77" t="s">
        <v>3169</v>
      </c>
      <c r="DOF1" s="77" t="s">
        <v>3170</v>
      </c>
      <c r="DOG1" s="77" t="s">
        <v>3171</v>
      </c>
      <c r="DOH1" s="77" t="s">
        <v>3172</v>
      </c>
      <c r="DOI1" s="77" t="s">
        <v>3173</v>
      </c>
      <c r="DOJ1" s="77" t="s">
        <v>3174</v>
      </c>
      <c r="DOK1" s="77" t="s">
        <v>3175</v>
      </c>
      <c r="DOL1" s="77" t="s">
        <v>3176</v>
      </c>
      <c r="DOM1" s="77" t="s">
        <v>3177</v>
      </c>
      <c r="DON1" s="77" t="s">
        <v>3178</v>
      </c>
      <c r="DOO1" s="77" t="s">
        <v>3179</v>
      </c>
      <c r="DOP1" s="77" t="s">
        <v>3180</v>
      </c>
      <c r="DOQ1" s="77" t="s">
        <v>3181</v>
      </c>
      <c r="DOR1" s="77" t="s">
        <v>3182</v>
      </c>
      <c r="DOS1" s="77" t="s">
        <v>3183</v>
      </c>
      <c r="DOT1" s="77" t="s">
        <v>3184</v>
      </c>
      <c r="DOU1" s="77" t="s">
        <v>3185</v>
      </c>
      <c r="DOV1" s="77" t="s">
        <v>3186</v>
      </c>
      <c r="DOW1" s="77" t="s">
        <v>3187</v>
      </c>
      <c r="DOX1" s="77" t="s">
        <v>3188</v>
      </c>
      <c r="DOY1" s="77" t="s">
        <v>3189</v>
      </c>
      <c r="DOZ1" s="77" t="s">
        <v>3190</v>
      </c>
      <c r="DPA1" s="77" t="s">
        <v>3191</v>
      </c>
      <c r="DPB1" s="77" t="s">
        <v>3192</v>
      </c>
      <c r="DPC1" s="77" t="s">
        <v>3193</v>
      </c>
      <c r="DPD1" s="77" t="s">
        <v>3194</v>
      </c>
      <c r="DPE1" s="77" t="s">
        <v>3195</v>
      </c>
      <c r="DPF1" s="77" t="s">
        <v>3196</v>
      </c>
      <c r="DPG1" s="77" t="s">
        <v>3197</v>
      </c>
      <c r="DPH1" s="77" t="s">
        <v>3198</v>
      </c>
      <c r="DPI1" s="77" t="s">
        <v>3199</v>
      </c>
      <c r="DPJ1" s="77" t="s">
        <v>3200</v>
      </c>
      <c r="DPK1" s="77" t="s">
        <v>3201</v>
      </c>
      <c r="DPL1" s="77" t="s">
        <v>3202</v>
      </c>
      <c r="DPM1" s="77" t="s">
        <v>3203</v>
      </c>
      <c r="DPN1" s="77" t="s">
        <v>3204</v>
      </c>
      <c r="DPO1" s="77" t="s">
        <v>3205</v>
      </c>
      <c r="DPP1" s="77" t="s">
        <v>3206</v>
      </c>
      <c r="DPQ1" s="77" t="s">
        <v>3207</v>
      </c>
      <c r="DPR1" s="77" t="s">
        <v>3208</v>
      </c>
      <c r="DPS1" s="77" t="s">
        <v>3209</v>
      </c>
      <c r="DPT1" s="77" t="s">
        <v>3210</v>
      </c>
      <c r="DPU1" s="77" t="s">
        <v>3211</v>
      </c>
      <c r="DPV1" s="77" t="s">
        <v>3212</v>
      </c>
      <c r="DPW1" s="77" t="s">
        <v>3213</v>
      </c>
      <c r="DPX1" s="77" t="s">
        <v>3214</v>
      </c>
      <c r="DPY1" s="77" t="s">
        <v>3215</v>
      </c>
      <c r="DPZ1" s="77" t="s">
        <v>3216</v>
      </c>
      <c r="DQA1" s="77" t="s">
        <v>3217</v>
      </c>
      <c r="DQB1" s="77" t="s">
        <v>3218</v>
      </c>
      <c r="DQC1" s="77" t="s">
        <v>3219</v>
      </c>
      <c r="DQD1" s="77" t="s">
        <v>3220</v>
      </c>
      <c r="DQE1" s="77" t="s">
        <v>3221</v>
      </c>
      <c r="DQF1" s="77" t="s">
        <v>3222</v>
      </c>
      <c r="DQG1" s="77" t="s">
        <v>3223</v>
      </c>
      <c r="DQH1" s="77" t="s">
        <v>3224</v>
      </c>
      <c r="DQI1" s="77" t="s">
        <v>3225</v>
      </c>
      <c r="DQJ1" s="77" t="s">
        <v>3226</v>
      </c>
      <c r="DQK1" s="77" t="s">
        <v>3227</v>
      </c>
      <c r="DQL1" s="77" t="s">
        <v>3228</v>
      </c>
      <c r="DQM1" s="77" t="s">
        <v>3229</v>
      </c>
      <c r="DQN1" s="77" t="s">
        <v>3230</v>
      </c>
      <c r="DQO1" s="77" t="s">
        <v>3231</v>
      </c>
      <c r="DQP1" s="77" t="s">
        <v>3232</v>
      </c>
      <c r="DQQ1" s="77" t="s">
        <v>3233</v>
      </c>
      <c r="DQR1" s="77" t="s">
        <v>3234</v>
      </c>
      <c r="DQS1" s="77" t="s">
        <v>3235</v>
      </c>
      <c r="DQT1" s="77" t="s">
        <v>3236</v>
      </c>
      <c r="DQU1" s="77" t="s">
        <v>3237</v>
      </c>
      <c r="DQV1" s="77" t="s">
        <v>3238</v>
      </c>
      <c r="DQW1" s="77" t="s">
        <v>3239</v>
      </c>
      <c r="DQX1" s="77" t="s">
        <v>3240</v>
      </c>
      <c r="DQY1" s="77" t="s">
        <v>3241</v>
      </c>
      <c r="DQZ1" s="77" t="s">
        <v>3242</v>
      </c>
      <c r="DRA1" s="77" t="s">
        <v>3243</v>
      </c>
      <c r="DRB1" s="77" t="s">
        <v>3244</v>
      </c>
      <c r="DRC1" s="77" t="s">
        <v>3245</v>
      </c>
      <c r="DRD1" s="77" t="s">
        <v>3246</v>
      </c>
      <c r="DRE1" s="77" t="s">
        <v>3247</v>
      </c>
      <c r="DRF1" s="77" t="s">
        <v>3248</v>
      </c>
      <c r="DRG1" s="77" t="s">
        <v>3249</v>
      </c>
      <c r="DRH1" s="77" t="s">
        <v>3250</v>
      </c>
      <c r="DRI1" s="77" t="s">
        <v>3251</v>
      </c>
      <c r="DRJ1" s="77" t="s">
        <v>3252</v>
      </c>
      <c r="DRK1" s="77" t="s">
        <v>3253</v>
      </c>
      <c r="DRL1" s="77" t="s">
        <v>3254</v>
      </c>
      <c r="DRM1" s="77" t="s">
        <v>3255</v>
      </c>
      <c r="DRN1" s="77" t="s">
        <v>3256</v>
      </c>
      <c r="DRO1" s="77" t="s">
        <v>3257</v>
      </c>
      <c r="DRP1" s="77" t="s">
        <v>3258</v>
      </c>
      <c r="DRQ1" s="77" t="s">
        <v>3259</v>
      </c>
      <c r="DRR1" s="77" t="s">
        <v>3260</v>
      </c>
      <c r="DRS1" s="77" t="s">
        <v>3261</v>
      </c>
      <c r="DRT1" s="77" t="s">
        <v>3262</v>
      </c>
      <c r="DRU1" s="77" t="s">
        <v>3263</v>
      </c>
      <c r="DRV1" s="77" t="s">
        <v>3264</v>
      </c>
      <c r="DRW1" s="77" t="s">
        <v>3265</v>
      </c>
      <c r="DRX1" s="77" t="s">
        <v>3266</v>
      </c>
      <c r="DRY1" s="77" t="s">
        <v>3267</v>
      </c>
      <c r="DRZ1" s="77" t="s">
        <v>3268</v>
      </c>
      <c r="DSA1" s="77" t="s">
        <v>3269</v>
      </c>
      <c r="DSB1" s="77" t="s">
        <v>3270</v>
      </c>
      <c r="DSC1" s="77" t="s">
        <v>3271</v>
      </c>
      <c r="DSD1" s="77" t="s">
        <v>3272</v>
      </c>
      <c r="DSE1" s="77" t="s">
        <v>3273</v>
      </c>
      <c r="DSF1" s="77" t="s">
        <v>3274</v>
      </c>
      <c r="DSG1" s="77" t="s">
        <v>3275</v>
      </c>
      <c r="DSH1" s="77" t="s">
        <v>3276</v>
      </c>
      <c r="DSI1" s="77" t="s">
        <v>3277</v>
      </c>
      <c r="DSJ1" s="77" t="s">
        <v>3278</v>
      </c>
      <c r="DSK1" s="77" t="s">
        <v>3279</v>
      </c>
      <c r="DSL1" s="77" t="s">
        <v>3280</v>
      </c>
      <c r="DSM1" s="77" t="s">
        <v>3281</v>
      </c>
      <c r="DSN1" s="77" t="s">
        <v>3282</v>
      </c>
      <c r="DSO1" s="77" t="s">
        <v>3283</v>
      </c>
      <c r="DSP1" s="77" t="s">
        <v>3284</v>
      </c>
      <c r="DSQ1" s="77" t="s">
        <v>3285</v>
      </c>
      <c r="DSR1" s="77" t="s">
        <v>3286</v>
      </c>
      <c r="DSS1" s="77" t="s">
        <v>3287</v>
      </c>
      <c r="DST1" s="77" t="s">
        <v>3288</v>
      </c>
      <c r="DSU1" s="77" t="s">
        <v>3289</v>
      </c>
      <c r="DSV1" s="77" t="s">
        <v>3290</v>
      </c>
      <c r="DSW1" s="77" t="s">
        <v>3291</v>
      </c>
      <c r="DSX1" s="77" t="s">
        <v>3292</v>
      </c>
      <c r="DSY1" s="77" t="s">
        <v>3293</v>
      </c>
      <c r="DSZ1" s="77" t="s">
        <v>3294</v>
      </c>
      <c r="DTA1" s="77" t="s">
        <v>3295</v>
      </c>
      <c r="DTB1" s="77" t="s">
        <v>3296</v>
      </c>
      <c r="DTC1" s="77" t="s">
        <v>3297</v>
      </c>
      <c r="DTD1" s="77" t="s">
        <v>3298</v>
      </c>
      <c r="DTE1" s="77" t="s">
        <v>3299</v>
      </c>
      <c r="DTF1" s="77" t="s">
        <v>3300</v>
      </c>
      <c r="DTG1" s="77" t="s">
        <v>3301</v>
      </c>
      <c r="DTH1" s="77" t="s">
        <v>3302</v>
      </c>
      <c r="DTI1" s="77" t="s">
        <v>3303</v>
      </c>
      <c r="DTJ1" s="77" t="s">
        <v>3304</v>
      </c>
      <c r="DTK1" s="77" t="s">
        <v>3305</v>
      </c>
      <c r="DTL1" s="77" t="s">
        <v>3306</v>
      </c>
      <c r="DTM1" s="77" t="s">
        <v>3307</v>
      </c>
      <c r="DTN1" s="77" t="s">
        <v>3308</v>
      </c>
      <c r="DTO1" s="77" t="s">
        <v>3309</v>
      </c>
      <c r="DTP1" s="77" t="s">
        <v>3310</v>
      </c>
      <c r="DTQ1" s="77" t="s">
        <v>3311</v>
      </c>
      <c r="DTR1" s="77" t="s">
        <v>3312</v>
      </c>
      <c r="DTS1" s="77" t="s">
        <v>3313</v>
      </c>
      <c r="DTT1" s="77" t="s">
        <v>3314</v>
      </c>
      <c r="DTU1" s="77" t="s">
        <v>3315</v>
      </c>
      <c r="DTV1" s="77" t="s">
        <v>3316</v>
      </c>
      <c r="DTW1" s="77" t="s">
        <v>3317</v>
      </c>
      <c r="DTX1" s="77" t="s">
        <v>3318</v>
      </c>
      <c r="DTY1" s="77" t="s">
        <v>3319</v>
      </c>
      <c r="DTZ1" s="77" t="s">
        <v>3320</v>
      </c>
      <c r="DUA1" s="77" t="s">
        <v>3321</v>
      </c>
      <c r="DUB1" s="77" t="s">
        <v>3322</v>
      </c>
      <c r="DUC1" s="77" t="s">
        <v>3323</v>
      </c>
      <c r="DUD1" s="77" t="s">
        <v>3324</v>
      </c>
      <c r="DUE1" s="77" t="s">
        <v>3325</v>
      </c>
      <c r="DUF1" s="77" t="s">
        <v>3326</v>
      </c>
      <c r="DUG1" s="77" t="s">
        <v>3327</v>
      </c>
      <c r="DUH1" s="77" t="s">
        <v>3328</v>
      </c>
      <c r="DUI1" s="77" t="s">
        <v>3329</v>
      </c>
      <c r="DUJ1" s="77" t="s">
        <v>3330</v>
      </c>
      <c r="DUK1" s="77" t="s">
        <v>3331</v>
      </c>
      <c r="DUL1" s="77" t="s">
        <v>3332</v>
      </c>
      <c r="DUM1" s="77" t="s">
        <v>3333</v>
      </c>
      <c r="DUN1" s="77" t="s">
        <v>3334</v>
      </c>
      <c r="DUO1" s="77" t="s">
        <v>3335</v>
      </c>
      <c r="DUP1" s="77" t="s">
        <v>3336</v>
      </c>
      <c r="DUQ1" s="77" t="s">
        <v>3337</v>
      </c>
      <c r="DUR1" s="77" t="s">
        <v>3338</v>
      </c>
      <c r="DUS1" s="77" t="s">
        <v>3339</v>
      </c>
      <c r="DUT1" s="77" t="s">
        <v>3340</v>
      </c>
      <c r="DUU1" s="77" t="s">
        <v>3341</v>
      </c>
      <c r="DUV1" s="77" t="s">
        <v>3342</v>
      </c>
      <c r="DUW1" s="77" t="s">
        <v>3343</v>
      </c>
      <c r="DUX1" s="77" t="s">
        <v>3344</v>
      </c>
      <c r="DUY1" s="77" t="s">
        <v>3345</v>
      </c>
      <c r="DUZ1" s="77" t="s">
        <v>3346</v>
      </c>
      <c r="DVA1" s="77" t="s">
        <v>3347</v>
      </c>
      <c r="DVB1" s="77" t="s">
        <v>3348</v>
      </c>
      <c r="DVC1" s="77" t="s">
        <v>3349</v>
      </c>
      <c r="DVD1" s="77" t="s">
        <v>3350</v>
      </c>
      <c r="DVE1" s="77" t="s">
        <v>3351</v>
      </c>
      <c r="DVF1" s="77" t="s">
        <v>3352</v>
      </c>
      <c r="DVG1" s="77" t="s">
        <v>3353</v>
      </c>
      <c r="DVH1" s="77" t="s">
        <v>3354</v>
      </c>
      <c r="DVI1" s="77" t="s">
        <v>3355</v>
      </c>
      <c r="DVJ1" s="77" t="s">
        <v>3356</v>
      </c>
      <c r="DVK1" s="77" t="s">
        <v>3357</v>
      </c>
      <c r="DVL1" s="77" t="s">
        <v>3358</v>
      </c>
      <c r="DVM1" s="77" t="s">
        <v>3359</v>
      </c>
      <c r="DVN1" s="77" t="s">
        <v>3360</v>
      </c>
      <c r="DVO1" s="77" t="s">
        <v>3361</v>
      </c>
      <c r="DVP1" s="77" t="s">
        <v>3362</v>
      </c>
      <c r="DVQ1" s="77" t="s">
        <v>3363</v>
      </c>
      <c r="DVR1" s="77" t="s">
        <v>3364</v>
      </c>
      <c r="DVS1" s="77" t="s">
        <v>3365</v>
      </c>
      <c r="DVT1" s="77" t="s">
        <v>3366</v>
      </c>
      <c r="DVU1" s="77" t="s">
        <v>3367</v>
      </c>
      <c r="DVV1" s="77" t="s">
        <v>3368</v>
      </c>
      <c r="DVW1" s="77" t="s">
        <v>3369</v>
      </c>
      <c r="DVX1" s="77" t="s">
        <v>3370</v>
      </c>
      <c r="DVY1" s="77" t="s">
        <v>3371</v>
      </c>
      <c r="DVZ1" s="77" t="s">
        <v>3372</v>
      </c>
      <c r="DWA1" s="77" t="s">
        <v>3373</v>
      </c>
      <c r="DWB1" s="77" t="s">
        <v>3374</v>
      </c>
      <c r="DWC1" s="77" t="s">
        <v>3375</v>
      </c>
      <c r="DWD1" s="77" t="s">
        <v>3376</v>
      </c>
      <c r="DWE1" s="77" t="s">
        <v>3377</v>
      </c>
      <c r="DWF1" s="77" t="s">
        <v>3378</v>
      </c>
      <c r="DWG1" s="77" t="s">
        <v>3379</v>
      </c>
      <c r="DWH1" s="77" t="s">
        <v>3380</v>
      </c>
      <c r="DWI1" s="77" t="s">
        <v>3381</v>
      </c>
      <c r="DWJ1" s="77" t="s">
        <v>3382</v>
      </c>
      <c r="DWK1" s="77" t="s">
        <v>3383</v>
      </c>
      <c r="DWL1" s="77" t="s">
        <v>3384</v>
      </c>
      <c r="DWM1" s="77" t="s">
        <v>3385</v>
      </c>
      <c r="DWN1" s="77" t="s">
        <v>3386</v>
      </c>
      <c r="DWO1" s="77" t="s">
        <v>3387</v>
      </c>
      <c r="DWP1" s="77" t="s">
        <v>3388</v>
      </c>
      <c r="DWQ1" s="77" t="s">
        <v>3389</v>
      </c>
      <c r="DWR1" s="77" t="s">
        <v>3390</v>
      </c>
      <c r="DWS1" s="77" t="s">
        <v>3391</v>
      </c>
      <c r="DWT1" s="77" t="s">
        <v>3392</v>
      </c>
      <c r="DWU1" s="77" t="s">
        <v>3393</v>
      </c>
      <c r="DWV1" s="77" t="s">
        <v>3394</v>
      </c>
      <c r="DWW1" s="77" t="s">
        <v>3395</v>
      </c>
      <c r="DWX1" s="77" t="s">
        <v>3396</v>
      </c>
      <c r="DWY1" s="77" t="s">
        <v>3397</v>
      </c>
      <c r="DWZ1" s="77" t="s">
        <v>3398</v>
      </c>
      <c r="DXA1" s="77" t="s">
        <v>3399</v>
      </c>
      <c r="DXB1" s="77" t="s">
        <v>3400</v>
      </c>
      <c r="DXC1" s="77" t="s">
        <v>3401</v>
      </c>
      <c r="DXD1" s="77" t="s">
        <v>3402</v>
      </c>
      <c r="DXE1" s="77" t="s">
        <v>3403</v>
      </c>
      <c r="DXF1" s="77" t="s">
        <v>3404</v>
      </c>
      <c r="DXG1" s="77" t="s">
        <v>3405</v>
      </c>
      <c r="DXH1" s="77" t="s">
        <v>3406</v>
      </c>
      <c r="DXI1" s="77" t="s">
        <v>3407</v>
      </c>
      <c r="DXJ1" s="77" t="s">
        <v>3408</v>
      </c>
      <c r="DXK1" s="77" t="s">
        <v>3409</v>
      </c>
      <c r="DXL1" s="77" t="s">
        <v>3410</v>
      </c>
      <c r="DXM1" s="77" t="s">
        <v>3411</v>
      </c>
      <c r="DXN1" s="77" t="s">
        <v>3412</v>
      </c>
      <c r="DXO1" s="77" t="s">
        <v>3413</v>
      </c>
      <c r="DXP1" s="77" t="s">
        <v>3414</v>
      </c>
      <c r="DXQ1" s="77" t="s">
        <v>3415</v>
      </c>
      <c r="DXR1" s="77" t="s">
        <v>3416</v>
      </c>
      <c r="DXS1" s="77" t="s">
        <v>3417</v>
      </c>
      <c r="DXT1" s="77" t="s">
        <v>3418</v>
      </c>
      <c r="DXU1" s="77" t="s">
        <v>3419</v>
      </c>
      <c r="DXV1" s="77" t="s">
        <v>3420</v>
      </c>
      <c r="DXW1" s="77" t="s">
        <v>3421</v>
      </c>
      <c r="DXX1" s="77" t="s">
        <v>3422</v>
      </c>
      <c r="DXY1" s="77" t="s">
        <v>3423</v>
      </c>
      <c r="DXZ1" s="77" t="s">
        <v>3424</v>
      </c>
      <c r="DYA1" s="77" t="s">
        <v>3425</v>
      </c>
      <c r="DYB1" s="77" t="s">
        <v>3426</v>
      </c>
      <c r="DYC1" s="77" t="s">
        <v>3427</v>
      </c>
      <c r="DYD1" s="77" t="s">
        <v>3428</v>
      </c>
      <c r="DYE1" s="77" t="s">
        <v>3429</v>
      </c>
      <c r="DYF1" s="77" t="s">
        <v>3430</v>
      </c>
      <c r="DYG1" s="77" t="s">
        <v>3431</v>
      </c>
      <c r="DYH1" s="77" t="s">
        <v>3432</v>
      </c>
      <c r="DYI1" s="77" t="s">
        <v>3433</v>
      </c>
      <c r="DYJ1" s="77" t="s">
        <v>3434</v>
      </c>
      <c r="DYK1" s="77" t="s">
        <v>3435</v>
      </c>
      <c r="DYL1" s="77" t="s">
        <v>3436</v>
      </c>
      <c r="DYM1" s="77" t="s">
        <v>3437</v>
      </c>
      <c r="DYN1" s="77" t="s">
        <v>3438</v>
      </c>
      <c r="DYO1" s="77" t="s">
        <v>3439</v>
      </c>
      <c r="DYP1" s="77" t="s">
        <v>3440</v>
      </c>
      <c r="DYQ1" s="77" t="s">
        <v>3441</v>
      </c>
      <c r="DYR1" s="77" t="s">
        <v>3442</v>
      </c>
      <c r="DYS1" s="77" t="s">
        <v>3443</v>
      </c>
      <c r="DYT1" s="77" t="s">
        <v>3444</v>
      </c>
      <c r="DYU1" s="77" t="s">
        <v>3445</v>
      </c>
      <c r="DYV1" s="77" t="s">
        <v>3446</v>
      </c>
      <c r="DYW1" s="77" t="s">
        <v>3447</v>
      </c>
      <c r="DYX1" s="77" t="s">
        <v>3448</v>
      </c>
      <c r="DYY1" s="77" t="s">
        <v>3449</v>
      </c>
      <c r="DYZ1" s="77" t="s">
        <v>3450</v>
      </c>
      <c r="DZA1" s="77" t="s">
        <v>3451</v>
      </c>
      <c r="DZB1" s="77" t="s">
        <v>3452</v>
      </c>
      <c r="DZC1" s="77" t="s">
        <v>3453</v>
      </c>
      <c r="DZD1" s="77" t="s">
        <v>3454</v>
      </c>
      <c r="DZE1" s="77" t="s">
        <v>3455</v>
      </c>
      <c r="DZF1" s="77" t="s">
        <v>3456</v>
      </c>
      <c r="DZG1" s="77" t="s">
        <v>3457</v>
      </c>
      <c r="DZH1" s="77" t="s">
        <v>3458</v>
      </c>
      <c r="DZI1" s="77" t="s">
        <v>3459</v>
      </c>
      <c r="DZJ1" s="77" t="s">
        <v>3460</v>
      </c>
      <c r="DZK1" s="77" t="s">
        <v>3461</v>
      </c>
      <c r="DZL1" s="77" t="s">
        <v>3462</v>
      </c>
      <c r="DZM1" s="77" t="s">
        <v>3463</v>
      </c>
      <c r="DZN1" s="77" t="s">
        <v>3464</v>
      </c>
      <c r="DZO1" s="77" t="s">
        <v>3465</v>
      </c>
      <c r="DZP1" s="77" t="s">
        <v>3466</v>
      </c>
      <c r="DZQ1" s="77" t="s">
        <v>3467</v>
      </c>
      <c r="DZR1" s="77" t="s">
        <v>3468</v>
      </c>
      <c r="DZS1" s="77" t="s">
        <v>3469</v>
      </c>
      <c r="DZT1" s="77" t="s">
        <v>3470</v>
      </c>
      <c r="DZU1" s="77" t="s">
        <v>3471</v>
      </c>
      <c r="DZV1" s="77" t="s">
        <v>3472</v>
      </c>
      <c r="DZW1" s="77" t="s">
        <v>3473</v>
      </c>
      <c r="DZX1" s="77" t="s">
        <v>3474</v>
      </c>
      <c r="DZY1" s="77" t="s">
        <v>3475</v>
      </c>
      <c r="DZZ1" s="77" t="s">
        <v>3476</v>
      </c>
      <c r="EAA1" s="77" t="s">
        <v>3477</v>
      </c>
      <c r="EAB1" s="77" t="s">
        <v>3478</v>
      </c>
      <c r="EAC1" s="77" t="s">
        <v>3479</v>
      </c>
      <c r="EAD1" s="77" t="s">
        <v>3480</v>
      </c>
      <c r="EAE1" s="77" t="s">
        <v>3481</v>
      </c>
      <c r="EAF1" s="77" t="s">
        <v>3482</v>
      </c>
      <c r="EAG1" s="77" t="s">
        <v>3483</v>
      </c>
      <c r="EAH1" s="77" t="s">
        <v>3484</v>
      </c>
      <c r="EAI1" s="77" t="s">
        <v>3485</v>
      </c>
      <c r="EAJ1" s="77" t="s">
        <v>3486</v>
      </c>
      <c r="EAK1" s="77" t="s">
        <v>3487</v>
      </c>
      <c r="EAL1" s="77" t="s">
        <v>3488</v>
      </c>
      <c r="EAM1" s="77" t="s">
        <v>3489</v>
      </c>
      <c r="EAN1" s="77" t="s">
        <v>3490</v>
      </c>
      <c r="EAO1" s="77" t="s">
        <v>3491</v>
      </c>
      <c r="EAP1" s="77" t="s">
        <v>3492</v>
      </c>
      <c r="EAQ1" s="77" t="s">
        <v>3493</v>
      </c>
      <c r="EAR1" s="77" t="s">
        <v>3494</v>
      </c>
      <c r="EAS1" s="77" t="s">
        <v>3495</v>
      </c>
      <c r="EAT1" s="77" t="s">
        <v>3496</v>
      </c>
      <c r="EAU1" s="77" t="s">
        <v>3497</v>
      </c>
      <c r="EAV1" s="77" t="s">
        <v>3498</v>
      </c>
      <c r="EAW1" s="77" t="s">
        <v>3499</v>
      </c>
      <c r="EAX1" s="77" t="s">
        <v>3500</v>
      </c>
      <c r="EAY1" s="77" t="s">
        <v>3501</v>
      </c>
      <c r="EAZ1" s="77" t="s">
        <v>3502</v>
      </c>
      <c r="EBA1" s="77" t="s">
        <v>3503</v>
      </c>
      <c r="EBB1" s="77" t="s">
        <v>3504</v>
      </c>
      <c r="EBC1" s="77" t="s">
        <v>3505</v>
      </c>
      <c r="EBD1" s="77" t="s">
        <v>3506</v>
      </c>
      <c r="EBE1" s="77" t="s">
        <v>3507</v>
      </c>
      <c r="EBF1" s="77" t="s">
        <v>3508</v>
      </c>
      <c r="EBG1" s="77" t="s">
        <v>3509</v>
      </c>
      <c r="EBH1" s="77" t="s">
        <v>3510</v>
      </c>
      <c r="EBI1" s="77" t="s">
        <v>3511</v>
      </c>
      <c r="EBJ1" s="77" t="s">
        <v>3512</v>
      </c>
      <c r="EBK1" s="77" t="s">
        <v>3513</v>
      </c>
      <c r="EBL1" s="77" t="s">
        <v>3514</v>
      </c>
      <c r="EBM1" s="77" t="s">
        <v>3515</v>
      </c>
      <c r="EBN1" s="77" t="s">
        <v>3516</v>
      </c>
      <c r="EBO1" s="77" t="s">
        <v>3517</v>
      </c>
      <c r="EBP1" s="77" t="s">
        <v>3518</v>
      </c>
      <c r="EBQ1" s="77" t="s">
        <v>3519</v>
      </c>
      <c r="EBR1" s="77" t="s">
        <v>3520</v>
      </c>
      <c r="EBS1" s="77" t="s">
        <v>3521</v>
      </c>
      <c r="EBT1" s="77" t="s">
        <v>3522</v>
      </c>
      <c r="EBU1" s="77" t="s">
        <v>3523</v>
      </c>
      <c r="EBV1" s="77" t="s">
        <v>3524</v>
      </c>
      <c r="EBW1" s="77" t="s">
        <v>3525</v>
      </c>
      <c r="EBX1" s="77" t="s">
        <v>3526</v>
      </c>
      <c r="EBY1" s="77" t="s">
        <v>3527</v>
      </c>
      <c r="EBZ1" s="77" t="s">
        <v>3528</v>
      </c>
      <c r="ECA1" s="77" t="s">
        <v>3529</v>
      </c>
      <c r="ECB1" s="77" t="s">
        <v>3530</v>
      </c>
      <c r="ECC1" s="77" t="s">
        <v>3531</v>
      </c>
      <c r="ECD1" s="77" t="s">
        <v>3532</v>
      </c>
      <c r="ECE1" s="77" t="s">
        <v>3533</v>
      </c>
      <c r="ECF1" s="77" t="s">
        <v>3534</v>
      </c>
      <c r="ECG1" s="77" t="s">
        <v>3535</v>
      </c>
      <c r="ECH1" s="77" t="s">
        <v>3536</v>
      </c>
      <c r="ECI1" s="77" t="s">
        <v>3537</v>
      </c>
      <c r="ECJ1" s="77" t="s">
        <v>3538</v>
      </c>
      <c r="ECK1" s="77" t="s">
        <v>3539</v>
      </c>
      <c r="ECL1" s="77" t="s">
        <v>3540</v>
      </c>
      <c r="ECM1" s="77" t="s">
        <v>3541</v>
      </c>
      <c r="ECN1" s="77" t="s">
        <v>3542</v>
      </c>
      <c r="ECO1" s="77" t="s">
        <v>3543</v>
      </c>
      <c r="ECP1" s="77" t="s">
        <v>3544</v>
      </c>
      <c r="ECQ1" s="77" t="s">
        <v>3545</v>
      </c>
      <c r="ECR1" s="77" t="s">
        <v>3546</v>
      </c>
      <c r="ECS1" s="77" t="s">
        <v>3547</v>
      </c>
      <c r="ECT1" s="77" t="s">
        <v>3548</v>
      </c>
      <c r="ECU1" s="77" t="s">
        <v>3549</v>
      </c>
      <c r="ECV1" s="77" t="s">
        <v>3550</v>
      </c>
      <c r="ECW1" s="77" t="s">
        <v>3551</v>
      </c>
      <c r="ECX1" s="77" t="s">
        <v>3552</v>
      </c>
      <c r="ECY1" s="77" t="s">
        <v>3553</v>
      </c>
      <c r="ECZ1" s="77" t="s">
        <v>3554</v>
      </c>
      <c r="EDA1" s="77" t="s">
        <v>3555</v>
      </c>
      <c r="EDB1" s="77" t="s">
        <v>3556</v>
      </c>
      <c r="EDC1" s="77" t="s">
        <v>3557</v>
      </c>
      <c r="EDD1" s="77" t="s">
        <v>3558</v>
      </c>
      <c r="EDE1" s="77" t="s">
        <v>3559</v>
      </c>
      <c r="EDF1" s="77" t="s">
        <v>3560</v>
      </c>
      <c r="EDG1" s="77" t="s">
        <v>3561</v>
      </c>
      <c r="EDH1" s="77" t="s">
        <v>3562</v>
      </c>
      <c r="EDI1" s="77" t="s">
        <v>3563</v>
      </c>
      <c r="EDJ1" s="77" t="s">
        <v>3564</v>
      </c>
      <c r="EDK1" s="77" t="s">
        <v>3565</v>
      </c>
      <c r="EDL1" s="77" t="s">
        <v>3566</v>
      </c>
      <c r="EDM1" s="77" t="s">
        <v>3567</v>
      </c>
      <c r="EDN1" s="77" t="s">
        <v>3568</v>
      </c>
      <c r="EDO1" s="77" t="s">
        <v>3569</v>
      </c>
      <c r="EDP1" s="77" t="s">
        <v>3570</v>
      </c>
      <c r="EDQ1" s="77" t="s">
        <v>3571</v>
      </c>
      <c r="EDR1" s="77" t="s">
        <v>3572</v>
      </c>
      <c r="EDS1" s="77" t="s">
        <v>3573</v>
      </c>
      <c r="EDT1" s="77" t="s">
        <v>3574</v>
      </c>
      <c r="EDU1" s="77" t="s">
        <v>3575</v>
      </c>
      <c r="EDV1" s="77" t="s">
        <v>3576</v>
      </c>
      <c r="EDW1" s="77" t="s">
        <v>3577</v>
      </c>
      <c r="EDX1" s="77" t="s">
        <v>3578</v>
      </c>
      <c r="EDY1" s="77" t="s">
        <v>3579</v>
      </c>
      <c r="EDZ1" s="77" t="s">
        <v>3580</v>
      </c>
      <c r="EEA1" s="77" t="s">
        <v>3581</v>
      </c>
      <c r="EEB1" s="77" t="s">
        <v>3582</v>
      </c>
      <c r="EEC1" s="77" t="s">
        <v>3583</v>
      </c>
      <c r="EED1" s="77" t="s">
        <v>3584</v>
      </c>
      <c r="EEE1" s="77" t="s">
        <v>3585</v>
      </c>
      <c r="EEF1" s="77" t="s">
        <v>3586</v>
      </c>
      <c r="EEG1" s="77" t="s">
        <v>3587</v>
      </c>
      <c r="EEH1" s="77" t="s">
        <v>3588</v>
      </c>
      <c r="EEI1" s="77" t="s">
        <v>3589</v>
      </c>
      <c r="EEJ1" s="77" t="s">
        <v>3590</v>
      </c>
      <c r="EEK1" s="77" t="s">
        <v>3591</v>
      </c>
      <c r="EEL1" s="77" t="s">
        <v>3592</v>
      </c>
      <c r="EEM1" s="77" t="s">
        <v>3593</v>
      </c>
      <c r="EEN1" s="77" t="s">
        <v>3594</v>
      </c>
      <c r="EEO1" s="77" t="s">
        <v>3595</v>
      </c>
      <c r="EEP1" s="77" t="s">
        <v>3596</v>
      </c>
      <c r="EEQ1" s="77" t="s">
        <v>3597</v>
      </c>
      <c r="EER1" s="77" t="s">
        <v>3598</v>
      </c>
      <c r="EES1" s="77" t="s">
        <v>3599</v>
      </c>
      <c r="EET1" s="77" t="s">
        <v>3600</v>
      </c>
      <c r="EEU1" s="77" t="s">
        <v>3601</v>
      </c>
      <c r="EEV1" s="77" t="s">
        <v>3602</v>
      </c>
      <c r="EEW1" s="77" t="s">
        <v>3603</v>
      </c>
      <c r="EEX1" s="77" t="s">
        <v>3604</v>
      </c>
      <c r="EEY1" s="77" t="s">
        <v>3605</v>
      </c>
      <c r="EEZ1" s="77" t="s">
        <v>3606</v>
      </c>
      <c r="EFA1" s="77" t="s">
        <v>3607</v>
      </c>
      <c r="EFB1" s="77" t="s">
        <v>3608</v>
      </c>
      <c r="EFC1" s="77" t="s">
        <v>3609</v>
      </c>
      <c r="EFD1" s="77" t="s">
        <v>3610</v>
      </c>
      <c r="EFE1" s="77" t="s">
        <v>3611</v>
      </c>
      <c r="EFF1" s="77" t="s">
        <v>3612</v>
      </c>
      <c r="EFG1" s="77" t="s">
        <v>3613</v>
      </c>
      <c r="EFH1" s="77" t="s">
        <v>3614</v>
      </c>
      <c r="EFI1" s="77" t="s">
        <v>3615</v>
      </c>
      <c r="EFJ1" s="77" t="s">
        <v>3616</v>
      </c>
      <c r="EFK1" s="77" t="s">
        <v>3617</v>
      </c>
      <c r="EFL1" s="77" t="s">
        <v>3618</v>
      </c>
      <c r="EFM1" s="77" t="s">
        <v>3619</v>
      </c>
      <c r="EFN1" s="77" t="s">
        <v>3620</v>
      </c>
      <c r="EFO1" s="77" t="s">
        <v>3621</v>
      </c>
      <c r="EFP1" s="77" t="s">
        <v>3622</v>
      </c>
      <c r="EFQ1" s="77" t="s">
        <v>3623</v>
      </c>
      <c r="EFR1" s="77" t="s">
        <v>3624</v>
      </c>
      <c r="EFS1" s="77" t="s">
        <v>3625</v>
      </c>
      <c r="EFT1" s="77" t="s">
        <v>3626</v>
      </c>
      <c r="EFU1" s="77" t="s">
        <v>3627</v>
      </c>
      <c r="EFV1" s="77" t="s">
        <v>3628</v>
      </c>
      <c r="EFW1" s="77" t="s">
        <v>3629</v>
      </c>
      <c r="EFX1" s="77" t="s">
        <v>3630</v>
      </c>
      <c r="EFY1" s="77" t="s">
        <v>3631</v>
      </c>
      <c r="EFZ1" s="77" t="s">
        <v>3632</v>
      </c>
      <c r="EGA1" s="77" t="s">
        <v>3633</v>
      </c>
      <c r="EGB1" s="77" t="s">
        <v>3634</v>
      </c>
      <c r="EGC1" s="77" t="s">
        <v>3635</v>
      </c>
      <c r="EGD1" s="77" t="s">
        <v>3636</v>
      </c>
      <c r="EGE1" s="77" t="s">
        <v>3637</v>
      </c>
      <c r="EGF1" s="77" t="s">
        <v>3638</v>
      </c>
      <c r="EGG1" s="77" t="s">
        <v>3639</v>
      </c>
      <c r="EGH1" s="77" t="s">
        <v>3640</v>
      </c>
      <c r="EGI1" s="77" t="s">
        <v>3641</v>
      </c>
      <c r="EGJ1" s="77" t="s">
        <v>3642</v>
      </c>
      <c r="EGK1" s="77" t="s">
        <v>3643</v>
      </c>
      <c r="EGL1" s="77" t="s">
        <v>3644</v>
      </c>
      <c r="EGM1" s="77" t="s">
        <v>3645</v>
      </c>
      <c r="EGN1" s="77" t="s">
        <v>3646</v>
      </c>
      <c r="EGO1" s="77" t="s">
        <v>3647</v>
      </c>
      <c r="EGP1" s="77" t="s">
        <v>3648</v>
      </c>
      <c r="EGQ1" s="77" t="s">
        <v>3649</v>
      </c>
      <c r="EGR1" s="77" t="s">
        <v>3650</v>
      </c>
      <c r="EGS1" s="77" t="s">
        <v>3651</v>
      </c>
      <c r="EGT1" s="77" t="s">
        <v>3652</v>
      </c>
      <c r="EGU1" s="77" t="s">
        <v>3653</v>
      </c>
      <c r="EGV1" s="77" t="s">
        <v>3654</v>
      </c>
      <c r="EGW1" s="77" t="s">
        <v>3655</v>
      </c>
      <c r="EGX1" s="77" t="s">
        <v>3656</v>
      </c>
      <c r="EGY1" s="77" t="s">
        <v>3657</v>
      </c>
      <c r="EGZ1" s="77" t="s">
        <v>3658</v>
      </c>
      <c r="EHA1" s="77" t="s">
        <v>3659</v>
      </c>
      <c r="EHB1" s="77" t="s">
        <v>3660</v>
      </c>
      <c r="EHC1" s="77" t="s">
        <v>3661</v>
      </c>
      <c r="EHD1" s="77" t="s">
        <v>3662</v>
      </c>
      <c r="EHE1" s="77" t="s">
        <v>3663</v>
      </c>
      <c r="EHF1" s="77" t="s">
        <v>3664</v>
      </c>
      <c r="EHG1" s="77" t="s">
        <v>3665</v>
      </c>
      <c r="EHH1" s="77" t="s">
        <v>3666</v>
      </c>
      <c r="EHI1" s="77" t="s">
        <v>3667</v>
      </c>
      <c r="EHJ1" s="77" t="s">
        <v>3668</v>
      </c>
      <c r="EHK1" s="77" t="s">
        <v>3669</v>
      </c>
      <c r="EHL1" s="77" t="s">
        <v>3670</v>
      </c>
      <c r="EHM1" s="77" t="s">
        <v>3671</v>
      </c>
      <c r="EHN1" s="77" t="s">
        <v>3672</v>
      </c>
      <c r="EHO1" s="77" t="s">
        <v>3673</v>
      </c>
      <c r="EHP1" s="77" t="s">
        <v>3674</v>
      </c>
      <c r="EHQ1" s="77" t="s">
        <v>3675</v>
      </c>
      <c r="EHR1" s="77" t="s">
        <v>3676</v>
      </c>
      <c r="EHS1" s="77" t="s">
        <v>3677</v>
      </c>
      <c r="EHT1" s="77" t="s">
        <v>3678</v>
      </c>
      <c r="EHU1" s="77" t="s">
        <v>3679</v>
      </c>
      <c r="EHV1" s="77" t="s">
        <v>3680</v>
      </c>
      <c r="EHW1" s="77" t="s">
        <v>3681</v>
      </c>
      <c r="EHX1" s="77" t="s">
        <v>3682</v>
      </c>
      <c r="EHY1" s="77" t="s">
        <v>3683</v>
      </c>
      <c r="EHZ1" s="77" t="s">
        <v>3684</v>
      </c>
      <c r="EIA1" s="77" t="s">
        <v>3685</v>
      </c>
      <c r="EIB1" s="77" t="s">
        <v>3686</v>
      </c>
      <c r="EIC1" s="77" t="s">
        <v>3687</v>
      </c>
      <c r="EID1" s="77" t="s">
        <v>3688</v>
      </c>
      <c r="EIE1" s="77" t="s">
        <v>3689</v>
      </c>
      <c r="EIF1" s="77" t="s">
        <v>3690</v>
      </c>
      <c r="EIG1" s="77" t="s">
        <v>3691</v>
      </c>
      <c r="EIH1" s="77" t="s">
        <v>3692</v>
      </c>
      <c r="EII1" s="77" t="s">
        <v>3693</v>
      </c>
      <c r="EIJ1" s="77" t="s">
        <v>3694</v>
      </c>
      <c r="EIK1" s="77" t="s">
        <v>3695</v>
      </c>
      <c r="EIL1" s="77" t="s">
        <v>3696</v>
      </c>
      <c r="EIM1" s="77" t="s">
        <v>3697</v>
      </c>
      <c r="EIN1" s="77" t="s">
        <v>3698</v>
      </c>
      <c r="EIO1" s="77" t="s">
        <v>3699</v>
      </c>
      <c r="EIP1" s="77" t="s">
        <v>3700</v>
      </c>
      <c r="EIQ1" s="77" t="s">
        <v>3701</v>
      </c>
      <c r="EIR1" s="77" t="s">
        <v>3702</v>
      </c>
      <c r="EIS1" s="77" t="s">
        <v>3703</v>
      </c>
      <c r="EIT1" s="77" t="s">
        <v>3704</v>
      </c>
      <c r="EIU1" s="77" t="s">
        <v>3705</v>
      </c>
      <c r="EIV1" s="77" t="s">
        <v>3706</v>
      </c>
      <c r="EIW1" s="77" t="s">
        <v>3707</v>
      </c>
      <c r="EIX1" s="77" t="s">
        <v>3708</v>
      </c>
      <c r="EIY1" s="77" t="s">
        <v>3709</v>
      </c>
      <c r="EIZ1" s="77" t="s">
        <v>3710</v>
      </c>
      <c r="EJA1" s="77" t="s">
        <v>3711</v>
      </c>
      <c r="EJB1" s="77" t="s">
        <v>3712</v>
      </c>
      <c r="EJC1" s="77" t="s">
        <v>3713</v>
      </c>
      <c r="EJD1" s="77" t="s">
        <v>3714</v>
      </c>
      <c r="EJE1" s="77" t="s">
        <v>3715</v>
      </c>
      <c r="EJF1" s="77" t="s">
        <v>3716</v>
      </c>
      <c r="EJG1" s="77" t="s">
        <v>3717</v>
      </c>
      <c r="EJH1" s="77" t="s">
        <v>3718</v>
      </c>
      <c r="EJI1" s="77" t="s">
        <v>3719</v>
      </c>
      <c r="EJJ1" s="77" t="s">
        <v>3720</v>
      </c>
      <c r="EJK1" s="77" t="s">
        <v>3721</v>
      </c>
      <c r="EJL1" s="77" t="s">
        <v>3722</v>
      </c>
      <c r="EJM1" s="77" t="s">
        <v>3723</v>
      </c>
      <c r="EJN1" s="77" t="s">
        <v>3724</v>
      </c>
      <c r="EJO1" s="77" t="s">
        <v>3725</v>
      </c>
      <c r="EJP1" s="77" t="s">
        <v>3726</v>
      </c>
      <c r="EJQ1" s="77" t="s">
        <v>3727</v>
      </c>
      <c r="EJR1" s="77" t="s">
        <v>3728</v>
      </c>
      <c r="EJS1" s="77" t="s">
        <v>3729</v>
      </c>
      <c r="EJT1" s="77" t="s">
        <v>3730</v>
      </c>
      <c r="EJU1" s="77" t="s">
        <v>3731</v>
      </c>
      <c r="EJV1" s="77" t="s">
        <v>3732</v>
      </c>
      <c r="EJW1" s="77" t="s">
        <v>3733</v>
      </c>
      <c r="EJX1" s="77" t="s">
        <v>3734</v>
      </c>
      <c r="EJY1" s="77" t="s">
        <v>3735</v>
      </c>
      <c r="EJZ1" s="77" t="s">
        <v>3736</v>
      </c>
      <c r="EKA1" s="77" t="s">
        <v>3737</v>
      </c>
      <c r="EKB1" s="77" t="s">
        <v>3738</v>
      </c>
      <c r="EKC1" s="77" t="s">
        <v>3739</v>
      </c>
      <c r="EKD1" s="77" t="s">
        <v>3740</v>
      </c>
      <c r="EKE1" s="77" t="s">
        <v>3741</v>
      </c>
      <c r="EKF1" s="77" t="s">
        <v>3742</v>
      </c>
      <c r="EKG1" s="77" t="s">
        <v>3743</v>
      </c>
      <c r="EKH1" s="77" t="s">
        <v>3744</v>
      </c>
      <c r="EKI1" s="77" t="s">
        <v>3745</v>
      </c>
      <c r="EKJ1" s="77" t="s">
        <v>3746</v>
      </c>
      <c r="EKK1" s="77" t="s">
        <v>3747</v>
      </c>
      <c r="EKL1" s="77" t="s">
        <v>3748</v>
      </c>
      <c r="EKM1" s="77" t="s">
        <v>3749</v>
      </c>
      <c r="EKN1" s="77" t="s">
        <v>3750</v>
      </c>
      <c r="EKO1" s="77" t="s">
        <v>3751</v>
      </c>
      <c r="EKP1" s="77" t="s">
        <v>3752</v>
      </c>
      <c r="EKQ1" s="77" t="s">
        <v>3753</v>
      </c>
      <c r="EKR1" s="77" t="s">
        <v>3754</v>
      </c>
      <c r="EKS1" s="77" t="s">
        <v>3755</v>
      </c>
      <c r="EKT1" s="77" t="s">
        <v>3756</v>
      </c>
      <c r="EKU1" s="77" t="s">
        <v>3757</v>
      </c>
      <c r="EKV1" s="77" t="s">
        <v>3758</v>
      </c>
      <c r="EKW1" s="77" t="s">
        <v>3759</v>
      </c>
      <c r="EKX1" s="77" t="s">
        <v>3760</v>
      </c>
      <c r="EKY1" s="77" t="s">
        <v>3761</v>
      </c>
      <c r="EKZ1" s="77" t="s">
        <v>3762</v>
      </c>
      <c r="ELA1" s="77" t="s">
        <v>3763</v>
      </c>
      <c r="ELB1" s="77" t="s">
        <v>3764</v>
      </c>
      <c r="ELC1" s="77" t="s">
        <v>3765</v>
      </c>
      <c r="ELD1" s="77" t="s">
        <v>3766</v>
      </c>
      <c r="ELE1" s="77" t="s">
        <v>3767</v>
      </c>
      <c r="ELF1" s="77" t="s">
        <v>3768</v>
      </c>
      <c r="ELG1" s="77" t="s">
        <v>3769</v>
      </c>
      <c r="ELH1" s="77" t="s">
        <v>3770</v>
      </c>
      <c r="ELI1" s="77" t="s">
        <v>3771</v>
      </c>
      <c r="ELJ1" s="77" t="s">
        <v>3772</v>
      </c>
      <c r="ELK1" s="77" t="s">
        <v>3773</v>
      </c>
      <c r="ELL1" s="77" t="s">
        <v>3774</v>
      </c>
      <c r="ELM1" s="77" t="s">
        <v>3775</v>
      </c>
      <c r="ELN1" s="77" t="s">
        <v>3776</v>
      </c>
      <c r="ELO1" s="77" t="s">
        <v>3777</v>
      </c>
      <c r="ELP1" s="77" t="s">
        <v>3778</v>
      </c>
      <c r="ELQ1" s="77" t="s">
        <v>3779</v>
      </c>
      <c r="ELR1" s="77" t="s">
        <v>3780</v>
      </c>
      <c r="ELS1" s="77" t="s">
        <v>3781</v>
      </c>
      <c r="ELT1" s="77" t="s">
        <v>3782</v>
      </c>
      <c r="ELU1" s="77" t="s">
        <v>3783</v>
      </c>
      <c r="ELV1" s="77" t="s">
        <v>3784</v>
      </c>
      <c r="ELW1" s="77" t="s">
        <v>3785</v>
      </c>
      <c r="ELX1" s="77" t="s">
        <v>3786</v>
      </c>
      <c r="ELY1" s="77" t="s">
        <v>3787</v>
      </c>
      <c r="ELZ1" s="77" t="s">
        <v>3788</v>
      </c>
      <c r="EMA1" s="77" t="s">
        <v>3789</v>
      </c>
      <c r="EMB1" s="77" t="s">
        <v>3790</v>
      </c>
      <c r="EMC1" s="77" t="s">
        <v>3791</v>
      </c>
      <c r="EMD1" s="77" t="s">
        <v>3792</v>
      </c>
      <c r="EME1" s="77" t="s">
        <v>3793</v>
      </c>
      <c r="EMF1" s="77" t="s">
        <v>3794</v>
      </c>
      <c r="EMG1" s="77" t="s">
        <v>3795</v>
      </c>
      <c r="EMH1" s="77" t="s">
        <v>3796</v>
      </c>
      <c r="EMI1" s="77" t="s">
        <v>3797</v>
      </c>
      <c r="EMJ1" s="77" t="s">
        <v>3798</v>
      </c>
      <c r="EMK1" s="77" t="s">
        <v>3799</v>
      </c>
      <c r="EML1" s="77" t="s">
        <v>3800</v>
      </c>
      <c r="EMM1" s="77" t="s">
        <v>3801</v>
      </c>
      <c r="EMN1" s="77" t="s">
        <v>3802</v>
      </c>
      <c r="EMO1" s="77" t="s">
        <v>3803</v>
      </c>
      <c r="EMP1" s="77" t="s">
        <v>3804</v>
      </c>
      <c r="EMQ1" s="77" t="s">
        <v>3805</v>
      </c>
      <c r="EMR1" s="77" t="s">
        <v>3806</v>
      </c>
      <c r="EMS1" s="77" t="s">
        <v>3807</v>
      </c>
      <c r="EMT1" s="77" t="s">
        <v>3808</v>
      </c>
      <c r="EMU1" s="77" t="s">
        <v>3809</v>
      </c>
      <c r="EMV1" s="77" t="s">
        <v>3810</v>
      </c>
      <c r="EMW1" s="77" t="s">
        <v>3811</v>
      </c>
      <c r="EMX1" s="77" t="s">
        <v>3812</v>
      </c>
      <c r="EMY1" s="77" t="s">
        <v>3813</v>
      </c>
      <c r="EMZ1" s="77" t="s">
        <v>3814</v>
      </c>
      <c r="ENA1" s="77" t="s">
        <v>3815</v>
      </c>
      <c r="ENB1" s="77" t="s">
        <v>3816</v>
      </c>
      <c r="ENC1" s="77" t="s">
        <v>3817</v>
      </c>
      <c r="END1" s="77" t="s">
        <v>3818</v>
      </c>
      <c r="ENE1" s="77" t="s">
        <v>3819</v>
      </c>
      <c r="ENF1" s="77" t="s">
        <v>3820</v>
      </c>
      <c r="ENG1" s="77" t="s">
        <v>3821</v>
      </c>
      <c r="ENH1" s="77" t="s">
        <v>3822</v>
      </c>
      <c r="ENI1" s="77" t="s">
        <v>3823</v>
      </c>
      <c r="ENJ1" s="77" t="s">
        <v>3824</v>
      </c>
      <c r="ENK1" s="77" t="s">
        <v>3825</v>
      </c>
      <c r="ENL1" s="77" t="s">
        <v>3826</v>
      </c>
      <c r="ENM1" s="77" t="s">
        <v>3827</v>
      </c>
      <c r="ENN1" s="77" t="s">
        <v>3828</v>
      </c>
      <c r="ENO1" s="77" t="s">
        <v>3829</v>
      </c>
      <c r="ENP1" s="77" t="s">
        <v>3830</v>
      </c>
      <c r="ENQ1" s="77" t="s">
        <v>3831</v>
      </c>
      <c r="ENR1" s="77" t="s">
        <v>3832</v>
      </c>
      <c r="ENS1" s="77" t="s">
        <v>3833</v>
      </c>
      <c r="ENT1" s="77" t="s">
        <v>3834</v>
      </c>
      <c r="ENU1" s="77" t="s">
        <v>3835</v>
      </c>
      <c r="ENV1" s="77" t="s">
        <v>3836</v>
      </c>
      <c r="ENW1" s="77" t="s">
        <v>3837</v>
      </c>
      <c r="ENX1" s="77" t="s">
        <v>3838</v>
      </c>
      <c r="ENY1" s="77" t="s">
        <v>3839</v>
      </c>
      <c r="ENZ1" s="77" t="s">
        <v>3840</v>
      </c>
      <c r="EOA1" s="77" t="s">
        <v>3841</v>
      </c>
      <c r="EOB1" s="77" t="s">
        <v>3842</v>
      </c>
      <c r="EOC1" s="77" t="s">
        <v>3843</v>
      </c>
      <c r="EOD1" s="77" t="s">
        <v>3844</v>
      </c>
      <c r="EOE1" s="77" t="s">
        <v>3845</v>
      </c>
      <c r="EOF1" s="77" t="s">
        <v>3846</v>
      </c>
      <c r="EOG1" s="77" t="s">
        <v>3847</v>
      </c>
      <c r="EOH1" s="77" t="s">
        <v>3848</v>
      </c>
      <c r="EOI1" s="77" t="s">
        <v>3849</v>
      </c>
      <c r="EOJ1" s="77" t="s">
        <v>3850</v>
      </c>
      <c r="EOK1" s="77" t="s">
        <v>3851</v>
      </c>
      <c r="EOL1" s="77" t="s">
        <v>3852</v>
      </c>
      <c r="EOM1" s="77" t="s">
        <v>3853</v>
      </c>
      <c r="EON1" s="77" t="s">
        <v>3854</v>
      </c>
      <c r="EOO1" s="77" t="s">
        <v>3855</v>
      </c>
      <c r="EOP1" s="77" t="s">
        <v>3856</v>
      </c>
      <c r="EOQ1" s="77" t="s">
        <v>3857</v>
      </c>
      <c r="EOR1" s="77" t="s">
        <v>3858</v>
      </c>
      <c r="EOS1" s="77" t="s">
        <v>3859</v>
      </c>
      <c r="EOT1" s="77" t="s">
        <v>3860</v>
      </c>
      <c r="EOU1" s="77" t="s">
        <v>3861</v>
      </c>
      <c r="EOV1" s="77" t="s">
        <v>3862</v>
      </c>
      <c r="EOW1" s="77" t="s">
        <v>3863</v>
      </c>
      <c r="EOX1" s="77" t="s">
        <v>3864</v>
      </c>
      <c r="EOY1" s="77" t="s">
        <v>3865</v>
      </c>
      <c r="EOZ1" s="77" t="s">
        <v>3866</v>
      </c>
      <c r="EPA1" s="77" t="s">
        <v>3867</v>
      </c>
      <c r="EPB1" s="77" t="s">
        <v>3868</v>
      </c>
      <c r="EPC1" s="77" t="s">
        <v>3869</v>
      </c>
      <c r="EPD1" s="77" t="s">
        <v>3870</v>
      </c>
      <c r="EPE1" s="77" t="s">
        <v>3871</v>
      </c>
      <c r="EPF1" s="77" t="s">
        <v>3872</v>
      </c>
      <c r="EPG1" s="77" t="s">
        <v>3873</v>
      </c>
      <c r="EPH1" s="77" t="s">
        <v>3874</v>
      </c>
      <c r="EPI1" s="77" t="s">
        <v>3875</v>
      </c>
      <c r="EPJ1" s="77" t="s">
        <v>3876</v>
      </c>
      <c r="EPK1" s="77" t="s">
        <v>3877</v>
      </c>
      <c r="EPL1" s="77" t="s">
        <v>3878</v>
      </c>
      <c r="EPM1" s="77" t="s">
        <v>3879</v>
      </c>
      <c r="EPN1" s="77" t="s">
        <v>3880</v>
      </c>
      <c r="EPO1" s="77" t="s">
        <v>3881</v>
      </c>
      <c r="EPP1" s="77" t="s">
        <v>3882</v>
      </c>
      <c r="EPQ1" s="77" t="s">
        <v>3883</v>
      </c>
      <c r="EPR1" s="77" t="s">
        <v>3884</v>
      </c>
      <c r="EPS1" s="77" t="s">
        <v>3885</v>
      </c>
      <c r="EPT1" s="77" t="s">
        <v>3886</v>
      </c>
      <c r="EPU1" s="77" t="s">
        <v>3887</v>
      </c>
      <c r="EPV1" s="77" t="s">
        <v>3888</v>
      </c>
      <c r="EPW1" s="77" t="s">
        <v>3889</v>
      </c>
      <c r="EPX1" s="77" t="s">
        <v>3890</v>
      </c>
      <c r="EPY1" s="77" t="s">
        <v>3891</v>
      </c>
      <c r="EPZ1" s="77" t="s">
        <v>3892</v>
      </c>
      <c r="EQA1" s="77" t="s">
        <v>3893</v>
      </c>
      <c r="EQB1" s="77" t="s">
        <v>3894</v>
      </c>
      <c r="EQC1" s="77" t="s">
        <v>3895</v>
      </c>
      <c r="EQD1" s="77" t="s">
        <v>3896</v>
      </c>
      <c r="EQE1" s="77" t="s">
        <v>3897</v>
      </c>
      <c r="EQF1" s="77" t="s">
        <v>3898</v>
      </c>
      <c r="EQG1" s="77" t="s">
        <v>3899</v>
      </c>
      <c r="EQH1" s="77" t="s">
        <v>3900</v>
      </c>
      <c r="EQI1" s="77" t="s">
        <v>3901</v>
      </c>
      <c r="EQJ1" s="77" t="s">
        <v>3902</v>
      </c>
      <c r="EQK1" s="77" t="s">
        <v>3903</v>
      </c>
      <c r="EQL1" s="77" t="s">
        <v>3904</v>
      </c>
      <c r="EQM1" s="77" t="s">
        <v>3905</v>
      </c>
      <c r="EQN1" s="77" t="s">
        <v>3906</v>
      </c>
      <c r="EQO1" s="77" t="s">
        <v>3907</v>
      </c>
      <c r="EQP1" s="77" t="s">
        <v>3908</v>
      </c>
      <c r="EQQ1" s="77" t="s">
        <v>3909</v>
      </c>
      <c r="EQR1" s="77" t="s">
        <v>3910</v>
      </c>
      <c r="EQS1" s="77" t="s">
        <v>3911</v>
      </c>
      <c r="EQT1" s="77" t="s">
        <v>3912</v>
      </c>
      <c r="EQU1" s="77" t="s">
        <v>3913</v>
      </c>
      <c r="EQV1" s="77" t="s">
        <v>3914</v>
      </c>
      <c r="EQW1" s="77" t="s">
        <v>3915</v>
      </c>
      <c r="EQX1" s="77" t="s">
        <v>3916</v>
      </c>
      <c r="EQY1" s="77" t="s">
        <v>3917</v>
      </c>
      <c r="EQZ1" s="77" t="s">
        <v>3918</v>
      </c>
      <c r="ERA1" s="77" t="s">
        <v>3919</v>
      </c>
      <c r="ERB1" s="77" t="s">
        <v>3920</v>
      </c>
      <c r="ERC1" s="77" t="s">
        <v>3921</v>
      </c>
      <c r="ERD1" s="77" t="s">
        <v>3922</v>
      </c>
      <c r="ERE1" s="77" t="s">
        <v>3923</v>
      </c>
      <c r="ERF1" s="77" t="s">
        <v>3924</v>
      </c>
      <c r="ERG1" s="77" t="s">
        <v>3925</v>
      </c>
      <c r="ERH1" s="77" t="s">
        <v>3926</v>
      </c>
      <c r="ERI1" s="77" t="s">
        <v>3927</v>
      </c>
      <c r="ERJ1" s="77" t="s">
        <v>3928</v>
      </c>
      <c r="ERK1" s="77" t="s">
        <v>3929</v>
      </c>
      <c r="ERL1" s="77" t="s">
        <v>3930</v>
      </c>
      <c r="ERM1" s="77" t="s">
        <v>3931</v>
      </c>
      <c r="ERN1" s="77" t="s">
        <v>3932</v>
      </c>
      <c r="ERO1" s="77" t="s">
        <v>3933</v>
      </c>
      <c r="ERP1" s="77" t="s">
        <v>3934</v>
      </c>
      <c r="ERQ1" s="77" t="s">
        <v>3935</v>
      </c>
      <c r="ERR1" s="77" t="s">
        <v>3936</v>
      </c>
      <c r="ERS1" s="77" t="s">
        <v>3937</v>
      </c>
      <c r="ERT1" s="77" t="s">
        <v>3938</v>
      </c>
      <c r="ERU1" s="77" t="s">
        <v>3939</v>
      </c>
      <c r="ERV1" s="77" t="s">
        <v>3940</v>
      </c>
      <c r="ERW1" s="77" t="s">
        <v>3941</v>
      </c>
      <c r="ERX1" s="77" t="s">
        <v>3942</v>
      </c>
      <c r="ERY1" s="77" t="s">
        <v>3943</v>
      </c>
      <c r="ERZ1" s="77" t="s">
        <v>3944</v>
      </c>
      <c r="ESA1" s="77" t="s">
        <v>3945</v>
      </c>
      <c r="ESB1" s="77" t="s">
        <v>3946</v>
      </c>
      <c r="ESC1" s="77" t="s">
        <v>3947</v>
      </c>
      <c r="ESD1" s="77" t="s">
        <v>3948</v>
      </c>
      <c r="ESE1" s="77" t="s">
        <v>3949</v>
      </c>
      <c r="ESF1" s="77" t="s">
        <v>3950</v>
      </c>
      <c r="ESG1" s="77" t="s">
        <v>3951</v>
      </c>
      <c r="ESH1" s="77" t="s">
        <v>3952</v>
      </c>
      <c r="ESI1" s="77" t="s">
        <v>3953</v>
      </c>
      <c r="ESJ1" s="77" t="s">
        <v>3954</v>
      </c>
      <c r="ESK1" s="77" t="s">
        <v>3955</v>
      </c>
      <c r="ESL1" s="77" t="s">
        <v>3956</v>
      </c>
      <c r="ESM1" s="77" t="s">
        <v>3957</v>
      </c>
      <c r="ESN1" s="77" t="s">
        <v>3958</v>
      </c>
      <c r="ESO1" s="77" t="s">
        <v>3959</v>
      </c>
      <c r="ESP1" s="77" t="s">
        <v>3960</v>
      </c>
      <c r="ESQ1" s="77" t="s">
        <v>3961</v>
      </c>
      <c r="ESR1" s="77" t="s">
        <v>3962</v>
      </c>
      <c r="ESS1" s="77" t="s">
        <v>3963</v>
      </c>
      <c r="EST1" s="77" t="s">
        <v>3964</v>
      </c>
      <c r="ESU1" s="77" t="s">
        <v>3965</v>
      </c>
      <c r="ESV1" s="77" t="s">
        <v>3966</v>
      </c>
      <c r="ESW1" s="77" t="s">
        <v>3967</v>
      </c>
      <c r="ESX1" s="77" t="s">
        <v>3968</v>
      </c>
      <c r="ESY1" s="77" t="s">
        <v>3969</v>
      </c>
      <c r="ESZ1" s="77" t="s">
        <v>3970</v>
      </c>
      <c r="ETA1" s="77" t="s">
        <v>3971</v>
      </c>
      <c r="ETB1" s="77" t="s">
        <v>3972</v>
      </c>
      <c r="ETC1" s="77" t="s">
        <v>3973</v>
      </c>
      <c r="ETD1" s="77" t="s">
        <v>3974</v>
      </c>
      <c r="ETE1" s="77" t="s">
        <v>3975</v>
      </c>
      <c r="ETF1" s="77" t="s">
        <v>3976</v>
      </c>
      <c r="ETG1" s="77" t="s">
        <v>3977</v>
      </c>
      <c r="ETH1" s="77" t="s">
        <v>3978</v>
      </c>
      <c r="ETI1" s="77" t="s">
        <v>3979</v>
      </c>
      <c r="ETJ1" s="77" t="s">
        <v>3980</v>
      </c>
      <c r="ETK1" s="77" t="s">
        <v>3981</v>
      </c>
      <c r="ETL1" s="77" t="s">
        <v>3982</v>
      </c>
      <c r="ETM1" s="77" t="s">
        <v>3983</v>
      </c>
      <c r="ETN1" s="77" t="s">
        <v>3984</v>
      </c>
      <c r="ETO1" s="77" t="s">
        <v>3985</v>
      </c>
      <c r="ETP1" s="77" t="s">
        <v>3986</v>
      </c>
      <c r="ETQ1" s="77" t="s">
        <v>3987</v>
      </c>
      <c r="ETR1" s="77" t="s">
        <v>3988</v>
      </c>
      <c r="ETS1" s="77" t="s">
        <v>3989</v>
      </c>
      <c r="ETT1" s="77" t="s">
        <v>3990</v>
      </c>
      <c r="ETU1" s="77" t="s">
        <v>3991</v>
      </c>
      <c r="ETV1" s="77" t="s">
        <v>3992</v>
      </c>
      <c r="ETW1" s="77" t="s">
        <v>3993</v>
      </c>
      <c r="ETX1" s="77" t="s">
        <v>3994</v>
      </c>
      <c r="ETY1" s="77" t="s">
        <v>3995</v>
      </c>
      <c r="ETZ1" s="77" t="s">
        <v>3996</v>
      </c>
      <c r="EUA1" s="77" t="s">
        <v>3997</v>
      </c>
      <c r="EUB1" s="77" t="s">
        <v>3998</v>
      </c>
      <c r="EUC1" s="77" t="s">
        <v>3999</v>
      </c>
      <c r="EUD1" s="77" t="s">
        <v>4000</v>
      </c>
      <c r="EUE1" s="77" t="s">
        <v>4001</v>
      </c>
      <c r="EUF1" s="77" t="s">
        <v>4002</v>
      </c>
      <c r="EUG1" s="77" t="s">
        <v>4003</v>
      </c>
      <c r="EUH1" s="77" t="s">
        <v>4004</v>
      </c>
      <c r="EUI1" s="77" t="s">
        <v>4005</v>
      </c>
      <c r="EUJ1" s="77" t="s">
        <v>4006</v>
      </c>
      <c r="EUK1" s="77" t="s">
        <v>4007</v>
      </c>
      <c r="EUL1" s="77" t="s">
        <v>4008</v>
      </c>
      <c r="EUM1" s="77" t="s">
        <v>4009</v>
      </c>
      <c r="EUN1" s="77" t="s">
        <v>4010</v>
      </c>
      <c r="EUO1" s="77" t="s">
        <v>4011</v>
      </c>
      <c r="EUP1" s="77" t="s">
        <v>4012</v>
      </c>
      <c r="EUQ1" s="77" t="s">
        <v>4013</v>
      </c>
      <c r="EUR1" s="77" t="s">
        <v>4014</v>
      </c>
      <c r="EUS1" s="77" t="s">
        <v>4015</v>
      </c>
      <c r="EUT1" s="77" t="s">
        <v>4016</v>
      </c>
      <c r="EUU1" s="77" t="s">
        <v>4017</v>
      </c>
      <c r="EUV1" s="77" t="s">
        <v>4018</v>
      </c>
      <c r="EUW1" s="77" t="s">
        <v>4019</v>
      </c>
      <c r="EUX1" s="77" t="s">
        <v>4020</v>
      </c>
      <c r="EUY1" s="77" t="s">
        <v>4021</v>
      </c>
      <c r="EUZ1" s="77" t="s">
        <v>4022</v>
      </c>
      <c r="EVA1" s="77" t="s">
        <v>4023</v>
      </c>
      <c r="EVB1" s="77" t="s">
        <v>4024</v>
      </c>
      <c r="EVC1" s="77" t="s">
        <v>4025</v>
      </c>
      <c r="EVD1" s="77" t="s">
        <v>4026</v>
      </c>
      <c r="EVE1" s="77" t="s">
        <v>4027</v>
      </c>
      <c r="EVF1" s="77" t="s">
        <v>4028</v>
      </c>
      <c r="EVG1" s="77" t="s">
        <v>4029</v>
      </c>
      <c r="EVH1" s="77" t="s">
        <v>4030</v>
      </c>
      <c r="EVI1" s="77" t="s">
        <v>4031</v>
      </c>
      <c r="EVJ1" s="77" t="s">
        <v>4032</v>
      </c>
      <c r="EVK1" s="77" t="s">
        <v>4033</v>
      </c>
      <c r="EVL1" s="77" t="s">
        <v>4034</v>
      </c>
      <c r="EVM1" s="77" t="s">
        <v>4035</v>
      </c>
      <c r="EVN1" s="77" t="s">
        <v>4036</v>
      </c>
      <c r="EVO1" s="77" t="s">
        <v>4037</v>
      </c>
      <c r="EVP1" s="77" t="s">
        <v>4038</v>
      </c>
      <c r="EVQ1" s="77" t="s">
        <v>4039</v>
      </c>
      <c r="EVR1" s="77" t="s">
        <v>4040</v>
      </c>
      <c r="EVS1" s="77" t="s">
        <v>4041</v>
      </c>
      <c r="EVT1" s="77" t="s">
        <v>4042</v>
      </c>
      <c r="EVU1" s="77" t="s">
        <v>4043</v>
      </c>
      <c r="EVV1" s="77" t="s">
        <v>4044</v>
      </c>
      <c r="EVW1" s="77" t="s">
        <v>4045</v>
      </c>
      <c r="EVX1" s="77" t="s">
        <v>4046</v>
      </c>
      <c r="EVY1" s="77" t="s">
        <v>4047</v>
      </c>
      <c r="EVZ1" s="77" t="s">
        <v>4048</v>
      </c>
      <c r="EWA1" s="77" t="s">
        <v>4049</v>
      </c>
      <c r="EWB1" s="77" t="s">
        <v>4050</v>
      </c>
      <c r="EWC1" s="77" t="s">
        <v>4051</v>
      </c>
      <c r="EWD1" s="77" t="s">
        <v>4052</v>
      </c>
      <c r="EWE1" s="77" t="s">
        <v>4053</v>
      </c>
      <c r="EWF1" s="77" t="s">
        <v>4054</v>
      </c>
      <c r="EWG1" s="77" t="s">
        <v>4055</v>
      </c>
      <c r="EWH1" s="77" t="s">
        <v>4056</v>
      </c>
      <c r="EWI1" s="77" t="s">
        <v>4057</v>
      </c>
      <c r="EWJ1" s="77" t="s">
        <v>4058</v>
      </c>
      <c r="EWK1" s="77" t="s">
        <v>4059</v>
      </c>
      <c r="EWL1" s="77" t="s">
        <v>4060</v>
      </c>
      <c r="EWM1" s="77" t="s">
        <v>4061</v>
      </c>
      <c r="EWN1" s="77" t="s">
        <v>4062</v>
      </c>
      <c r="EWO1" s="77" t="s">
        <v>4063</v>
      </c>
      <c r="EWP1" s="77" t="s">
        <v>4064</v>
      </c>
      <c r="EWQ1" s="77" t="s">
        <v>4065</v>
      </c>
      <c r="EWR1" s="77" t="s">
        <v>4066</v>
      </c>
      <c r="EWS1" s="77" t="s">
        <v>4067</v>
      </c>
      <c r="EWT1" s="77" t="s">
        <v>4068</v>
      </c>
      <c r="EWU1" s="77" t="s">
        <v>4069</v>
      </c>
      <c r="EWV1" s="77" t="s">
        <v>4070</v>
      </c>
      <c r="EWW1" s="77" t="s">
        <v>4071</v>
      </c>
      <c r="EWX1" s="77" t="s">
        <v>4072</v>
      </c>
      <c r="EWY1" s="77" t="s">
        <v>4073</v>
      </c>
      <c r="EWZ1" s="77" t="s">
        <v>4074</v>
      </c>
      <c r="EXA1" s="77" t="s">
        <v>4075</v>
      </c>
      <c r="EXB1" s="77" t="s">
        <v>4076</v>
      </c>
      <c r="EXC1" s="77" t="s">
        <v>4077</v>
      </c>
      <c r="EXD1" s="77" t="s">
        <v>4078</v>
      </c>
      <c r="EXE1" s="77" t="s">
        <v>4079</v>
      </c>
      <c r="EXF1" s="77" t="s">
        <v>4080</v>
      </c>
      <c r="EXG1" s="77" t="s">
        <v>4081</v>
      </c>
      <c r="EXH1" s="77" t="s">
        <v>4082</v>
      </c>
      <c r="EXI1" s="77" t="s">
        <v>4083</v>
      </c>
      <c r="EXJ1" s="77" t="s">
        <v>4084</v>
      </c>
      <c r="EXK1" s="77" t="s">
        <v>4085</v>
      </c>
      <c r="EXL1" s="77" t="s">
        <v>4086</v>
      </c>
      <c r="EXM1" s="77" t="s">
        <v>4087</v>
      </c>
      <c r="EXN1" s="77" t="s">
        <v>4088</v>
      </c>
      <c r="EXO1" s="77" t="s">
        <v>4089</v>
      </c>
      <c r="EXP1" s="77" t="s">
        <v>4090</v>
      </c>
      <c r="EXQ1" s="77" t="s">
        <v>4091</v>
      </c>
      <c r="EXR1" s="77" t="s">
        <v>4092</v>
      </c>
      <c r="EXS1" s="77" t="s">
        <v>4093</v>
      </c>
      <c r="EXT1" s="77" t="s">
        <v>4094</v>
      </c>
      <c r="EXU1" s="77" t="s">
        <v>4095</v>
      </c>
      <c r="EXV1" s="77" t="s">
        <v>4096</v>
      </c>
      <c r="EXW1" s="77" t="s">
        <v>4097</v>
      </c>
      <c r="EXX1" s="77" t="s">
        <v>4098</v>
      </c>
      <c r="EXY1" s="77" t="s">
        <v>4099</v>
      </c>
      <c r="EXZ1" s="77" t="s">
        <v>4100</v>
      </c>
      <c r="EYA1" s="77" t="s">
        <v>4101</v>
      </c>
      <c r="EYB1" s="77" t="s">
        <v>4102</v>
      </c>
      <c r="EYC1" s="77" t="s">
        <v>4103</v>
      </c>
      <c r="EYD1" s="77" t="s">
        <v>4104</v>
      </c>
      <c r="EYE1" s="77" t="s">
        <v>4105</v>
      </c>
      <c r="EYF1" s="77" t="s">
        <v>4106</v>
      </c>
      <c r="EYG1" s="77" t="s">
        <v>4107</v>
      </c>
      <c r="EYH1" s="77" t="s">
        <v>4108</v>
      </c>
      <c r="EYI1" s="77" t="s">
        <v>4109</v>
      </c>
      <c r="EYJ1" s="77" t="s">
        <v>4110</v>
      </c>
      <c r="EYK1" s="77" t="s">
        <v>4111</v>
      </c>
      <c r="EYL1" s="77" t="s">
        <v>4112</v>
      </c>
      <c r="EYM1" s="77" t="s">
        <v>4113</v>
      </c>
      <c r="EYN1" s="77" t="s">
        <v>4114</v>
      </c>
      <c r="EYO1" s="77" t="s">
        <v>4115</v>
      </c>
      <c r="EYP1" s="77" t="s">
        <v>4116</v>
      </c>
      <c r="EYQ1" s="77" t="s">
        <v>4117</v>
      </c>
      <c r="EYR1" s="77" t="s">
        <v>4118</v>
      </c>
      <c r="EYS1" s="77" t="s">
        <v>4119</v>
      </c>
      <c r="EYT1" s="77" t="s">
        <v>4120</v>
      </c>
      <c r="EYU1" s="77" t="s">
        <v>4121</v>
      </c>
      <c r="EYV1" s="77" t="s">
        <v>4122</v>
      </c>
      <c r="EYW1" s="77" t="s">
        <v>4123</v>
      </c>
      <c r="EYX1" s="77" t="s">
        <v>4124</v>
      </c>
      <c r="EYY1" s="77" t="s">
        <v>4125</v>
      </c>
      <c r="EYZ1" s="77" t="s">
        <v>4126</v>
      </c>
      <c r="EZA1" s="77" t="s">
        <v>4127</v>
      </c>
      <c r="EZB1" s="77" t="s">
        <v>4128</v>
      </c>
      <c r="EZC1" s="77" t="s">
        <v>4129</v>
      </c>
      <c r="EZD1" s="77" t="s">
        <v>4130</v>
      </c>
      <c r="EZE1" s="77" t="s">
        <v>4131</v>
      </c>
      <c r="EZF1" s="77" t="s">
        <v>4132</v>
      </c>
      <c r="EZG1" s="77" t="s">
        <v>4133</v>
      </c>
      <c r="EZH1" s="77" t="s">
        <v>4134</v>
      </c>
      <c r="EZI1" s="77" t="s">
        <v>4135</v>
      </c>
      <c r="EZJ1" s="77" t="s">
        <v>4136</v>
      </c>
      <c r="EZK1" s="77" t="s">
        <v>4137</v>
      </c>
      <c r="EZL1" s="77" t="s">
        <v>4138</v>
      </c>
      <c r="EZM1" s="77" t="s">
        <v>4139</v>
      </c>
      <c r="EZN1" s="77" t="s">
        <v>4140</v>
      </c>
      <c r="EZO1" s="77" t="s">
        <v>4141</v>
      </c>
      <c r="EZP1" s="77" t="s">
        <v>4142</v>
      </c>
      <c r="EZQ1" s="77" t="s">
        <v>4143</v>
      </c>
      <c r="EZR1" s="77" t="s">
        <v>4144</v>
      </c>
      <c r="EZS1" s="77" t="s">
        <v>4145</v>
      </c>
      <c r="EZT1" s="77" t="s">
        <v>4146</v>
      </c>
      <c r="EZU1" s="77" t="s">
        <v>4147</v>
      </c>
      <c r="EZV1" s="77" t="s">
        <v>4148</v>
      </c>
      <c r="EZW1" s="77" t="s">
        <v>4149</v>
      </c>
      <c r="EZX1" s="77" t="s">
        <v>4150</v>
      </c>
      <c r="EZY1" s="77" t="s">
        <v>4151</v>
      </c>
      <c r="EZZ1" s="77" t="s">
        <v>4152</v>
      </c>
      <c r="FAA1" s="77" t="s">
        <v>4153</v>
      </c>
      <c r="FAB1" s="77" t="s">
        <v>4154</v>
      </c>
      <c r="FAC1" s="77" t="s">
        <v>4155</v>
      </c>
      <c r="FAD1" s="77" t="s">
        <v>4156</v>
      </c>
      <c r="FAE1" s="77" t="s">
        <v>4157</v>
      </c>
      <c r="FAF1" s="77" t="s">
        <v>4158</v>
      </c>
      <c r="FAG1" s="77" t="s">
        <v>4159</v>
      </c>
      <c r="FAH1" s="77" t="s">
        <v>4160</v>
      </c>
      <c r="FAI1" s="77" t="s">
        <v>4161</v>
      </c>
      <c r="FAJ1" s="77" t="s">
        <v>4162</v>
      </c>
      <c r="FAK1" s="77" t="s">
        <v>4163</v>
      </c>
      <c r="FAL1" s="77" t="s">
        <v>4164</v>
      </c>
      <c r="FAM1" s="77" t="s">
        <v>4165</v>
      </c>
      <c r="FAN1" s="77" t="s">
        <v>4166</v>
      </c>
      <c r="FAO1" s="77" t="s">
        <v>4167</v>
      </c>
      <c r="FAP1" s="77" t="s">
        <v>4168</v>
      </c>
      <c r="FAQ1" s="77" t="s">
        <v>4169</v>
      </c>
      <c r="FAR1" s="77" t="s">
        <v>4170</v>
      </c>
      <c r="FAS1" s="77" t="s">
        <v>4171</v>
      </c>
      <c r="FAT1" s="77" t="s">
        <v>4172</v>
      </c>
      <c r="FAU1" s="77" t="s">
        <v>4173</v>
      </c>
      <c r="FAV1" s="77" t="s">
        <v>4174</v>
      </c>
      <c r="FAW1" s="77" t="s">
        <v>4175</v>
      </c>
      <c r="FAX1" s="77" t="s">
        <v>4176</v>
      </c>
      <c r="FAY1" s="77" t="s">
        <v>4177</v>
      </c>
      <c r="FAZ1" s="77" t="s">
        <v>4178</v>
      </c>
      <c r="FBA1" s="77" t="s">
        <v>4179</v>
      </c>
      <c r="FBB1" s="77" t="s">
        <v>4180</v>
      </c>
      <c r="FBC1" s="77" t="s">
        <v>4181</v>
      </c>
      <c r="FBD1" s="77" t="s">
        <v>4182</v>
      </c>
      <c r="FBE1" s="77" t="s">
        <v>4183</v>
      </c>
      <c r="FBF1" s="77" t="s">
        <v>4184</v>
      </c>
      <c r="FBG1" s="77" t="s">
        <v>4185</v>
      </c>
      <c r="FBH1" s="77" t="s">
        <v>4186</v>
      </c>
      <c r="FBI1" s="77" t="s">
        <v>4187</v>
      </c>
      <c r="FBJ1" s="77" t="s">
        <v>4188</v>
      </c>
      <c r="FBK1" s="77" t="s">
        <v>4189</v>
      </c>
      <c r="FBL1" s="77" t="s">
        <v>4190</v>
      </c>
      <c r="FBM1" s="77" t="s">
        <v>4191</v>
      </c>
      <c r="FBN1" s="77" t="s">
        <v>4192</v>
      </c>
      <c r="FBO1" s="77" t="s">
        <v>4193</v>
      </c>
      <c r="FBP1" s="77" t="s">
        <v>4194</v>
      </c>
      <c r="FBQ1" s="77" t="s">
        <v>4195</v>
      </c>
      <c r="FBR1" s="77" t="s">
        <v>4196</v>
      </c>
      <c r="FBS1" s="77" t="s">
        <v>4197</v>
      </c>
      <c r="FBT1" s="77" t="s">
        <v>4198</v>
      </c>
      <c r="FBU1" s="77" t="s">
        <v>4199</v>
      </c>
      <c r="FBV1" s="77" t="s">
        <v>4200</v>
      </c>
      <c r="FBW1" s="77" t="s">
        <v>4201</v>
      </c>
      <c r="FBX1" s="77" t="s">
        <v>4202</v>
      </c>
      <c r="FBY1" s="77" t="s">
        <v>4203</v>
      </c>
      <c r="FBZ1" s="77" t="s">
        <v>4204</v>
      </c>
      <c r="FCA1" s="77" t="s">
        <v>4205</v>
      </c>
      <c r="FCB1" s="77" t="s">
        <v>4206</v>
      </c>
      <c r="FCC1" s="77" t="s">
        <v>4207</v>
      </c>
      <c r="FCD1" s="77" t="s">
        <v>4208</v>
      </c>
      <c r="FCE1" s="77" t="s">
        <v>4209</v>
      </c>
      <c r="FCF1" s="77" t="s">
        <v>4210</v>
      </c>
      <c r="FCG1" s="77" t="s">
        <v>4211</v>
      </c>
      <c r="FCH1" s="77" t="s">
        <v>4212</v>
      </c>
      <c r="FCI1" s="77" t="s">
        <v>4213</v>
      </c>
      <c r="FCJ1" s="77" t="s">
        <v>4214</v>
      </c>
      <c r="FCK1" s="77" t="s">
        <v>4215</v>
      </c>
      <c r="FCL1" s="77" t="s">
        <v>4216</v>
      </c>
      <c r="FCM1" s="77" t="s">
        <v>4217</v>
      </c>
      <c r="FCN1" s="77" t="s">
        <v>4218</v>
      </c>
      <c r="FCO1" s="77" t="s">
        <v>4219</v>
      </c>
      <c r="FCP1" s="77" t="s">
        <v>4220</v>
      </c>
      <c r="FCQ1" s="77" t="s">
        <v>4221</v>
      </c>
      <c r="FCR1" s="77" t="s">
        <v>4222</v>
      </c>
      <c r="FCS1" s="77" t="s">
        <v>4223</v>
      </c>
      <c r="FCT1" s="77" t="s">
        <v>4224</v>
      </c>
      <c r="FCU1" s="77" t="s">
        <v>4225</v>
      </c>
      <c r="FCV1" s="77" t="s">
        <v>4226</v>
      </c>
      <c r="FCW1" s="77" t="s">
        <v>4227</v>
      </c>
      <c r="FCX1" s="77" t="s">
        <v>4228</v>
      </c>
      <c r="FCY1" s="77" t="s">
        <v>4229</v>
      </c>
      <c r="FCZ1" s="77" t="s">
        <v>4230</v>
      </c>
      <c r="FDA1" s="77" t="s">
        <v>4231</v>
      </c>
      <c r="FDB1" s="77" t="s">
        <v>4232</v>
      </c>
      <c r="FDC1" s="77" t="s">
        <v>4233</v>
      </c>
      <c r="FDD1" s="77" t="s">
        <v>4234</v>
      </c>
      <c r="FDE1" s="77" t="s">
        <v>4235</v>
      </c>
      <c r="FDF1" s="77" t="s">
        <v>4236</v>
      </c>
      <c r="FDG1" s="77" t="s">
        <v>4237</v>
      </c>
      <c r="FDH1" s="77" t="s">
        <v>4238</v>
      </c>
      <c r="FDI1" s="77" t="s">
        <v>4239</v>
      </c>
      <c r="FDJ1" s="77" t="s">
        <v>4240</v>
      </c>
      <c r="FDK1" s="77" t="s">
        <v>4241</v>
      </c>
      <c r="FDL1" s="77" t="s">
        <v>4242</v>
      </c>
      <c r="FDM1" s="77" t="s">
        <v>4243</v>
      </c>
      <c r="FDN1" s="77" t="s">
        <v>4244</v>
      </c>
      <c r="FDO1" s="77" t="s">
        <v>4245</v>
      </c>
      <c r="FDP1" s="77" t="s">
        <v>4246</v>
      </c>
      <c r="FDQ1" s="77" t="s">
        <v>4247</v>
      </c>
      <c r="FDR1" s="77" t="s">
        <v>4248</v>
      </c>
      <c r="FDS1" s="77" t="s">
        <v>4249</v>
      </c>
      <c r="FDT1" s="77" t="s">
        <v>4250</v>
      </c>
      <c r="FDU1" s="77" t="s">
        <v>4251</v>
      </c>
      <c r="FDV1" s="77" t="s">
        <v>4252</v>
      </c>
      <c r="FDW1" s="77" t="s">
        <v>4253</v>
      </c>
      <c r="FDX1" s="77" t="s">
        <v>4254</v>
      </c>
      <c r="FDY1" s="77" t="s">
        <v>4255</v>
      </c>
      <c r="FDZ1" s="77" t="s">
        <v>4256</v>
      </c>
      <c r="FEA1" s="77" t="s">
        <v>4257</v>
      </c>
      <c r="FEB1" s="77" t="s">
        <v>4258</v>
      </c>
      <c r="FEC1" s="77" t="s">
        <v>4259</v>
      </c>
      <c r="FED1" s="77" t="s">
        <v>4260</v>
      </c>
      <c r="FEE1" s="77" t="s">
        <v>4261</v>
      </c>
      <c r="FEF1" s="77" t="s">
        <v>4262</v>
      </c>
      <c r="FEG1" s="77" t="s">
        <v>4263</v>
      </c>
      <c r="FEH1" s="77" t="s">
        <v>4264</v>
      </c>
      <c r="FEI1" s="77" t="s">
        <v>4265</v>
      </c>
      <c r="FEJ1" s="77" t="s">
        <v>4266</v>
      </c>
      <c r="FEK1" s="77" t="s">
        <v>4267</v>
      </c>
      <c r="FEL1" s="77" t="s">
        <v>4268</v>
      </c>
      <c r="FEM1" s="77" t="s">
        <v>4269</v>
      </c>
      <c r="FEN1" s="77" t="s">
        <v>4270</v>
      </c>
      <c r="FEO1" s="77" t="s">
        <v>4271</v>
      </c>
      <c r="FEP1" s="77" t="s">
        <v>4272</v>
      </c>
      <c r="FEQ1" s="77" t="s">
        <v>4273</v>
      </c>
      <c r="FER1" s="77" t="s">
        <v>4274</v>
      </c>
      <c r="FES1" s="77" t="s">
        <v>4275</v>
      </c>
      <c r="FET1" s="77" t="s">
        <v>4276</v>
      </c>
      <c r="FEU1" s="77" t="s">
        <v>4277</v>
      </c>
      <c r="FEV1" s="77" t="s">
        <v>4278</v>
      </c>
      <c r="FEW1" s="77" t="s">
        <v>4279</v>
      </c>
      <c r="FEX1" s="77" t="s">
        <v>4280</v>
      </c>
      <c r="FEY1" s="77" t="s">
        <v>4281</v>
      </c>
      <c r="FEZ1" s="77" t="s">
        <v>4282</v>
      </c>
      <c r="FFA1" s="77" t="s">
        <v>4283</v>
      </c>
      <c r="FFB1" s="77" t="s">
        <v>4284</v>
      </c>
      <c r="FFC1" s="77" t="s">
        <v>4285</v>
      </c>
      <c r="FFD1" s="77" t="s">
        <v>4286</v>
      </c>
      <c r="FFE1" s="77" t="s">
        <v>4287</v>
      </c>
      <c r="FFF1" s="77" t="s">
        <v>4288</v>
      </c>
      <c r="FFG1" s="77" t="s">
        <v>4289</v>
      </c>
      <c r="FFH1" s="77" t="s">
        <v>4290</v>
      </c>
      <c r="FFI1" s="77" t="s">
        <v>4291</v>
      </c>
      <c r="FFJ1" s="77" t="s">
        <v>4292</v>
      </c>
      <c r="FFK1" s="77" t="s">
        <v>4293</v>
      </c>
      <c r="FFL1" s="77" t="s">
        <v>4294</v>
      </c>
      <c r="FFM1" s="77" t="s">
        <v>4295</v>
      </c>
      <c r="FFN1" s="77" t="s">
        <v>4296</v>
      </c>
      <c r="FFO1" s="77" t="s">
        <v>4297</v>
      </c>
      <c r="FFP1" s="77" t="s">
        <v>4298</v>
      </c>
      <c r="FFQ1" s="77" t="s">
        <v>4299</v>
      </c>
      <c r="FFR1" s="77" t="s">
        <v>4300</v>
      </c>
      <c r="FFS1" s="77" t="s">
        <v>4301</v>
      </c>
      <c r="FFT1" s="77" t="s">
        <v>4302</v>
      </c>
      <c r="FFU1" s="77" t="s">
        <v>4303</v>
      </c>
      <c r="FFV1" s="77" t="s">
        <v>4304</v>
      </c>
      <c r="FFW1" s="77" t="s">
        <v>4305</v>
      </c>
      <c r="FFX1" s="77" t="s">
        <v>4306</v>
      </c>
      <c r="FFY1" s="77" t="s">
        <v>4307</v>
      </c>
      <c r="FFZ1" s="77" t="s">
        <v>4308</v>
      </c>
      <c r="FGA1" s="77" t="s">
        <v>4309</v>
      </c>
      <c r="FGB1" s="77" t="s">
        <v>4310</v>
      </c>
      <c r="FGC1" s="77" t="s">
        <v>4311</v>
      </c>
      <c r="FGD1" s="77" t="s">
        <v>4312</v>
      </c>
      <c r="FGE1" s="77" t="s">
        <v>4313</v>
      </c>
      <c r="FGF1" s="77" t="s">
        <v>4314</v>
      </c>
      <c r="FGG1" s="77" t="s">
        <v>4315</v>
      </c>
      <c r="FGH1" s="77" t="s">
        <v>4316</v>
      </c>
      <c r="FGI1" s="77" t="s">
        <v>4317</v>
      </c>
      <c r="FGJ1" s="77" t="s">
        <v>4318</v>
      </c>
      <c r="FGK1" s="77" t="s">
        <v>4319</v>
      </c>
      <c r="FGL1" s="77" t="s">
        <v>4320</v>
      </c>
      <c r="FGM1" s="77" t="s">
        <v>4321</v>
      </c>
      <c r="FGN1" s="77" t="s">
        <v>4322</v>
      </c>
      <c r="FGO1" s="77" t="s">
        <v>4323</v>
      </c>
      <c r="FGP1" s="77" t="s">
        <v>4324</v>
      </c>
      <c r="FGQ1" s="77" t="s">
        <v>4325</v>
      </c>
      <c r="FGR1" s="77" t="s">
        <v>4326</v>
      </c>
      <c r="FGS1" s="77" t="s">
        <v>4327</v>
      </c>
      <c r="FGT1" s="77" t="s">
        <v>4328</v>
      </c>
      <c r="FGU1" s="77" t="s">
        <v>4329</v>
      </c>
      <c r="FGV1" s="77" t="s">
        <v>4330</v>
      </c>
      <c r="FGW1" s="77" t="s">
        <v>4331</v>
      </c>
      <c r="FGX1" s="77" t="s">
        <v>4332</v>
      </c>
      <c r="FGY1" s="77" t="s">
        <v>4333</v>
      </c>
      <c r="FGZ1" s="77" t="s">
        <v>4334</v>
      </c>
      <c r="FHA1" s="77" t="s">
        <v>4335</v>
      </c>
      <c r="FHB1" s="77" t="s">
        <v>4336</v>
      </c>
      <c r="FHC1" s="77" t="s">
        <v>4337</v>
      </c>
      <c r="FHD1" s="77" t="s">
        <v>4338</v>
      </c>
      <c r="FHE1" s="77" t="s">
        <v>4339</v>
      </c>
      <c r="FHF1" s="77" t="s">
        <v>4340</v>
      </c>
      <c r="FHG1" s="77" t="s">
        <v>4341</v>
      </c>
      <c r="FHH1" s="77" t="s">
        <v>4342</v>
      </c>
      <c r="FHI1" s="77" t="s">
        <v>4343</v>
      </c>
      <c r="FHJ1" s="77" t="s">
        <v>4344</v>
      </c>
      <c r="FHK1" s="77" t="s">
        <v>4345</v>
      </c>
      <c r="FHL1" s="77" t="s">
        <v>4346</v>
      </c>
      <c r="FHM1" s="77" t="s">
        <v>4347</v>
      </c>
      <c r="FHN1" s="77" t="s">
        <v>4348</v>
      </c>
      <c r="FHO1" s="77" t="s">
        <v>4349</v>
      </c>
      <c r="FHP1" s="77" t="s">
        <v>4350</v>
      </c>
      <c r="FHQ1" s="77" t="s">
        <v>4351</v>
      </c>
      <c r="FHR1" s="77" t="s">
        <v>4352</v>
      </c>
      <c r="FHS1" s="77" t="s">
        <v>4353</v>
      </c>
      <c r="FHT1" s="77" t="s">
        <v>4354</v>
      </c>
      <c r="FHU1" s="77" t="s">
        <v>4355</v>
      </c>
      <c r="FHV1" s="77" t="s">
        <v>4356</v>
      </c>
      <c r="FHW1" s="77" t="s">
        <v>4357</v>
      </c>
      <c r="FHX1" s="77" t="s">
        <v>4358</v>
      </c>
      <c r="FHY1" s="77" t="s">
        <v>4359</v>
      </c>
      <c r="FHZ1" s="77" t="s">
        <v>4360</v>
      </c>
      <c r="FIA1" s="77" t="s">
        <v>4361</v>
      </c>
      <c r="FIB1" s="77" t="s">
        <v>4362</v>
      </c>
      <c r="FIC1" s="77" t="s">
        <v>4363</v>
      </c>
      <c r="FID1" s="77" t="s">
        <v>4364</v>
      </c>
      <c r="FIE1" s="77" t="s">
        <v>4365</v>
      </c>
      <c r="FIF1" s="77" t="s">
        <v>4366</v>
      </c>
      <c r="FIG1" s="77" t="s">
        <v>4367</v>
      </c>
      <c r="FIH1" s="77" t="s">
        <v>4368</v>
      </c>
      <c r="FII1" s="77" t="s">
        <v>4369</v>
      </c>
      <c r="FIJ1" s="77" t="s">
        <v>4370</v>
      </c>
      <c r="FIK1" s="77" t="s">
        <v>4371</v>
      </c>
      <c r="FIL1" s="77" t="s">
        <v>4372</v>
      </c>
      <c r="FIM1" s="77" t="s">
        <v>4373</v>
      </c>
      <c r="FIN1" s="77" t="s">
        <v>4374</v>
      </c>
      <c r="FIO1" s="77" t="s">
        <v>4375</v>
      </c>
      <c r="FIP1" s="77" t="s">
        <v>4376</v>
      </c>
      <c r="FIQ1" s="77" t="s">
        <v>4377</v>
      </c>
      <c r="FIR1" s="77" t="s">
        <v>4378</v>
      </c>
      <c r="FIS1" s="77" t="s">
        <v>4379</v>
      </c>
      <c r="FIT1" s="77" t="s">
        <v>4380</v>
      </c>
      <c r="FIU1" s="77" t="s">
        <v>4381</v>
      </c>
      <c r="FIV1" s="77" t="s">
        <v>4382</v>
      </c>
      <c r="FIW1" s="77" t="s">
        <v>4383</v>
      </c>
      <c r="FIX1" s="77" t="s">
        <v>4384</v>
      </c>
      <c r="FIY1" s="77" t="s">
        <v>4385</v>
      </c>
      <c r="FIZ1" s="77" t="s">
        <v>4386</v>
      </c>
      <c r="FJA1" s="77" t="s">
        <v>4387</v>
      </c>
      <c r="FJB1" s="77" t="s">
        <v>4388</v>
      </c>
      <c r="FJC1" s="77" t="s">
        <v>4389</v>
      </c>
      <c r="FJD1" s="77" t="s">
        <v>4390</v>
      </c>
      <c r="FJE1" s="77" t="s">
        <v>4391</v>
      </c>
      <c r="FJF1" s="77" t="s">
        <v>4392</v>
      </c>
      <c r="FJG1" s="77" t="s">
        <v>4393</v>
      </c>
      <c r="FJH1" s="77" t="s">
        <v>4394</v>
      </c>
      <c r="FJI1" s="77" t="s">
        <v>4395</v>
      </c>
      <c r="FJJ1" s="77" t="s">
        <v>4396</v>
      </c>
      <c r="FJK1" s="77" t="s">
        <v>4397</v>
      </c>
      <c r="FJL1" s="77" t="s">
        <v>4398</v>
      </c>
      <c r="FJM1" s="77" t="s">
        <v>4399</v>
      </c>
      <c r="FJN1" s="77" t="s">
        <v>4400</v>
      </c>
      <c r="FJO1" s="77" t="s">
        <v>4401</v>
      </c>
      <c r="FJP1" s="77" t="s">
        <v>4402</v>
      </c>
      <c r="FJQ1" s="77" t="s">
        <v>4403</v>
      </c>
      <c r="FJR1" s="77" t="s">
        <v>4404</v>
      </c>
      <c r="FJS1" s="77" t="s">
        <v>4405</v>
      </c>
      <c r="FJT1" s="77" t="s">
        <v>4406</v>
      </c>
      <c r="FJU1" s="77" t="s">
        <v>4407</v>
      </c>
      <c r="FJV1" s="77" t="s">
        <v>4408</v>
      </c>
      <c r="FJW1" s="77" t="s">
        <v>4409</v>
      </c>
      <c r="FJX1" s="77" t="s">
        <v>4410</v>
      </c>
      <c r="FJY1" s="77" t="s">
        <v>4411</v>
      </c>
      <c r="FJZ1" s="77" t="s">
        <v>4412</v>
      </c>
      <c r="FKA1" s="77" t="s">
        <v>4413</v>
      </c>
      <c r="FKB1" s="77" t="s">
        <v>4414</v>
      </c>
      <c r="FKC1" s="77" t="s">
        <v>4415</v>
      </c>
      <c r="FKD1" s="77" t="s">
        <v>4416</v>
      </c>
      <c r="FKE1" s="77" t="s">
        <v>4417</v>
      </c>
      <c r="FKF1" s="77" t="s">
        <v>4418</v>
      </c>
      <c r="FKG1" s="77" t="s">
        <v>4419</v>
      </c>
      <c r="FKH1" s="77" t="s">
        <v>4420</v>
      </c>
      <c r="FKI1" s="77" t="s">
        <v>4421</v>
      </c>
      <c r="FKJ1" s="77" t="s">
        <v>4422</v>
      </c>
      <c r="FKK1" s="77" t="s">
        <v>4423</v>
      </c>
      <c r="FKL1" s="77" t="s">
        <v>4424</v>
      </c>
      <c r="FKM1" s="77" t="s">
        <v>4425</v>
      </c>
      <c r="FKN1" s="77" t="s">
        <v>4426</v>
      </c>
      <c r="FKO1" s="77" t="s">
        <v>4427</v>
      </c>
      <c r="FKP1" s="77" t="s">
        <v>4428</v>
      </c>
      <c r="FKQ1" s="77" t="s">
        <v>4429</v>
      </c>
      <c r="FKR1" s="77" t="s">
        <v>4430</v>
      </c>
      <c r="FKS1" s="77" t="s">
        <v>4431</v>
      </c>
      <c r="FKT1" s="77" t="s">
        <v>4432</v>
      </c>
      <c r="FKU1" s="77" t="s">
        <v>4433</v>
      </c>
      <c r="FKV1" s="77" t="s">
        <v>4434</v>
      </c>
      <c r="FKW1" s="77" t="s">
        <v>4435</v>
      </c>
      <c r="FKX1" s="77" t="s">
        <v>4436</v>
      </c>
      <c r="FKY1" s="77" t="s">
        <v>4437</v>
      </c>
      <c r="FKZ1" s="77" t="s">
        <v>4438</v>
      </c>
      <c r="FLA1" s="77" t="s">
        <v>4439</v>
      </c>
      <c r="FLB1" s="77" t="s">
        <v>4440</v>
      </c>
      <c r="FLC1" s="77" t="s">
        <v>4441</v>
      </c>
      <c r="FLD1" s="77" t="s">
        <v>4442</v>
      </c>
      <c r="FLE1" s="77" t="s">
        <v>4443</v>
      </c>
      <c r="FLF1" s="77" t="s">
        <v>4444</v>
      </c>
      <c r="FLG1" s="77" t="s">
        <v>4445</v>
      </c>
      <c r="FLH1" s="77" t="s">
        <v>4446</v>
      </c>
      <c r="FLI1" s="77" t="s">
        <v>4447</v>
      </c>
      <c r="FLJ1" s="77" t="s">
        <v>4448</v>
      </c>
      <c r="FLK1" s="77" t="s">
        <v>4449</v>
      </c>
      <c r="FLL1" s="77" t="s">
        <v>4450</v>
      </c>
      <c r="FLM1" s="77" t="s">
        <v>4451</v>
      </c>
      <c r="FLN1" s="77" t="s">
        <v>4452</v>
      </c>
      <c r="FLO1" s="77" t="s">
        <v>4453</v>
      </c>
      <c r="FLP1" s="77" t="s">
        <v>4454</v>
      </c>
      <c r="FLQ1" s="77" t="s">
        <v>4455</v>
      </c>
      <c r="FLR1" s="77" t="s">
        <v>4456</v>
      </c>
      <c r="FLS1" s="77" t="s">
        <v>4457</v>
      </c>
      <c r="FLT1" s="77" t="s">
        <v>4458</v>
      </c>
      <c r="FLU1" s="77" t="s">
        <v>4459</v>
      </c>
      <c r="FLV1" s="77" t="s">
        <v>4460</v>
      </c>
      <c r="FLW1" s="77" t="s">
        <v>4461</v>
      </c>
      <c r="FLX1" s="77" t="s">
        <v>4462</v>
      </c>
      <c r="FLY1" s="77" t="s">
        <v>4463</v>
      </c>
      <c r="FLZ1" s="77" t="s">
        <v>4464</v>
      </c>
      <c r="FMA1" s="77" t="s">
        <v>4465</v>
      </c>
      <c r="FMB1" s="77" t="s">
        <v>4466</v>
      </c>
      <c r="FMC1" s="77" t="s">
        <v>4467</v>
      </c>
      <c r="FMD1" s="77" t="s">
        <v>4468</v>
      </c>
      <c r="FME1" s="77" t="s">
        <v>4469</v>
      </c>
      <c r="FMF1" s="77" t="s">
        <v>4470</v>
      </c>
      <c r="FMG1" s="77" t="s">
        <v>4471</v>
      </c>
      <c r="FMH1" s="77" t="s">
        <v>4472</v>
      </c>
      <c r="FMI1" s="77" t="s">
        <v>4473</v>
      </c>
      <c r="FMJ1" s="77" t="s">
        <v>4474</v>
      </c>
      <c r="FMK1" s="77" t="s">
        <v>4475</v>
      </c>
      <c r="FML1" s="77" t="s">
        <v>4476</v>
      </c>
      <c r="FMM1" s="77" t="s">
        <v>4477</v>
      </c>
      <c r="FMN1" s="77" t="s">
        <v>4478</v>
      </c>
      <c r="FMO1" s="77" t="s">
        <v>4479</v>
      </c>
      <c r="FMP1" s="77" t="s">
        <v>4480</v>
      </c>
      <c r="FMQ1" s="77" t="s">
        <v>4481</v>
      </c>
      <c r="FMR1" s="77" t="s">
        <v>4482</v>
      </c>
      <c r="FMS1" s="77" t="s">
        <v>4483</v>
      </c>
      <c r="FMT1" s="77" t="s">
        <v>4484</v>
      </c>
      <c r="FMU1" s="77" t="s">
        <v>4485</v>
      </c>
      <c r="FMV1" s="77" t="s">
        <v>4486</v>
      </c>
      <c r="FMW1" s="77" t="s">
        <v>4487</v>
      </c>
      <c r="FMX1" s="77" t="s">
        <v>4488</v>
      </c>
      <c r="FMY1" s="77" t="s">
        <v>4489</v>
      </c>
      <c r="FMZ1" s="77" t="s">
        <v>4490</v>
      </c>
      <c r="FNA1" s="77" t="s">
        <v>4491</v>
      </c>
      <c r="FNB1" s="77" t="s">
        <v>4492</v>
      </c>
      <c r="FNC1" s="77" t="s">
        <v>4493</v>
      </c>
      <c r="FND1" s="77" t="s">
        <v>4494</v>
      </c>
      <c r="FNE1" s="77" t="s">
        <v>4495</v>
      </c>
      <c r="FNF1" s="77" t="s">
        <v>4496</v>
      </c>
      <c r="FNG1" s="77" t="s">
        <v>4497</v>
      </c>
      <c r="FNH1" s="77" t="s">
        <v>4498</v>
      </c>
      <c r="FNI1" s="77" t="s">
        <v>4499</v>
      </c>
      <c r="FNJ1" s="77" t="s">
        <v>4500</v>
      </c>
      <c r="FNK1" s="77" t="s">
        <v>4501</v>
      </c>
      <c r="FNL1" s="77" t="s">
        <v>4502</v>
      </c>
      <c r="FNM1" s="77" t="s">
        <v>4503</v>
      </c>
      <c r="FNN1" s="77" t="s">
        <v>4504</v>
      </c>
      <c r="FNO1" s="77" t="s">
        <v>4505</v>
      </c>
      <c r="FNP1" s="77" t="s">
        <v>4506</v>
      </c>
      <c r="FNQ1" s="77" t="s">
        <v>4507</v>
      </c>
      <c r="FNR1" s="77" t="s">
        <v>4508</v>
      </c>
      <c r="FNS1" s="77" t="s">
        <v>4509</v>
      </c>
      <c r="FNT1" s="77" t="s">
        <v>4510</v>
      </c>
      <c r="FNU1" s="77" t="s">
        <v>4511</v>
      </c>
      <c r="FNV1" s="77" t="s">
        <v>4512</v>
      </c>
      <c r="FNW1" s="77" t="s">
        <v>4513</v>
      </c>
      <c r="FNX1" s="77" t="s">
        <v>4514</v>
      </c>
      <c r="FNY1" s="77" t="s">
        <v>4515</v>
      </c>
      <c r="FNZ1" s="77" t="s">
        <v>4516</v>
      </c>
      <c r="FOA1" s="77" t="s">
        <v>4517</v>
      </c>
      <c r="FOB1" s="77" t="s">
        <v>4518</v>
      </c>
      <c r="FOC1" s="77" t="s">
        <v>4519</v>
      </c>
      <c r="FOD1" s="77" t="s">
        <v>4520</v>
      </c>
      <c r="FOE1" s="77" t="s">
        <v>4521</v>
      </c>
      <c r="FOF1" s="77" t="s">
        <v>4522</v>
      </c>
      <c r="FOG1" s="77" t="s">
        <v>4523</v>
      </c>
      <c r="FOH1" s="77" t="s">
        <v>4524</v>
      </c>
      <c r="FOI1" s="77" t="s">
        <v>4525</v>
      </c>
      <c r="FOJ1" s="77" t="s">
        <v>4526</v>
      </c>
      <c r="FOK1" s="77" t="s">
        <v>4527</v>
      </c>
      <c r="FOL1" s="77" t="s">
        <v>4528</v>
      </c>
      <c r="FOM1" s="77" t="s">
        <v>4529</v>
      </c>
      <c r="FON1" s="77" t="s">
        <v>4530</v>
      </c>
      <c r="FOO1" s="77" t="s">
        <v>4531</v>
      </c>
      <c r="FOP1" s="77" t="s">
        <v>4532</v>
      </c>
      <c r="FOQ1" s="77" t="s">
        <v>4533</v>
      </c>
      <c r="FOR1" s="77" t="s">
        <v>4534</v>
      </c>
      <c r="FOS1" s="77" t="s">
        <v>4535</v>
      </c>
      <c r="FOT1" s="77" t="s">
        <v>4536</v>
      </c>
      <c r="FOU1" s="77" t="s">
        <v>4537</v>
      </c>
      <c r="FOV1" s="77" t="s">
        <v>4538</v>
      </c>
      <c r="FOW1" s="77" t="s">
        <v>4539</v>
      </c>
      <c r="FOX1" s="77" t="s">
        <v>4540</v>
      </c>
      <c r="FOY1" s="77" t="s">
        <v>4541</v>
      </c>
      <c r="FOZ1" s="77" t="s">
        <v>4542</v>
      </c>
      <c r="FPA1" s="77" t="s">
        <v>4543</v>
      </c>
      <c r="FPB1" s="77" t="s">
        <v>4544</v>
      </c>
      <c r="FPC1" s="77" t="s">
        <v>4545</v>
      </c>
      <c r="FPD1" s="77" t="s">
        <v>4546</v>
      </c>
      <c r="FPE1" s="77" t="s">
        <v>4547</v>
      </c>
      <c r="FPF1" s="77" t="s">
        <v>4548</v>
      </c>
      <c r="FPG1" s="77" t="s">
        <v>4549</v>
      </c>
      <c r="FPH1" s="77" t="s">
        <v>4550</v>
      </c>
      <c r="FPI1" s="77" t="s">
        <v>4551</v>
      </c>
      <c r="FPJ1" s="77" t="s">
        <v>4552</v>
      </c>
      <c r="FPK1" s="77" t="s">
        <v>4553</v>
      </c>
      <c r="FPL1" s="77" t="s">
        <v>4554</v>
      </c>
      <c r="FPM1" s="77" t="s">
        <v>4555</v>
      </c>
      <c r="FPN1" s="77" t="s">
        <v>4556</v>
      </c>
      <c r="FPO1" s="77" t="s">
        <v>4557</v>
      </c>
      <c r="FPP1" s="77" t="s">
        <v>4558</v>
      </c>
      <c r="FPQ1" s="77" t="s">
        <v>4559</v>
      </c>
      <c r="FPR1" s="77" t="s">
        <v>4560</v>
      </c>
      <c r="FPS1" s="77" t="s">
        <v>4561</v>
      </c>
      <c r="FPT1" s="77" t="s">
        <v>4562</v>
      </c>
      <c r="FPU1" s="77" t="s">
        <v>4563</v>
      </c>
      <c r="FPV1" s="77" t="s">
        <v>4564</v>
      </c>
      <c r="FPW1" s="77" t="s">
        <v>4565</v>
      </c>
      <c r="FPX1" s="77" t="s">
        <v>4566</v>
      </c>
      <c r="FPY1" s="77" t="s">
        <v>4567</v>
      </c>
      <c r="FPZ1" s="77" t="s">
        <v>4568</v>
      </c>
      <c r="FQA1" s="77" t="s">
        <v>4569</v>
      </c>
      <c r="FQB1" s="77" t="s">
        <v>4570</v>
      </c>
      <c r="FQC1" s="77" t="s">
        <v>4571</v>
      </c>
      <c r="FQD1" s="77" t="s">
        <v>4572</v>
      </c>
      <c r="FQE1" s="77" t="s">
        <v>4573</v>
      </c>
      <c r="FQF1" s="77" t="s">
        <v>4574</v>
      </c>
      <c r="FQG1" s="77" t="s">
        <v>4575</v>
      </c>
      <c r="FQH1" s="77" t="s">
        <v>4576</v>
      </c>
      <c r="FQI1" s="77" t="s">
        <v>4577</v>
      </c>
      <c r="FQJ1" s="77" t="s">
        <v>4578</v>
      </c>
      <c r="FQK1" s="77" t="s">
        <v>4579</v>
      </c>
      <c r="FQL1" s="77" t="s">
        <v>4580</v>
      </c>
      <c r="FQM1" s="77" t="s">
        <v>4581</v>
      </c>
      <c r="FQN1" s="77" t="s">
        <v>4582</v>
      </c>
      <c r="FQO1" s="77" t="s">
        <v>4583</v>
      </c>
      <c r="FQP1" s="77" t="s">
        <v>4584</v>
      </c>
      <c r="FQQ1" s="77" t="s">
        <v>4585</v>
      </c>
      <c r="FQR1" s="77" t="s">
        <v>4586</v>
      </c>
      <c r="FQS1" s="77" t="s">
        <v>4587</v>
      </c>
      <c r="FQT1" s="77" t="s">
        <v>4588</v>
      </c>
      <c r="FQU1" s="77" t="s">
        <v>4589</v>
      </c>
      <c r="FQV1" s="77" t="s">
        <v>4590</v>
      </c>
      <c r="FQW1" s="77" t="s">
        <v>4591</v>
      </c>
      <c r="FQX1" s="77" t="s">
        <v>4592</v>
      </c>
      <c r="FQY1" s="77" t="s">
        <v>4593</v>
      </c>
      <c r="FQZ1" s="77" t="s">
        <v>4594</v>
      </c>
      <c r="FRA1" s="77" t="s">
        <v>4595</v>
      </c>
      <c r="FRB1" s="77" t="s">
        <v>4596</v>
      </c>
      <c r="FRC1" s="77" t="s">
        <v>4597</v>
      </c>
      <c r="FRD1" s="77" t="s">
        <v>4598</v>
      </c>
      <c r="FRE1" s="77" t="s">
        <v>4599</v>
      </c>
      <c r="FRF1" s="77" t="s">
        <v>4600</v>
      </c>
      <c r="FRG1" s="77" t="s">
        <v>4601</v>
      </c>
      <c r="FRH1" s="77" t="s">
        <v>4602</v>
      </c>
      <c r="FRI1" s="77" t="s">
        <v>4603</v>
      </c>
      <c r="FRJ1" s="77" t="s">
        <v>4604</v>
      </c>
      <c r="FRK1" s="77" t="s">
        <v>4605</v>
      </c>
      <c r="FRL1" s="77" t="s">
        <v>4606</v>
      </c>
      <c r="FRM1" s="77" t="s">
        <v>4607</v>
      </c>
      <c r="FRN1" s="77" t="s">
        <v>4608</v>
      </c>
      <c r="FRO1" s="77" t="s">
        <v>4609</v>
      </c>
      <c r="FRP1" s="77" t="s">
        <v>4610</v>
      </c>
      <c r="FRQ1" s="77" t="s">
        <v>4611</v>
      </c>
      <c r="FRR1" s="77" t="s">
        <v>4612</v>
      </c>
      <c r="FRS1" s="77" t="s">
        <v>4613</v>
      </c>
      <c r="FRT1" s="77" t="s">
        <v>4614</v>
      </c>
      <c r="FRU1" s="77" t="s">
        <v>4615</v>
      </c>
      <c r="FRV1" s="77" t="s">
        <v>4616</v>
      </c>
      <c r="FRW1" s="77" t="s">
        <v>4617</v>
      </c>
      <c r="FRX1" s="77" t="s">
        <v>4618</v>
      </c>
      <c r="FRY1" s="77" t="s">
        <v>4619</v>
      </c>
      <c r="FRZ1" s="77" t="s">
        <v>4620</v>
      </c>
      <c r="FSA1" s="77" t="s">
        <v>4621</v>
      </c>
      <c r="FSB1" s="77" t="s">
        <v>4622</v>
      </c>
      <c r="FSC1" s="77" t="s">
        <v>4623</v>
      </c>
      <c r="FSD1" s="77" t="s">
        <v>4624</v>
      </c>
      <c r="FSE1" s="77" t="s">
        <v>4625</v>
      </c>
      <c r="FSF1" s="77" t="s">
        <v>4626</v>
      </c>
      <c r="FSG1" s="77" t="s">
        <v>4627</v>
      </c>
      <c r="FSH1" s="77" t="s">
        <v>4628</v>
      </c>
      <c r="FSI1" s="77" t="s">
        <v>4629</v>
      </c>
      <c r="FSJ1" s="77" t="s">
        <v>4630</v>
      </c>
      <c r="FSK1" s="77" t="s">
        <v>4631</v>
      </c>
      <c r="FSL1" s="77" t="s">
        <v>4632</v>
      </c>
      <c r="FSM1" s="77" t="s">
        <v>4633</v>
      </c>
      <c r="FSN1" s="77" t="s">
        <v>4634</v>
      </c>
      <c r="FSO1" s="77" t="s">
        <v>4635</v>
      </c>
      <c r="FSP1" s="77" t="s">
        <v>4636</v>
      </c>
      <c r="FSQ1" s="77" t="s">
        <v>4637</v>
      </c>
      <c r="FSR1" s="77" t="s">
        <v>4638</v>
      </c>
      <c r="FSS1" s="77" t="s">
        <v>4639</v>
      </c>
      <c r="FST1" s="77" t="s">
        <v>4640</v>
      </c>
      <c r="FSU1" s="77" t="s">
        <v>4641</v>
      </c>
      <c r="FSV1" s="77" t="s">
        <v>4642</v>
      </c>
      <c r="FSW1" s="77" t="s">
        <v>4643</v>
      </c>
      <c r="FSX1" s="77" t="s">
        <v>4644</v>
      </c>
      <c r="FSY1" s="77" t="s">
        <v>4645</v>
      </c>
      <c r="FSZ1" s="77" t="s">
        <v>4646</v>
      </c>
      <c r="FTA1" s="77" t="s">
        <v>4647</v>
      </c>
      <c r="FTB1" s="77" t="s">
        <v>4648</v>
      </c>
      <c r="FTC1" s="77" t="s">
        <v>4649</v>
      </c>
      <c r="FTD1" s="77" t="s">
        <v>4650</v>
      </c>
      <c r="FTE1" s="77" t="s">
        <v>4651</v>
      </c>
      <c r="FTF1" s="77" t="s">
        <v>4652</v>
      </c>
      <c r="FTG1" s="77" t="s">
        <v>4653</v>
      </c>
      <c r="FTH1" s="77" t="s">
        <v>4654</v>
      </c>
      <c r="FTI1" s="77" t="s">
        <v>4655</v>
      </c>
      <c r="FTJ1" s="77" t="s">
        <v>4656</v>
      </c>
      <c r="FTK1" s="77" t="s">
        <v>4657</v>
      </c>
      <c r="FTL1" s="77" t="s">
        <v>4658</v>
      </c>
      <c r="FTM1" s="77" t="s">
        <v>4659</v>
      </c>
      <c r="FTN1" s="77" t="s">
        <v>4660</v>
      </c>
      <c r="FTO1" s="77" t="s">
        <v>4661</v>
      </c>
      <c r="FTP1" s="77" t="s">
        <v>4662</v>
      </c>
      <c r="FTQ1" s="77" t="s">
        <v>4663</v>
      </c>
      <c r="FTR1" s="77" t="s">
        <v>4664</v>
      </c>
      <c r="FTS1" s="77" t="s">
        <v>4665</v>
      </c>
      <c r="FTT1" s="77" t="s">
        <v>4666</v>
      </c>
      <c r="FTU1" s="77" t="s">
        <v>4667</v>
      </c>
      <c r="FTV1" s="77" t="s">
        <v>4668</v>
      </c>
      <c r="FTW1" s="77" t="s">
        <v>4669</v>
      </c>
      <c r="FTX1" s="77" t="s">
        <v>4670</v>
      </c>
      <c r="FTY1" s="77" t="s">
        <v>4671</v>
      </c>
      <c r="FTZ1" s="77" t="s">
        <v>4672</v>
      </c>
      <c r="FUA1" s="77" t="s">
        <v>4673</v>
      </c>
      <c r="FUB1" s="77" t="s">
        <v>4674</v>
      </c>
      <c r="FUC1" s="77" t="s">
        <v>4675</v>
      </c>
      <c r="FUD1" s="77" t="s">
        <v>4676</v>
      </c>
      <c r="FUE1" s="77" t="s">
        <v>4677</v>
      </c>
      <c r="FUF1" s="77" t="s">
        <v>4678</v>
      </c>
      <c r="FUG1" s="77" t="s">
        <v>4679</v>
      </c>
      <c r="FUH1" s="77" t="s">
        <v>4680</v>
      </c>
      <c r="FUI1" s="77" t="s">
        <v>4681</v>
      </c>
      <c r="FUJ1" s="77" t="s">
        <v>4682</v>
      </c>
      <c r="FUK1" s="77" t="s">
        <v>4683</v>
      </c>
      <c r="FUL1" s="77" t="s">
        <v>4684</v>
      </c>
      <c r="FUM1" s="77" t="s">
        <v>4685</v>
      </c>
      <c r="FUN1" s="77" t="s">
        <v>4686</v>
      </c>
      <c r="FUO1" s="77" t="s">
        <v>4687</v>
      </c>
      <c r="FUP1" s="77" t="s">
        <v>4688</v>
      </c>
      <c r="FUQ1" s="77" t="s">
        <v>4689</v>
      </c>
      <c r="FUR1" s="77" t="s">
        <v>4690</v>
      </c>
      <c r="FUS1" s="77" t="s">
        <v>4691</v>
      </c>
      <c r="FUT1" s="77" t="s">
        <v>4692</v>
      </c>
      <c r="FUU1" s="77" t="s">
        <v>4693</v>
      </c>
      <c r="FUV1" s="77" t="s">
        <v>4694</v>
      </c>
      <c r="FUW1" s="77" t="s">
        <v>4695</v>
      </c>
      <c r="FUX1" s="77" t="s">
        <v>4696</v>
      </c>
      <c r="FUY1" s="77" t="s">
        <v>4697</v>
      </c>
      <c r="FUZ1" s="77" t="s">
        <v>4698</v>
      </c>
      <c r="FVA1" s="77" t="s">
        <v>4699</v>
      </c>
      <c r="FVB1" s="77" t="s">
        <v>4700</v>
      </c>
      <c r="FVC1" s="77" t="s">
        <v>4701</v>
      </c>
      <c r="FVD1" s="77" t="s">
        <v>4702</v>
      </c>
      <c r="FVE1" s="77" t="s">
        <v>4703</v>
      </c>
      <c r="FVF1" s="77" t="s">
        <v>4704</v>
      </c>
      <c r="FVG1" s="77" t="s">
        <v>4705</v>
      </c>
      <c r="FVH1" s="77" t="s">
        <v>4706</v>
      </c>
      <c r="FVI1" s="77" t="s">
        <v>4707</v>
      </c>
      <c r="FVJ1" s="77" t="s">
        <v>4708</v>
      </c>
      <c r="FVK1" s="77" t="s">
        <v>4709</v>
      </c>
      <c r="FVL1" s="77" t="s">
        <v>4710</v>
      </c>
      <c r="FVM1" s="77" t="s">
        <v>4711</v>
      </c>
      <c r="FVN1" s="77" t="s">
        <v>4712</v>
      </c>
      <c r="FVO1" s="77" t="s">
        <v>4713</v>
      </c>
      <c r="FVP1" s="77" t="s">
        <v>4714</v>
      </c>
      <c r="FVQ1" s="77" t="s">
        <v>4715</v>
      </c>
      <c r="FVR1" s="77" t="s">
        <v>4716</v>
      </c>
      <c r="FVS1" s="77" t="s">
        <v>4717</v>
      </c>
      <c r="FVT1" s="77" t="s">
        <v>4718</v>
      </c>
      <c r="FVU1" s="77" t="s">
        <v>4719</v>
      </c>
      <c r="FVV1" s="77" t="s">
        <v>4720</v>
      </c>
      <c r="FVW1" s="77" t="s">
        <v>4721</v>
      </c>
      <c r="FVX1" s="77" t="s">
        <v>4722</v>
      </c>
      <c r="FVY1" s="77" t="s">
        <v>4723</v>
      </c>
      <c r="FVZ1" s="77" t="s">
        <v>4724</v>
      </c>
      <c r="FWA1" s="77" t="s">
        <v>4725</v>
      </c>
      <c r="FWB1" s="77" t="s">
        <v>4726</v>
      </c>
      <c r="FWC1" s="77" t="s">
        <v>4727</v>
      </c>
      <c r="FWD1" s="77" t="s">
        <v>4728</v>
      </c>
      <c r="FWE1" s="77" t="s">
        <v>4729</v>
      </c>
      <c r="FWF1" s="77" t="s">
        <v>4730</v>
      </c>
      <c r="FWG1" s="77" t="s">
        <v>4731</v>
      </c>
      <c r="FWH1" s="77" t="s">
        <v>4732</v>
      </c>
      <c r="FWI1" s="77" t="s">
        <v>4733</v>
      </c>
      <c r="FWJ1" s="77" t="s">
        <v>4734</v>
      </c>
      <c r="FWK1" s="77" t="s">
        <v>4735</v>
      </c>
      <c r="FWL1" s="77" t="s">
        <v>4736</v>
      </c>
      <c r="FWM1" s="77" t="s">
        <v>4737</v>
      </c>
      <c r="FWN1" s="77" t="s">
        <v>4738</v>
      </c>
      <c r="FWO1" s="77" t="s">
        <v>4739</v>
      </c>
      <c r="FWP1" s="77" t="s">
        <v>4740</v>
      </c>
      <c r="FWQ1" s="77" t="s">
        <v>4741</v>
      </c>
      <c r="FWR1" s="77" t="s">
        <v>4742</v>
      </c>
      <c r="FWS1" s="77" t="s">
        <v>4743</v>
      </c>
      <c r="FWT1" s="77" t="s">
        <v>4744</v>
      </c>
      <c r="FWU1" s="77" t="s">
        <v>4745</v>
      </c>
      <c r="FWV1" s="77" t="s">
        <v>4746</v>
      </c>
      <c r="FWW1" s="77" t="s">
        <v>4747</v>
      </c>
      <c r="FWX1" s="77" t="s">
        <v>4748</v>
      </c>
      <c r="FWY1" s="77" t="s">
        <v>4749</v>
      </c>
      <c r="FWZ1" s="77" t="s">
        <v>4750</v>
      </c>
      <c r="FXA1" s="77" t="s">
        <v>4751</v>
      </c>
      <c r="FXB1" s="77" t="s">
        <v>4752</v>
      </c>
      <c r="FXC1" s="77" t="s">
        <v>4753</v>
      </c>
      <c r="FXD1" s="77" t="s">
        <v>4754</v>
      </c>
      <c r="FXE1" s="77" t="s">
        <v>4755</v>
      </c>
      <c r="FXF1" s="77" t="s">
        <v>4756</v>
      </c>
      <c r="FXG1" s="77" t="s">
        <v>4757</v>
      </c>
      <c r="FXH1" s="77" t="s">
        <v>4758</v>
      </c>
      <c r="FXI1" s="77" t="s">
        <v>4759</v>
      </c>
      <c r="FXJ1" s="77" t="s">
        <v>4760</v>
      </c>
      <c r="FXK1" s="77" t="s">
        <v>4761</v>
      </c>
      <c r="FXL1" s="77" t="s">
        <v>4762</v>
      </c>
      <c r="FXM1" s="77" t="s">
        <v>4763</v>
      </c>
      <c r="FXN1" s="77" t="s">
        <v>4764</v>
      </c>
      <c r="FXO1" s="77" t="s">
        <v>4765</v>
      </c>
      <c r="FXP1" s="77" t="s">
        <v>4766</v>
      </c>
      <c r="FXQ1" s="77" t="s">
        <v>4767</v>
      </c>
      <c r="FXR1" s="77" t="s">
        <v>4768</v>
      </c>
      <c r="FXS1" s="77" t="s">
        <v>4769</v>
      </c>
      <c r="FXT1" s="77" t="s">
        <v>4770</v>
      </c>
      <c r="FXU1" s="77" t="s">
        <v>4771</v>
      </c>
      <c r="FXV1" s="77" t="s">
        <v>4772</v>
      </c>
      <c r="FXW1" s="77" t="s">
        <v>4773</v>
      </c>
      <c r="FXX1" s="77" t="s">
        <v>4774</v>
      </c>
      <c r="FXY1" s="77" t="s">
        <v>4775</v>
      </c>
      <c r="FXZ1" s="77" t="s">
        <v>4776</v>
      </c>
      <c r="FYA1" s="77" t="s">
        <v>4777</v>
      </c>
      <c r="FYB1" s="77" t="s">
        <v>4778</v>
      </c>
      <c r="FYC1" s="77" t="s">
        <v>4779</v>
      </c>
      <c r="FYD1" s="77" t="s">
        <v>4780</v>
      </c>
      <c r="FYE1" s="77" t="s">
        <v>4781</v>
      </c>
      <c r="FYF1" s="77" t="s">
        <v>4782</v>
      </c>
      <c r="FYG1" s="77" t="s">
        <v>4783</v>
      </c>
      <c r="FYH1" s="77" t="s">
        <v>4784</v>
      </c>
      <c r="FYI1" s="77" t="s">
        <v>4785</v>
      </c>
      <c r="FYJ1" s="77" t="s">
        <v>4786</v>
      </c>
      <c r="FYK1" s="77" t="s">
        <v>4787</v>
      </c>
      <c r="FYL1" s="77" t="s">
        <v>4788</v>
      </c>
      <c r="FYM1" s="77" t="s">
        <v>4789</v>
      </c>
      <c r="FYN1" s="77" t="s">
        <v>4790</v>
      </c>
      <c r="FYO1" s="77" t="s">
        <v>4791</v>
      </c>
      <c r="FYP1" s="77" t="s">
        <v>4792</v>
      </c>
      <c r="FYQ1" s="77" t="s">
        <v>4793</v>
      </c>
      <c r="FYR1" s="77" t="s">
        <v>4794</v>
      </c>
      <c r="FYS1" s="77" t="s">
        <v>4795</v>
      </c>
      <c r="FYT1" s="77" t="s">
        <v>4796</v>
      </c>
      <c r="FYU1" s="77" t="s">
        <v>4797</v>
      </c>
      <c r="FYV1" s="77" t="s">
        <v>4798</v>
      </c>
      <c r="FYW1" s="77" t="s">
        <v>4799</v>
      </c>
      <c r="FYX1" s="77" t="s">
        <v>4800</v>
      </c>
      <c r="FYY1" s="77" t="s">
        <v>4801</v>
      </c>
      <c r="FYZ1" s="77" t="s">
        <v>4802</v>
      </c>
      <c r="FZA1" s="77" t="s">
        <v>4803</v>
      </c>
      <c r="FZB1" s="77" t="s">
        <v>4804</v>
      </c>
      <c r="FZC1" s="77" t="s">
        <v>4805</v>
      </c>
      <c r="FZD1" s="77" t="s">
        <v>4806</v>
      </c>
      <c r="FZE1" s="77" t="s">
        <v>4807</v>
      </c>
      <c r="FZF1" s="77" t="s">
        <v>4808</v>
      </c>
      <c r="FZG1" s="77" t="s">
        <v>4809</v>
      </c>
      <c r="FZH1" s="77" t="s">
        <v>4810</v>
      </c>
      <c r="FZI1" s="77" t="s">
        <v>4811</v>
      </c>
      <c r="FZJ1" s="77" t="s">
        <v>4812</v>
      </c>
      <c r="FZK1" s="77" t="s">
        <v>4813</v>
      </c>
      <c r="FZL1" s="77" t="s">
        <v>4814</v>
      </c>
      <c r="FZM1" s="77" t="s">
        <v>4815</v>
      </c>
      <c r="FZN1" s="77" t="s">
        <v>4816</v>
      </c>
      <c r="FZO1" s="77" t="s">
        <v>4817</v>
      </c>
      <c r="FZP1" s="77" t="s">
        <v>4818</v>
      </c>
      <c r="FZQ1" s="77" t="s">
        <v>4819</v>
      </c>
      <c r="FZR1" s="77" t="s">
        <v>4820</v>
      </c>
      <c r="FZS1" s="77" t="s">
        <v>4821</v>
      </c>
      <c r="FZT1" s="77" t="s">
        <v>4822</v>
      </c>
      <c r="FZU1" s="77" t="s">
        <v>4823</v>
      </c>
      <c r="FZV1" s="77" t="s">
        <v>4824</v>
      </c>
      <c r="FZW1" s="77" t="s">
        <v>4825</v>
      </c>
      <c r="FZX1" s="77" t="s">
        <v>4826</v>
      </c>
      <c r="FZY1" s="77" t="s">
        <v>4827</v>
      </c>
      <c r="FZZ1" s="77" t="s">
        <v>4828</v>
      </c>
      <c r="GAA1" s="77" t="s">
        <v>4829</v>
      </c>
      <c r="GAB1" s="77" t="s">
        <v>4830</v>
      </c>
      <c r="GAC1" s="77" t="s">
        <v>4831</v>
      </c>
      <c r="GAD1" s="77" t="s">
        <v>4832</v>
      </c>
      <c r="GAE1" s="77" t="s">
        <v>4833</v>
      </c>
      <c r="GAF1" s="77" t="s">
        <v>4834</v>
      </c>
      <c r="GAG1" s="77" t="s">
        <v>4835</v>
      </c>
      <c r="GAH1" s="77" t="s">
        <v>4836</v>
      </c>
      <c r="GAI1" s="77" t="s">
        <v>4837</v>
      </c>
      <c r="GAJ1" s="77" t="s">
        <v>4838</v>
      </c>
      <c r="GAK1" s="77" t="s">
        <v>4839</v>
      </c>
      <c r="GAL1" s="77" t="s">
        <v>4840</v>
      </c>
      <c r="GAM1" s="77" t="s">
        <v>4841</v>
      </c>
      <c r="GAN1" s="77" t="s">
        <v>4842</v>
      </c>
      <c r="GAO1" s="77" t="s">
        <v>4843</v>
      </c>
      <c r="GAP1" s="77" t="s">
        <v>4844</v>
      </c>
      <c r="GAQ1" s="77" t="s">
        <v>4845</v>
      </c>
      <c r="GAR1" s="77" t="s">
        <v>4846</v>
      </c>
      <c r="GAS1" s="77" t="s">
        <v>4847</v>
      </c>
      <c r="GAT1" s="77" t="s">
        <v>4848</v>
      </c>
      <c r="GAU1" s="77" t="s">
        <v>4849</v>
      </c>
      <c r="GAV1" s="77" t="s">
        <v>4850</v>
      </c>
      <c r="GAW1" s="77" t="s">
        <v>4851</v>
      </c>
      <c r="GAX1" s="77" t="s">
        <v>4852</v>
      </c>
      <c r="GAY1" s="77" t="s">
        <v>4853</v>
      </c>
      <c r="GAZ1" s="77" t="s">
        <v>4854</v>
      </c>
      <c r="GBA1" s="77" t="s">
        <v>4855</v>
      </c>
      <c r="GBB1" s="77" t="s">
        <v>4856</v>
      </c>
      <c r="GBC1" s="77" t="s">
        <v>4857</v>
      </c>
      <c r="GBD1" s="77" t="s">
        <v>4858</v>
      </c>
      <c r="GBE1" s="77" t="s">
        <v>4859</v>
      </c>
      <c r="GBF1" s="77" t="s">
        <v>4860</v>
      </c>
      <c r="GBG1" s="77" t="s">
        <v>4861</v>
      </c>
      <c r="GBH1" s="77" t="s">
        <v>4862</v>
      </c>
      <c r="GBI1" s="77" t="s">
        <v>4863</v>
      </c>
      <c r="GBJ1" s="77" t="s">
        <v>4864</v>
      </c>
      <c r="GBK1" s="77" t="s">
        <v>4865</v>
      </c>
      <c r="GBL1" s="77" t="s">
        <v>4866</v>
      </c>
      <c r="GBM1" s="77" t="s">
        <v>4867</v>
      </c>
      <c r="GBN1" s="77" t="s">
        <v>4868</v>
      </c>
      <c r="GBO1" s="77" t="s">
        <v>4869</v>
      </c>
      <c r="GBP1" s="77" t="s">
        <v>4870</v>
      </c>
      <c r="GBQ1" s="77" t="s">
        <v>4871</v>
      </c>
      <c r="GBR1" s="77" t="s">
        <v>4872</v>
      </c>
      <c r="GBS1" s="77" t="s">
        <v>4873</v>
      </c>
      <c r="GBT1" s="77" t="s">
        <v>4874</v>
      </c>
      <c r="GBU1" s="77" t="s">
        <v>4875</v>
      </c>
      <c r="GBV1" s="77" t="s">
        <v>4876</v>
      </c>
      <c r="GBW1" s="77" t="s">
        <v>4877</v>
      </c>
      <c r="GBX1" s="77" t="s">
        <v>4878</v>
      </c>
      <c r="GBY1" s="77" t="s">
        <v>4879</v>
      </c>
      <c r="GBZ1" s="77" t="s">
        <v>4880</v>
      </c>
      <c r="GCA1" s="77" t="s">
        <v>4881</v>
      </c>
      <c r="GCB1" s="77" t="s">
        <v>4882</v>
      </c>
      <c r="GCC1" s="77" t="s">
        <v>4883</v>
      </c>
      <c r="GCD1" s="77" t="s">
        <v>4884</v>
      </c>
      <c r="GCE1" s="77" t="s">
        <v>4885</v>
      </c>
      <c r="GCF1" s="77" t="s">
        <v>4886</v>
      </c>
      <c r="GCG1" s="77" t="s">
        <v>4887</v>
      </c>
      <c r="GCH1" s="77" t="s">
        <v>4888</v>
      </c>
      <c r="GCI1" s="77" t="s">
        <v>4889</v>
      </c>
      <c r="GCJ1" s="77" t="s">
        <v>4890</v>
      </c>
      <c r="GCK1" s="77" t="s">
        <v>4891</v>
      </c>
      <c r="GCL1" s="77" t="s">
        <v>4892</v>
      </c>
      <c r="GCM1" s="77" t="s">
        <v>4893</v>
      </c>
      <c r="GCN1" s="77" t="s">
        <v>4894</v>
      </c>
      <c r="GCO1" s="77" t="s">
        <v>4895</v>
      </c>
      <c r="GCP1" s="77" t="s">
        <v>4896</v>
      </c>
      <c r="GCQ1" s="77" t="s">
        <v>4897</v>
      </c>
      <c r="GCR1" s="77" t="s">
        <v>4898</v>
      </c>
      <c r="GCS1" s="77" t="s">
        <v>4899</v>
      </c>
      <c r="GCT1" s="77" t="s">
        <v>4900</v>
      </c>
      <c r="GCU1" s="77" t="s">
        <v>4901</v>
      </c>
      <c r="GCV1" s="77" t="s">
        <v>4902</v>
      </c>
      <c r="GCW1" s="77" t="s">
        <v>4903</v>
      </c>
      <c r="GCX1" s="77" t="s">
        <v>4904</v>
      </c>
      <c r="GCY1" s="77" t="s">
        <v>4905</v>
      </c>
      <c r="GCZ1" s="77" t="s">
        <v>4906</v>
      </c>
      <c r="GDA1" s="77" t="s">
        <v>4907</v>
      </c>
      <c r="GDB1" s="77" t="s">
        <v>4908</v>
      </c>
      <c r="GDC1" s="77" t="s">
        <v>4909</v>
      </c>
      <c r="GDD1" s="77" t="s">
        <v>4910</v>
      </c>
      <c r="GDE1" s="77" t="s">
        <v>4911</v>
      </c>
      <c r="GDF1" s="77" t="s">
        <v>4912</v>
      </c>
      <c r="GDG1" s="77" t="s">
        <v>4913</v>
      </c>
      <c r="GDH1" s="77" t="s">
        <v>4914</v>
      </c>
      <c r="GDI1" s="77" t="s">
        <v>4915</v>
      </c>
      <c r="GDJ1" s="77" t="s">
        <v>4916</v>
      </c>
      <c r="GDK1" s="77" t="s">
        <v>4917</v>
      </c>
      <c r="GDL1" s="77" t="s">
        <v>4918</v>
      </c>
      <c r="GDM1" s="77" t="s">
        <v>4919</v>
      </c>
      <c r="GDN1" s="77" t="s">
        <v>4920</v>
      </c>
      <c r="GDO1" s="77" t="s">
        <v>4921</v>
      </c>
      <c r="GDP1" s="77" t="s">
        <v>4922</v>
      </c>
      <c r="GDQ1" s="77" t="s">
        <v>4923</v>
      </c>
      <c r="GDR1" s="77" t="s">
        <v>4924</v>
      </c>
      <c r="GDS1" s="77" t="s">
        <v>4925</v>
      </c>
      <c r="GDT1" s="77" t="s">
        <v>4926</v>
      </c>
      <c r="GDU1" s="77" t="s">
        <v>4927</v>
      </c>
      <c r="GDV1" s="77" t="s">
        <v>4928</v>
      </c>
      <c r="GDW1" s="77" t="s">
        <v>4929</v>
      </c>
      <c r="GDX1" s="77" t="s">
        <v>4930</v>
      </c>
      <c r="GDY1" s="77" t="s">
        <v>4931</v>
      </c>
      <c r="GDZ1" s="77" t="s">
        <v>4932</v>
      </c>
      <c r="GEA1" s="77" t="s">
        <v>4933</v>
      </c>
      <c r="GEB1" s="77" t="s">
        <v>4934</v>
      </c>
      <c r="GEC1" s="77" t="s">
        <v>4935</v>
      </c>
      <c r="GED1" s="77" t="s">
        <v>4936</v>
      </c>
      <c r="GEE1" s="77" t="s">
        <v>4937</v>
      </c>
      <c r="GEF1" s="77" t="s">
        <v>4938</v>
      </c>
      <c r="GEG1" s="77" t="s">
        <v>4939</v>
      </c>
      <c r="GEH1" s="77" t="s">
        <v>4940</v>
      </c>
      <c r="GEI1" s="77" t="s">
        <v>4941</v>
      </c>
      <c r="GEJ1" s="77" t="s">
        <v>4942</v>
      </c>
      <c r="GEK1" s="77" t="s">
        <v>4943</v>
      </c>
      <c r="GEL1" s="77" t="s">
        <v>4944</v>
      </c>
      <c r="GEM1" s="77" t="s">
        <v>4945</v>
      </c>
      <c r="GEN1" s="77" t="s">
        <v>4946</v>
      </c>
      <c r="GEO1" s="77" t="s">
        <v>4947</v>
      </c>
      <c r="GEP1" s="77" t="s">
        <v>4948</v>
      </c>
      <c r="GEQ1" s="77" t="s">
        <v>4949</v>
      </c>
      <c r="GER1" s="77" t="s">
        <v>4950</v>
      </c>
      <c r="GES1" s="77" t="s">
        <v>4951</v>
      </c>
      <c r="GET1" s="77" t="s">
        <v>4952</v>
      </c>
      <c r="GEU1" s="77" t="s">
        <v>4953</v>
      </c>
      <c r="GEV1" s="77" t="s">
        <v>4954</v>
      </c>
      <c r="GEW1" s="77" t="s">
        <v>4955</v>
      </c>
      <c r="GEX1" s="77" t="s">
        <v>4956</v>
      </c>
      <c r="GEY1" s="77" t="s">
        <v>4957</v>
      </c>
      <c r="GEZ1" s="77" t="s">
        <v>4958</v>
      </c>
      <c r="GFA1" s="77" t="s">
        <v>4959</v>
      </c>
      <c r="GFB1" s="77" t="s">
        <v>4960</v>
      </c>
      <c r="GFC1" s="77" t="s">
        <v>4961</v>
      </c>
      <c r="GFD1" s="77" t="s">
        <v>4962</v>
      </c>
      <c r="GFE1" s="77" t="s">
        <v>4963</v>
      </c>
      <c r="GFF1" s="77" t="s">
        <v>4964</v>
      </c>
      <c r="GFG1" s="77" t="s">
        <v>4965</v>
      </c>
      <c r="GFH1" s="77" t="s">
        <v>4966</v>
      </c>
      <c r="GFI1" s="77" t="s">
        <v>4967</v>
      </c>
      <c r="GFJ1" s="77" t="s">
        <v>4968</v>
      </c>
      <c r="GFK1" s="77" t="s">
        <v>4969</v>
      </c>
      <c r="GFL1" s="77" t="s">
        <v>4970</v>
      </c>
      <c r="GFM1" s="77" t="s">
        <v>4971</v>
      </c>
      <c r="GFN1" s="77" t="s">
        <v>4972</v>
      </c>
      <c r="GFO1" s="77" t="s">
        <v>4973</v>
      </c>
      <c r="GFP1" s="77" t="s">
        <v>4974</v>
      </c>
      <c r="GFQ1" s="77" t="s">
        <v>4975</v>
      </c>
      <c r="GFR1" s="77" t="s">
        <v>4976</v>
      </c>
      <c r="GFS1" s="77" t="s">
        <v>4977</v>
      </c>
      <c r="GFT1" s="77" t="s">
        <v>4978</v>
      </c>
      <c r="GFU1" s="77" t="s">
        <v>4979</v>
      </c>
      <c r="GFV1" s="77" t="s">
        <v>4980</v>
      </c>
      <c r="GFW1" s="77" t="s">
        <v>4981</v>
      </c>
      <c r="GFX1" s="77" t="s">
        <v>4982</v>
      </c>
      <c r="GFY1" s="77" t="s">
        <v>4983</v>
      </c>
      <c r="GFZ1" s="77" t="s">
        <v>4984</v>
      </c>
      <c r="GGA1" s="77" t="s">
        <v>4985</v>
      </c>
      <c r="GGB1" s="77" t="s">
        <v>4986</v>
      </c>
      <c r="GGC1" s="77" t="s">
        <v>4987</v>
      </c>
      <c r="GGD1" s="77" t="s">
        <v>4988</v>
      </c>
      <c r="GGE1" s="77" t="s">
        <v>4989</v>
      </c>
      <c r="GGF1" s="77" t="s">
        <v>4990</v>
      </c>
      <c r="GGG1" s="77" t="s">
        <v>4991</v>
      </c>
      <c r="GGH1" s="77" t="s">
        <v>4992</v>
      </c>
      <c r="GGI1" s="77" t="s">
        <v>4993</v>
      </c>
      <c r="GGJ1" s="77" t="s">
        <v>4994</v>
      </c>
      <c r="GGK1" s="77" t="s">
        <v>4995</v>
      </c>
      <c r="GGL1" s="77" t="s">
        <v>4996</v>
      </c>
      <c r="GGM1" s="77" t="s">
        <v>4997</v>
      </c>
      <c r="GGN1" s="77" t="s">
        <v>4998</v>
      </c>
      <c r="GGO1" s="77" t="s">
        <v>4999</v>
      </c>
      <c r="GGP1" s="77" t="s">
        <v>5000</v>
      </c>
      <c r="GGQ1" s="77" t="s">
        <v>5001</v>
      </c>
      <c r="GGR1" s="77" t="s">
        <v>5002</v>
      </c>
      <c r="GGS1" s="77" t="s">
        <v>5003</v>
      </c>
      <c r="GGT1" s="77" t="s">
        <v>5004</v>
      </c>
      <c r="GGU1" s="77" t="s">
        <v>5005</v>
      </c>
      <c r="GGV1" s="77" t="s">
        <v>5006</v>
      </c>
      <c r="GGW1" s="77" t="s">
        <v>5007</v>
      </c>
      <c r="GGX1" s="77" t="s">
        <v>5008</v>
      </c>
      <c r="GGY1" s="77" t="s">
        <v>5009</v>
      </c>
      <c r="GGZ1" s="77" t="s">
        <v>5010</v>
      </c>
      <c r="GHA1" s="77" t="s">
        <v>5011</v>
      </c>
      <c r="GHB1" s="77" t="s">
        <v>5012</v>
      </c>
      <c r="GHC1" s="77" t="s">
        <v>5013</v>
      </c>
      <c r="GHD1" s="77" t="s">
        <v>5014</v>
      </c>
      <c r="GHE1" s="77" t="s">
        <v>5015</v>
      </c>
      <c r="GHF1" s="77" t="s">
        <v>5016</v>
      </c>
      <c r="GHG1" s="77" t="s">
        <v>5017</v>
      </c>
      <c r="GHH1" s="77" t="s">
        <v>5018</v>
      </c>
      <c r="GHI1" s="77" t="s">
        <v>5019</v>
      </c>
      <c r="GHJ1" s="77" t="s">
        <v>5020</v>
      </c>
      <c r="GHK1" s="77" t="s">
        <v>5021</v>
      </c>
      <c r="GHL1" s="77" t="s">
        <v>5022</v>
      </c>
      <c r="GHM1" s="77" t="s">
        <v>5023</v>
      </c>
      <c r="GHN1" s="77" t="s">
        <v>5024</v>
      </c>
      <c r="GHO1" s="77" t="s">
        <v>5025</v>
      </c>
      <c r="GHP1" s="77" t="s">
        <v>5026</v>
      </c>
      <c r="GHQ1" s="77" t="s">
        <v>5027</v>
      </c>
      <c r="GHR1" s="77" t="s">
        <v>5028</v>
      </c>
      <c r="GHS1" s="77" t="s">
        <v>5029</v>
      </c>
      <c r="GHT1" s="77" t="s">
        <v>5030</v>
      </c>
      <c r="GHU1" s="77" t="s">
        <v>5031</v>
      </c>
      <c r="GHV1" s="77" t="s">
        <v>5032</v>
      </c>
      <c r="GHW1" s="77" t="s">
        <v>5033</v>
      </c>
      <c r="GHX1" s="77" t="s">
        <v>5034</v>
      </c>
      <c r="GHY1" s="77" t="s">
        <v>5035</v>
      </c>
      <c r="GHZ1" s="77" t="s">
        <v>5036</v>
      </c>
      <c r="GIA1" s="77" t="s">
        <v>5037</v>
      </c>
      <c r="GIB1" s="77" t="s">
        <v>5038</v>
      </c>
      <c r="GIC1" s="77" t="s">
        <v>5039</v>
      </c>
      <c r="GID1" s="77" t="s">
        <v>5040</v>
      </c>
      <c r="GIE1" s="77" t="s">
        <v>5041</v>
      </c>
      <c r="GIF1" s="77" t="s">
        <v>5042</v>
      </c>
      <c r="GIG1" s="77" t="s">
        <v>5043</v>
      </c>
      <c r="GIH1" s="77" t="s">
        <v>5044</v>
      </c>
      <c r="GII1" s="77" t="s">
        <v>5045</v>
      </c>
      <c r="GIJ1" s="77" t="s">
        <v>5046</v>
      </c>
      <c r="GIK1" s="77" t="s">
        <v>5047</v>
      </c>
      <c r="GIL1" s="77" t="s">
        <v>5048</v>
      </c>
      <c r="GIM1" s="77" t="s">
        <v>5049</v>
      </c>
      <c r="GIN1" s="77" t="s">
        <v>5050</v>
      </c>
      <c r="GIO1" s="77" t="s">
        <v>5051</v>
      </c>
      <c r="GIP1" s="77" t="s">
        <v>5052</v>
      </c>
      <c r="GIQ1" s="77" t="s">
        <v>5053</v>
      </c>
      <c r="GIR1" s="77" t="s">
        <v>5054</v>
      </c>
      <c r="GIS1" s="77" t="s">
        <v>5055</v>
      </c>
      <c r="GIT1" s="77" t="s">
        <v>5056</v>
      </c>
      <c r="GIU1" s="77" t="s">
        <v>5057</v>
      </c>
      <c r="GIV1" s="77" t="s">
        <v>5058</v>
      </c>
      <c r="GIW1" s="77" t="s">
        <v>5059</v>
      </c>
      <c r="GIX1" s="77" t="s">
        <v>5060</v>
      </c>
      <c r="GIY1" s="77" t="s">
        <v>5061</v>
      </c>
      <c r="GIZ1" s="77" t="s">
        <v>5062</v>
      </c>
      <c r="GJA1" s="77" t="s">
        <v>5063</v>
      </c>
      <c r="GJB1" s="77" t="s">
        <v>5064</v>
      </c>
      <c r="GJC1" s="77" t="s">
        <v>5065</v>
      </c>
      <c r="GJD1" s="77" t="s">
        <v>5066</v>
      </c>
      <c r="GJE1" s="77" t="s">
        <v>5067</v>
      </c>
      <c r="GJF1" s="77" t="s">
        <v>5068</v>
      </c>
      <c r="GJG1" s="77" t="s">
        <v>5069</v>
      </c>
      <c r="GJH1" s="77" t="s">
        <v>5070</v>
      </c>
      <c r="GJI1" s="77" t="s">
        <v>5071</v>
      </c>
      <c r="GJJ1" s="77" t="s">
        <v>5072</v>
      </c>
      <c r="GJK1" s="77" t="s">
        <v>5073</v>
      </c>
      <c r="GJL1" s="77" t="s">
        <v>5074</v>
      </c>
      <c r="GJM1" s="77" t="s">
        <v>5075</v>
      </c>
      <c r="GJN1" s="77" t="s">
        <v>5076</v>
      </c>
      <c r="GJO1" s="77" t="s">
        <v>5077</v>
      </c>
      <c r="GJP1" s="77" t="s">
        <v>5078</v>
      </c>
      <c r="GJQ1" s="77" t="s">
        <v>5079</v>
      </c>
      <c r="GJR1" s="77" t="s">
        <v>5080</v>
      </c>
      <c r="GJS1" s="77" t="s">
        <v>5081</v>
      </c>
      <c r="GJT1" s="77" t="s">
        <v>5082</v>
      </c>
      <c r="GJU1" s="77" t="s">
        <v>5083</v>
      </c>
      <c r="GJV1" s="77" t="s">
        <v>5084</v>
      </c>
      <c r="GJW1" s="77" t="s">
        <v>5085</v>
      </c>
      <c r="GJX1" s="77" t="s">
        <v>5086</v>
      </c>
      <c r="GJY1" s="77" t="s">
        <v>5087</v>
      </c>
      <c r="GJZ1" s="77" t="s">
        <v>5088</v>
      </c>
      <c r="GKA1" s="77" t="s">
        <v>5089</v>
      </c>
      <c r="GKB1" s="77" t="s">
        <v>5090</v>
      </c>
      <c r="GKC1" s="77" t="s">
        <v>5091</v>
      </c>
      <c r="GKD1" s="77" t="s">
        <v>5092</v>
      </c>
      <c r="GKE1" s="77" t="s">
        <v>5093</v>
      </c>
      <c r="GKF1" s="77" t="s">
        <v>5094</v>
      </c>
      <c r="GKG1" s="77" t="s">
        <v>5095</v>
      </c>
      <c r="GKH1" s="77" t="s">
        <v>5096</v>
      </c>
      <c r="GKI1" s="77" t="s">
        <v>5097</v>
      </c>
      <c r="GKJ1" s="77" t="s">
        <v>5098</v>
      </c>
      <c r="GKK1" s="77" t="s">
        <v>5099</v>
      </c>
      <c r="GKL1" s="77" t="s">
        <v>5100</v>
      </c>
      <c r="GKM1" s="77" t="s">
        <v>5101</v>
      </c>
      <c r="GKN1" s="77" t="s">
        <v>5102</v>
      </c>
      <c r="GKO1" s="77" t="s">
        <v>5103</v>
      </c>
      <c r="GKP1" s="77" t="s">
        <v>5104</v>
      </c>
      <c r="GKQ1" s="77" t="s">
        <v>5105</v>
      </c>
      <c r="GKR1" s="77" t="s">
        <v>5106</v>
      </c>
      <c r="GKS1" s="77" t="s">
        <v>5107</v>
      </c>
      <c r="GKT1" s="77" t="s">
        <v>5108</v>
      </c>
      <c r="GKU1" s="77" t="s">
        <v>5109</v>
      </c>
      <c r="GKV1" s="77" t="s">
        <v>5110</v>
      </c>
      <c r="GKW1" s="77" t="s">
        <v>5111</v>
      </c>
      <c r="GKX1" s="77" t="s">
        <v>5112</v>
      </c>
      <c r="GKY1" s="77" t="s">
        <v>5113</v>
      </c>
      <c r="GKZ1" s="77" t="s">
        <v>5114</v>
      </c>
      <c r="GLA1" s="77" t="s">
        <v>5115</v>
      </c>
      <c r="GLB1" s="77" t="s">
        <v>5116</v>
      </c>
      <c r="GLC1" s="77" t="s">
        <v>5117</v>
      </c>
      <c r="GLD1" s="77" t="s">
        <v>5118</v>
      </c>
      <c r="GLE1" s="77" t="s">
        <v>5119</v>
      </c>
      <c r="GLF1" s="77" t="s">
        <v>5120</v>
      </c>
      <c r="GLG1" s="77" t="s">
        <v>5121</v>
      </c>
      <c r="GLH1" s="77" t="s">
        <v>5122</v>
      </c>
      <c r="GLI1" s="77" t="s">
        <v>5123</v>
      </c>
      <c r="GLJ1" s="77" t="s">
        <v>5124</v>
      </c>
      <c r="GLK1" s="77" t="s">
        <v>5125</v>
      </c>
      <c r="GLL1" s="77" t="s">
        <v>5126</v>
      </c>
      <c r="GLM1" s="77" t="s">
        <v>5127</v>
      </c>
      <c r="GLN1" s="77" t="s">
        <v>5128</v>
      </c>
      <c r="GLO1" s="77" t="s">
        <v>5129</v>
      </c>
      <c r="GLP1" s="77" t="s">
        <v>5130</v>
      </c>
      <c r="GLQ1" s="77" t="s">
        <v>5131</v>
      </c>
      <c r="GLR1" s="77" t="s">
        <v>5132</v>
      </c>
      <c r="GLS1" s="77" t="s">
        <v>5133</v>
      </c>
      <c r="GLT1" s="77" t="s">
        <v>5134</v>
      </c>
      <c r="GLU1" s="77" t="s">
        <v>5135</v>
      </c>
      <c r="GLV1" s="77" t="s">
        <v>5136</v>
      </c>
      <c r="GLW1" s="77" t="s">
        <v>5137</v>
      </c>
      <c r="GLX1" s="77" t="s">
        <v>5138</v>
      </c>
      <c r="GLY1" s="77" t="s">
        <v>5139</v>
      </c>
      <c r="GLZ1" s="77" t="s">
        <v>5140</v>
      </c>
      <c r="GMA1" s="77" t="s">
        <v>5141</v>
      </c>
      <c r="GMB1" s="77" t="s">
        <v>5142</v>
      </c>
      <c r="GMC1" s="77" t="s">
        <v>5143</v>
      </c>
      <c r="GMD1" s="77" t="s">
        <v>5144</v>
      </c>
      <c r="GME1" s="77" t="s">
        <v>5145</v>
      </c>
      <c r="GMF1" s="77" t="s">
        <v>5146</v>
      </c>
      <c r="GMG1" s="77" t="s">
        <v>5147</v>
      </c>
      <c r="GMH1" s="77" t="s">
        <v>5148</v>
      </c>
      <c r="GMI1" s="77" t="s">
        <v>5149</v>
      </c>
      <c r="GMJ1" s="77" t="s">
        <v>5150</v>
      </c>
      <c r="GMK1" s="77" t="s">
        <v>5151</v>
      </c>
      <c r="GML1" s="77" t="s">
        <v>5152</v>
      </c>
      <c r="GMM1" s="77" t="s">
        <v>5153</v>
      </c>
      <c r="GMN1" s="77" t="s">
        <v>5154</v>
      </c>
      <c r="GMO1" s="77" t="s">
        <v>5155</v>
      </c>
      <c r="GMP1" s="77" t="s">
        <v>5156</v>
      </c>
      <c r="GMQ1" s="77" t="s">
        <v>5157</v>
      </c>
      <c r="GMR1" s="77" t="s">
        <v>5158</v>
      </c>
      <c r="GMS1" s="77" t="s">
        <v>5159</v>
      </c>
      <c r="GMT1" s="77" t="s">
        <v>5160</v>
      </c>
      <c r="GMU1" s="77" t="s">
        <v>5161</v>
      </c>
      <c r="GMV1" s="77" t="s">
        <v>5162</v>
      </c>
      <c r="GMW1" s="77" t="s">
        <v>5163</v>
      </c>
      <c r="GMX1" s="77" t="s">
        <v>5164</v>
      </c>
      <c r="GMY1" s="77" t="s">
        <v>5165</v>
      </c>
      <c r="GMZ1" s="77" t="s">
        <v>5166</v>
      </c>
      <c r="GNA1" s="77" t="s">
        <v>5167</v>
      </c>
      <c r="GNB1" s="77" t="s">
        <v>5168</v>
      </c>
      <c r="GNC1" s="77" t="s">
        <v>5169</v>
      </c>
      <c r="GND1" s="77" t="s">
        <v>5170</v>
      </c>
      <c r="GNE1" s="77" t="s">
        <v>5171</v>
      </c>
      <c r="GNF1" s="77" t="s">
        <v>5172</v>
      </c>
      <c r="GNG1" s="77" t="s">
        <v>5173</v>
      </c>
      <c r="GNH1" s="77" t="s">
        <v>5174</v>
      </c>
      <c r="GNI1" s="77" t="s">
        <v>5175</v>
      </c>
      <c r="GNJ1" s="77" t="s">
        <v>5176</v>
      </c>
      <c r="GNK1" s="77" t="s">
        <v>5177</v>
      </c>
      <c r="GNL1" s="77" t="s">
        <v>5178</v>
      </c>
      <c r="GNM1" s="77" t="s">
        <v>5179</v>
      </c>
      <c r="GNN1" s="77" t="s">
        <v>5180</v>
      </c>
      <c r="GNO1" s="77" t="s">
        <v>5181</v>
      </c>
      <c r="GNP1" s="77" t="s">
        <v>5182</v>
      </c>
      <c r="GNQ1" s="77" t="s">
        <v>5183</v>
      </c>
      <c r="GNR1" s="77" t="s">
        <v>5184</v>
      </c>
      <c r="GNS1" s="77" t="s">
        <v>5185</v>
      </c>
      <c r="GNT1" s="77" t="s">
        <v>5186</v>
      </c>
      <c r="GNU1" s="77" t="s">
        <v>5187</v>
      </c>
      <c r="GNV1" s="77" t="s">
        <v>5188</v>
      </c>
      <c r="GNW1" s="77" t="s">
        <v>5189</v>
      </c>
      <c r="GNX1" s="77" t="s">
        <v>5190</v>
      </c>
      <c r="GNY1" s="77" t="s">
        <v>5191</v>
      </c>
      <c r="GNZ1" s="77" t="s">
        <v>5192</v>
      </c>
      <c r="GOA1" s="77" t="s">
        <v>5193</v>
      </c>
      <c r="GOB1" s="77" t="s">
        <v>5194</v>
      </c>
      <c r="GOC1" s="77" t="s">
        <v>5195</v>
      </c>
      <c r="GOD1" s="77" t="s">
        <v>5196</v>
      </c>
      <c r="GOE1" s="77" t="s">
        <v>5197</v>
      </c>
      <c r="GOF1" s="77" t="s">
        <v>5198</v>
      </c>
      <c r="GOG1" s="77" t="s">
        <v>5199</v>
      </c>
      <c r="GOH1" s="77" t="s">
        <v>5200</v>
      </c>
      <c r="GOI1" s="77" t="s">
        <v>5201</v>
      </c>
      <c r="GOJ1" s="77" t="s">
        <v>5202</v>
      </c>
      <c r="GOK1" s="77" t="s">
        <v>5203</v>
      </c>
      <c r="GOL1" s="77" t="s">
        <v>5204</v>
      </c>
      <c r="GOM1" s="77" t="s">
        <v>5205</v>
      </c>
      <c r="GON1" s="77" t="s">
        <v>5206</v>
      </c>
      <c r="GOO1" s="77" t="s">
        <v>5207</v>
      </c>
      <c r="GOP1" s="77" t="s">
        <v>5208</v>
      </c>
      <c r="GOQ1" s="77" t="s">
        <v>5209</v>
      </c>
      <c r="GOR1" s="77" t="s">
        <v>5210</v>
      </c>
      <c r="GOS1" s="77" t="s">
        <v>5211</v>
      </c>
      <c r="GOT1" s="77" t="s">
        <v>5212</v>
      </c>
      <c r="GOU1" s="77" t="s">
        <v>5213</v>
      </c>
      <c r="GOV1" s="77" t="s">
        <v>5214</v>
      </c>
      <c r="GOW1" s="77" t="s">
        <v>5215</v>
      </c>
      <c r="GOX1" s="77" t="s">
        <v>5216</v>
      </c>
      <c r="GOY1" s="77" t="s">
        <v>5217</v>
      </c>
      <c r="GOZ1" s="77" t="s">
        <v>5218</v>
      </c>
      <c r="GPA1" s="77" t="s">
        <v>5219</v>
      </c>
      <c r="GPB1" s="77" t="s">
        <v>5220</v>
      </c>
      <c r="GPC1" s="77" t="s">
        <v>5221</v>
      </c>
      <c r="GPD1" s="77" t="s">
        <v>5222</v>
      </c>
      <c r="GPE1" s="77" t="s">
        <v>5223</v>
      </c>
      <c r="GPF1" s="77" t="s">
        <v>5224</v>
      </c>
      <c r="GPG1" s="77" t="s">
        <v>5225</v>
      </c>
      <c r="GPH1" s="77" t="s">
        <v>5226</v>
      </c>
      <c r="GPI1" s="77" t="s">
        <v>5227</v>
      </c>
      <c r="GPJ1" s="77" t="s">
        <v>5228</v>
      </c>
      <c r="GPK1" s="77" t="s">
        <v>5229</v>
      </c>
      <c r="GPL1" s="77" t="s">
        <v>5230</v>
      </c>
      <c r="GPM1" s="77" t="s">
        <v>5231</v>
      </c>
      <c r="GPN1" s="77" t="s">
        <v>5232</v>
      </c>
      <c r="GPO1" s="77" t="s">
        <v>5233</v>
      </c>
      <c r="GPP1" s="77" t="s">
        <v>5234</v>
      </c>
      <c r="GPQ1" s="77" t="s">
        <v>5235</v>
      </c>
      <c r="GPR1" s="77" t="s">
        <v>5236</v>
      </c>
      <c r="GPS1" s="77" t="s">
        <v>5237</v>
      </c>
      <c r="GPT1" s="77" t="s">
        <v>5238</v>
      </c>
      <c r="GPU1" s="77" t="s">
        <v>5239</v>
      </c>
      <c r="GPV1" s="77" t="s">
        <v>5240</v>
      </c>
      <c r="GPW1" s="77" t="s">
        <v>5241</v>
      </c>
      <c r="GPX1" s="77" t="s">
        <v>5242</v>
      </c>
      <c r="GPY1" s="77" t="s">
        <v>5243</v>
      </c>
      <c r="GPZ1" s="77" t="s">
        <v>5244</v>
      </c>
      <c r="GQA1" s="77" t="s">
        <v>5245</v>
      </c>
      <c r="GQB1" s="77" t="s">
        <v>5246</v>
      </c>
      <c r="GQC1" s="77" t="s">
        <v>5247</v>
      </c>
      <c r="GQD1" s="77" t="s">
        <v>5248</v>
      </c>
      <c r="GQE1" s="77" t="s">
        <v>5249</v>
      </c>
      <c r="GQF1" s="77" t="s">
        <v>5250</v>
      </c>
      <c r="GQG1" s="77" t="s">
        <v>5251</v>
      </c>
      <c r="GQH1" s="77" t="s">
        <v>5252</v>
      </c>
      <c r="GQI1" s="77" t="s">
        <v>5253</v>
      </c>
      <c r="GQJ1" s="77" t="s">
        <v>5254</v>
      </c>
      <c r="GQK1" s="77" t="s">
        <v>5255</v>
      </c>
      <c r="GQL1" s="77" t="s">
        <v>5256</v>
      </c>
      <c r="GQM1" s="77" t="s">
        <v>5257</v>
      </c>
      <c r="GQN1" s="77" t="s">
        <v>5258</v>
      </c>
      <c r="GQO1" s="77" t="s">
        <v>5259</v>
      </c>
      <c r="GQP1" s="77" t="s">
        <v>5260</v>
      </c>
      <c r="GQQ1" s="77" t="s">
        <v>5261</v>
      </c>
      <c r="GQR1" s="77" t="s">
        <v>5262</v>
      </c>
      <c r="GQS1" s="77" t="s">
        <v>5263</v>
      </c>
      <c r="GQT1" s="77" t="s">
        <v>5264</v>
      </c>
      <c r="GQU1" s="77" t="s">
        <v>5265</v>
      </c>
      <c r="GQV1" s="77" t="s">
        <v>5266</v>
      </c>
      <c r="GQW1" s="77" t="s">
        <v>5267</v>
      </c>
      <c r="GQX1" s="77" t="s">
        <v>5268</v>
      </c>
      <c r="GQY1" s="77" t="s">
        <v>5269</v>
      </c>
      <c r="GQZ1" s="77" t="s">
        <v>5270</v>
      </c>
      <c r="GRA1" s="77" t="s">
        <v>5271</v>
      </c>
      <c r="GRB1" s="77" t="s">
        <v>5272</v>
      </c>
      <c r="GRC1" s="77" t="s">
        <v>5273</v>
      </c>
      <c r="GRD1" s="77" t="s">
        <v>5274</v>
      </c>
      <c r="GRE1" s="77" t="s">
        <v>5275</v>
      </c>
      <c r="GRF1" s="77" t="s">
        <v>5276</v>
      </c>
      <c r="GRG1" s="77" t="s">
        <v>5277</v>
      </c>
      <c r="GRH1" s="77" t="s">
        <v>5278</v>
      </c>
      <c r="GRI1" s="77" t="s">
        <v>5279</v>
      </c>
      <c r="GRJ1" s="77" t="s">
        <v>5280</v>
      </c>
      <c r="GRK1" s="77" t="s">
        <v>5281</v>
      </c>
      <c r="GRL1" s="77" t="s">
        <v>5282</v>
      </c>
      <c r="GRM1" s="77" t="s">
        <v>5283</v>
      </c>
      <c r="GRN1" s="77" t="s">
        <v>5284</v>
      </c>
      <c r="GRO1" s="77" t="s">
        <v>5285</v>
      </c>
      <c r="GRP1" s="77" t="s">
        <v>5286</v>
      </c>
      <c r="GRQ1" s="77" t="s">
        <v>5287</v>
      </c>
      <c r="GRR1" s="77" t="s">
        <v>5288</v>
      </c>
      <c r="GRS1" s="77" t="s">
        <v>5289</v>
      </c>
      <c r="GRT1" s="77" t="s">
        <v>5290</v>
      </c>
      <c r="GRU1" s="77" t="s">
        <v>5291</v>
      </c>
      <c r="GRV1" s="77" t="s">
        <v>5292</v>
      </c>
      <c r="GRW1" s="77" t="s">
        <v>5293</v>
      </c>
      <c r="GRX1" s="77" t="s">
        <v>5294</v>
      </c>
      <c r="GRY1" s="77" t="s">
        <v>5295</v>
      </c>
      <c r="GRZ1" s="77" t="s">
        <v>5296</v>
      </c>
      <c r="GSA1" s="77" t="s">
        <v>5297</v>
      </c>
      <c r="GSB1" s="77" t="s">
        <v>5298</v>
      </c>
      <c r="GSC1" s="77" t="s">
        <v>5299</v>
      </c>
      <c r="GSD1" s="77" t="s">
        <v>5300</v>
      </c>
      <c r="GSE1" s="77" t="s">
        <v>5301</v>
      </c>
      <c r="GSF1" s="77" t="s">
        <v>5302</v>
      </c>
      <c r="GSG1" s="77" t="s">
        <v>5303</v>
      </c>
      <c r="GSH1" s="77" t="s">
        <v>5304</v>
      </c>
      <c r="GSI1" s="77" t="s">
        <v>5305</v>
      </c>
      <c r="GSJ1" s="77" t="s">
        <v>5306</v>
      </c>
      <c r="GSK1" s="77" t="s">
        <v>5307</v>
      </c>
      <c r="GSL1" s="77" t="s">
        <v>5308</v>
      </c>
      <c r="GSM1" s="77" t="s">
        <v>5309</v>
      </c>
      <c r="GSN1" s="77" t="s">
        <v>5310</v>
      </c>
      <c r="GSO1" s="77" t="s">
        <v>5311</v>
      </c>
      <c r="GSP1" s="77" t="s">
        <v>5312</v>
      </c>
      <c r="GSQ1" s="77" t="s">
        <v>5313</v>
      </c>
      <c r="GSR1" s="77" t="s">
        <v>5314</v>
      </c>
      <c r="GSS1" s="77" t="s">
        <v>5315</v>
      </c>
      <c r="GST1" s="77" t="s">
        <v>5316</v>
      </c>
      <c r="GSU1" s="77" t="s">
        <v>5317</v>
      </c>
      <c r="GSV1" s="77" t="s">
        <v>5318</v>
      </c>
      <c r="GSW1" s="77" t="s">
        <v>5319</v>
      </c>
      <c r="GSX1" s="77" t="s">
        <v>5320</v>
      </c>
      <c r="GSY1" s="77" t="s">
        <v>5321</v>
      </c>
      <c r="GSZ1" s="77" t="s">
        <v>5322</v>
      </c>
      <c r="GTA1" s="77" t="s">
        <v>5323</v>
      </c>
      <c r="GTB1" s="77" t="s">
        <v>5324</v>
      </c>
      <c r="GTC1" s="77" t="s">
        <v>5325</v>
      </c>
      <c r="GTD1" s="77" t="s">
        <v>5326</v>
      </c>
      <c r="GTE1" s="77" t="s">
        <v>5327</v>
      </c>
      <c r="GTF1" s="77" t="s">
        <v>5328</v>
      </c>
      <c r="GTG1" s="77" t="s">
        <v>5329</v>
      </c>
      <c r="GTH1" s="77" t="s">
        <v>5330</v>
      </c>
      <c r="GTI1" s="77" t="s">
        <v>5331</v>
      </c>
      <c r="GTJ1" s="77" t="s">
        <v>5332</v>
      </c>
      <c r="GTK1" s="77" t="s">
        <v>5333</v>
      </c>
      <c r="GTL1" s="77" t="s">
        <v>5334</v>
      </c>
      <c r="GTM1" s="77" t="s">
        <v>5335</v>
      </c>
      <c r="GTN1" s="77" t="s">
        <v>5336</v>
      </c>
      <c r="GTO1" s="77" t="s">
        <v>5337</v>
      </c>
      <c r="GTP1" s="77" t="s">
        <v>5338</v>
      </c>
      <c r="GTQ1" s="77" t="s">
        <v>5339</v>
      </c>
      <c r="GTR1" s="77" t="s">
        <v>5340</v>
      </c>
      <c r="GTS1" s="77" t="s">
        <v>5341</v>
      </c>
      <c r="GTT1" s="77" t="s">
        <v>5342</v>
      </c>
      <c r="GTU1" s="77" t="s">
        <v>5343</v>
      </c>
      <c r="GTV1" s="77" t="s">
        <v>5344</v>
      </c>
      <c r="GTW1" s="77" t="s">
        <v>5345</v>
      </c>
      <c r="GTX1" s="77" t="s">
        <v>5346</v>
      </c>
      <c r="GTY1" s="77" t="s">
        <v>5347</v>
      </c>
      <c r="GTZ1" s="77" t="s">
        <v>5348</v>
      </c>
      <c r="GUA1" s="77" t="s">
        <v>5349</v>
      </c>
      <c r="GUB1" s="77" t="s">
        <v>5350</v>
      </c>
      <c r="GUC1" s="77" t="s">
        <v>5351</v>
      </c>
      <c r="GUD1" s="77" t="s">
        <v>5352</v>
      </c>
      <c r="GUE1" s="77" t="s">
        <v>5353</v>
      </c>
      <c r="GUF1" s="77" t="s">
        <v>5354</v>
      </c>
      <c r="GUG1" s="77" t="s">
        <v>5355</v>
      </c>
      <c r="GUH1" s="77" t="s">
        <v>5356</v>
      </c>
      <c r="GUI1" s="77" t="s">
        <v>5357</v>
      </c>
      <c r="GUJ1" s="77" t="s">
        <v>5358</v>
      </c>
      <c r="GUK1" s="77" t="s">
        <v>5359</v>
      </c>
      <c r="GUL1" s="77" t="s">
        <v>5360</v>
      </c>
      <c r="GUM1" s="77" t="s">
        <v>5361</v>
      </c>
      <c r="GUN1" s="77" t="s">
        <v>5362</v>
      </c>
      <c r="GUO1" s="77" t="s">
        <v>5363</v>
      </c>
      <c r="GUP1" s="77" t="s">
        <v>5364</v>
      </c>
      <c r="GUQ1" s="77" t="s">
        <v>5365</v>
      </c>
      <c r="GUR1" s="77" t="s">
        <v>5366</v>
      </c>
      <c r="GUS1" s="77" t="s">
        <v>5367</v>
      </c>
      <c r="GUT1" s="77" t="s">
        <v>5368</v>
      </c>
      <c r="GUU1" s="77" t="s">
        <v>5369</v>
      </c>
      <c r="GUV1" s="77" t="s">
        <v>5370</v>
      </c>
      <c r="GUW1" s="77" t="s">
        <v>5371</v>
      </c>
      <c r="GUX1" s="77" t="s">
        <v>5372</v>
      </c>
      <c r="GUY1" s="77" t="s">
        <v>5373</v>
      </c>
      <c r="GUZ1" s="77" t="s">
        <v>5374</v>
      </c>
      <c r="GVA1" s="77" t="s">
        <v>5375</v>
      </c>
      <c r="GVB1" s="77" t="s">
        <v>5376</v>
      </c>
      <c r="GVC1" s="77" t="s">
        <v>5377</v>
      </c>
      <c r="GVD1" s="77" t="s">
        <v>5378</v>
      </c>
      <c r="GVE1" s="77" t="s">
        <v>5379</v>
      </c>
      <c r="GVF1" s="77" t="s">
        <v>5380</v>
      </c>
      <c r="GVG1" s="77" t="s">
        <v>5381</v>
      </c>
      <c r="GVH1" s="77" t="s">
        <v>5382</v>
      </c>
      <c r="GVI1" s="77" t="s">
        <v>5383</v>
      </c>
      <c r="GVJ1" s="77" t="s">
        <v>5384</v>
      </c>
      <c r="GVK1" s="77" t="s">
        <v>5385</v>
      </c>
      <c r="GVL1" s="77" t="s">
        <v>5386</v>
      </c>
      <c r="GVM1" s="77" t="s">
        <v>5387</v>
      </c>
      <c r="GVN1" s="77" t="s">
        <v>5388</v>
      </c>
      <c r="GVO1" s="77" t="s">
        <v>5389</v>
      </c>
      <c r="GVP1" s="77" t="s">
        <v>5390</v>
      </c>
      <c r="GVQ1" s="77" t="s">
        <v>5391</v>
      </c>
      <c r="GVR1" s="77" t="s">
        <v>5392</v>
      </c>
      <c r="GVS1" s="77" t="s">
        <v>5393</v>
      </c>
      <c r="GVT1" s="77" t="s">
        <v>5394</v>
      </c>
      <c r="GVU1" s="77" t="s">
        <v>5395</v>
      </c>
      <c r="GVV1" s="77" t="s">
        <v>5396</v>
      </c>
      <c r="GVW1" s="77" t="s">
        <v>5397</v>
      </c>
      <c r="GVX1" s="77" t="s">
        <v>5398</v>
      </c>
      <c r="GVY1" s="77" t="s">
        <v>5399</v>
      </c>
      <c r="GVZ1" s="77" t="s">
        <v>5400</v>
      </c>
      <c r="GWA1" s="77" t="s">
        <v>5401</v>
      </c>
      <c r="GWB1" s="77" t="s">
        <v>5402</v>
      </c>
      <c r="GWC1" s="77" t="s">
        <v>5403</v>
      </c>
      <c r="GWD1" s="77" t="s">
        <v>5404</v>
      </c>
      <c r="GWE1" s="77" t="s">
        <v>5405</v>
      </c>
      <c r="GWF1" s="77" t="s">
        <v>5406</v>
      </c>
      <c r="GWG1" s="77" t="s">
        <v>5407</v>
      </c>
      <c r="GWH1" s="77" t="s">
        <v>5408</v>
      </c>
      <c r="GWI1" s="77" t="s">
        <v>5409</v>
      </c>
      <c r="GWJ1" s="77" t="s">
        <v>5410</v>
      </c>
      <c r="GWK1" s="77" t="s">
        <v>5411</v>
      </c>
      <c r="GWL1" s="77" t="s">
        <v>5412</v>
      </c>
      <c r="GWM1" s="77" t="s">
        <v>5413</v>
      </c>
      <c r="GWN1" s="77" t="s">
        <v>5414</v>
      </c>
      <c r="GWO1" s="77" t="s">
        <v>5415</v>
      </c>
      <c r="GWP1" s="77" t="s">
        <v>5416</v>
      </c>
      <c r="GWQ1" s="77" t="s">
        <v>5417</v>
      </c>
      <c r="GWR1" s="77" t="s">
        <v>5418</v>
      </c>
      <c r="GWS1" s="77" t="s">
        <v>5419</v>
      </c>
      <c r="GWT1" s="77" t="s">
        <v>5420</v>
      </c>
      <c r="GWU1" s="77" t="s">
        <v>5421</v>
      </c>
      <c r="GWV1" s="77" t="s">
        <v>5422</v>
      </c>
      <c r="GWW1" s="77" t="s">
        <v>5423</v>
      </c>
      <c r="GWX1" s="77" t="s">
        <v>5424</v>
      </c>
      <c r="GWY1" s="77" t="s">
        <v>5425</v>
      </c>
      <c r="GWZ1" s="77" t="s">
        <v>5426</v>
      </c>
      <c r="GXA1" s="77" t="s">
        <v>5427</v>
      </c>
      <c r="GXB1" s="77" t="s">
        <v>5428</v>
      </c>
      <c r="GXC1" s="77" t="s">
        <v>5429</v>
      </c>
      <c r="GXD1" s="77" t="s">
        <v>5430</v>
      </c>
      <c r="GXE1" s="77" t="s">
        <v>5431</v>
      </c>
      <c r="GXF1" s="77" t="s">
        <v>5432</v>
      </c>
      <c r="GXG1" s="77" t="s">
        <v>5433</v>
      </c>
      <c r="GXH1" s="77" t="s">
        <v>5434</v>
      </c>
      <c r="GXI1" s="77" t="s">
        <v>5435</v>
      </c>
      <c r="GXJ1" s="77" t="s">
        <v>5436</v>
      </c>
      <c r="GXK1" s="77" t="s">
        <v>5437</v>
      </c>
      <c r="GXL1" s="77" t="s">
        <v>5438</v>
      </c>
      <c r="GXM1" s="77" t="s">
        <v>5439</v>
      </c>
      <c r="GXN1" s="77" t="s">
        <v>5440</v>
      </c>
      <c r="GXO1" s="77" t="s">
        <v>5441</v>
      </c>
      <c r="GXP1" s="77" t="s">
        <v>5442</v>
      </c>
      <c r="GXQ1" s="77" t="s">
        <v>5443</v>
      </c>
      <c r="GXR1" s="77" t="s">
        <v>5444</v>
      </c>
      <c r="GXS1" s="77" t="s">
        <v>5445</v>
      </c>
      <c r="GXT1" s="77" t="s">
        <v>5446</v>
      </c>
      <c r="GXU1" s="77" t="s">
        <v>5447</v>
      </c>
      <c r="GXV1" s="77" t="s">
        <v>5448</v>
      </c>
      <c r="GXW1" s="77" t="s">
        <v>5449</v>
      </c>
      <c r="GXX1" s="77" t="s">
        <v>5450</v>
      </c>
      <c r="GXY1" s="77" t="s">
        <v>5451</v>
      </c>
      <c r="GXZ1" s="77" t="s">
        <v>5452</v>
      </c>
      <c r="GYA1" s="77" t="s">
        <v>5453</v>
      </c>
      <c r="GYB1" s="77" t="s">
        <v>5454</v>
      </c>
      <c r="GYC1" s="77" t="s">
        <v>5455</v>
      </c>
      <c r="GYD1" s="77" t="s">
        <v>5456</v>
      </c>
      <c r="GYE1" s="77" t="s">
        <v>5457</v>
      </c>
      <c r="GYF1" s="77" t="s">
        <v>5458</v>
      </c>
      <c r="GYG1" s="77" t="s">
        <v>5459</v>
      </c>
      <c r="GYH1" s="77" t="s">
        <v>5460</v>
      </c>
      <c r="GYI1" s="77" t="s">
        <v>5461</v>
      </c>
      <c r="GYJ1" s="77" t="s">
        <v>5462</v>
      </c>
      <c r="GYK1" s="77" t="s">
        <v>5463</v>
      </c>
      <c r="GYL1" s="77" t="s">
        <v>5464</v>
      </c>
      <c r="GYM1" s="77" t="s">
        <v>5465</v>
      </c>
      <c r="GYN1" s="77" t="s">
        <v>5466</v>
      </c>
      <c r="GYO1" s="77" t="s">
        <v>5467</v>
      </c>
      <c r="GYP1" s="77" t="s">
        <v>5468</v>
      </c>
      <c r="GYQ1" s="77" t="s">
        <v>5469</v>
      </c>
      <c r="GYR1" s="77" t="s">
        <v>5470</v>
      </c>
      <c r="GYS1" s="77" t="s">
        <v>5471</v>
      </c>
      <c r="GYT1" s="77" t="s">
        <v>5472</v>
      </c>
      <c r="GYU1" s="77" t="s">
        <v>5473</v>
      </c>
      <c r="GYV1" s="77" t="s">
        <v>5474</v>
      </c>
      <c r="GYW1" s="77" t="s">
        <v>5475</v>
      </c>
      <c r="GYX1" s="77" t="s">
        <v>5476</v>
      </c>
      <c r="GYY1" s="77" t="s">
        <v>5477</v>
      </c>
      <c r="GYZ1" s="77" t="s">
        <v>5478</v>
      </c>
      <c r="GZA1" s="77" t="s">
        <v>5479</v>
      </c>
      <c r="GZB1" s="77" t="s">
        <v>5480</v>
      </c>
      <c r="GZC1" s="77" t="s">
        <v>5481</v>
      </c>
      <c r="GZD1" s="77" t="s">
        <v>5482</v>
      </c>
      <c r="GZE1" s="77" t="s">
        <v>5483</v>
      </c>
      <c r="GZF1" s="77" t="s">
        <v>5484</v>
      </c>
      <c r="GZG1" s="77" t="s">
        <v>5485</v>
      </c>
      <c r="GZH1" s="77" t="s">
        <v>5486</v>
      </c>
      <c r="GZI1" s="77" t="s">
        <v>5487</v>
      </c>
      <c r="GZJ1" s="77" t="s">
        <v>5488</v>
      </c>
      <c r="GZK1" s="77" t="s">
        <v>5489</v>
      </c>
      <c r="GZL1" s="77" t="s">
        <v>5490</v>
      </c>
      <c r="GZM1" s="77" t="s">
        <v>5491</v>
      </c>
      <c r="GZN1" s="77" t="s">
        <v>5492</v>
      </c>
      <c r="GZO1" s="77" t="s">
        <v>5493</v>
      </c>
      <c r="GZP1" s="77" t="s">
        <v>5494</v>
      </c>
      <c r="GZQ1" s="77" t="s">
        <v>5495</v>
      </c>
      <c r="GZR1" s="77" t="s">
        <v>5496</v>
      </c>
      <c r="GZS1" s="77" t="s">
        <v>5497</v>
      </c>
      <c r="GZT1" s="77" t="s">
        <v>5498</v>
      </c>
      <c r="GZU1" s="77" t="s">
        <v>5499</v>
      </c>
      <c r="GZV1" s="77" t="s">
        <v>5500</v>
      </c>
      <c r="GZW1" s="77" t="s">
        <v>5501</v>
      </c>
      <c r="GZX1" s="77" t="s">
        <v>5502</v>
      </c>
      <c r="GZY1" s="77" t="s">
        <v>5503</v>
      </c>
      <c r="GZZ1" s="77" t="s">
        <v>5504</v>
      </c>
      <c r="HAA1" s="77" t="s">
        <v>5505</v>
      </c>
      <c r="HAB1" s="77" t="s">
        <v>5506</v>
      </c>
      <c r="HAC1" s="77" t="s">
        <v>5507</v>
      </c>
      <c r="HAD1" s="77" t="s">
        <v>5508</v>
      </c>
      <c r="HAE1" s="77" t="s">
        <v>5509</v>
      </c>
      <c r="HAF1" s="77" t="s">
        <v>5510</v>
      </c>
      <c r="HAG1" s="77" t="s">
        <v>5511</v>
      </c>
      <c r="HAH1" s="77" t="s">
        <v>5512</v>
      </c>
      <c r="HAI1" s="77" t="s">
        <v>5513</v>
      </c>
      <c r="HAJ1" s="77" t="s">
        <v>5514</v>
      </c>
      <c r="HAK1" s="77" t="s">
        <v>5515</v>
      </c>
      <c r="HAL1" s="77" t="s">
        <v>5516</v>
      </c>
      <c r="HAM1" s="77" t="s">
        <v>5517</v>
      </c>
      <c r="HAN1" s="77" t="s">
        <v>5518</v>
      </c>
      <c r="HAO1" s="77" t="s">
        <v>5519</v>
      </c>
      <c r="HAP1" s="77" t="s">
        <v>5520</v>
      </c>
      <c r="HAQ1" s="77" t="s">
        <v>5521</v>
      </c>
      <c r="HAR1" s="77" t="s">
        <v>5522</v>
      </c>
      <c r="HAS1" s="77" t="s">
        <v>5523</v>
      </c>
      <c r="HAT1" s="77" t="s">
        <v>5524</v>
      </c>
      <c r="HAU1" s="77" t="s">
        <v>5525</v>
      </c>
      <c r="HAV1" s="77" t="s">
        <v>5526</v>
      </c>
      <c r="HAW1" s="77" t="s">
        <v>5527</v>
      </c>
      <c r="HAX1" s="77" t="s">
        <v>5528</v>
      </c>
      <c r="HAY1" s="77" t="s">
        <v>5529</v>
      </c>
      <c r="HAZ1" s="77" t="s">
        <v>5530</v>
      </c>
      <c r="HBA1" s="77" t="s">
        <v>5531</v>
      </c>
      <c r="HBB1" s="77" t="s">
        <v>5532</v>
      </c>
      <c r="HBC1" s="77" t="s">
        <v>5533</v>
      </c>
      <c r="HBD1" s="77" t="s">
        <v>5534</v>
      </c>
      <c r="HBE1" s="77" t="s">
        <v>5535</v>
      </c>
      <c r="HBF1" s="77" t="s">
        <v>5536</v>
      </c>
      <c r="HBG1" s="77" t="s">
        <v>5537</v>
      </c>
      <c r="HBH1" s="77" t="s">
        <v>5538</v>
      </c>
      <c r="HBI1" s="77" t="s">
        <v>5539</v>
      </c>
      <c r="HBJ1" s="77" t="s">
        <v>5540</v>
      </c>
      <c r="HBK1" s="77" t="s">
        <v>5541</v>
      </c>
      <c r="HBL1" s="77" t="s">
        <v>5542</v>
      </c>
      <c r="HBM1" s="77" t="s">
        <v>5543</v>
      </c>
      <c r="HBN1" s="77" t="s">
        <v>5544</v>
      </c>
      <c r="HBO1" s="77" t="s">
        <v>5545</v>
      </c>
      <c r="HBP1" s="77" t="s">
        <v>5546</v>
      </c>
      <c r="HBQ1" s="77" t="s">
        <v>5547</v>
      </c>
      <c r="HBR1" s="77" t="s">
        <v>5548</v>
      </c>
      <c r="HBS1" s="77" t="s">
        <v>5549</v>
      </c>
      <c r="HBT1" s="77" t="s">
        <v>5550</v>
      </c>
      <c r="HBU1" s="77" t="s">
        <v>5551</v>
      </c>
      <c r="HBV1" s="77" t="s">
        <v>5552</v>
      </c>
      <c r="HBW1" s="77" t="s">
        <v>5553</v>
      </c>
      <c r="HBX1" s="77" t="s">
        <v>5554</v>
      </c>
      <c r="HBY1" s="77" t="s">
        <v>5555</v>
      </c>
      <c r="HBZ1" s="77" t="s">
        <v>5556</v>
      </c>
      <c r="HCA1" s="77" t="s">
        <v>5557</v>
      </c>
      <c r="HCB1" s="77" t="s">
        <v>5558</v>
      </c>
      <c r="HCC1" s="77" t="s">
        <v>5559</v>
      </c>
      <c r="HCD1" s="77" t="s">
        <v>5560</v>
      </c>
      <c r="HCE1" s="77" t="s">
        <v>5561</v>
      </c>
      <c r="HCF1" s="77" t="s">
        <v>5562</v>
      </c>
      <c r="HCG1" s="77" t="s">
        <v>5563</v>
      </c>
      <c r="HCH1" s="77" t="s">
        <v>5564</v>
      </c>
      <c r="HCI1" s="77" t="s">
        <v>5565</v>
      </c>
      <c r="HCJ1" s="77" t="s">
        <v>5566</v>
      </c>
      <c r="HCK1" s="77" t="s">
        <v>5567</v>
      </c>
      <c r="HCL1" s="77" t="s">
        <v>5568</v>
      </c>
      <c r="HCM1" s="77" t="s">
        <v>5569</v>
      </c>
      <c r="HCN1" s="77" t="s">
        <v>5570</v>
      </c>
      <c r="HCO1" s="77" t="s">
        <v>5571</v>
      </c>
      <c r="HCP1" s="77" t="s">
        <v>5572</v>
      </c>
      <c r="HCQ1" s="77" t="s">
        <v>5573</v>
      </c>
      <c r="HCR1" s="77" t="s">
        <v>5574</v>
      </c>
      <c r="HCS1" s="77" t="s">
        <v>5575</v>
      </c>
      <c r="HCT1" s="77" t="s">
        <v>5576</v>
      </c>
      <c r="HCU1" s="77" t="s">
        <v>5577</v>
      </c>
      <c r="HCV1" s="77" t="s">
        <v>5578</v>
      </c>
      <c r="HCW1" s="77" t="s">
        <v>5579</v>
      </c>
      <c r="HCX1" s="77" t="s">
        <v>5580</v>
      </c>
      <c r="HCY1" s="77" t="s">
        <v>5581</v>
      </c>
      <c r="HCZ1" s="77" t="s">
        <v>5582</v>
      </c>
      <c r="HDA1" s="77" t="s">
        <v>5583</v>
      </c>
      <c r="HDB1" s="77" t="s">
        <v>5584</v>
      </c>
      <c r="HDC1" s="77" t="s">
        <v>5585</v>
      </c>
      <c r="HDD1" s="77" t="s">
        <v>5586</v>
      </c>
      <c r="HDE1" s="77" t="s">
        <v>5587</v>
      </c>
      <c r="HDF1" s="77" t="s">
        <v>5588</v>
      </c>
      <c r="HDG1" s="77" t="s">
        <v>5589</v>
      </c>
      <c r="HDH1" s="77" t="s">
        <v>5590</v>
      </c>
      <c r="HDI1" s="77" t="s">
        <v>5591</v>
      </c>
      <c r="HDJ1" s="77" t="s">
        <v>5592</v>
      </c>
      <c r="HDK1" s="77" t="s">
        <v>5593</v>
      </c>
      <c r="HDL1" s="77" t="s">
        <v>5594</v>
      </c>
      <c r="HDM1" s="77" t="s">
        <v>5595</v>
      </c>
      <c r="HDN1" s="77" t="s">
        <v>5596</v>
      </c>
      <c r="HDO1" s="77" t="s">
        <v>5597</v>
      </c>
      <c r="HDP1" s="77" t="s">
        <v>5598</v>
      </c>
      <c r="HDQ1" s="77" t="s">
        <v>5599</v>
      </c>
      <c r="HDR1" s="77" t="s">
        <v>5600</v>
      </c>
      <c r="HDS1" s="77" t="s">
        <v>5601</v>
      </c>
      <c r="HDT1" s="77" t="s">
        <v>5602</v>
      </c>
      <c r="HDU1" s="77" t="s">
        <v>5603</v>
      </c>
      <c r="HDV1" s="77" t="s">
        <v>5604</v>
      </c>
      <c r="HDW1" s="77" t="s">
        <v>5605</v>
      </c>
      <c r="HDX1" s="77" t="s">
        <v>5606</v>
      </c>
      <c r="HDY1" s="77" t="s">
        <v>5607</v>
      </c>
      <c r="HDZ1" s="77" t="s">
        <v>5608</v>
      </c>
      <c r="HEA1" s="77" t="s">
        <v>5609</v>
      </c>
      <c r="HEB1" s="77" t="s">
        <v>5610</v>
      </c>
      <c r="HEC1" s="77" t="s">
        <v>5611</v>
      </c>
      <c r="HED1" s="77" t="s">
        <v>5612</v>
      </c>
      <c r="HEE1" s="77" t="s">
        <v>5613</v>
      </c>
      <c r="HEF1" s="77" t="s">
        <v>5614</v>
      </c>
      <c r="HEG1" s="77" t="s">
        <v>5615</v>
      </c>
      <c r="HEH1" s="77" t="s">
        <v>5616</v>
      </c>
      <c r="HEI1" s="77" t="s">
        <v>5617</v>
      </c>
      <c r="HEJ1" s="77" t="s">
        <v>5618</v>
      </c>
      <c r="HEK1" s="77" t="s">
        <v>5619</v>
      </c>
      <c r="HEL1" s="77" t="s">
        <v>5620</v>
      </c>
      <c r="HEM1" s="77" t="s">
        <v>5621</v>
      </c>
      <c r="HEN1" s="77" t="s">
        <v>5622</v>
      </c>
      <c r="HEO1" s="77" t="s">
        <v>5623</v>
      </c>
      <c r="HEP1" s="77" t="s">
        <v>5624</v>
      </c>
      <c r="HEQ1" s="77" t="s">
        <v>5625</v>
      </c>
      <c r="HER1" s="77" t="s">
        <v>5626</v>
      </c>
      <c r="HES1" s="77" t="s">
        <v>5627</v>
      </c>
      <c r="HET1" s="77" t="s">
        <v>5628</v>
      </c>
      <c r="HEU1" s="77" t="s">
        <v>5629</v>
      </c>
      <c r="HEV1" s="77" t="s">
        <v>5630</v>
      </c>
      <c r="HEW1" s="77" t="s">
        <v>5631</v>
      </c>
      <c r="HEX1" s="77" t="s">
        <v>5632</v>
      </c>
      <c r="HEY1" s="77" t="s">
        <v>5633</v>
      </c>
      <c r="HEZ1" s="77" t="s">
        <v>5634</v>
      </c>
      <c r="HFA1" s="77" t="s">
        <v>5635</v>
      </c>
      <c r="HFB1" s="77" t="s">
        <v>5636</v>
      </c>
      <c r="HFC1" s="77" t="s">
        <v>5637</v>
      </c>
      <c r="HFD1" s="77" t="s">
        <v>5638</v>
      </c>
      <c r="HFE1" s="77" t="s">
        <v>5639</v>
      </c>
      <c r="HFF1" s="77" t="s">
        <v>5640</v>
      </c>
      <c r="HFG1" s="77" t="s">
        <v>5641</v>
      </c>
      <c r="HFH1" s="77" t="s">
        <v>5642</v>
      </c>
      <c r="HFI1" s="77" t="s">
        <v>5643</v>
      </c>
      <c r="HFJ1" s="77" t="s">
        <v>5644</v>
      </c>
      <c r="HFK1" s="77" t="s">
        <v>5645</v>
      </c>
      <c r="HFL1" s="77" t="s">
        <v>5646</v>
      </c>
      <c r="HFM1" s="77" t="s">
        <v>5647</v>
      </c>
      <c r="HFN1" s="77" t="s">
        <v>5648</v>
      </c>
      <c r="HFO1" s="77" t="s">
        <v>5649</v>
      </c>
      <c r="HFP1" s="77" t="s">
        <v>5650</v>
      </c>
      <c r="HFQ1" s="77" t="s">
        <v>5651</v>
      </c>
      <c r="HFR1" s="77" t="s">
        <v>5652</v>
      </c>
      <c r="HFS1" s="77" t="s">
        <v>5653</v>
      </c>
      <c r="HFT1" s="77" t="s">
        <v>5654</v>
      </c>
      <c r="HFU1" s="77" t="s">
        <v>5655</v>
      </c>
      <c r="HFV1" s="77" t="s">
        <v>5656</v>
      </c>
      <c r="HFW1" s="77" t="s">
        <v>5657</v>
      </c>
      <c r="HFX1" s="77" t="s">
        <v>5658</v>
      </c>
      <c r="HFY1" s="77" t="s">
        <v>5659</v>
      </c>
      <c r="HFZ1" s="77" t="s">
        <v>5660</v>
      </c>
      <c r="HGA1" s="77" t="s">
        <v>5661</v>
      </c>
      <c r="HGB1" s="77" t="s">
        <v>5662</v>
      </c>
      <c r="HGC1" s="77" t="s">
        <v>5663</v>
      </c>
      <c r="HGD1" s="77" t="s">
        <v>5664</v>
      </c>
      <c r="HGE1" s="77" t="s">
        <v>5665</v>
      </c>
      <c r="HGF1" s="77" t="s">
        <v>5666</v>
      </c>
      <c r="HGG1" s="77" t="s">
        <v>5667</v>
      </c>
      <c r="HGH1" s="77" t="s">
        <v>5668</v>
      </c>
      <c r="HGI1" s="77" t="s">
        <v>5669</v>
      </c>
      <c r="HGJ1" s="77" t="s">
        <v>5670</v>
      </c>
      <c r="HGK1" s="77" t="s">
        <v>5671</v>
      </c>
      <c r="HGL1" s="77" t="s">
        <v>5672</v>
      </c>
      <c r="HGM1" s="77" t="s">
        <v>5673</v>
      </c>
      <c r="HGN1" s="77" t="s">
        <v>5674</v>
      </c>
      <c r="HGO1" s="77" t="s">
        <v>5675</v>
      </c>
      <c r="HGP1" s="77" t="s">
        <v>5676</v>
      </c>
      <c r="HGQ1" s="77" t="s">
        <v>5677</v>
      </c>
      <c r="HGR1" s="77" t="s">
        <v>5678</v>
      </c>
      <c r="HGS1" s="77" t="s">
        <v>5679</v>
      </c>
      <c r="HGT1" s="77" t="s">
        <v>5680</v>
      </c>
      <c r="HGU1" s="77" t="s">
        <v>5681</v>
      </c>
      <c r="HGV1" s="77" t="s">
        <v>5682</v>
      </c>
      <c r="HGW1" s="77" t="s">
        <v>5683</v>
      </c>
      <c r="HGX1" s="77" t="s">
        <v>5684</v>
      </c>
      <c r="HGY1" s="77" t="s">
        <v>5685</v>
      </c>
      <c r="HGZ1" s="77" t="s">
        <v>5686</v>
      </c>
      <c r="HHA1" s="77" t="s">
        <v>5687</v>
      </c>
      <c r="HHB1" s="77" t="s">
        <v>5688</v>
      </c>
      <c r="HHC1" s="77" t="s">
        <v>5689</v>
      </c>
      <c r="HHD1" s="77" t="s">
        <v>5690</v>
      </c>
      <c r="HHE1" s="77" t="s">
        <v>5691</v>
      </c>
      <c r="HHF1" s="77" t="s">
        <v>5692</v>
      </c>
      <c r="HHG1" s="77" t="s">
        <v>5693</v>
      </c>
      <c r="HHH1" s="77" t="s">
        <v>5694</v>
      </c>
      <c r="HHI1" s="77" t="s">
        <v>5695</v>
      </c>
      <c r="HHJ1" s="77" t="s">
        <v>5696</v>
      </c>
      <c r="HHK1" s="77" t="s">
        <v>5697</v>
      </c>
      <c r="HHL1" s="77" t="s">
        <v>5698</v>
      </c>
      <c r="HHM1" s="77" t="s">
        <v>5699</v>
      </c>
      <c r="HHN1" s="77" t="s">
        <v>5700</v>
      </c>
      <c r="HHO1" s="77" t="s">
        <v>5701</v>
      </c>
      <c r="HHP1" s="77" t="s">
        <v>5702</v>
      </c>
      <c r="HHQ1" s="77" t="s">
        <v>5703</v>
      </c>
      <c r="HHR1" s="77" t="s">
        <v>5704</v>
      </c>
      <c r="HHS1" s="77" t="s">
        <v>5705</v>
      </c>
      <c r="HHT1" s="77" t="s">
        <v>5706</v>
      </c>
      <c r="HHU1" s="77" t="s">
        <v>5707</v>
      </c>
      <c r="HHV1" s="77" t="s">
        <v>5708</v>
      </c>
      <c r="HHW1" s="77" t="s">
        <v>5709</v>
      </c>
      <c r="HHX1" s="77" t="s">
        <v>5710</v>
      </c>
      <c r="HHY1" s="77" t="s">
        <v>5711</v>
      </c>
      <c r="HHZ1" s="77" t="s">
        <v>5712</v>
      </c>
      <c r="HIA1" s="77" t="s">
        <v>5713</v>
      </c>
      <c r="HIB1" s="77" t="s">
        <v>5714</v>
      </c>
      <c r="HIC1" s="77" t="s">
        <v>5715</v>
      </c>
      <c r="HID1" s="77" t="s">
        <v>5716</v>
      </c>
      <c r="HIE1" s="77" t="s">
        <v>5717</v>
      </c>
      <c r="HIF1" s="77" t="s">
        <v>5718</v>
      </c>
      <c r="HIG1" s="77" t="s">
        <v>5719</v>
      </c>
      <c r="HIH1" s="77" t="s">
        <v>5720</v>
      </c>
      <c r="HII1" s="77" t="s">
        <v>5721</v>
      </c>
      <c r="HIJ1" s="77" t="s">
        <v>5722</v>
      </c>
      <c r="HIK1" s="77" t="s">
        <v>5723</v>
      </c>
      <c r="HIL1" s="77" t="s">
        <v>5724</v>
      </c>
      <c r="HIM1" s="77" t="s">
        <v>5725</v>
      </c>
      <c r="HIN1" s="77" t="s">
        <v>5726</v>
      </c>
      <c r="HIO1" s="77" t="s">
        <v>5727</v>
      </c>
      <c r="HIP1" s="77" t="s">
        <v>5728</v>
      </c>
      <c r="HIQ1" s="77" t="s">
        <v>5729</v>
      </c>
      <c r="HIR1" s="77" t="s">
        <v>5730</v>
      </c>
      <c r="HIS1" s="77" t="s">
        <v>5731</v>
      </c>
      <c r="HIT1" s="77" t="s">
        <v>5732</v>
      </c>
      <c r="HIU1" s="77" t="s">
        <v>5733</v>
      </c>
      <c r="HIV1" s="77" t="s">
        <v>5734</v>
      </c>
      <c r="HIW1" s="77" t="s">
        <v>5735</v>
      </c>
      <c r="HIX1" s="77" t="s">
        <v>5736</v>
      </c>
      <c r="HIY1" s="77" t="s">
        <v>5737</v>
      </c>
      <c r="HIZ1" s="77" t="s">
        <v>5738</v>
      </c>
      <c r="HJA1" s="77" t="s">
        <v>5739</v>
      </c>
      <c r="HJB1" s="77" t="s">
        <v>5740</v>
      </c>
      <c r="HJC1" s="77" t="s">
        <v>5741</v>
      </c>
      <c r="HJD1" s="77" t="s">
        <v>5742</v>
      </c>
      <c r="HJE1" s="77" t="s">
        <v>5743</v>
      </c>
      <c r="HJF1" s="77" t="s">
        <v>5744</v>
      </c>
      <c r="HJG1" s="77" t="s">
        <v>5745</v>
      </c>
      <c r="HJH1" s="77" t="s">
        <v>5746</v>
      </c>
      <c r="HJI1" s="77" t="s">
        <v>5747</v>
      </c>
      <c r="HJJ1" s="77" t="s">
        <v>5748</v>
      </c>
      <c r="HJK1" s="77" t="s">
        <v>5749</v>
      </c>
      <c r="HJL1" s="77" t="s">
        <v>5750</v>
      </c>
      <c r="HJM1" s="77" t="s">
        <v>5751</v>
      </c>
      <c r="HJN1" s="77" t="s">
        <v>5752</v>
      </c>
      <c r="HJO1" s="77" t="s">
        <v>5753</v>
      </c>
      <c r="HJP1" s="77" t="s">
        <v>5754</v>
      </c>
      <c r="HJQ1" s="77" t="s">
        <v>5755</v>
      </c>
      <c r="HJR1" s="77" t="s">
        <v>5756</v>
      </c>
      <c r="HJS1" s="77" t="s">
        <v>5757</v>
      </c>
      <c r="HJT1" s="77" t="s">
        <v>5758</v>
      </c>
      <c r="HJU1" s="77" t="s">
        <v>5759</v>
      </c>
      <c r="HJV1" s="77" t="s">
        <v>5760</v>
      </c>
      <c r="HJW1" s="77" t="s">
        <v>5761</v>
      </c>
      <c r="HJX1" s="77" t="s">
        <v>5762</v>
      </c>
      <c r="HJY1" s="77" t="s">
        <v>5763</v>
      </c>
      <c r="HJZ1" s="77" t="s">
        <v>5764</v>
      </c>
      <c r="HKA1" s="77" t="s">
        <v>5765</v>
      </c>
      <c r="HKB1" s="77" t="s">
        <v>5766</v>
      </c>
      <c r="HKC1" s="77" t="s">
        <v>5767</v>
      </c>
      <c r="HKD1" s="77" t="s">
        <v>5768</v>
      </c>
      <c r="HKE1" s="77" t="s">
        <v>5769</v>
      </c>
      <c r="HKF1" s="77" t="s">
        <v>5770</v>
      </c>
      <c r="HKG1" s="77" t="s">
        <v>5771</v>
      </c>
      <c r="HKH1" s="77" t="s">
        <v>5772</v>
      </c>
      <c r="HKI1" s="77" t="s">
        <v>5773</v>
      </c>
      <c r="HKJ1" s="77" t="s">
        <v>5774</v>
      </c>
      <c r="HKK1" s="77" t="s">
        <v>5775</v>
      </c>
      <c r="HKL1" s="77" t="s">
        <v>5776</v>
      </c>
      <c r="HKM1" s="77" t="s">
        <v>5777</v>
      </c>
      <c r="HKN1" s="77" t="s">
        <v>5778</v>
      </c>
      <c r="HKO1" s="77" t="s">
        <v>5779</v>
      </c>
      <c r="HKP1" s="77" t="s">
        <v>5780</v>
      </c>
      <c r="HKQ1" s="77" t="s">
        <v>5781</v>
      </c>
      <c r="HKR1" s="77" t="s">
        <v>5782</v>
      </c>
      <c r="HKS1" s="77" t="s">
        <v>5783</v>
      </c>
      <c r="HKT1" s="77" t="s">
        <v>5784</v>
      </c>
      <c r="HKU1" s="77" t="s">
        <v>5785</v>
      </c>
      <c r="HKV1" s="77" t="s">
        <v>5786</v>
      </c>
      <c r="HKW1" s="77" t="s">
        <v>5787</v>
      </c>
      <c r="HKX1" s="77" t="s">
        <v>5788</v>
      </c>
      <c r="HKY1" s="77" t="s">
        <v>5789</v>
      </c>
      <c r="HKZ1" s="77" t="s">
        <v>5790</v>
      </c>
      <c r="HLA1" s="77" t="s">
        <v>5791</v>
      </c>
      <c r="HLB1" s="77" t="s">
        <v>5792</v>
      </c>
      <c r="HLC1" s="77" t="s">
        <v>5793</v>
      </c>
      <c r="HLD1" s="77" t="s">
        <v>5794</v>
      </c>
      <c r="HLE1" s="77" t="s">
        <v>5795</v>
      </c>
      <c r="HLF1" s="77" t="s">
        <v>5796</v>
      </c>
      <c r="HLG1" s="77" t="s">
        <v>5797</v>
      </c>
      <c r="HLH1" s="77" t="s">
        <v>5798</v>
      </c>
      <c r="HLI1" s="77" t="s">
        <v>5799</v>
      </c>
      <c r="HLJ1" s="77" t="s">
        <v>5800</v>
      </c>
      <c r="HLK1" s="77" t="s">
        <v>5801</v>
      </c>
      <c r="HLL1" s="77" t="s">
        <v>5802</v>
      </c>
      <c r="HLM1" s="77" t="s">
        <v>5803</v>
      </c>
      <c r="HLN1" s="77" t="s">
        <v>5804</v>
      </c>
      <c r="HLO1" s="77" t="s">
        <v>5805</v>
      </c>
      <c r="HLP1" s="77" t="s">
        <v>5806</v>
      </c>
      <c r="HLQ1" s="77" t="s">
        <v>5807</v>
      </c>
      <c r="HLR1" s="77" t="s">
        <v>5808</v>
      </c>
      <c r="HLS1" s="77" t="s">
        <v>5809</v>
      </c>
      <c r="HLT1" s="77" t="s">
        <v>5810</v>
      </c>
      <c r="HLU1" s="77" t="s">
        <v>5811</v>
      </c>
      <c r="HLV1" s="77" t="s">
        <v>5812</v>
      </c>
      <c r="HLW1" s="77" t="s">
        <v>5813</v>
      </c>
      <c r="HLX1" s="77" t="s">
        <v>5814</v>
      </c>
      <c r="HLY1" s="77" t="s">
        <v>5815</v>
      </c>
      <c r="HLZ1" s="77" t="s">
        <v>5816</v>
      </c>
      <c r="HMA1" s="77" t="s">
        <v>5817</v>
      </c>
      <c r="HMB1" s="77" t="s">
        <v>5818</v>
      </c>
      <c r="HMC1" s="77" t="s">
        <v>5819</v>
      </c>
      <c r="HMD1" s="77" t="s">
        <v>5820</v>
      </c>
      <c r="HME1" s="77" t="s">
        <v>5821</v>
      </c>
      <c r="HMF1" s="77" t="s">
        <v>5822</v>
      </c>
      <c r="HMG1" s="77" t="s">
        <v>5823</v>
      </c>
      <c r="HMH1" s="77" t="s">
        <v>5824</v>
      </c>
      <c r="HMI1" s="77" t="s">
        <v>5825</v>
      </c>
      <c r="HMJ1" s="77" t="s">
        <v>5826</v>
      </c>
      <c r="HMK1" s="77" t="s">
        <v>5827</v>
      </c>
      <c r="HML1" s="77" t="s">
        <v>5828</v>
      </c>
      <c r="HMM1" s="77" t="s">
        <v>5829</v>
      </c>
      <c r="HMN1" s="77" t="s">
        <v>5830</v>
      </c>
      <c r="HMO1" s="77" t="s">
        <v>5831</v>
      </c>
      <c r="HMP1" s="77" t="s">
        <v>5832</v>
      </c>
      <c r="HMQ1" s="77" t="s">
        <v>5833</v>
      </c>
      <c r="HMR1" s="77" t="s">
        <v>5834</v>
      </c>
      <c r="HMS1" s="77" t="s">
        <v>5835</v>
      </c>
      <c r="HMT1" s="77" t="s">
        <v>5836</v>
      </c>
      <c r="HMU1" s="77" t="s">
        <v>5837</v>
      </c>
      <c r="HMV1" s="77" t="s">
        <v>5838</v>
      </c>
      <c r="HMW1" s="77" t="s">
        <v>5839</v>
      </c>
      <c r="HMX1" s="77" t="s">
        <v>5840</v>
      </c>
      <c r="HMY1" s="77" t="s">
        <v>5841</v>
      </c>
      <c r="HMZ1" s="77" t="s">
        <v>5842</v>
      </c>
      <c r="HNA1" s="77" t="s">
        <v>5843</v>
      </c>
      <c r="HNB1" s="77" t="s">
        <v>5844</v>
      </c>
      <c r="HNC1" s="77" t="s">
        <v>5845</v>
      </c>
      <c r="HND1" s="77" t="s">
        <v>5846</v>
      </c>
      <c r="HNE1" s="77" t="s">
        <v>5847</v>
      </c>
      <c r="HNF1" s="77" t="s">
        <v>5848</v>
      </c>
      <c r="HNG1" s="77" t="s">
        <v>5849</v>
      </c>
      <c r="HNH1" s="77" t="s">
        <v>5850</v>
      </c>
      <c r="HNI1" s="77" t="s">
        <v>5851</v>
      </c>
      <c r="HNJ1" s="77" t="s">
        <v>5852</v>
      </c>
      <c r="HNK1" s="77" t="s">
        <v>5853</v>
      </c>
      <c r="HNL1" s="77" t="s">
        <v>5854</v>
      </c>
      <c r="HNM1" s="77" t="s">
        <v>5855</v>
      </c>
      <c r="HNN1" s="77" t="s">
        <v>5856</v>
      </c>
      <c r="HNO1" s="77" t="s">
        <v>5857</v>
      </c>
      <c r="HNP1" s="77" t="s">
        <v>5858</v>
      </c>
      <c r="HNQ1" s="77" t="s">
        <v>5859</v>
      </c>
      <c r="HNR1" s="77" t="s">
        <v>5860</v>
      </c>
      <c r="HNS1" s="77" t="s">
        <v>5861</v>
      </c>
      <c r="HNT1" s="77" t="s">
        <v>5862</v>
      </c>
      <c r="HNU1" s="77" t="s">
        <v>5863</v>
      </c>
      <c r="HNV1" s="77" t="s">
        <v>5864</v>
      </c>
      <c r="HNW1" s="77" t="s">
        <v>5865</v>
      </c>
      <c r="HNX1" s="77" t="s">
        <v>5866</v>
      </c>
      <c r="HNY1" s="77" t="s">
        <v>5867</v>
      </c>
      <c r="HNZ1" s="77" t="s">
        <v>5868</v>
      </c>
      <c r="HOA1" s="77" t="s">
        <v>5869</v>
      </c>
      <c r="HOB1" s="77" t="s">
        <v>5870</v>
      </c>
      <c r="HOC1" s="77" t="s">
        <v>5871</v>
      </c>
      <c r="HOD1" s="77" t="s">
        <v>5872</v>
      </c>
      <c r="HOE1" s="77" t="s">
        <v>5873</v>
      </c>
      <c r="HOF1" s="77" t="s">
        <v>5874</v>
      </c>
      <c r="HOG1" s="77" t="s">
        <v>5875</v>
      </c>
      <c r="HOH1" s="77" t="s">
        <v>5876</v>
      </c>
      <c r="HOI1" s="77" t="s">
        <v>5877</v>
      </c>
      <c r="HOJ1" s="77" t="s">
        <v>5878</v>
      </c>
      <c r="HOK1" s="77" t="s">
        <v>5879</v>
      </c>
      <c r="HOL1" s="77" t="s">
        <v>5880</v>
      </c>
      <c r="HOM1" s="77" t="s">
        <v>5881</v>
      </c>
      <c r="HON1" s="77" t="s">
        <v>5882</v>
      </c>
      <c r="HOO1" s="77" t="s">
        <v>5883</v>
      </c>
      <c r="HOP1" s="77" t="s">
        <v>5884</v>
      </c>
      <c r="HOQ1" s="77" t="s">
        <v>5885</v>
      </c>
      <c r="HOR1" s="77" t="s">
        <v>5886</v>
      </c>
      <c r="HOS1" s="77" t="s">
        <v>5887</v>
      </c>
      <c r="HOT1" s="77" t="s">
        <v>5888</v>
      </c>
      <c r="HOU1" s="77" t="s">
        <v>5889</v>
      </c>
      <c r="HOV1" s="77" t="s">
        <v>5890</v>
      </c>
      <c r="HOW1" s="77" t="s">
        <v>5891</v>
      </c>
      <c r="HOX1" s="77" t="s">
        <v>5892</v>
      </c>
      <c r="HOY1" s="77" t="s">
        <v>5893</v>
      </c>
      <c r="HOZ1" s="77" t="s">
        <v>5894</v>
      </c>
      <c r="HPA1" s="77" t="s">
        <v>5895</v>
      </c>
      <c r="HPB1" s="77" t="s">
        <v>5896</v>
      </c>
      <c r="HPC1" s="77" t="s">
        <v>5897</v>
      </c>
      <c r="HPD1" s="77" t="s">
        <v>5898</v>
      </c>
      <c r="HPE1" s="77" t="s">
        <v>5899</v>
      </c>
      <c r="HPF1" s="77" t="s">
        <v>5900</v>
      </c>
      <c r="HPG1" s="77" t="s">
        <v>5901</v>
      </c>
      <c r="HPH1" s="77" t="s">
        <v>5902</v>
      </c>
      <c r="HPI1" s="77" t="s">
        <v>5903</v>
      </c>
      <c r="HPJ1" s="77" t="s">
        <v>5904</v>
      </c>
      <c r="HPK1" s="77" t="s">
        <v>5905</v>
      </c>
      <c r="HPL1" s="77" t="s">
        <v>5906</v>
      </c>
      <c r="HPM1" s="77" t="s">
        <v>5907</v>
      </c>
      <c r="HPN1" s="77" t="s">
        <v>5908</v>
      </c>
      <c r="HPO1" s="77" t="s">
        <v>5909</v>
      </c>
      <c r="HPP1" s="77" t="s">
        <v>5910</v>
      </c>
      <c r="HPQ1" s="77" t="s">
        <v>5911</v>
      </c>
      <c r="HPR1" s="77" t="s">
        <v>5912</v>
      </c>
      <c r="HPS1" s="77" t="s">
        <v>5913</v>
      </c>
      <c r="HPT1" s="77" t="s">
        <v>5914</v>
      </c>
      <c r="HPU1" s="77" t="s">
        <v>5915</v>
      </c>
      <c r="HPV1" s="77" t="s">
        <v>5916</v>
      </c>
      <c r="HPW1" s="77" t="s">
        <v>5917</v>
      </c>
      <c r="HPX1" s="77" t="s">
        <v>5918</v>
      </c>
      <c r="HPY1" s="77" t="s">
        <v>5919</v>
      </c>
      <c r="HPZ1" s="77" t="s">
        <v>5920</v>
      </c>
      <c r="HQA1" s="77" t="s">
        <v>5921</v>
      </c>
      <c r="HQB1" s="77" t="s">
        <v>5922</v>
      </c>
      <c r="HQC1" s="77" t="s">
        <v>5923</v>
      </c>
      <c r="HQD1" s="77" t="s">
        <v>5924</v>
      </c>
      <c r="HQE1" s="77" t="s">
        <v>5925</v>
      </c>
      <c r="HQF1" s="77" t="s">
        <v>5926</v>
      </c>
      <c r="HQG1" s="77" t="s">
        <v>5927</v>
      </c>
      <c r="HQH1" s="77" t="s">
        <v>5928</v>
      </c>
      <c r="HQI1" s="77" t="s">
        <v>5929</v>
      </c>
      <c r="HQJ1" s="77" t="s">
        <v>5930</v>
      </c>
      <c r="HQK1" s="77" t="s">
        <v>5931</v>
      </c>
      <c r="HQL1" s="77" t="s">
        <v>5932</v>
      </c>
      <c r="HQM1" s="77" t="s">
        <v>5933</v>
      </c>
      <c r="HQN1" s="77" t="s">
        <v>5934</v>
      </c>
      <c r="HQO1" s="77" t="s">
        <v>5935</v>
      </c>
      <c r="HQP1" s="77" t="s">
        <v>5936</v>
      </c>
      <c r="HQQ1" s="77" t="s">
        <v>5937</v>
      </c>
      <c r="HQR1" s="77" t="s">
        <v>5938</v>
      </c>
      <c r="HQS1" s="77" t="s">
        <v>5939</v>
      </c>
      <c r="HQT1" s="77" t="s">
        <v>5940</v>
      </c>
      <c r="HQU1" s="77" t="s">
        <v>5941</v>
      </c>
      <c r="HQV1" s="77" t="s">
        <v>5942</v>
      </c>
      <c r="HQW1" s="77" t="s">
        <v>5943</v>
      </c>
      <c r="HQX1" s="77" t="s">
        <v>5944</v>
      </c>
      <c r="HQY1" s="77" t="s">
        <v>5945</v>
      </c>
      <c r="HQZ1" s="77" t="s">
        <v>5946</v>
      </c>
      <c r="HRA1" s="77" t="s">
        <v>5947</v>
      </c>
      <c r="HRB1" s="77" t="s">
        <v>5948</v>
      </c>
      <c r="HRC1" s="77" t="s">
        <v>5949</v>
      </c>
      <c r="HRD1" s="77" t="s">
        <v>5950</v>
      </c>
      <c r="HRE1" s="77" t="s">
        <v>5951</v>
      </c>
      <c r="HRF1" s="77" t="s">
        <v>5952</v>
      </c>
      <c r="HRG1" s="77" t="s">
        <v>5953</v>
      </c>
      <c r="HRH1" s="77" t="s">
        <v>5954</v>
      </c>
      <c r="HRI1" s="77" t="s">
        <v>5955</v>
      </c>
      <c r="HRJ1" s="77" t="s">
        <v>5956</v>
      </c>
      <c r="HRK1" s="77" t="s">
        <v>5957</v>
      </c>
      <c r="HRL1" s="77" t="s">
        <v>5958</v>
      </c>
      <c r="HRM1" s="77" t="s">
        <v>5959</v>
      </c>
      <c r="HRN1" s="77" t="s">
        <v>5960</v>
      </c>
      <c r="HRO1" s="77" t="s">
        <v>5961</v>
      </c>
      <c r="HRP1" s="77" t="s">
        <v>5962</v>
      </c>
      <c r="HRQ1" s="77" t="s">
        <v>5963</v>
      </c>
      <c r="HRR1" s="77" t="s">
        <v>5964</v>
      </c>
      <c r="HRS1" s="77" t="s">
        <v>5965</v>
      </c>
      <c r="HRT1" s="77" t="s">
        <v>5966</v>
      </c>
      <c r="HRU1" s="77" t="s">
        <v>5967</v>
      </c>
      <c r="HRV1" s="77" t="s">
        <v>5968</v>
      </c>
      <c r="HRW1" s="77" t="s">
        <v>5969</v>
      </c>
      <c r="HRX1" s="77" t="s">
        <v>5970</v>
      </c>
      <c r="HRY1" s="77" t="s">
        <v>5971</v>
      </c>
      <c r="HRZ1" s="77" t="s">
        <v>5972</v>
      </c>
      <c r="HSA1" s="77" t="s">
        <v>5973</v>
      </c>
      <c r="HSB1" s="77" t="s">
        <v>5974</v>
      </c>
      <c r="HSC1" s="77" t="s">
        <v>5975</v>
      </c>
      <c r="HSD1" s="77" t="s">
        <v>5976</v>
      </c>
      <c r="HSE1" s="77" t="s">
        <v>5977</v>
      </c>
      <c r="HSF1" s="77" t="s">
        <v>5978</v>
      </c>
      <c r="HSG1" s="77" t="s">
        <v>5979</v>
      </c>
      <c r="HSH1" s="77" t="s">
        <v>5980</v>
      </c>
      <c r="HSI1" s="77" t="s">
        <v>5981</v>
      </c>
      <c r="HSJ1" s="77" t="s">
        <v>5982</v>
      </c>
      <c r="HSK1" s="77" t="s">
        <v>5983</v>
      </c>
      <c r="HSL1" s="77" t="s">
        <v>5984</v>
      </c>
      <c r="HSM1" s="77" t="s">
        <v>5985</v>
      </c>
      <c r="HSN1" s="77" t="s">
        <v>5986</v>
      </c>
      <c r="HSO1" s="77" t="s">
        <v>5987</v>
      </c>
      <c r="HSP1" s="77" t="s">
        <v>5988</v>
      </c>
      <c r="HSQ1" s="77" t="s">
        <v>5989</v>
      </c>
      <c r="HSR1" s="77" t="s">
        <v>5990</v>
      </c>
      <c r="HSS1" s="77" t="s">
        <v>5991</v>
      </c>
      <c r="HST1" s="77" t="s">
        <v>5992</v>
      </c>
      <c r="HSU1" s="77" t="s">
        <v>5993</v>
      </c>
      <c r="HSV1" s="77" t="s">
        <v>5994</v>
      </c>
      <c r="HSW1" s="77" t="s">
        <v>5995</v>
      </c>
      <c r="HSX1" s="77" t="s">
        <v>5996</v>
      </c>
      <c r="HSY1" s="77" t="s">
        <v>5997</v>
      </c>
      <c r="HSZ1" s="77" t="s">
        <v>5998</v>
      </c>
      <c r="HTA1" s="77" t="s">
        <v>5999</v>
      </c>
      <c r="HTB1" s="77" t="s">
        <v>6000</v>
      </c>
      <c r="HTC1" s="77" t="s">
        <v>6001</v>
      </c>
      <c r="HTD1" s="77" t="s">
        <v>6002</v>
      </c>
      <c r="HTE1" s="77" t="s">
        <v>6003</v>
      </c>
      <c r="HTF1" s="77" t="s">
        <v>6004</v>
      </c>
      <c r="HTG1" s="77" t="s">
        <v>6005</v>
      </c>
      <c r="HTH1" s="77" t="s">
        <v>6006</v>
      </c>
      <c r="HTI1" s="77" t="s">
        <v>6007</v>
      </c>
      <c r="HTJ1" s="77" t="s">
        <v>6008</v>
      </c>
      <c r="HTK1" s="77" t="s">
        <v>6009</v>
      </c>
      <c r="HTL1" s="77" t="s">
        <v>6010</v>
      </c>
      <c r="HTM1" s="77" t="s">
        <v>6011</v>
      </c>
      <c r="HTN1" s="77" t="s">
        <v>6012</v>
      </c>
      <c r="HTO1" s="77" t="s">
        <v>6013</v>
      </c>
      <c r="HTP1" s="77" t="s">
        <v>6014</v>
      </c>
      <c r="HTQ1" s="77" t="s">
        <v>6015</v>
      </c>
      <c r="HTR1" s="77" t="s">
        <v>6016</v>
      </c>
      <c r="HTS1" s="77" t="s">
        <v>6017</v>
      </c>
      <c r="HTT1" s="77" t="s">
        <v>6018</v>
      </c>
      <c r="HTU1" s="77" t="s">
        <v>6019</v>
      </c>
      <c r="HTV1" s="77" t="s">
        <v>6020</v>
      </c>
      <c r="HTW1" s="77" t="s">
        <v>6021</v>
      </c>
      <c r="HTX1" s="77" t="s">
        <v>6022</v>
      </c>
      <c r="HTY1" s="77" t="s">
        <v>6023</v>
      </c>
      <c r="HTZ1" s="77" t="s">
        <v>6024</v>
      </c>
      <c r="HUA1" s="77" t="s">
        <v>6025</v>
      </c>
      <c r="HUB1" s="77" t="s">
        <v>6026</v>
      </c>
      <c r="HUC1" s="77" t="s">
        <v>6027</v>
      </c>
      <c r="HUD1" s="77" t="s">
        <v>6028</v>
      </c>
      <c r="HUE1" s="77" t="s">
        <v>6029</v>
      </c>
      <c r="HUF1" s="77" t="s">
        <v>6030</v>
      </c>
      <c r="HUG1" s="77" t="s">
        <v>6031</v>
      </c>
      <c r="HUH1" s="77" t="s">
        <v>6032</v>
      </c>
      <c r="HUI1" s="77" t="s">
        <v>6033</v>
      </c>
      <c r="HUJ1" s="77" t="s">
        <v>6034</v>
      </c>
      <c r="HUK1" s="77" t="s">
        <v>6035</v>
      </c>
      <c r="HUL1" s="77" t="s">
        <v>6036</v>
      </c>
      <c r="HUM1" s="77" t="s">
        <v>6037</v>
      </c>
      <c r="HUN1" s="77" t="s">
        <v>6038</v>
      </c>
      <c r="HUO1" s="77" t="s">
        <v>6039</v>
      </c>
      <c r="HUP1" s="77" t="s">
        <v>6040</v>
      </c>
      <c r="HUQ1" s="77" t="s">
        <v>6041</v>
      </c>
      <c r="HUR1" s="77" t="s">
        <v>6042</v>
      </c>
      <c r="HUS1" s="77" t="s">
        <v>6043</v>
      </c>
      <c r="HUT1" s="77" t="s">
        <v>6044</v>
      </c>
      <c r="HUU1" s="77" t="s">
        <v>6045</v>
      </c>
      <c r="HUV1" s="77" t="s">
        <v>6046</v>
      </c>
      <c r="HUW1" s="77" t="s">
        <v>6047</v>
      </c>
      <c r="HUX1" s="77" t="s">
        <v>6048</v>
      </c>
      <c r="HUY1" s="77" t="s">
        <v>6049</v>
      </c>
      <c r="HUZ1" s="77" t="s">
        <v>6050</v>
      </c>
      <c r="HVA1" s="77" t="s">
        <v>6051</v>
      </c>
      <c r="HVB1" s="77" t="s">
        <v>6052</v>
      </c>
      <c r="HVC1" s="77" t="s">
        <v>6053</v>
      </c>
      <c r="HVD1" s="77" t="s">
        <v>6054</v>
      </c>
      <c r="HVE1" s="77" t="s">
        <v>6055</v>
      </c>
      <c r="HVF1" s="77" t="s">
        <v>6056</v>
      </c>
      <c r="HVG1" s="77" t="s">
        <v>6057</v>
      </c>
      <c r="HVH1" s="77" t="s">
        <v>6058</v>
      </c>
      <c r="HVI1" s="77" t="s">
        <v>6059</v>
      </c>
      <c r="HVJ1" s="77" t="s">
        <v>6060</v>
      </c>
      <c r="HVK1" s="77" t="s">
        <v>6061</v>
      </c>
      <c r="HVL1" s="77" t="s">
        <v>6062</v>
      </c>
      <c r="HVM1" s="77" t="s">
        <v>6063</v>
      </c>
      <c r="HVN1" s="77" t="s">
        <v>6064</v>
      </c>
      <c r="HVO1" s="77" t="s">
        <v>6065</v>
      </c>
      <c r="HVP1" s="77" t="s">
        <v>6066</v>
      </c>
      <c r="HVQ1" s="77" t="s">
        <v>6067</v>
      </c>
      <c r="HVR1" s="77" t="s">
        <v>6068</v>
      </c>
      <c r="HVS1" s="77" t="s">
        <v>6069</v>
      </c>
      <c r="HVT1" s="77" t="s">
        <v>6070</v>
      </c>
      <c r="HVU1" s="77" t="s">
        <v>6071</v>
      </c>
      <c r="HVV1" s="77" t="s">
        <v>6072</v>
      </c>
      <c r="HVW1" s="77" t="s">
        <v>6073</v>
      </c>
      <c r="HVX1" s="77" t="s">
        <v>6074</v>
      </c>
      <c r="HVY1" s="77" t="s">
        <v>6075</v>
      </c>
      <c r="HVZ1" s="77" t="s">
        <v>6076</v>
      </c>
      <c r="HWA1" s="77" t="s">
        <v>6077</v>
      </c>
      <c r="HWB1" s="77" t="s">
        <v>6078</v>
      </c>
      <c r="HWC1" s="77" t="s">
        <v>6079</v>
      </c>
      <c r="HWD1" s="77" t="s">
        <v>6080</v>
      </c>
      <c r="HWE1" s="77" t="s">
        <v>6081</v>
      </c>
      <c r="HWF1" s="77" t="s">
        <v>6082</v>
      </c>
      <c r="HWG1" s="77" t="s">
        <v>6083</v>
      </c>
      <c r="HWH1" s="77" t="s">
        <v>6084</v>
      </c>
      <c r="HWI1" s="77" t="s">
        <v>6085</v>
      </c>
      <c r="HWJ1" s="77" t="s">
        <v>6086</v>
      </c>
      <c r="HWK1" s="77" t="s">
        <v>6087</v>
      </c>
      <c r="HWL1" s="77" t="s">
        <v>6088</v>
      </c>
      <c r="HWM1" s="77" t="s">
        <v>6089</v>
      </c>
      <c r="HWN1" s="77" t="s">
        <v>6090</v>
      </c>
      <c r="HWO1" s="77" t="s">
        <v>6091</v>
      </c>
      <c r="HWP1" s="77" t="s">
        <v>6092</v>
      </c>
      <c r="HWQ1" s="77" t="s">
        <v>6093</v>
      </c>
      <c r="HWR1" s="77" t="s">
        <v>6094</v>
      </c>
      <c r="HWS1" s="77" t="s">
        <v>6095</v>
      </c>
      <c r="HWT1" s="77" t="s">
        <v>6096</v>
      </c>
      <c r="HWU1" s="77" t="s">
        <v>6097</v>
      </c>
      <c r="HWV1" s="77" t="s">
        <v>6098</v>
      </c>
      <c r="HWW1" s="77" t="s">
        <v>6099</v>
      </c>
      <c r="HWX1" s="77" t="s">
        <v>6100</v>
      </c>
      <c r="HWY1" s="77" t="s">
        <v>6101</v>
      </c>
      <c r="HWZ1" s="77" t="s">
        <v>6102</v>
      </c>
      <c r="HXA1" s="77" t="s">
        <v>6103</v>
      </c>
      <c r="HXB1" s="77" t="s">
        <v>6104</v>
      </c>
      <c r="HXC1" s="77" t="s">
        <v>6105</v>
      </c>
      <c r="HXD1" s="77" t="s">
        <v>6106</v>
      </c>
      <c r="HXE1" s="77" t="s">
        <v>6107</v>
      </c>
      <c r="HXF1" s="77" t="s">
        <v>6108</v>
      </c>
      <c r="HXG1" s="77" t="s">
        <v>6109</v>
      </c>
      <c r="HXH1" s="77" t="s">
        <v>6110</v>
      </c>
      <c r="HXI1" s="77" t="s">
        <v>6111</v>
      </c>
      <c r="HXJ1" s="77" t="s">
        <v>6112</v>
      </c>
      <c r="HXK1" s="77" t="s">
        <v>6113</v>
      </c>
      <c r="HXL1" s="77" t="s">
        <v>6114</v>
      </c>
      <c r="HXM1" s="77" t="s">
        <v>6115</v>
      </c>
      <c r="HXN1" s="77" t="s">
        <v>6116</v>
      </c>
      <c r="HXO1" s="77" t="s">
        <v>6117</v>
      </c>
      <c r="HXP1" s="77" t="s">
        <v>6118</v>
      </c>
      <c r="HXQ1" s="77" t="s">
        <v>6119</v>
      </c>
      <c r="HXR1" s="77" t="s">
        <v>6120</v>
      </c>
      <c r="HXS1" s="77" t="s">
        <v>6121</v>
      </c>
      <c r="HXT1" s="77" t="s">
        <v>6122</v>
      </c>
      <c r="HXU1" s="77" t="s">
        <v>6123</v>
      </c>
      <c r="HXV1" s="77" t="s">
        <v>6124</v>
      </c>
      <c r="HXW1" s="77" t="s">
        <v>6125</v>
      </c>
      <c r="HXX1" s="77" t="s">
        <v>6126</v>
      </c>
      <c r="HXY1" s="77" t="s">
        <v>6127</v>
      </c>
      <c r="HXZ1" s="77" t="s">
        <v>6128</v>
      </c>
      <c r="HYA1" s="77" t="s">
        <v>6129</v>
      </c>
      <c r="HYB1" s="77" t="s">
        <v>6130</v>
      </c>
      <c r="HYC1" s="77" t="s">
        <v>6131</v>
      </c>
      <c r="HYD1" s="77" t="s">
        <v>6132</v>
      </c>
      <c r="HYE1" s="77" t="s">
        <v>6133</v>
      </c>
      <c r="HYF1" s="77" t="s">
        <v>6134</v>
      </c>
      <c r="HYG1" s="77" t="s">
        <v>6135</v>
      </c>
      <c r="HYH1" s="77" t="s">
        <v>6136</v>
      </c>
      <c r="HYI1" s="77" t="s">
        <v>6137</v>
      </c>
      <c r="HYJ1" s="77" t="s">
        <v>6138</v>
      </c>
      <c r="HYK1" s="77" t="s">
        <v>6139</v>
      </c>
      <c r="HYL1" s="77" t="s">
        <v>6140</v>
      </c>
      <c r="HYM1" s="77" t="s">
        <v>6141</v>
      </c>
      <c r="HYN1" s="77" t="s">
        <v>6142</v>
      </c>
      <c r="HYO1" s="77" t="s">
        <v>6143</v>
      </c>
      <c r="HYP1" s="77" t="s">
        <v>6144</v>
      </c>
      <c r="HYQ1" s="77" t="s">
        <v>6145</v>
      </c>
      <c r="HYR1" s="77" t="s">
        <v>6146</v>
      </c>
      <c r="HYS1" s="77" t="s">
        <v>6147</v>
      </c>
      <c r="HYT1" s="77" t="s">
        <v>6148</v>
      </c>
      <c r="HYU1" s="77" t="s">
        <v>6149</v>
      </c>
      <c r="HYV1" s="77" t="s">
        <v>6150</v>
      </c>
      <c r="HYW1" s="77" t="s">
        <v>6151</v>
      </c>
      <c r="HYX1" s="77" t="s">
        <v>6152</v>
      </c>
      <c r="HYY1" s="77" t="s">
        <v>6153</v>
      </c>
      <c r="HYZ1" s="77" t="s">
        <v>6154</v>
      </c>
      <c r="HZA1" s="77" t="s">
        <v>6155</v>
      </c>
      <c r="HZB1" s="77" t="s">
        <v>6156</v>
      </c>
      <c r="HZC1" s="77" t="s">
        <v>6157</v>
      </c>
      <c r="HZD1" s="77" t="s">
        <v>6158</v>
      </c>
      <c r="HZE1" s="77" t="s">
        <v>6159</v>
      </c>
      <c r="HZF1" s="77" t="s">
        <v>6160</v>
      </c>
      <c r="HZG1" s="77" t="s">
        <v>6161</v>
      </c>
      <c r="HZH1" s="77" t="s">
        <v>6162</v>
      </c>
      <c r="HZI1" s="77" t="s">
        <v>6163</v>
      </c>
      <c r="HZJ1" s="77" t="s">
        <v>6164</v>
      </c>
      <c r="HZK1" s="77" t="s">
        <v>6165</v>
      </c>
      <c r="HZL1" s="77" t="s">
        <v>6166</v>
      </c>
      <c r="HZM1" s="77" t="s">
        <v>6167</v>
      </c>
      <c r="HZN1" s="77" t="s">
        <v>6168</v>
      </c>
      <c r="HZO1" s="77" t="s">
        <v>6169</v>
      </c>
      <c r="HZP1" s="77" t="s">
        <v>6170</v>
      </c>
      <c r="HZQ1" s="77" t="s">
        <v>6171</v>
      </c>
      <c r="HZR1" s="77" t="s">
        <v>6172</v>
      </c>
      <c r="HZS1" s="77" t="s">
        <v>6173</v>
      </c>
      <c r="HZT1" s="77" t="s">
        <v>6174</v>
      </c>
      <c r="HZU1" s="77" t="s">
        <v>6175</v>
      </c>
      <c r="HZV1" s="77" t="s">
        <v>6176</v>
      </c>
      <c r="HZW1" s="77" t="s">
        <v>6177</v>
      </c>
      <c r="HZX1" s="77" t="s">
        <v>6178</v>
      </c>
      <c r="HZY1" s="77" t="s">
        <v>6179</v>
      </c>
      <c r="HZZ1" s="77" t="s">
        <v>6180</v>
      </c>
      <c r="IAA1" s="77" t="s">
        <v>6181</v>
      </c>
      <c r="IAB1" s="77" t="s">
        <v>6182</v>
      </c>
      <c r="IAC1" s="77" t="s">
        <v>6183</v>
      </c>
      <c r="IAD1" s="77" t="s">
        <v>6184</v>
      </c>
      <c r="IAE1" s="77" t="s">
        <v>6185</v>
      </c>
      <c r="IAF1" s="77" t="s">
        <v>6186</v>
      </c>
      <c r="IAG1" s="77" t="s">
        <v>6187</v>
      </c>
      <c r="IAH1" s="77" t="s">
        <v>6188</v>
      </c>
      <c r="IAI1" s="77" t="s">
        <v>6189</v>
      </c>
      <c r="IAJ1" s="77" t="s">
        <v>6190</v>
      </c>
      <c r="IAK1" s="77" t="s">
        <v>6191</v>
      </c>
      <c r="IAL1" s="77" t="s">
        <v>6192</v>
      </c>
      <c r="IAM1" s="77" t="s">
        <v>6193</v>
      </c>
      <c r="IAN1" s="77" t="s">
        <v>6194</v>
      </c>
      <c r="IAO1" s="77" t="s">
        <v>6195</v>
      </c>
      <c r="IAP1" s="77" t="s">
        <v>6196</v>
      </c>
      <c r="IAQ1" s="77" t="s">
        <v>6197</v>
      </c>
      <c r="IAR1" s="77" t="s">
        <v>6198</v>
      </c>
      <c r="IAS1" s="77" t="s">
        <v>6199</v>
      </c>
      <c r="IAT1" s="77" t="s">
        <v>6200</v>
      </c>
      <c r="IAU1" s="77" t="s">
        <v>6201</v>
      </c>
      <c r="IAV1" s="77" t="s">
        <v>6202</v>
      </c>
      <c r="IAW1" s="77" t="s">
        <v>6203</v>
      </c>
      <c r="IAX1" s="77" t="s">
        <v>6204</v>
      </c>
      <c r="IAY1" s="77" t="s">
        <v>6205</v>
      </c>
      <c r="IAZ1" s="77" t="s">
        <v>6206</v>
      </c>
      <c r="IBA1" s="77" t="s">
        <v>6207</v>
      </c>
      <c r="IBB1" s="77" t="s">
        <v>6208</v>
      </c>
      <c r="IBC1" s="77" t="s">
        <v>6209</v>
      </c>
      <c r="IBD1" s="77" t="s">
        <v>6210</v>
      </c>
      <c r="IBE1" s="77" t="s">
        <v>6211</v>
      </c>
      <c r="IBF1" s="77" t="s">
        <v>6212</v>
      </c>
      <c r="IBG1" s="77" t="s">
        <v>6213</v>
      </c>
      <c r="IBH1" s="77" t="s">
        <v>6214</v>
      </c>
      <c r="IBI1" s="77" t="s">
        <v>6215</v>
      </c>
      <c r="IBJ1" s="77" t="s">
        <v>6216</v>
      </c>
      <c r="IBK1" s="77" t="s">
        <v>6217</v>
      </c>
      <c r="IBL1" s="77" t="s">
        <v>6218</v>
      </c>
      <c r="IBM1" s="77" t="s">
        <v>6219</v>
      </c>
      <c r="IBN1" s="77" t="s">
        <v>6220</v>
      </c>
      <c r="IBO1" s="77" t="s">
        <v>6221</v>
      </c>
      <c r="IBP1" s="77" t="s">
        <v>6222</v>
      </c>
      <c r="IBQ1" s="77" t="s">
        <v>6223</v>
      </c>
      <c r="IBR1" s="77" t="s">
        <v>6224</v>
      </c>
      <c r="IBS1" s="77" t="s">
        <v>6225</v>
      </c>
      <c r="IBT1" s="77" t="s">
        <v>6226</v>
      </c>
      <c r="IBU1" s="77" t="s">
        <v>6227</v>
      </c>
      <c r="IBV1" s="77" t="s">
        <v>6228</v>
      </c>
      <c r="IBW1" s="77" t="s">
        <v>6229</v>
      </c>
      <c r="IBX1" s="77" t="s">
        <v>6230</v>
      </c>
      <c r="IBY1" s="77" t="s">
        <v>6231</v>
      </c>
      <c r="IBZ1" s="77" t="s">
        <v>6232</v>
      </c>
      <c r="ICA1" s="77" t="s">
        <v>6233</v>
      </c>
      <c r="ICB1" s="77" t="s">
        <v>6234</v>
      </c>
      <c r="ICC1" s="77" t="s">
        <v>6235</v>
      </c>
      <c r="ICD1" s="77" t="s">
        <v>6236</v>
      </c>
      <c r="ICE1" s="77" t="s">
        <v>6237</v>
      </c>
      <c r="ICF1" s="77" t="s">
        <v>6238</v>
      </c>
      <c r="ICG1" s="77" t="s">
        <v>6239</v>
      </c>
      <c r="ICH1" s="77" t="s">
        <v>6240</v>
      </c>
      <c r="ICI1" s="77" t="s">
        <v>6241</v>
      </c>
      <c r="ICJ1" s="77" t="s">
        <v>6242</v>
      </c>
      <c r="ICK1" s="77" t="s">
        <v>6243</v>
      </c>
      <c r="ICL1" s="77" t="s">
        <v>6244</v>
      </c>
      <c r="ICM1" s="77" t="s">
        <v>6245</v>
      </c>
      <c r="ICN1" s="77" t="s">
        <v>6246</v>
      </c>
      <c r="ICO1" s="77" t="s">
        <v>6247</v>
      </c>
      <c r="ICP1" s="77" t="s">
        <v>6248</v>
      </c>
      <c r="ICQ1" s="77" t="s">
        <v>6249</v>
      </c>
      <c r="ICR1" s="77" t="s">
        <v>6250</v>
      </c>
      <c r="ICS1" s="77" t="s">
        <v>6251</v>
      </c>
      <c r="ICT1" s="77" t="s">
        <v>6252</v>
      </c>
      <c r="ICU1" s="77" t="s">
        <v>6253</v>
      </c>
      <c r="ICV1" s="77" t="s">
        <v>6254</v>
      </c>
      <c r="ICW1" s="77" t="s">
        <v>6255</v>
      </c>
      <c r="ICX1" s="77" t="s">
        <v>6256</v>
      </c>
      <c r="ICY1" s="77" t="s">
        <v>6257</v>
      </c>
      <c r="ICZ1" s="77" t="s">
        <v>6258</v>
      </c>
      <c r="IDA1" s="77" t="s">
        <v>6259</v>
      </c>
      <c r="IDB1" s="77" t="s">
        <v>6260</v>
      </c>
      <c r="IDC1" s="77" t="s">
        <v>6261</v>
      </c>
      <c r="IDD1" s="77" t="s">
        <v>6262</v>
      </c>
      <c r="IDE1" s="77" t="s">
        <v>6263</v>
      </c>
      <c r="IDF1" s="77" t="s">
        <v>6264</v>
      </c>
      <c r="IDG1" s="77" t="s">
        <v>6265</v>
      </c>
      <c r="IDH1" s="77" t="s">
        <v>6266</v>
      </c>
      <c r="IDI1" s="77" t="s">
        <v>6267</v>
      </c>
      <c r="IDJ1" s="77" t="s">
        <v>6268</v>
      </c>
      <c r="IDK1" s="77" t="s">
        <v>6269</v>
      </c>
      <c r="IDL1" s="77" t="s">
        <v>6270</v>
      </c>
      <c r="IDM1" s="77" t="s">
        <v>6271</v>
      </c>
      <c r="IDN1" s="77" t="s">
        <v>6272</v>
      </c>
      <c r="IDO1" s="77" t="s">
        <v>6273</v>
      </c>
      <c r="IDP1" s="77" t="s">
        <v>6274</v>
      </c>
      <c r="IDQ1" s="77" t="s">
        <v>6275</v>
      </c>
      <c r="IDR1" s="77" t="s">
        <v>6276</v>
      </c>
      <c r="IDS1" s="77" t="s">
        <v>6277</v>
      </c>
      <c r="IDT1" s="77" t="s">
        <v>6278</v>
      </c>
      <c r="IDU1" s="77" t="s">
        <v>6279</v>
      </c>
      <c r="IDV1" s="77" t="s">
        <v>6280</v>
      </c>
      <c r="IDW1" s="77" t="s">
        <v>6281</v>
      </c>
      <c r="IDX1" s="77" t="s">
        <v>6282</v>
      </c>
      <c r="IDY1" s="77" t="s">
        <v>6283</v>
      </c>
      <c r="IDZ1" s="77" t="s">
        <v>6284</v>
      </c>
      <c r="IEA1" s="77" t="s">
        <v>6285</v>
      </c>
      <c r="IEB1" s="77" t="s">
        <v>6286</v>
      </c>
      <c r="IEC1" s="77" t="s">
        <v>6287</v>
      </c>
      <c r="IED1" s="77" t="s">
        <v>6288</v>
      </c>
      <c r="IEE1" s="77" t="s">
        <v>6289</v>
      </c>
      <c r="IEF1" s="77" t="s">
        <v>6290</v>
      </c>
      <c r="IEG1" s="77" t="s">
        <v>6291</v>
      </c>
      <c r="IEH1" s="77" t="s">
        <v>6292</v>
      </c>
      <c r="IEI1" s="77" t="s">
        <v>6293</v>
      </c>
      <c r="IEJ1" s="77" t="s">
        <v>6294</v>
      </c>
      <c r="IEK1" s="77" t="s">
        <v>6295</v>
      </c>
      <c r="IEL1" s="77" t="s">
        <v>6296</v>
      </c>
      <c r="IEM1" s="77" t="s">
        <v>6297</v>
      </c>
      <c r="IEN1" s="77" t="s">
        <v>6298</v>
      </c>
      <c r="IEO1" s="77" t="s">
        <v>6299</v>
      </c>
      <c r="IEP1" s="77" t="s">
        <v>6300</v>
      </c>
      <c r="IEQ1" s="77" t="s">
        <v>6301</v>
      </c>
      <c r="IER1" s="77" t="s">
        <v>6302</v>
      </c>
      <c r="IES1" s="77" t="s">
        <v>6303</v>
      </c>
      <c r="IET1" s="77" t="s">
        <v>6304</v>
      </c>
      <c r="IEU1" s="77" t="s">
        <v>6305</v>
      </c>
      <c r="IEV1" s="77" t="s">
        <v>6306</v>
      </c>
      <c r="IEW1" s="77" t="s">
        <v>6307</v>
      </c>
      <c r="IEX1" s="77" t="s">
        <v>6308</v>
      </c>
      <c r="IEY1" s="77" t="s">
        <v>6309</v>
      </c>
      <c r="IEZ1" s="77" t="s">
        <v>6310</v>
      </c>
      <c r="IFA1" s="77" t="s">
        <v>6311</v>
      </c>
      <c r="IFB1" s="77" t="s">
        <v>6312</v>
      </c>
      <c r="IFC1" s="77" t="s">
        <v>6313</v>
      </c>
      <c r="IFD1" s="77" t="s">
        <v>6314</v>
      </c>
      <c r="IFE1" s="77" t="s">
        <v>6315</v>
      </c>
      <c r="IFF1" s="77" t="s">
        <v>6316</v>
      </c>
      <c r="IFG1" s="77" t="s">
        <v>6317</v>
      </c>
      <c r="IFH1" s="77" t="s">
        <v>6318</v>
      </c>
      <c r="IFI1" s="77" t="s">
        <v>6319</v>
      </c>
      <c r="IFJ1" s="77" t="s">
        <v>6320</v>
      </c>
      <c r="IFK1" s="77" t="s">
        <v>6321</v>
      </c>
      <c r="IFL1" s="77" t="s">
        <v>6322</v>
      </c>
      <c r="IFM1" s="77" t="s">
        <v>6323</v>
      </c>
      <c r="IFN1" s="77" t="s">
        <v>6324</v>
      </c>
      <c r="IFO1" s="77" t="s">
        <v>6325</v>
      </c>
      <c r="IFP1" s="77" t="s">
        <v>6326</v>
      </c>
      <c r="IFQ1" s="77" t="s">
        <v>6327</v>
      </c>
      <c r="IFR1" s="77" t="s">
        <v>6328</v>
      </c>
      <c r="IFS1" s="77" t="s">
        <v>6329</v>
      </c>
      <c r="IFT1" s="77" t="s">
        <v>6330</v>
      </c>
      <c r="IFU1" s="77" t="s">
        <v>6331</v>
      </c>
      <c r="IFV1" s="77" t="s">
        <v>6332</v>
      </c>
      <c r="IFW1" s="77" t="s">
        <v>6333</v>
      </c>
      <c r="IFX1" s="77" t="s">
        <v>6334</v>
      </c>
      <c r="IFY1" s="77" t="s">
        <v>6335</v>
      </c>
      <c r="IFZ1" s="77" t="s">
        <v>6336</v>
      </c>
      <c r="IGA1" s="77" t="s">
        <v>6337</v>
      </c>
      <c r="IGB1" s="77" t="s">
        <v>6338</v>
      </c>
      <c r="IGC1" s="77" t="s">
        <v>6339</v>
      </c>
      <c r="IGD1" s="77" t="s">
        <v>6340</v>
      </c>
      <c r="IGE1" s="77" t="s">
        <v>6341</v>
      </c>
      <c r="IGF1" s="77" t="s">
        <v>6342</v>
      </c>
      <c r="IGG1" s="77" t="s">
        <v>6343</v>
      </c>
      <c r="IGH1" s="77" t="s">
        <v>6344</v>
      </c>
      <c r="IGI1" s="77" t="s">
        <v>6345</v>
      </c>
      <c r="IGJ1" s="77" t="s">
        <v>6346</v>
      </c>
      <c r="IGK1" s="77" t="s">
        <v>6347</v>
      </c>
      <c r="IGL1" s="77" t="s">
        <v>6348</v>
      </c>
      <c r="IGM1" s="77" t="s">
        <v>6349</v>
      </c>
      <c r="IGN1" s="77" t="s">
        <v>6350</v>
      </c>
      <c r="IGO1" s="77" t="s">
        <v>6351</v>
      </c>
      <c r="IGP1" s="77" t="s">
        <v>6352</v>
      </c>
      <c r="IGQ1" s="77" t="s">
        <v>6353</v>
      </c>
      <c r="IGR1" s="77" t="s">
        <v>6354</v>
      </c>
      <c r="IGS1" s="77" t="s">
        <v>6355</v>
      </c>
      <c r="IGT1" s="77" t="s">
        <v>6356</v>
      </c>
      <c r="IGU1" s="77" t="s">
        <v>6357</v>
      </c>
      <c r="IGV1" s="77" t="s">
        <v>6358</v>
      </c>
      <c r="IGW1" s="77" t="s">
        <v>6359</v>
      </c>
      <c r="IGX1" s="77" t="s">
        <v>6360</v>
      </c>
      <c r="IGY1" s="77" t="s">
        <v>6361</v>
      </c>
      <c r="IGZ1" s="77" t="s">
        <v>6362</v>
      </c>
      <c r="IHA1" s="77" t="s">
        <v>6363</v>
      </c>
      <c r="IHB1" s="77" t="s">
        <v>6364</v>
      </c>
      <c r="IHC1" s="77" t="s">
        <v>6365</v>
      </c>
      <c r="IHD1" s="77" t="s">
        <v>6366</v>
      </c>
      <c r="IHE1" s="77" t="s">
        <v>6367</v>
      </c>
      <c r="IHF1" s="77" t="s">
        <v>6368</v>
      </c>
      <c r="IHG1" s="77" t="s">
        <v>6369</v>
      </c>
      <c r="IHH1" s="77" t="s">
        <v>6370</v>
      </c>
      <c r="IHI1" s="77" t="s">
        <v>6371</v>
      </c>
      <c r="IHJ1" s="77" t="s">
        <v>6372</v>
      </c>
      <c r="IHK1" s="77" t="s">
        <v>6373</v>
      </c>
      <c r="IHL1" s="77" t="s">
        <v>6374</v>
      </c>
      <c r="IHM1" s="77" t="s">
        <v>6375</v>
      </c>
      <c r="IHN1" s="77" t="s">
        <v>6376</v>
      </c>
      <c r="IHO1" s="77" t="s">
        <v>6377</v>
      </c>
      <c r="IHP1" s="77" t="s">
        <v>6378</v>
      </c>
      <c r="IHQ1" s="77" t="s">
        <v>6379</v>
      </c>
      <c r="IHR1" s="77" t="s">
        <v>6380</v>
      </c>
      <c r="IHS1" s="77" t="s">
        <v>6381</v>
      </c>
      <c r="IHT1" s="77" t="s">
        <v>6382</v>
      </c>
      <c r="IHU1" s="77" t="s">
        <v>6383</v>
      </c>
      <c r="IHV1" s="77" t="s">
        <v>6384</v>
      </c>
      <c r="IHW1" s="77" t="s">
        <v>6385</v>
      </c>
      <c r="IHX1" s="77" t="s">
        <v>6386</v>
      </c>
      <c r="IHY1" s="77" t="s">
        <v>6387</v>
      </c>
      <c r="IHZ1" s="77" t="s">
        <v>6388</v>
      </c>
      <c r="IIA1" s="77" t="s">
        <v>6389</v>
      </c>
      <c r="IIB1" s="77" t="s">
        <v>6390</v>
      </c>
      <c r="IIC1" s="77" t="s">
        <v>6391</v>
      </c>
      <c r="IID1" s="77" t="s">
        <v>6392</v>
      </c>
      <c r="IIE1" s="77" t="s">
        <v>6393</v>
      </c>
      <c r="IIF1" s="77" t="s">
        <v>6394</v>
      </c>
      <c r="IIG1" s="77" t="s">
        <v>6395</v>
      </c>
      <c r="IIH1" s="77" t="s">
        <v>6396</v>
      </c>
      <c r="III1" s="77" t="s">
        <v>6397</v>
      </c>
      <c r="IIJ1" s="77" t="s">
        <v>6398</v>
      </c>
      <c r="IIK1" s="77" t="s">
        <v>6399</v>
      </c>
      <c r="IIL1" s="77" t="s">
        <v>6400</v>
      </c>
      <c r="IIM1" s="77" t="s">
        <v>6401</v>
      </c>
      <c r="IIN1" s="77" t="s">
        <v>6402</v>
      </c>
      <c r="IIO1" s="77" t="s">
        <v>6403</v>
      </c>
      <c r="IIP1" s="77" t="s">
        <v>6404</v>
      </c>
      <c r="IIQ1" s="77" t="s">
        <v>6405</v>
      </c>
      <c r="IIR1" s="77" t="s">
        <v>6406</v>
      </c>
      <c r="IIS1" s="77" t="s">
        <v>6407</v>
      </c>
      <c r="IIT1" s="77" t="s">
        <v>6408</v>
      </c>
      <c r="IIU1" s="77" t="s">
        <v>6409</v>
      </c>
      <c r="IIV1" s="77" t="s">
        <v>6410</v>
      </c>
      <c r="IIW1" s="77" t="s">
        <v>6411</v>
      </c>
      <c r="IIX1" s="77" t="s">
        <v>6412</v>
      </c>
      <c r="IIY1" s="77" t="s">
        <v>6413</v>
      </c>
      <c r="IIZ1" s="77" t="s">
        <v>6414</v>
      </c>
      <c r="IJA1" s="77" t="s">
        <v>6415</v>
      </c>
      <c r="IJB1" s="77" t="s">
        <v>6416</v>
      </c>
      <c r="IJC1" s="77" t="s">
        <v>6417</v>
      </c>
      <c r="IJD1" s="77" t="s">
        <v>6418</v>
      </c>
      <c r="IJE1" s="77" t="s">
        <v>6419</v>
      </c>
      <c r="IJF1" s="77" t="s">
        <v>6420</v>
      </c>
      <c r="IJG1" s="77" t="s">
        <v>6421</v>
      </c>
      <c r="IJH1" s="77" t="s">
        <v>6422</v>
      </c>
      <c r="IJI1" s="77" t="s">
        <v>6423</v>
      </c>
      <c r="IJJ1" s="77" t="s">
        <v>6424</v>
      </c>
      <c r="IJK1" s="77" t="s">
        <v>6425</v>
      </c>
      <c r="IJL1" s="77" t="s">
        <v>6426</v>
      </c>
      <c r="IJM1" s="77" t="s">
        <v>6427</v>
      </c>
      <c r="IJN1" s="77" t="s">
        <v>6428</v>
      </c>
      <c r="IJO1" s="77" t="s">
        <v>6429</v>
      </c>
      <c r="IJP1" s="77" t="s">
        <v>6430</v>
      </c>
      <c r="IJQ1" s="77" t="s">
        <v>6431</v>
      </c>
      <c r="IJR1" s="77" t="s">
        <v>6432</v>
      </c>
      <c r="IJS1" s="77" t="s">
        <v>6433</v>
      </c>
      <c r="IJT1" s="77" t="s">
        <v>6434</v>
      </c>
      <c r="IJU1" s="77" t="s">
        <v>6435</v>
      </c>
      <c r="IJV1" s="77" t="s">
        <v>6436</v>
      </c>
      <c r="IJW1" s="77" t="s">
        <v>6437</v>
      </c>
      <c r="IJX1" s="77" t="s">
        <v>6438</v>
      </c>
      <c r="IJY1" s="77" t="s">
        <v>6439</v>
      </c>
      <c r="IJZ1" s="77" t="s">
        <v>6440</v>
      </c>
      <c r="IKA1" s="77" t="s">
        <v>6441</v>
      </c>
      <c r="IKB1" s="77" t="s">
        <v>6442</v>
      </c>
      <c r="IKC1" s="77" t="s">
        <v>6443</v>
      </c>
      <c r="IKD1" s="77" t="s">
        <v>6444</v>
      </c>
      <c r="IKE1" s="77" t="s">
        <v>6445</v>
      </c>
      <c r="IKF1" s="77" t="s">
        <v>6446</v>
      </c>
      <c r="IKG1" s="77" t="s">
        <v>6447</v>
      </c>
      <c r="IKH1" s="77" t="s">
        <v>6448</v>
      </c>
      <c r="IKI1" s="77" t="s">
        <v>6449</v>
      </c>
      <c r="IKJ1" s="77" t="s">
        <v>6450</v>
      </c>
      <c r="IKK1" s="77" t="s">
        <v>6451</v>
      </c>
      <c r="IKL1" s="77" t="s">
        <v>6452</v>
      </c>
      <c r="IKM1" s="77" t="s">
        <v>6453</v>
      </c>
      <c r="IKN1" s="77" t="s">
        <v>6454</v>
      </c>
      <c r="IKO1" s="77" t="s">
        <v>6455</v>
      </c>
      <c r="IKP1" s="77" t="s">
        <v>6456</v>
      </c>
      <c r="IKQ1" s="77" t="s">
        <v>6457</v>
      </c>
      <c r="IKR1" s="77" t="s">
        <v>6458</v>
      </c>
      <c r="IKS1" s="77" t="s">
        <v>6459</v>
      </c>
      <c r="IKT1" s="77" t="s">
        <v>6460</v>
      </c>
      <c r="IKU1" s="77" t="s">
        <v>6461</v>
      </c>
      <c r="IKV1" s="77" t="s">
        <v>6462</v>
      </c>
      <c r="IKW1" s="77" t="s">
        <v>6463</v>
      </c>
      <c r="IKX1" s="77" t="s">
        <v>6464</v>
      </c>
      <c r="IKY1" s="77" t="s">
        <v>6465</v>
      </c>
      <c r="IKZ1" s="77" t="s">
        <v>6466</v>
      </c>
      <c r="ILA1" s="77" t="s">
        <v>6467</v>
      </c>
      <c r="ILB1" s="77" t="s">
        <v>6468</v>
      </c>
      <c r="ILC1" s="77" t="s">
        <v>6469</v>
      </c>
      <c r="ILD1" s="77" t="s">
        <v>6470</v>
      </c>
      <c r="ILE1" s="77" t="s">
        <v>6471</v>
      </c>
      <c r="ILF1" s="77" t="s">
        <v>6472</v>
      </c>
      <c r="ILG1" s="77" t="s">
        <v>6473</v>
      </c>
      <c r="ILH1" s="77" t="s">
        <v>6474</v>
      </c>
      <c r="ILI1" s="77" t="s">
        <v>6475</v>
      </c>
      <c r="ILJ1" s="77" t="s">
        <v>6476</v>
      </c>
      <c r="ILK1" s="77" t="s">
        <v>6477</v>
      </c>
      <c r="ILL1" s="77" t="s">
        <v>6478</v>
      </c>
      <c r="ILM1" s="77" t="s">
        <v>6479</v>
      </c>
      <c r="ILN1" s="77" t="s">
        <v>6480</v>
      </c>
      <c r="ILO1" s="77" t="s">
        <v>6481</v>
      </c>
      <c r="ILP1" s="77" t="s">
        <v>6482</v>
      </c>
      <c r="ILQ1" s="77" t="s">
        <v>6483</v>
      </c>
      <c r="ILR1" s="77" t="s">
        <v>6484</v>
      </c>
      <c r="ILS1" s="77" t="s">
        <v>6485</v>
      </c>
      <c r="ILT1" s="77" t="s">
        <v>6486</v>
      </c>
      <c r="ILU1" s="77" t="s">
        <v>6487</v>
      </c>
      <c r="ILV1" s="77" t="s">
        <v>6488</v>
      </c>
      <c r="ILW1" s="77" t="s">
        <v>6489</v>
      </c>
      <c r="ILX1" s="77" t="s">
        <v>6490</v>
      </c>
      <c r="ILY1" s="77" t="s">
        <v>6491</v>
      </c>
      <c r="ILZ1" s="77" t="s">
        <v>6492</v>
      </c>
      <c r="IMA1" s="77" t="s">
        <v>6493</v>
      </c>
      <c r="IMB1" s="77" t="s">
        <v>6494</v>
      </c>
      <c r="IMC1" s="77" t="s">
        <v>6495</v>
      </c>
      <c r="IMD1" s="77" t="s">
        <v>6496</v>
      </c>
      <c r="IME1" s="77" t="s">
        <v>6497</v>
      </c>
      <c r="IMF1" s="77" t="s">
        <v>6498</v>
      </c>
      <c r="IMG1" s="77" t="s">
        <v>6499</v>
      </c>
      <c r="IMH1" s="77" t="s">
        <v>6500</v>
      </c>
      <c r="IMI1" s="77" t="s">
        <v>6501</v>
      </c>
      <c r="IMJ1" s="77" t="s">
        <v>6502</v>
      </c>
      <c r="IMK1" s="77" t="s">
        <v>6503</v>
      </c>
      <c r="IML1" s="77" t="s">
        <v>6504</v>
      </c>
      <c r="IMM1" s="77" t="s">
        <v>6505</v>
      </c>
      <c r="IMN1" s="77" t="s">
        <v>6506</v>
      </c>
      <c r="IMO1" s="77" t="s">
        <v>6507</v>
      </c>
      <c r="IMP1" s="77" t="s">
        <v>6508</v>
      </c>
      <c r="IMQ1" s="77" t="s">
        <v>6509</v>
      </c>
      <c r="IMR1" s="77" t="s">
        <v>6510</v>
      </c>
      <c r="IMS1" s="77" t="s">
        <v>6511</v>
      </c>
      <c r="IMT1" s="77" t="s">
        <v>6512</v>
      </c>
      <c r="IMU1" s="77" t="s">
        <v>6513</v>
      </c>
      <c r="IMV1" s="77" t="s">
        <v>6514</v>
      </c>
      <c r="IMW1" s="77" t="s">
        <v>6515</v>
      </c>
      <c r="IMX1" s="77" t="s">
        <v>6516</v>
      </c>
      <c r="IMY1" s="77" t="s">
        <v>6517</v>
      </c>
      <c r="IMZ1" s="77" t="s">
        <v>6518</v>
      </c>
      <c r="INA1" s="77" t="s">
        <v>6519</v>
      </c>
      <c r="INB1" s="77" t="s">
        <v>6520</v>
      </c>
      <c r="INC1" s="77" t="s">
        <v>6521</v>
      </c>
      <c r="IND1" s="77" t="s">
        <v>6522</v>
      </c>
      <c r="INE1" s="77" t="s">
        <v>6523</v>
      </c>
      <c r="INF1" s="77" t="s">
        <v>6524</v>
      </c>
      <c r="ING1" s="77" t="s">
        <v>6525</v>
      </c>
      <c r="INH1" s="77" t="s">
        <v>6526</v>
      </c>
      <c r="INI1" s="77" t="s">
        <v>6527</v>
      </c>
      <c r="INJ1" s="77" t="s">
        <v>6528</v>
      </c>
      <c r="INK1" s="77" t="s">
        <v>6529</v>
      </c>
      <c r="INL1" s="77" t="s">
        <v>6530</v>
      </c>
      <c r="INM1" s="77" t="s">
        <v>6531</v>
      </c>
      <c r="INN1" s="77" t="s">
        <v>6532</v>
      </c>
      <c r="INO1" s="77" t="s">
        <v>6533</v>
      </c>
      <c r="INP1" s="77" t="s">
        <v>6534</v>
      </c>
      <c r="INQ1" s="77" t="s">
        <v>6535</v>
      </c>
      <c r="INR1" s="77" t="s">
        <v>6536</v>
      </c>
      <c r="INS1" s="77" t="s">
        <v>6537</v>
      </c>
      <c r="INT1" s="77" t="s">
        <v>6538</v>
      </c>
      <c r="INU1" s="77" t="s">
        <v>6539</v>
      </c>
      <c r="INV1" s="77" t="s">
        <v>6540</v>
      </c>
      <c r="INW1" s="77" t="s">
        <v>6541</v>
      </c>
      <c r="INX1" s="77" t="s">
        <v>6542</v>
      </c>
      <c r="INY1" s="77" t="s">
        <v>6543</v>
      </c>
      <c r="INZ1" s="77" t="s">
        <v>6544</v>
      </c>
      <c r="IOA1" s="77" t="s">
        <v>6545</v>
      </c>
      <c r="IOB1" s="77" t="s">
        <v>6546</v>
      </c>
      <c r="IOC1" s="77" t="s">
        <v>6547</v>
      </c>
      <c r="IOD1" s="77" t="s">
        <v>6548</v>
      </c>
      <c r="IOE1" s="77" t="s">
        <v>6549</v>
      </c>
      <c r="IOF1" s="77" t="s">
        <v>6550</v>
      </c>
      <c r="IOG1" s="77" t="s">
        <v>6551</v>
      </c>
      <c r="IOH1" s="77" t="s">
        <v>6552</v>
      </c>
      <c r="IOI1" s="77" t="s">
        <v>6553</v>
      </c>
      <c r="IOJ1" s="77" t="s">
        <v>6554</v>
      </c>
      <c r="IOK1" s="77" t="s">
        <v>6555</v>
      </c>
      <c r="IOL1" s="77" t="s">
        <v>6556</v>
      </c>
      <c r="IOM1" s="77" t="s">
        <v>6557</v>
      </c>
      <c r="ION1" s="77" t="s">
        <v>6558</v>
      </c>
      <c r="IOO1" s="77" t="s">
        <v>6559</v>
      </c>
      <c r="IOP1" s="77" t="s">
        <v>6560</v>
      </c>
      <c r="IOQ1" s="77" t="s">
        <v>6561</v>
      </c>
      <c r="IOR1" s="77" t="s">
        <v>6562</v>
      </c>
      <c r="IOS1" s="77" t="s">
        <v>6563</v>
      </c>
      <c r="IOT1" s="77" t="s">
        <v>6564</v>
      </c>
      <c r="IOU1" s="77" t="s">
        <v>6565</v>
      </c>
      <c r="IOV1" s="77" t="s">
        <v>6566</v>
      </c>
      <c r="IOW1" s="77" t="s">
        <v>6567</v>
      </c>
      <c r="IOX1" s="77" t="s">
        <v>6568</v>
      </c>
      <c r="IOY1" s="77" t="s">
        <v>6569</v>
      </c>
      <c r="IOZ1" s="77" t="s">
        <v>6570</v>
      </c>
      <c r="IPA1" s="77" t="s">
        <v>6571</v>
      </c>
      <c r="IPB1" s="77" t="s">
        <v>6572</v>
      </c>
      <c r="IPC1" s="77" t="s">
        <v>6573</v>
      </c>
      <c r="IPD1" s="77" t="s">
        <v>6574</v>
      </c>
      <c r="IPE1" s="77" t="s">
        <v>6575</v>
      </c>
      <c r="IPF1" s="77" t="s">
        <v>6576</v>
      </c>
      <c r="IPG1" s="77" t="s">
        <v>6577</v>
      </c>
      <c r="IPH1" s="77" t="s">
        <v>6578</v>
      </c>
      <c r="IPI1" s="77" t="s">
        <v>6579</v>
      </c>
      <c r="IPJ1" s="77" t="s">
        <v>6580</v>
      </c>
      <c r="IPK1" s="77" t="s">
        <v>6581</v>
      </c>
      <c r="IPL1" s="77" t="s">
        <v>6582</v>
      </c>
      <c r="IPM1" s="77" t="s">
        <v>6583</v>
      </c>
      <c r="IPN1" s="77" t="s">
        <v>6584</v>
      </c>
      <c r="IPO1" s="77" t="s">
        <v>6585</v>
      </c>
      <c r="IPP1" s="77" t="s">
        <v>6586</v>
      </c>
      <c r="IPQ1" s="77" t="s">
        <v>6587</v>
      </c>
      <c r="IPR1" s="77" t="s">
        <v>6588</v>
      </c>
      <c r="IPS1" s="77" t="s">
        <v>6589</v>
      </c>
      <c r="IPT1" s="77" t="s">
        <v>6590</v>
      </c>
      <c r="IPU1" s="77" t="s">
        <v>6591</v>
      </c>
      <c r="IPV1" s="77" t="s">
        <v>6592</v>
      </c>
      <c r="IPW1" s="77" t="s">
        <v>6593</v>
      </c>
      <c r="IPX1" s="77" t="s">
        <v>6594</v>
      </c>
      <c r="IPY1" s="77" t="s">
        <v>6595</v>
      </c>
      <c r="IPZ1" s="77" t="s">
        <v>6596</v>
      </c>
      <c r="IQA1" s="77" t="s">
        <v>6597</v>
      </c>
      <c r="IQB1" s="77" t="s">
        <v>6598</v>
      </c>
      <c r="IQC1" s="77" t="s">
        <v>6599</v>
      </c>
      <c r="IQD1" s="77" t="s">
        <v>6600</v>
      </c>
      <c r="IQE1" s="77" t="s">
        <v>6601</v>
      </c>
      <c r="IQF1" s="77" t="s">
        <v>6602</v>
      </c>
      <c r="IQG1" s="77" t="s">
        <v>6603</v>
      </c>
      <c r="IQH1" s="77" t="s">
        <v>6604</v>
      </c>
      <c r="IQI1" s="77" t="s">
        <v>6605</v>
      </c>
      <c r="IQJ1" s="77" t="s">
        <v>6606</v>
      </c>
      <c r="IQK1" s="77" t="s">
        <v>6607</v>
      </c>
      <c r="IQL1" s="77" t="s">
        <v>6608</v>
      </c>
      <c r="IQM1" s="77" t="s">
        <v>6609</v>
      </c>
      <c r="IQN1" s="77" t="s">
        <v>6610</v>
      </c>
      <c r="IQO1" s="77" t="s">
        <v>6611</v>
      </c>
      <c r="IQP1" s="77" t="s">
        <v>6612</v>
      </c>
      <c r="IQQ1" s="77" t="s">
        <v>6613</v>
      </c>
      <c r="IQR1" s="77" t="s">
        <v>6614</v>
      </c>
      <c r="IQS1" s="77" t="s">
        <v>6615</v>
      </c>
      <c r="IQT1" s="77" t="s">
        <v>6616</v>
      </c>
      <c r="IQU1" s="77" t="s">
        <v>6617</v>
      </c>
      <c r="IQV1" s="77" t="s">
        <v>6618</v>
      </c>
      <c r="IQW1" s="77" t="s">
        <v>6619</v>
      </c>
      <c r="IQX1" s="77" t="s">
        <v>6620</v>
      </c>
      <c r="IQY1" s="77" t="s">
        <v>6621</v>
      </c>
      <c r="IQZ1" s="77" t="s">
        <v>6622</v>
      </c>
      <c r="IRA1" s="77" t="s">
        <v>6623</v>
      </c>
      <c r="IRB1" s="77" t="s">
        <v>6624</v>
      </c>
      <c r="IRC1" s="77" t="s">
        <v>6625</v>
      </c>
      <c r="IRD1" s="77" t="s">
        <v>6626</v>
      </c>
      <c r="IRE1" s="77" t="s">
        <v>6627</v>
      </c>
      <c r="IRF1" s="77" t="s">
        <v>6628</v>
      </c>
      <c r="IRG1" s="77" t="s">
        <v>6629</v>
      </c>
      <c r="IRH1" s="77" t="s">
        <v>6630</v>
      </c>
      <c r="IRI1" s="77" t="s">
        <v>6631</v>
      </c>
      <c r="IRJ1" s="77" t="s">
        <v>6632</v>
      </c>
      <c r="IRK1" s="77" t="s">
        <v>6633</v>
      </c>
      <c r="IRL1" s="77" t="s">
        <v>6634</v>
      </c>
      <c r="IRM1" s="77" t="s">
        <v>6635</v>
      </c>
      <c r="IRN1" s="77" t="s">
        <v>6636</v>
      </c>
      <c r="IRO1" s="77" t="s">
        <v>6637</v>
      </c>
      <c r="IRP1" s="77" t="s">
        <v>6638</v>
      </c>
      <c r="IRQ1" s="77" t="s">
        <v>6639</v>
      </c>
      <c r="IRR1" s="77" t="s">
        <v>6640</v>
      </c>
      <c r="IRS1" s="77" t="s">
        <v>6641</v>
      </c>
      <c r="IRT1" s="77" t="s">
        <v>6642</v>
      </c>
      <c r="IRU1" s="77" t="s">
        <v>6643</v>
      </c>
      <c r="IRV1" s="77" t="s">
        <v>6644</v>
      </c>
      <c r="IRW1" s="77" t="s">
        <v>6645</v>
      </c>
      <c r="IRX1" s="77" t="s">
        <v>6646</v>
      </c>
      <c r="IRY1" s="77" t="s">
        <v>6647</v>
      </c>
      <c r="IRZ1" s="77" t="s">
        <v>6648</v>
      </c>
      <c r="ISA1" s="77" t="s">
        <v>6649</v>
      </c>
      <c r="ISB1" s="77" t="s">
        <v>6650</v>
      </c>
      <c r="ISC1" s="77" t="s">
        <v>6651</v>
      </c>
      <c r="ISD1" s="77" t="s">
        <v>6652</v>
      </c>
      <c r="ISE1" s="77" t="s">
        <v>6653</v>
      </c>
      <c r="ISF1" s="77" t="s">
        <v>6654</v>
      </c>
      <c r="ISG1" s="77" t="s">
        <v>6655</v>
      </c>
      <c r="ISH1" s="77" t="s">
        <v>6656</v>
      </c>
      <c r="ISI1" s="77" t="s">
        <v>6657</v>
      </c>
      <c r="ISJ1" s="77" t="s">
        <v>6658</v>
      </c>
      <c r="ISK1" s="77" t="s">
        <v>6659</v>
      </c>
      <c r="ISL1" s="77" t="s">
        <v>6660</v>
      </c>
      <c r="ISM1" s="77" t="s">
        <v>6661</v>
      </c>
      <c r="ISN1" s="77" t="s">
        <v>6662</v>
      </c>
      <c r="ISO1" s="77" t="s">
        <v>6663</v>
      </c>
      <c r="ISP1" s="77" t="s">
        <v>6664</v>
      </c>
      <c r="ISQ1" s="77" t="s">
        <v>6665</v>
      </c>
      <c r="ISR1" s="77" t="s">
        <v>6666</v>
      </c>
      <c r="ISS1" s="77" t="s">
        <v>6667</v>
      </c>
      <c r="IST1" s="77" t="s">
        <v>6668</v>
      </c>
      <c r="ISU1" s="77" t="s">
        <v>6669</v>
      </c>
      <c r="ISV1" s="77" t="s">
        <v>6670</v>
      </c>
      <c r="ISW1" s="77" t="s">
        <v>6671</v>
      </c>
      <c r="ISX1" s="77" t="s">
        <v>6672</v>
      </c>
      <c r="ISY1" s="77" t="s">
        <v>6673</v>
      </c>
      <c r="ISZ1" s="77" t="s">
        <v>6674</v>
      </c>
      <c r="ITA1" s="77" t="s">
        <v>6675</v>
      </c>
      <c r="ITB1" s="77" t="s">
        <v>6676</v>
      </c>
      <c r="ITC1" s="77" t="s">
        <v>6677</v>
      </c>
      <c r="ITD1" s="77" t="s">
        <v>6678</v>
      </c>
      <c r="ITE1" s="77" t="s">
        <v>6679</v>
      </c>
      <c r="ITF1" s="77" t="s">
        <v>6680</v>
      </c>
      <c r="ITG1" s="77" t="s">
        <v>6681</v>
      </c>
      <c r="ITH1" s="77" t="s">
        <v>6682</v>
      </c>
      <c r="ITI1" s="77" t="s">
        <v>6683</v>
      </c>
      <c r="ITJ1" s="77" t="s">
        <v>6684</v>
      </c>
      <c r="ITK1" s="77" t="s">
        <v>6685</v>
      </c>
      <c r="ITL1" s="77" t="s">
        <v>6686</v>
      </c>
      <c r="ITM1" s="77" t="s">
        <v>6687</v>
      </c>
      <c r="ITN1" s="77" t="s">
        <v>6688</v>
      </c>
      <c r="ITO1" s="77" t="s">
        <v>6689</v>
      </c>
      <c r="ITP1" s="77" t="s">
        <v>6690</v>
      </c>
      <c r="ITQ1" s="77" t="s">
        <v>6691</v>
      </c>
      <c r="ITR1" s="77" t="s">
        <v>6692</v>
      </c>
      <c r="ITS1" s="77" t="s">
        <v>6693</v>
      </c>
      <c r="ITT1" s="77" t="s">
        <v>6694</v>
      </c>
      <c r="ITU1" s="77" t="s">
        <v>6695</v>
      </c>
      <c r="ITV1" s="77" t="s">
        <v>6696</v>
      </c>
      <c r="ITW1" s="77" t="s">
        <v>6697</v>
      </c>
      <c r="ITX1" s="77" t="s">
        <v>6698</v>
      </c>
      <c r="ITY1" s="77" t="s">
        <v>6699</v>
      </c>
      <c r="ITZ1" s="77" t="s">
        <v>6700</v>
      </c>
      <c r="IUA1" s="77" t="s">
        <v>6701</v>
      </c>
      <c r="IUB1" s="77" t="s">
        <v>6702</v>
      </c>
      <c r="IUC1" s="77" t="s">
        <v>6703</v>
      </c>
      <c r="IUD1" s="77" t="s">
        <v>6704</v>
      </c>
      <c r="IUE1" s="77" t="s">
        <v>6705</v>
      </c>
      <c r="IUF1" s="77" t="s">
        <v>6706</v>
      </c>
      <c r="IUG1" s="77" t="s">
        <v>6707</v>
      </c>
      <c r="IUH1" s="77" t="s">
        <v>6708</v>
      </c>
      <c r="IUI1" s="77" t="s">
        <v>6709</v>
      </c>
      <c r="IUJ1" s="77" t="s">
        <v>6710</v>
      </c>
      <c r="IUK1" s="77" t="s">
        <v>6711</v>
      </c>
      <c r="IUL1" s="77" t="s">
        <v>6712</v>
      </c>
      <c r="IUM1" s="77" t="s">
        <v>6713</v>
      </c>
      <c r="IUN1" s="77" t="s">
        <v>6714</v>
      </c>
      <c r="IUO1" s="77" t="s">
        <v>6715</v>
      </c>
      <c r="IUP1" s="77" t="s">
        <v>6716</v>
      </c>
      <c r="IUQ1" s="77" t="s">
        <v>6717</v>
      </c>
      <c r="IUR1" s="77" t="s">
        <v>6718</v>
      </c>
      <c r="IUS1" s="77" t="s">
        <v>6719</v>
      </c>
      <c r="IUT1" s="77" t="s">
        <v>6720</v>
      </c>
      <c r="IUU1" s="77" t="s">
        <v>6721</v>
      </c>
      <c r="IUV1" s="77" t="s">
        <v>6722</v>
      </c>
      <c r="IUW1" s="77" t="s">
        <v>6723</v>
      </c>
      <c r="IUX1" s="77" t="s">
        <v>6724</v>
      </c>
      <c r="IUY1" s="77" t="s">
        <v>6725</v>
      </c>
      <c r="IUZ1" s="77" t="s">
        <v>6726</v>
      </c>
      <c r="IVA1" s="77" t="s">
        <v>6727</v>
      </c>
      <c r="IVB1" s="77" t="s">
        <v>6728</v>
      </c>
      <c r="IVC1" s="77" t="s">
        <v>6729</v>
      </c>
      <c r="IVD1" s="77" t="s">
        <v>6730</v>
      </c>
      <c r="IVE1" s="77" t="s">
        <v>6731</v>
      </c>
      <c r="IVF1" s="77" t="s">
        <v>6732</v>
      </c>
      <c r="IVG1" s="77" t="s">
        <v>6733</v>
      </c>
      <c r="IVH1" s="77" t="s">
        <v>6734</v>
      </c>
      <c r="IVI1" s="77" t="s">
        <v>6735</v>
      </c>
      <c r="IVJ1" s="77" t="s">
        <v>6736</v>
      </c>
      <c r="IVK1" s="77" t="s">
        <v>6737</v>
      </c>
      <c r="IVL1" s="77" t="s">
        <v>6738</v>
      </c>
      <c r="IVM1" s="77" t="s">
        <v>6739</v>
      </c>
      <c r="IVN1" s="77" t="s">
        <v>6740</v>
      </c>
      <c r="IVO1" s="77" t="s">
        <v>6741</v>
      </c>
      <c r="IVP1" s="77" t="s">
        <v>6742</v>
      </c>
      <c r="IVQ1" s="77" t="s">
        <v>6743</v>
      </c>
      <c r="IVR1" s="77" t="s">
        <v>6744</v>
      </c>
      <c r="IVS1" s="77" t="s">
        <v>6745</v>
      </c>
      <c r="IVT1" s="77" t="s">
        <v>6746</v>
      </c>
      <c r="IVU1" s="77" t="s">
        <v>6747</v>
      </c>
      <c r="IVV1" s="77" t="s">
        <v>6748</v>
      </c>
      <c r="IVW1" s="77" t="s">
        <v>6749</v>
      </c>
      <c r="IVX1" s="77" t="s">
        <v>6750</v>
      </c>
      <c r="IVY1" s="77" t="s">
        <v>6751</v>
      </c>
      <c r="IVZ1" s="77" t="s">
        <v>6752</v>
      </c>
      <c r="IWA1" s="77" t="s">
        <v>6753</v>
      </c>
      <c r="IWB1" s="77" t="s">
        <v>6754</v>
      </c>
      <c r="IWC1" s="77" t="s">
        <v>6755</v>
      </c>
      <c r="IWD1" s="77" t="s">
        <v>6756</v>
      </c>
      <c r="IWE1" s="77" t="s">
        <v>6757</v>
      </c>
      <c r="IWF1" s="77" t="s">
        <v>6758</v>
      </c>
      <c r="IWG1" s="77" t="s">
        <v>6759</v>
      </c>
      <c r="IWH1" s="77" t="s">
        <v>6760</v>
      </c>
      <c r="IWI1" s="77" t="s">
        <v>6761</v>
      </c>
      <c r="IWJ1" s="77" t="s">
        <v>6762</v>
      </c>
      <c r="IWK1" s="77" t="s">
        <v>6763</v>
      </c>
      <c r="IWL1" s="77" t="s">
        <v>6764</v>
      </c>
      <c r="IWM1" s="77" t="s">
        <v>6765</v>
      </c>
      <c r="IWN1" s="77" t="s">
        <v>6766</v>
      </c>
      <c r="IWO1" s="77" t="s">
        <v>6767</v>
      </c>
      <c r="IWP1" s="77" t="s">
        <v>6768</v>
      </c>
      <c r="IWQ1" s="77" t="s">
        <v>6769</v>
      </c>
      <c r="IWR1" s="77" t="s">
        <v>6770</v>
      </c>
      <c r="IWS1" s="77" t="s">
        <v>6771</v>
      </c>
      <c r="IWT1" s="77" t="s">
        <v>6772</v>
      </c>
      <c r="IWU1" s="77" t="s">
        <v>6773</v>
      </c>
      <c r="IWV1" s="77" t="s">
        <v>6774</v>
      </c>
      <c r="IWW1" s="77" t="s">
        <v>6775</v>
      </c>
      <c r="IWX1" s="77" t="s">
        <v>6776</v>
      </c>
      <c r="IWY1" s="77" t="s">
        <v>6777</v>
      </c>
      <c r="IWZ1" s="77" t="s">
        <v>6778</v>
      </c>
      <c r="IXA1" s="77" t="s">
        <v>6779</v>
      </c>
      <c r="IXB1" s="77" t="s">
        <v>6780</v>
      </c>
      <c r="IXC1" s="77" t="s">
        <v>6781</v>
      </c>
      <c r="IXD1" s="77" t="s">
        <v>6782</v>
      </c>
      <c r="IXE1" s="77" t="s">
        <v>6783</v>
      </c>
      <c r="IXF1" s="77" t="s">
        <v>6784</v>
      </c>
      <c r="IXG1" s="77" t="s">
        <v>6785</v>
      </c>
      <c r="IXH1" s="77" t="s">
        <v>6786</v>
      </c>
      <c r="IXI1" s="77" t="s">
        <v>6787</v>
      </c>
      <c r="IXJ1" s="77" t="s">
        <v>6788</v>
      </c>
      <c r="IXK1" s="77" t="s">
        <v>6789</v>
      </c>
      <c r="IXL1" s="77" t="s">
        <v>6790</v>
      </c>
      <c r="IXM1" s="77" t="s">
        <v>6791</v>
      </c>
      <c r="IXN1" s="77" t="s">
        <v>6792</v>
      </c>
      <c r="IXO1" s="77" t="s">
        <v>6793</v>
      </c>
      <c r="IXP1" s="77" t="s">
        <v>6794</v>
      </c>
      <c r="IXQ1" s="77" t="s">
        <v>6795</v>
      </c>
      <c r="IXR1" s="77" t="s">
        <v>6796</v>
      </c>
      <c r="IXS1" s="77" t="s">
        <v>6797</v>
      </c>
      <c r="IXT1" s="77" t="s">
        <v>6798</v>
      </c>
      <c r="IXU1" s="77" t="s">
        <v>6799</v>
      </c>
      <c r="IXV1" s="77" t="s">
        <v>6800</v>
      </c>
      <c r="IXW1" s="77" t="s">
        <v>6801</v>
      </c>
      <c r="IXX1" s="77" t="s">
        <v>6802</v>
      </c>
      <c r="IXY1" s="77" t="s">
        <v>6803</v>
      </c>
      <c r="IXZ1" s="77" t="s">
        <v>6804</v>
      </c>
      <c r="IYA1" s="77" t="s">
        <v>6805</v>
      </c>
      <c r="IYB1" s="77" t="s">
        <v>6806</v>
      </c>
      <c r="IYC1" s="77" t="s">
        <v>6807</v>
      </c>
      <c r="IYD1" s="77" t="s">
        <v>6808</v>
      </c>
      <c r="IYE1" s="77" t="s">
        <v>6809</v>
      </c>
      <c r="IYF1" s="77" t="s">
        <v>6810</v>
      </c>
      <c r="IYG1" s="77" t="s">
        <v>6811</v>
      </c>
      <c r="IYH1" s="77" t="s">
        <v>6812</v>
      </c>
      <c r="IYI1" s="77" t="s">
        <v>6813</v>
      </c>
      <c r="IYJ1" s="77" t="s">
        <v>6814</v>
      </c>
      <c r="IYK1" s="77" t="s">
        <v>6815</v>
      </c>
      <c r="IYL1" s="77" t="s">
        <v>6816</v>
      </c>
      <c r="IYM1" s="77" t="s">
        <v>6817</v>
      </c>
      <c r="IYN1" s="77" t="s">
        <v>6818</v>
      </c>
      <c r="IYO1" s="77" t="s">
        <v>6819</v>
      </c>
      <c r="IYP1" s="77" t="s">
        <v>6820</v>
      </c>
      <c r="IYQ1" s="77" t="s">
        <v>6821</v>
      </c>
      <c r="IYR1" s="77" t="s">
        <v>6822</v>
      </c>
      <c r="IYS1" s="77" t="s">
        <v>6823</v>
      </c>
      <c r="IYT1" s="77" t="s">
        <v>6824</v>
      </c>
      <c r="IYU1" s="77" t="s">
        <v>6825</v>
      </c>
      <c r="IYV1" s="77" t="s">
        <v>6826</v>
      </c>
      <c r="IYW1" s="77" t="s">
        <v>6827</v>
      </c>
      <c r="IYX1" s="77" t="s">
        <v>6828</v>
      </c>
      <c r="IYY1" s="77" t="s">
        <v>6829</v>
      </c>
      <c r="IYZ1" s="77" t="s">
        <v>6830</v>
      </c>
      <c r="IZA1" s="77" t="s">
        <v>6831</v>
      </c>
      <c r="IZB1" s="77" t="s">
        <v>6832</v>
      </c>
      <c r="IZC1" s="77" t="s">
        <v>6833</v>
      </c>
      <c r="IZD1" s="77" t="s">
        <v>6834</v>
      </c>
      <c r="IZE1" s="77" t="s">
        <v>6835</v>
      </c>
      <c r="IZF1" s="77" t="s">
        <v>6836</v>
      </c>
      <c r="IZG1" s="77" t="s">
        <v>6837</v>
      </c>
      <c r="IZH1" s="77" t="s">
        <v>6838</v>
      </c>
      <c r="IZI1" s="77" t="s">
        <v>6839</v>
      </c>
      <c r="IZJ1" s="77" t="s">
        <v>6840</v>
      </c>
      <c r="IZK1" s="77" t="s">
        <v>6841</v>
      </c>
      <c r="IZL1" s="77" t="s">
        <v>6842</v>
      </c>
      <c r="IZM1" s="77" t="s">
        <v>6843</v>
      </c>
      <c r="IZN1" s="77" t="s">
        <v>6844</v>
      </c>
      <c r="IZO1" s="77" t="s">
        <v>6845</v>
      </c>
      <c r="IZP1" s="77" t="s">
        <v>6846</v>
      </c>
      <c r="IZQ1" s="77" t="s">
        <v>6847</v>
      </c>
      <c r="IZR1" s="77" t="s">
        <v>6848</v>
      </c>
      <c r="IZS1" s="77" t="s">
        <v>6849</v>
      </c>
      <c r="IZT1" s="77" t="s">
        <v>6850</v>
      </c>
      <c r="IZU1" s="77" t="s">
        <v>6851</v>
      </c>
      <c r="IZV1" s="77" t="s">
        <v>6852</v>
      </c>
      <c r="IZW1" s="77" t="s">
        <v>6853</v>
      </c>
      <c r="IZX1" s="77" t="s">
        <v>6854</v>
      </c>
      <c r="IZY1" s="77" t="s">
        <v>6855</v>
      </c>
      <c r="IZZ1" s="77" t="s">
        <v>6856</v>
      </c>
      <c r="JAA1" s="77" t="s">
        <v>6857</v>
      </c>
      <c r="JAB1" s="77" t="s">
        <v>6858</v>
      </c>
      <c r="JAC1" s="77" t="s">
        <v>6859</v>
      </c>
      <c r="JAD1" s="77" t="s">
        <v>6860</v>
      </c>
      <c r="JAE1" s="77" t="s">
        <v>6861</v>
      </c>
      <c r="JAF1" s="77" t="s">
        <v>6862</v>
      </c>
      <c r="JAG1" s="77" t="s">
        <v>6863</v>
      </c>
      <c r="JAH1" s="77" t="s">
        <v>6864</v>
      </c>
      <c r="JAI1" s="77" t="s">
        <v>6865</v>
      </c>
      <c r="JAJ1" s="77" t="s">
        <v>6866</v>
      </c>
      <c r="JAK1" s="77" t="s">
        <v>6867</v>
      </c>
      <c r="JAL1" s="77" t="s">
        <v>6868</v>
      </c>
      <c r="JAM1" s="77" t="s">
        <v>6869</v>
      </c>
      <c r="JAN1" s="77" t="s">
        <v>6870</v>
      </c>
      <c r="JAO1" s="77" t="s">
        <v>6871</v>
      </c>
      <c r="JAP1" s="77" t="s">
        <v>6872</v>
      </c>
      <c r="JAQ1" s="77" t="s">
        <v>6873</v>
      </c>
      <c r="JAR1" s="77" t="s">
        <v>6874</v>
      </c>
      <c r="JAS1" s="77" t="s">
        <v>6875</v>
      </c>
      <c r="JAT1" s="77" t="s">
        <v>6876</v>
      </c>
      <c r="JAU1" s="77" t="s">
        <v>6877</v>
      </c>
      <c r="JAV1" s="77" t="s">
        <v>6878</v>
      </c>
      <c r="JAW1" s="77" t="s">
        <v>6879</v>
      </c>
      <c r="JAX1" s="77" t="s">
        <v>6880</v>
      </c>
      <c r="JAY1" s="77" t="s">
        <v>6881</v>
      </c>
      <c r="JAZ1" s="77" t="s">
        <v>6882</v>
      </c>
      <c r="JBA1" s="77" t="s">
        <v>6883</v>
      </c>
      <c r="JBB1" s="77" t="s">
        <v>6884</v>
      </c>
      <c r="JBC1" s="77" t="s">
        <v>6885</v>
      </c>
      <c r="JBD1" s="77" t="s">
        <v>6886</v>
      </c>
      <c r="JBE1" s="77" t="s">
        <v>6887</v>
      </c>
      <c r="JBF1" s="77" t="s">
        <v>6888</v>
      </c>
      <c r="JBG1" s="77" t="s">
        <v>6889</v>
      </c>
      <c r="JBH1" s="77" t="s">
        <v>6890</v>
      </c>
      <c r="JBI1" s="77" t="s">
        <v>6891</v>
      </c>
      <c r="JBJ1" s="77" t="s">
        <v>6892</v>
      </c>
      <c r="JBK1" s="77" t="s">
        <v>6893</v>
      </c>
      <c r="JBL1" s="77" t="s">
        <v>6894</v>
      </c>
      <c r="JBM1" s="77" t="s">
        <v>6895</v>
      </c>
      <c r="JBN1" s="77" t="s">
        <v>6896</v>
      </c>
      <c r="JBO1" s="77" t="s">
        <v>6897</v>
      </c>
      <c r="JBP1" s="77" t="s">
        <v>6898</v>
      </c>
      <c r="JBQ1" s="77" t="s">
        <v>6899</v>
      </c>
      <c r="JBR1" s="77" t="s">
        <v>6900</v>
      </c>
      <c r="JBS1" s="77" t="s">
        <v>6901</v>
      </c>
      <c r="JBT1" s="77" t="s">
        <v>6902</v>
      </c>
      <c r="JBU1" s="77" t="s">
        <v>6903</v>
      </c>
      <c r="JBV1" s="77" t="s">
        <v>6904</v>
      </c>
      <c r="JBW1" s="77" t="s">
        <v>6905</v>
      </c>
      <c r="JBX1" s="77" t="s">
        <v>6906</v>
      </c>
      <c r="JBY1" s="77" t="s">
        <v>6907</v>
      </c>
      <c r="JBZ1" s="77" t="s">
        <v>6908</v>
      </c>
      <c r="JCA1" s="77" t="s">
        <v>6909</v>
      </c>
      <c r="JCB1" s="77" t="s">
        <v>6910</v>
      </c>
      <c r="JCC1" s="77" t="s">
        <v>6911</v>
      </c>
      <c r="JCD1" s="77" t="s">
        <v>6912</v>
      </c>
      <c r="JCE1" s="77" t="s">
        <v>6913</v>
      </c>
      <c r="JCF1" s="77" t="s">
        <v>6914</v>
      </c>
      <c r="JCG1" s="77" t="s">
        <v>6915</v>
      </c>
      <c r="JCH1" s="77" t="s">
        <v>6916</v>
      </c>
      <c r="JCI1" s="77" t="s">
        <v>6917</v>
      </c>
      <c r="JCJ1" s="77" t="s">
        <v>6918</v>
      </c>
      <c r="JCK1" s="77" t="s">
        <v>6919</v>
      </c>
      <c r="JCL1" s="77" t="s">
        <v>6920</v>
      </c>
      <c r="JCM1" s="77" t="s">
        <v>6921</v>
      </c>
      <c r="JCN1" s="77" t="s">
        <v>6922</v>
      </c>
      <c r="JCO1" s="77" t="s">
        <v>6923</v>
      </c>
      <c r="JCP1" s="77" t="s">
        <v>6924</v>
      </c>
      <c r="JCQ1" s="77" t="s">
        <v>6925</v>
      </c>
      <c r="JCR1" s="77" t="s">
        <v>6926</v>
      </c>
      <c r="JCS1" s="77" t="s">
        <v>6927</v>
      </c>
      <c r="JCT1" s="77" t="s">
        <v>6928</v>
      </c>
      <c r="JCU1" s="77" t="s">
        <v>6929</v>
      </c>
      <c r="JCV1" s="77" t="s">
        <v>6930</v>
      </c>
      <c r="JCW1" s="77" t="s">
        <v>6931</v>
      </c>
      <c r="JCX1" s="77" t="s">
        <v>6932</v>
      </c>
      <c r="JCY1" s="77" t="s">
        <v>6933</v>
      </c>
      <c r="JCZ1" s="77" t="s">
        <v>6934</v>
      </c>
      <c r="JDA1" s="77" t="s">
        <v>6935</v>
      </c>
      <c r="JDB1" s="77" t="s">
        <v>6936</v>
      </c>
      <c r="JDC1" s="77" t="s">
        <v>6937</v>
      </c>
      <c r="JDD1" s="77" t="s">
        <v>6938</v>
      </c>
      <c r="JDE1" s="77" t="s">
        <v>6939</v>
      </c>
      <c r="JDF1" s="77" t="s">
        <v>6940</v>
      </c>
      <c r="JDG1" s="77" t="s">
        <v>6941</v>
      </c>
      <c r="JDH1" s="77" t="s">
        <v>6942</v>
      </c>
      <c r="JDI1" s="77" t="s">
        <v>6943</v>
      </c>
      <c r="JDJ1" s="77" t="s">
        <v>6944</v>
      </c>
      <c r="JDK1" s="77" t="s">
        <v>6945</v>
      </c>
      <c r="JDL1" s="77" t="s">
        <v>6946</v>
      </c>
      <c r="JDM1" s="77" t="s">
        <v>6947</v>
      </c>
      <c r="JDN1" s="77" t="s">
        <v>6948</v>
      </c>
      <c r="JDO1" s="77" t="s">
        <v>6949</v>
      </c>
      <c r="JDP1" s="77" t="s">
        <v>6950</v>
      </c>
      <c r="JDQ1" s="77" t="s">
        <v>6951</v>
      </c>
      <c r="JDR1" s="77" t="s">
        <v>6952</v>
      </c>
      <c r="JDS1" s="77" t="s">
        <v>6953</v>
      </c>
      <c r="JDT1" s="77" t="s">
        <v>6954</v>
      </c>
      <c r="JDU1" s="77" t="s">
        <v>6955</v>
      </c>
      <c r="JDV1" s="77" t="s">
        <v>6956</v>
      </c>
      <c r="JDW1" s="77" t="s">
        <v>6957</v>
      </c>
      <c r="JDX1" s="77" t="s">
        <v>6958</v>
      </c>
      <c r="JDY1" s="77" t="s">
        <v>6959</v>
      </c>
      <c r="JDZ1" s="77" t="s">
        <v>6960</v>
      </c>
      <c r="JEA1" s="77" t="s">
        <v>6961</v>
      </c>
      <c r="JEB1" s="77" t="s">
        <v>6962</v>
      </c>
      <c r="JEC1" s="77" t="s">
        <v>6963</v>
      </c>
      <c r="JED1" s="77" t="s">
        <v>6964</v>
      </c>
      <c r="JEE1" s="77" t="s">
        <v>6965</v>
      </c>
      <c r="JEF1" s="77" t="s">
        <v>6966</v>
      </c>
      <c r="JEG1" s="77" t="s">
        <v>6967</v>
      </c>
      <c r="JEH1" s="77" t="s">
        <v>6968</v>
      </c>
      <c r="JEI1" s="77" t="s">
        <v>6969</v>
      </c>
      <c r="JEJ1" s="77" t="s">
        <v>6970</v>
      </c>
      <c r="JEK1" s="77" t="s">
        <v>6971</v>
      </c>
      <c r="JEL1" s="77" t="s">
        <v>6972</v>
      </c>
      <c r="JEM1" s="77" t="s">
        <v>6973</v>
      </c>
      <c r="JEN1" s="77" t="s">
        <v>6974</v>
      </c>
      <c r="JEO1" s="77" t="s">
        <v>6975</v>
      </c>
      <c r="JEP1" s="77" t="s">
        <v>6976</v>
      </c>
      <c r="JEQ1" s="77" t="s">
        <v>6977</v>
      </c>
      <c r="JER1" s="77" t="s">
        <v>6978</v>
      </c>
      <c r="JES1" s="77" t="s">
        <v>6979</v>
      </c>
      <c r="JET1" s="77" t="s">
        <v>6980</v>
      </c>
      <c r="JEU1" s="77" t="s">
        <v>6981</v>
      </c>
      <c r="JEV1" s="77" t="s">
        <v>6982</v>
      </c>
      <c r="JEW1" s="77" t="s">
        <v>6983</v>
      </c>
      <c r="JEX1" s="77" t="s">
        <v>6984</v>
      </c>
      <c r="JEY1" s="77" t="s">
        <v>6985</v>
      </c>
      <c r="JEZ1" s="77" t="s">
        <v>6986</v>
      </c>
      <c r="JFA1" s="77" t="s">
        <v>6987</v>
      </c>
      <c r="JFB1" s="77" t="s">
        <v>6988</v>
      </c>
      <c r="JFC1" s="77" t="s">
        <v>6989</v>
      </c>
      <c r="JFD1" s="77" t="s">
        <v>6990</v>
      </c>
      <c r="JFE1" s="77" t="s">
        <v>6991</v>
      </c>
      <c r="JFF1" s="77" t="s">
        <v>6992</v>
      </c>
      <c r="JFG1" s="77" t="s">
        <v>6993</v>
      </c>
      <c r="JFH1" s="77" t="s">
        <v>6994</v>
      </c>
      <c r="JFI1" s="77" t="s">
        <v>6995</v>
      </c>
      <c r="JFJ1" s="77" t="s">
        <v>6996</v>
      </c>
      <c r="JFK1" s="77" t="s">
        <v>6997</v>
      </c>
      <c r="JFL1" s="77" t="s">
        <v>6998</v>
      </c>
      <c r="JFM1" s="77" t="s">
        <v>6999</v>
      </c>
      <c r="JFN1" s="77" t="s">
        <v>7000</v>
      </c>
      <c r="JFO1" s="77" t="s">
        <v>7001</v>
      </c>
      <c r="JFP1" s="77" t="s">
        <v>7002</v>
      </c>
      <c r="JFQ1" s="77" t="s">
        <v>7003</v>
      </c>
      <c r="JFR1" s="77" t="s">
        <v>7004</v>
      </c>
      <c r="JFS1" s="77" t="s">
        <v>7005</v>
      </c>
      <c r="JFT1" s="77" t="s">
        <v>7006</v>
      </c>
      <c r="JFU1" s="77" t="s">
        <v>7007</v>
      </c>
      <c r="JFV1" s="77" t="s">
        <v>7008</v>
      </c>
      <c r="JFW1" s="77" t="s">
        <v>7009</v>
      </c>
      <c r="JFX1" s="77" t="s">
        <v>7010</v>
      </c>
      <c r="JFY1" s="77" t="s">
        <v>7011</v>
      </c>
      <c r="JFZ1" s="77" t="s">
        <v>7012</v>
      </c>
      <c r="JGA1" s="77" t="s">
        <v>7013</v>
      </c>
      <c r="JGB1" s="77" t="s">
        <v>7014</v>
      </c>
      <c r="JGC1" s="77" t="s">
        <v>7015</v>
      </c>
      <c r="JGD1" s="77" t="s">
        <v>7016</v>
      </c>
      <c r="JGE1" s="77" t="s">
        <v>7017</v>
      </c>
      <c r="JGF1" s="77" t="s">
        <v>7018</v>
      </c>
      <c r="JGG1" s="77" t="s">
        <v>7019</v>
      </c>
      <c r="JGH1" s="77" t="s">
        <v>7020</v>
      </c>
      <c r="JGI1" s="77" t="s">
        <v>7021</v>
      </c>
      <c r="JGJ1" s="77" t="s">
        <v>7022</v>
      </c>
      <c r="JGK1" s="77" t="s">
        <v>7023</v>
      </c>
      <c r="JGL1" s="77" t="s">
        <v>7024</v>
      </c>
      <c r="JGM1" s="77" t="s">
        <v>7025</v>
      </c>
      <c r="JGN1" s="77" t="s">
        <v>7026</v>
      </c>
      <c r="JGO1" s="77" t="s">
        <v>7027</v>
      </c>
      <c r="JGP1" s="77" t="s">
        <v>7028</v>
      </c>
      <c r="JGQ1" s="77" t="s">
        <v>7029</v>
      </c>
      <c r="JGR1" s="77" t="s">
        <v>7030</v>
      </c>
      <c r="JGS1" s="77" t="s">
        <v>7031</v>
      </c>
      <c r="JGT1" s="77" t="s">
        <v>7032</v>
      </c>
      <c r="JGU1" s="77" t="s">
        <v>7033</v>
      </c>
      <c r="JGV1" s="77" t="s">
        <v>7034</v>
      </c>
      <c r="JGW1" s="77" t="s">
        <v>7035</v>
      </c>
      <c r="JGX1" s="77" t="s">
        <v>7036</v>
      </c>
      <c r="JGY1" s="77" t="s">
        <v>7037</v>
      </c>
      <c r="JGZ1" s="77" t="s">
        <v>7038</v>
      </c>
      <c r="JHA1" s="77" t="s">
        <v>7039</v>
      </c>
      <c r="JHB1" s="77" t="s">
        <v>7040</v>
      </c>
      <c r="JHC1" s="77" t="s">
        <v>7041</v>
      </c>
      <c r="JHD1" s="77" t="s">
        <v>7042</v>
      </c>
      <c r="JHE1" s="77" t="s">
        <v>7043</v>
      </c>
      <c r="JHF1" s="77" t="s">
        <v>7044</v>
      </c>
      <c r="JHG1" s="77" t="s">
        <v>7045</v>
      </c>
      <c r="JHH1" s="77" t="s">
        <v>7046</v>
      </c>
      <c r="JHI1" s="77" t="s">
        <v>7047</v>
      </c>
      <c r="JHJ1" s="77" t="s">
        <v>7048</v>
      </c>
      <c r="JHK1" s="77" t="s">
        <v>7049</v>
      </c>
      <c r="JHL1" s="77" t="s">
        <v>7050</v>
      </c>
      <c r="JHM1" s="77" t="s">
        <v>7051</v>
      </c>
      <c r="JHN1" s="77" t="s">
        <v>7052</v>
      </c>
      <c r="JHO1" s="77" t="s">
        <v>7053</v>
      </c>
      <c r="JHP1" s="77" t="s">
        <v>7054</v>
      </c>
      <c r="JHQ1" s="77" t="s">
        <v>7055</v>
      </c>
      <c r="JHR1" s="77" t="s">
        <v>7056</v>
      </c>
      <c r="JHS1" s="77" t="s">
        <v>7057</v>
      </c>
      <c r="JHT1" s="77" t="s">
        <v>7058</v>
      </c>
      <c r="JHU1" s="77" t="s">
        <v>7059</v>
      </c>
      <c r="JHV1" s="77" t="s">
        <v>7060</v>
      </c>
      <c r="JHW1" s="77" t="s">
        <v>7061</v>
      </c>
      <c r="JHX1" s="77" t="s">
        <v>7062</v>
      </c>
      <c r="JHY1" s="77" t="s">
        <v>7063</v>
      </c>
      <c r="JHZ1" s="77" t="s">
        <v>7064</v>
      </c>
      <c r="JIA1" s="77" t="s">
        <v>7065</v>
      </c>
      <c r="JIB1" s="77" t="s">
        <v>7066</v>
      </c>
      <c r="JIC1" s="77" t="s">
        <v>7067</v>
      </c>
      <c r="JID1" s="77" t="s">
        <v>7068</v>
      </c>
      <c r="JIE1" s="77" t="s">
        <v>7069</v>
      </c>
      <c r="JIF1" s="77" t="s">
        <v>7070</v>
      </c>
      <c r="JIG1" s="77" t="s">
        <v>7071</v>
      </c>
      <c r="JIH1" s="77" t="s">
        <v>7072</v>
      </c>
      <c r="JII1" s="77" t="s">
        <v>7073</v>
      </c>
      <c r="JIJ1" s="77" t="s">
        <v>7074</v>
      </c>
      <c r="JIK1" s="77" t="s">
        <v>7075</v>
      </c>
      <c r="JIL1" s="77" t="s">
        <v>7076</v>
      </c>
      <c r="JIM1" s="77" t="s">
        <v>7077</v>
      </c>
      <c r="JIN1" s="77" t="s">
        <v>7078</v>
      </c>
      <c r="JIO1" s="77" t="s">
        <v>7079</v>
      </c>
      <c r="JIP1" s="77" t="s">
        <v>7080</v>
      </c>
      <c r="JIQ1" s="77" t="s">
        <v>7081</v>
      </c>
      <c r="JIR1" s="77" t="s">
        <v>7082</v>
      </c>
      <c r="JIS1" s="77" t="s">
        <v>7083</v>
      </c>
      <c r="JIT1" s="77" t="s">
        <v>7084</v>
      </c>
      <c r="JIU1" s="77" t="s">
        <v>7085</v>
      </c>
      <c r="JIV1" s="77" t="s">
        <v>7086</v>
      </c>
      <c r="JIW1" s="77" t="s">
        <v>7087</v>
      </c>
      <c r="JIX1" s="77" t="s">
        <v>7088</v>
      </c>
      <c r="JIY1" s="77" t="s">
        <v>7089</v>
      </c>
      <c r="JIZ1" s="77" t="s">
        <v>7090</v>
      </c>
      <c r="JJA1" s="77" t="s">
        <v>7091</v>
      </c>
      <c r="JJB1" s="77" t="s">
        <v>7092</v>
      </c>
      <c r="JJC1" s="77" t="s">
        <v>7093</v>
      </c>
      <c r="JJD1" s="77" t="s">
        <v>7094</v>
      </c>
      <c r="JJE1" s="77" t="s">
        <v>7095</v>
      </c>
      <c r="JJF1" s="77" t="s">
        <v>7096</v>
      </c>
      <c r="JJG1" s="77" t="s">
        <v>7097</v>
      </c>
      <c r="JJH1" s="77" t="s">
        <v>7098</v>
      </c>
      <c r="JJI1" s="77" t="s">
        <v>7099</v>
      </c>
      <c r="JJJ1" s="77" t="s">
        <v>7100</v>
      </c>
      <c r="JJK1" s="77" t="s">
        <v>7101</v>
      </c>
      <c r="JJL1" s="77" t="s">
        <v>7102</v>
      </c>
      <c r="JJM1" s="77" t="s">
        <v>7103</v>
      </c>
      <c r="JJN1" s="77" t="s">
        <v>7104</v>
      </c>
      <c r="JJO1" s="77" t="s">
        <v>7105</v>
      </c>
      <c r="JJP1" s="77" t="s">
        <v>7106</v>
      </c>
      <c r="JJQ1" s="77" t="s">
        <v>7107</v>
      </c>
      <c r="JJR1" s="77" t="s">
        <v>7108</v>
      </c>
      <c r="JJS1" s="77" t="s">
        <v>7109</v>
      </c>
      <c r="JJT1" s="77" t="s">
        <v>7110</v>
      </c>
      <c r="JJU1" s="77" t="s">
        <v>7111</v>
      </c>
      <c r="JJV1" s="77" t="s">
        <v>7112</v>
      </c>
      <c r="JJW1" s="77" t="s">
        <v>7113</v>
      </c>
      <c r="JJX1" s="77" t="s">
        <v>7114</v>
      </c>
      <c r="JJY1" s="77" t="s">
        <v>7115</v>
      </c>
      <c r="JJZ1" s="77" t="s">
        <v>7116</v>
      </c>
      <c r="JKA1" s="77" t="s">
        <v>7117</v>
      </c>
      <c r="JKB1" s="77" t="s">
        <v>7118</v>
      </c>
      <c r="JKC1" s="77" t="s">
        <v>7119</v>
      </c>
      <c r="JKD1" s="77" t="s">
        <v>7120</v>
      </c>
      <c r="JKE1" s="77" t="s">
        <v>7121</v>
      </c>
      <c r="JKF1" s="77" t="s">
        <v>7122</v>
      </c>
      <c r="JKG1" s="77" t="s">
        <v>7123</v>
      </c>
      <c r="JKH1" s="77" t="s">
        <v>7124</v>
      </c>
      <c r="JKI1" s="77" t="s">
        <v>7125</v>
      </c>
      <c r="JKJ1" s="77" t="s">
        <v>7126</v>
      </c>
      <c r="JKK1" s="77" t="s">
        <v>7127</v>
      </c>
      <c r="JKL1" s="77" t="s">
        <v>7128</v>
      </c>
      <c r="JKM1" s="77" t="s">
        <v>7129</v>
      </c>
      <c r="JKN1" s="77" t="s">
        <v>7130</v>
      </c>
      <c r="JKO1" s="77" t="s">
        <v>7131</v>
      </c>
      <c r="JKP1" s="77" t="s">
        <v>7132</v>
      </c>
      <c r="JKQ1" s="77" t="s">
        <v>7133</v>
      </c>
      <c r="JKR1" s="77" t="s">
        <v>7134</v>
      </c>
      <c r="JKS1" s="77" t="s">
        <v>7135</v>
      </c>
      <c r="JKT1" s="77" t="s">
        <v>7136</v>
      </c>
      <c r="JKU1" s="77" t="s">
        <v>7137</v>
      </c>
      <c r="JKV1" s="77" t="s">
        <v>7138</v>
      </c>
      <c r="JKW1" s="77" t="s">
        <v>7139</v>
      </c>
      <c r="JKX1" s="77" t="s">
        <v>7140</v>
      </c>
      <c r="JKY1" s="77" t="s">
        <v>7141</v>
      </c>
      <c r="JKZ1" s="77" t="s">
        <v>7142</v>
      </c>
      <c r="JLA1" s="77" t="s">
        <v>7143</v>
      </c>
      <c r="JLB1" s="77" t="s">
        <v>7144</v>
      </c>
      <c r="JLC1" s="77" t="s">
        <v>7145</v>
      </c>
      <c r="JLD1" s="77" t="s">
        <v>7146</v>
      </c>
      <c r="JLE1" s="77" t="s">
        <v>7147</v>
      </c>
      <c r="JLF1" s="77" t="s">
        <v>7148</v>
      </c>
      <c r="JLG1" s="77" t="s">
        <v>7149</v>
      </c>
      <c r="JLH1" s="77" t="s">
        <v>7150</v>
      </c>
      <c r="JLI1" s="77" t="s">
        <v>7151</v>
      </c>
      <c r="JLJ1" s="77" t="s">
        <v>7152</v>
      </c>
      <c r="JLK1" s="77" t="s">
        <v>7153</v>
      </c>
      <c r="JLL1" s="77" t="s">
        <v>7154</v>
      </c>
      <c r="JLM1" s="77" t="s">
        <v>7155</v>
      </c>
      <c r="JLN1" s="77" t="s">
        <v>7156</v>
      </c>
      <c r="JLO1" s="77" t="s">
        <v>7157</v>
      </c>
      <c r="JLP1" s="77" t="s">
        <v>7158</v>
      </c>
      <c r="JLQ1" s="77" t="s">
        <v>7159</v>
      </c>
      <c r="JLR1" s="77" t="s">
        <v>7160</v>
      </c>
      <c r="JLS1" s="77" t="s">
        <v>7161</v>
      </c>
      <c r="JLT1" s="77" t="s">
        <v>7162</v>
      </c>
      <c r="JLU1" s="77" t="s">
        <v>7163</v>
      </c>
      <c r="JLV1" s="77" t="s">
        <v>7164</v>
      </c>
      <c r="JLW1" s="77" t="s">
        <v>7165</v>
      </c>
      <c r="JLX1" s="77" t="s">
        <v>7166</v>
      </c>
      <c r="JLY1" s="77" t="s">
        <v>7167</v>
      </c>
      <c r="JLZ1" s="77" t="s">
        <v>7168</v>
      </c>
      <c r="JMA1" s="77" t="s">
        <v>7169</v>
      </c>
      <c r="JMB1" s="77" t="s">
        <v>7170</v>
      </c>
      <c r="JMC1" s="77" t="s">
        <v>7171</v>
      </c>
      <c r="JMD1" s="77" t="s">
        <v>7172</v>
      </c>
      <c r="JME1" s="77" t="s">
        <v>7173</v>
      </c>
      <c r="JMF1" s="77" t="s">
        <v>7174</v>
      </c>
      <c r="JMG1" s="77" t="s">
        <v>7175</v>
      </c>
      <c r="JMH1" s="77" t="s">
        <v>7176</v>
      </c>
      <c r="JMI1" s="77" t="s">
        <v>7177</v>
      </c>
      <c r="JMJ1" s="77" t="s">
        <v>7178</v>
      </c>
      <c r="JMK1" s="77" t="s">
        <v>7179</v>
      </c>
      <c r="JML1" s="77" t="s">
        <v>7180</v>
      </c>
      <c r="JMM1" s="77" t="s">
        <v>7181</v>
      </c>
      <c r="JMN1" s="77" t="s">
        <v>7182</v>
      </c>
      <c r="JMO1" s="77" t="s">
        <v>7183</v>
      </c>
      <c r="JMP1" s="77" t="s">
        <v>7184</v>
      </c>
      <c r="JMQ1" s="77" t="s">
        <v>7185</v>
      </c>
      <c r="JMR1" s="77" t="s">
        <v>7186</v>
      </c>
      <c r="JMS1" s="77" t="s">
        <v>7187</v>
      </c>
      <c r="JMT1" s="77" t="s">
        <v>7188</v>
      </c>
      <c r="JMU1" s="77" t="s">
        <v>7189</v>
      </c>
      <c r="JMV1" s="77" t="s">
        <v>7190</v>
      </c>
      <c r="JMW1" s="77" t="s">
        <v>7191</v>
      </c>
      <c r="JMX1" s="77" t="s">
        <v>7192</v>
      </c>
      <c r="JMY1" s="77" t="s">
        <v>7193</v>
      </c>
      <c r="JMZ1" s="77" t="s">
        <v>7194</v>
      </c>
      <c r="JNA1" s="77" t="s">
        <v>7195</v>
      </c>
      <c r="JNB1" s="77" t="s">
        <v>7196</v>
      </c>
      <c r="JNC1" s="77" t="s">
        <v>7197</v>
      </c>
      <c r="JND1" s="77" t="s">
        <v>7198</v>
      </c>
      <c r="JNE1" s="77" t="s">
        <v>7199</v>
      </c>
      <c r="JNF1" s="77" t="s">
        <v>7200</v>
      </c>
      <c r="JNG1" s="77" t="s">
        <v>7201</v>
      </c>
      <c r="JNH1" s="77" t="s">
        <v>7202</v>
      </c>
      <c r="JNI1" s="77" t="s">
        <v>7203</v>
      </c>
      <c r="JNJ1" s="77" t="s">
        <v>7204</v>
      </c>
      <c r="JNK1" s="77" t="s">
        <v>7205</v>
      </c>
      <c r="JNL1" s="77" t="s">
        <v>7206</v>
      </c>
      <c r="JNM1" s="77" t="s">
        <v>7207</v>
      </c>
      <c r="JNN1" s="77" t="s">
        <v>7208</v>
      </c>
      <c r="JNO1" s="77" t="s">
        <v>7209</v>
      </c>
      <c r="JNP1" s="77" t="s">
        <v>7210</v>
      </c>
      <c r="JNQ1" s="77" t="s">
        <v>7211</v>
      </c>
      <c r="JNR1" s="77" t="s">
        <v>7212</v>
      </c>
      <c r="JNS1" s="77" t="s">
        <v>7213</v>
      </c>
      <c r="JNT1" s="77" t="s">
        <v>7214</v>
      </c>
      <c r="JNU1" s="77" t="s">
        <v>7215</v>
      </c>
      <c r="JNV1" s="77" t="s">
        <v>7216</v>
      </c>
      <c r="JNW1" s="77" t="s">
        <v>7217</v>
      </c>
      <c r="JNX1" s="77" t="s">
        <v>7218</v>
      </c>
      <c r="JNY1" s="77" t="s">
        <v>7219</v>
      </c>
      <c r="JNZ1" s="77" t="s">
        <v>7220</v>
      </c>
      <c r="JOA1" s="77" t="s">
        <v>7221</v>
      </c>
      <c r="JOB1" s="77" t="s">
        <v>7222</v>
      </c>
      <c r="JOC1" s="77" t="s">
        <v>7223</v>
      </c>
      <c r="JOD1" s="77" t="s">
        <v>7224</v>
      </c>
      <c r="JOE1" s="77" t="s">
        <v>7225</v>
      </c>
      <c r="JOF1" s="77" t="s">
        <v>7226</v>
      </c>
      <c r="JOG1" s="77" t="s">
        <v>7227</v>
      </c>
      <c r="JOH1" s="77" t="s">
        <v>7228</v>
      </c>
      <c r="JOI1" s="77" t="s">
        <v>7229</v>
      </c>
      <c r="JOJ1" s="77" t="s">
        <v>7230</v>
      </c>
      <c r="JOK1" s="77" t="s">
        <v>7231</v>
      </c>
      <c r="JOL1" s="77" t="s">
        <v>7232</v>
      </c>
      <c r="JOM1" s="77" t="s">
        <v>7233</v>
      </c>
      <c r="JON1" s="77" t="s">
        <v>7234</v>
      </c>
      <c r="JOO1" s="77" t="s">
        <v>7235</v>
      </c>
      <c r="JOP1" s="77" t="s">
        <v>7236</v>
      </c>
      <c r="JOQ1" s="77" t="s">
        <v>7237</v>
      </c>
      <c r="JOR1" s="77" t="s">
        <v>7238</v>
      </c>
      <c r="JOS1" s="77" t="s">
        <v>7239</v>
      </c>
      <c r="JOT1" s="77" t="s">
        <v>7240</v>
      </c>
      <c r="JOU1" s="77" t="s">
        <v>7241</v>
      </c>
      <c r="JOV1" s="77" t="s">
        <v>7242</v>
      </c>
      <c r="JOW1" s="77" t="s">
        <v>7243</v>
      </c>
      <c r="JOX1" s="77" t="s">
        <v>7244</v>
      </c>
      <c r="JOY1" s="77" t="s">
        <v>7245</v>
      </c>
      <c r="JOZ1" s="77" t="s">
        <v>7246</v>
      </c>
      <c r="JPA1" s="77" t="s">
        <v>7247</v>
      </c>
      <c r="JPB1" s="77" t="s">
        <v>7248</v>
      </c>
      <c r="JPC1" s="77" t="s">
        <v>7249</v>
      </c>
      <c r="JPD1" s="77" t="s">
        <v>7250</v>
      </c>
      <c r="JPE1" s="77" t="s">
        <v>7251</v>
      </c>
      <c r="JPF1" s="77" t="s">
        <v>7252</v>
      </c>
      <c r="JPG1" s="77" t="s">
        <v>7253</v>
      </c>
      <c r="JPH1" s="77" t="s">
        <v>7254</v>
      </c>
      <c r="JPI1" s="77" t="s">
        <v>7255</v>
      </c>
      <c r="JPJ1" s="77" t="s">
        <v>7256</v>
      </c>
      <c r="JPK1" s="77" t="s">
        <v>7257</v>
      </c>
      <c r="JPL1" s="77" t="s">
        <v>7258</v>
      </c>
      <c r="JPM1" s="77" t="s">
        <v>7259</v>
      </c>
      <c r="JPN1" s="77" t="s">
        <v>7260</v>
      </c>
      <c r="JPO1" s="77" t="s">
        <v>7261</v>
      </c>
      <c r="JPP1" s="77" t="s">
        <v>7262</v>
      </c>
      <c r="JPQ1" s="77" t="s">
        <v>7263</v>
      </c>
      <c r="JPR1" s="77" t="s">
        <v>7264</v>
      </c>
      <c r="JPS1" s="77" t="s">
        <v>7265</v>
      </c>
      <c r="JPT1" s="77" t="s">
        <v>7266</v>
      </c>
      <c r="JPU1" s="77" t="s">
        <v>7267</v>
      </c>
      <c r="JPV1" s="77" t="s">
        <v>7268</v>
      </c>
      <c r="JPW1" s="77" t="s">
        <v>7269</v>
      </c>
      <c r="JPX1" s="77" t="s">
        <v>7270</v>
      </c>
      <c r="JPY1" s="77" t="s">
        <v>7271</v>
      </c>
      <c r="JPZ1" s="77" t="s">
        <v>7272</v>
      </c>
      <c r="JQA1" s="77" t="s">
        <v>7273</v>
      </c>
      <c r="JQB1" s="77" t="s">
        <v>7274</v>
      </c>
      <c r="JQC1" s="77" t="s">
        <v>7275</v>
      </c>
      <c r="JQD1" s="77" t="s">
        <v>7276</v>
      </c>
      <c r="JQE1" s="77" t="s">
        <v>7277</v>
      </c>
      <c r="JQF1" s="77" t="s">
        <v>7278</v>
      </c>
      <c r="JQG1" s="77" t="s">
        <v>7279</v>
      </c>
      <c r="JQH1" s="77" t="s">
        <v>7280</v>
      </c>
      <c r="JQI1" s="77" t="s">
        <v>7281</v>
      </c>
      <c r="JQJ1" s="77" t="s">
        <v>7282</v>
      </c>
      <c r="JQK1" s="77" t="s">
        <v>7283</v>
      </c>
      <c r="JQL1" s="77" t="s">
        <v>7284</v>
      </c>
      <c r="JQM1" s="77" t="s">
        <v>7285</v>
      </c>
      <c r="JQN1" s="77" t="s">
        <v>7286</v>
      </c>
      <c r="JQO1" s="77" t="s">
        <v>7287</v>
      </c>
      <c r="JQP1" s="77" t="s">
        <v>7288</v>
      </c>
      <c r="JQQ1" s="77" t="s">
        <v>7289</v>
      </c>
      <c r="JQR1" s="77" t="s">
        <v>7290</v>
      </c>
      <c r="JQS1" s="77" t="s">
        <v>7291</v>
      </c>
      <c r="JQT1" s="77" t="s">
        <v>7292</v>
      </c>
      <c r="JQU1" s="77" t="s">
        <v>7293</v>
      </c>
      <c r="JQV1" s="77" t="s">
        <v>7294</v>
      </c>
      <c r="JQW1" s="77" t="s">
        <v>7295</v>
      </c>
      <c r="JQX1" s="77" t="s">
        <v>7296</v>
      </c>
      <c r="JQY1" s="77" t="s">
        <v>7297</v>
      </c>
      <c r="JQZ1" s="77" t="s">
        <v>7298</v>
      </c>
      <c r="JRA1" s="77" t="s">
        <v>7299</v>
      </c>
      <c r="JRB1" s="77" t="s">
        <v>7300</v>
      </c>
      <c r="JRC1" s="77" t="s">
        <v>7301</v>
      </c>
      <c r="JRD1" s="77" t="s">
        <v>7302</v>
      </c>
      <c r="JRE1" s="77" t="s">
        <v>7303</v>
      </c>
      <c r="JRF1" s="77" t="s">
        <v>7304</v>
      </c>
      <c r="JRG1" s="77" t="s">
        <v>7305</v>
      </c>
      <c r="JRH1" s="77" t="s">
        <v>7306</v>
      </c>
      <c r="JRI1" s="77" t="s">
        <v>7307</v>
      </c>
      <c r="JRJ1" s="77" t="s">
        <v>7308</v>
      </c>
      <c r="JRK1" s="77" t="s">
        <v>7309</v>
      </c>
      <c r="JRL1" s="77" t="s">
        <v>7310</v>
      </c>
      <c r="JRM1" s="77" t="s">
        <v>7311</v>
      </c>
      <c r="JRN1" s="77" t="s">
        <v>7312</v>
      </c>
      <c r="JRO1" s="77" t="s">
        <v>7313</v>
      </c>
      <c r="JRP1" s="77" t="s">
        <v>7314</v>
      </c>
      <c r="JRQ1" s="77" t="s">
        <v>7315</v>
      </c>
      <c r="JRR1" s="77" t="s">
        <v>7316</v>
      </c>
      <c r="JRS1" s="77" t="s">
        <v>7317</v>
      </c>
      <c r="JRT1" s="77" t="s">
        <v>7318</v>
      </c>
      <c r="JRU1" s="77" t="s">
        <v>7319</v>
      </c>
      <c r="JRV1" s="77" t="s">
        <v>7320</v>
      </c>
      <c r="JRW1" s="77" t="s">
        <v>7321</v>
      </c>
      <c r="JRX1" s="77" t="s">
        <v>7322</v>
      </c>
      <c r="JRY1" s="77" t="s">
        <v>7323</v>
      </c>
      <c r="JRZ1" s="77" t="s">
        <v>7324</v>
      </c>
      <c r="JSA1" s="77" t="s">
        <v>7325</v>
      </c>
      <c r="JSB1" s="77" t="s">
        <v>7326</v>
      </c>
      <c r="JSC1" s="77" t="s">
        <v>7327</v>
      </c>
      <c r="JSD1" s="77" t="s">
        <v>7328</v>
      </c>
      <c r="JSE1" s="77" t="s">
        <v>7329</v>
      </c>
      <c r="JSF1" s="77" t="s">
        <v>7330</v>
      </c>
      <c r="JSG1" s="77" t="s">
        <v>7331</v>
      </c>
      <c r="JSH1" s="77" t="s">
        <v>7332</v>
      </c>
      <c r="JSI1" s="77" t="s">
        <v>7333</v>
      </c>
      <c r="JSJ1" s="77" t="s">
        <v>7334</v>
      </c>
      <c r="JSK1" s="77" t="s">
        <v>7335</v>
      </c>
      <c r="JSL1" s="77" t="s">
        <v>7336</v>
      </c>
      <c r="JSM1" s="77" t="s">
        <v>7337</v>
      </c>
      <c r="JSN1" s="77" t="s">
        <v>7338</v>
      </c>
      <c r="JSO1" s="77" t="s">
        <v>7339</v>
      </c>
      <c r="JSP1" s="77" t="s">
        <v>7340</v>
      </c>
      <c r="JSQ1" s="77" t="s">
        <v>7341</v>
      </c>
      <c r="JSR1" s="77" t="s">
        <v>7342</v>
      </c>
      <c r="JSS1" s="77" t="s">
        <v>7343</v>
      </c>
      <c r="JST1" s="77" t="s">
        <v>7344</v>
      </c>
      <c r="JSU1" s="77" t="s">
        <v>7345</v>
      </c>
      <c r="JSV1" s="77" t="s">
        <v>7346</v>
      </c>
      <c r="JSW1" s="77" t="s">
        <v>7347</v>
      </c>
      <c r="JSX1" s="77" t="s">
        <v>7348</v>
      </c>
      <c r="JSY1" s="77" t="s">
        <v>7349</v>
      </c>
      <c r="JSZ1" s="77" t="s">
        <v>7350</v>
      </c>
      <c r="JTA1" s="77" t="s">
        <v>7351</v>
      </c>
      <c r="JTB1" s="77" t="s">
        <v>7352</v>
      </c>
      <c r="JTC1" s="77" t="s">
        <v>7353</v>
      </c>
      <c r="JTD1" s="77" t="s">
        <v>7354</v>
      </c>
      <c r="JTE1" s="77" t="s">
        <v>7355</v>
      </c>
      <c r="JTF1" s="77" t="s">
        <v>7356</v>
      </c>
      <c r="JTG1" s="77" t="s">
        <v>7357</v>
      </c>
      <c r="JTH1" s="77" t="s">
        <v>7358</v>
      </c>
      <c r="JTI1" s="77" t="s">
        <v>7359</v>
      </c>
      <c r="JTJ1" s="77" t="s">
        <v>7360</v>
      </c>
      <c r="JTK1" s="77" t="s">
        <v>7361</v>
      </c>
      <c r="JTL1" s="77" t="s">
        <v>7362</v>
      </c>
      <c r="JTM1" s="77" t="s">
        <v>7363</v>
      </c>
      <c r="JTN1" s="77" t="s">
        <v>7364</v>
      </c>
      <c r="JTO1" s="77" t="s">
        <v>7365</v>
      </c>
      <c r="JTP1" s="77" t="s">
        <v>7366</v>
      </c>
      <c r="JTQ1" s="77" t="s">
        <v>7367</v>
      </c>
      <c r="JTR1" s="77" t="s">
        <v>7368</v>
      </c>
      <c r="JTS1" s="77" t="s">
        <v>7369</v>
      </c>
      <c r="JTT1" s="77" t="s">
        <v>7370</v>
      </c>
      <c r="JTU1" s="77" t="s">
        <v>7371</v>
      </c>
      <c r="JTV1" s="77" t="s">
        <v>7372</v>
      </c>
      <c r="JTW1" s="77" t="s">
        <v>7373</v>
      </c>
      <c r="JTX1" s="77" t="s">
        <v>7374</v>
      </c>
      <c r="JTY1" s="77" t="s">
        <v>7375</v>
      </c>
      <c r="JTZ1" s="77" t="s">
        <v>7376</v>
      </c>
      <c r="JUA1" s="77" t="s">
        <v>7377</v>
      </c>
      <c r="JUB1" s="77" t="s">
        <v>7378</v>
      </c>
      <c r="JUC1" s="77" t="s">
        <v>7379</v>
      </c>
      <c r="JUD1" s="77" t="s">
        <v>7380</v>
      </c>
      <c r="JUE1" s="77" t="s">
        <v>7381</v>
      </c>
      <c r="JUF1" s="77" t="s">
        <v>7382</v>
      </c>
      <c r="JUG1" s="77" t="s">
        <v>7383</v>
      </c>
      <c r="JUH1" s="77" t="s">
        <v>7384</v>
      </c>
      <c r="JUI1" s="77" t="s">
        <v>7385</v>
      </c>
      <c r="JUJ1" s="77" t="s">
        <v>7386</v>
      </c>
      <c r="JUK1" s="77" t="s">
        <v>7387</v>
      </c>
      <c r="JUL1" s="77" t="s">
        <v>7388</v>
      </c>
      <c r="JUM1" s="77" t="s">
        <v>7389</v>
      </c>
      <c r="JUN1" s="77" t="s">
        <v>7390</v>
      </c>
      <c r="JUO1" s="77" t="s">
        <v>7391</v>
      </c>
      <c r="JUP1" s="77" t="s">
        <v>7392</v>
      </c>
      <c r="JUQ1" s="77" t="s">
        <v>7393</v>
      </c>
      <c r="JUR1" s="77" t="s">
        <v>7394</v>
      </c>
      <c r="JUS1" s="77" t="s">
        <v>7395</v>
      </c>
      <c r="JUT1" s="77" t="s">
        <v>7396</v>
      </c>
      <c r="JUU1" s="77" t="s">
        <v>7397</v>
      </c>
      <c r="JUV1" s="77" t="s">
        <v>7398</v>
      </c>
      <c r="JUW1" s="77" t="s">
        <v>7399</v>
      </c>
      <c r="JUX1" s="77" t="s">
        <v>7400</v>
      </c>
      <c r="JUY1" s="77" t="s">
        <v>7401</v>
      </c>
      <c r="JUZ1" s="77" t="s">
        <v>7402</v>
      </c>
      <c r="JVA1" s="77" t="s">
        <v>7403</v>
      </c>
      <c r="JVB1" s="77" t="s">
        <v>7404</v>
      </c>
      <c r="JVC1" s="77" t="s">
        <v>7405</v>
      </c>
      <c r="JVD1" s="77" t="s">
        <v>7406</v>
      </c>
      <c r="JVE1" s="77" t="s">
        <v>7407</v>
      </c>
      <c r="JVF1" s="77" t="s">
        <v>7408</v>
      </c>
      <c r="JVG1" s="77" t="s">
        <v>7409</v>
      </c>
      <c r="JVH1" s="77" t="s">
        <v>7410</v>
      </c>
      <c r="JVI1" s="77" t="s">
        <v>7411</v>
      </c>
      <c r="JVJ1" s="77" t="s">
        <v>7412</v>
      </c>
      <c r="JVK1" s="77" t="s">
        <v>7413</v>
      </c>
      <c r="JVL1" s="77" t="s">
        <v>7414</v>
      </c>
      <c r="JVM1" s="77" t="s">
        <v>7415</v>
      </c>
      <c r="JVN1" s="77" t="s">
        <v>7416</v>
      </c>
      <c r="JVO1" s="77" t="s">
        <v>7417</v>
      </c>
      <c r="JVP1" s="77" t="s">
        <v>7418</v>
      </c>
      <c r="JVQ1" s="77" t="s">
        <v>7419</v>
      </c>
      <c r="JVR1" s="77" t="s">
        <v>7420</v>
      </c>
      <c r="JVS1" s="77" t="s">
        <v>7421</v>
      </c>
      <c r="JVT1" s="77" t="s">
        <v>7422</v>
      </c>
      <c r="JVU1" s="77" t="s">
        <v>7423</v>
      </c>
      <c r="JVV1" s="77" t="s">
        <v>7424</v>
      </c>
      <c r="JVW1" s="77" t="s">
        <v>7425</v>
      </c>
      <c r="JVX1" s="77" t="s">
        <v>7426</v>
      </c>
      <c r="JVY1" s="77" t="s">
        <v>7427</v>
      </c>
      <c r="JVZ1" s="77" t="s">
        <v>7428</v>
      </c>
      <c r="JWA1" s="77" t="s">
        <v>7429</v>
      </c>
      <c r="JWB1" s="77" t="s">
        <v>7430</v>
      </c>
      <c r="JWC1" s="77" t="s">
        <v>7431</v>
      </c>
      <c r="JWD1" s="77" t="s">
        <v>7432</v>
      </c>
      <c r="JWE1" s="77" t="s">
        <v>7433</v>
      </c>
      <c r="JWF1" s="77" t="s">
        <v>7434</v>
      </c>
      <c r="JWG1" s="77" t="s">
        <v>7435</v>
      </c>
      <c r="JWH1" s="77" t="s">
        <v>7436</v>
      </c>
      <c r="JWI1" s="77" t="s">
        <v>7437</v>
      </c>
      <c r="JWJ1" s="77" t="s">
        <v>7438</v>
      </c>
      <c r="JWK1" s="77" t="s">
        <v>7439</v>
      </c>
      <c r="JWL1" s="77" t="s">
        <v>7440</v>
      </c>
      <c r="JWM1" s="77" t="s">
        <v>7441</v>
      </c>
      <c r="JWN1" s="77" t="s">
        <v>7442</v>
      </c>
      <c r="JWO1" s="77" t="s">
        <v>7443</v>
      </c>
      <c r="JWP1" s="77" t="s">
        <v>7444</v>
      </c>
      <c r="JWQ1" s="77" t="s">
        <v>7445</v>
      </c>
      <c r="JWR1" s="77" t="s">
        <v>7446</v>
      </c>
      <c r="JWS1" s="77" t="s">
        <v>7447</v>
      </c>
      <c r="JWT1" s="77" t="s">
        <v>7448</v>
      </c>
      <c r="JWU1" s="77" t="s">
        <v>7449</v>
      </c>
      <c r="JWV1" s="77" t="s">
        <v>7450</v>
      </c>
      <c r="JWW1" s="77" t="s">
        <v>7451</v>
      </c>
      <c r="JWX1" s="77" t="s">
        <v>7452</v>
      </c>
      <c r="JWY1" s="77" t="s">
        <v>7453</v>
      </c>
      <c r="JWZ1" s="77" t="s">
        <v>7454</v>
      </c>
      <c r="JXA1" s="77" t="s">
        <v>7455</v>
      </c>
      <c r="JXB1" s="77" t="s">
        <v>7456</v>
      </c>
      <c r="JXC1" s="77" t="s">
        <v>7457</v>
      </c>
      <c r="JXD1" s="77" t="s">
        <v>7458</v>
      </c>
      <c r="JXE1" s="77" t="s">
        <v>7459</v>
      </c>
      <c r="JXF1" s="77" t="s">
        <v>7460</v>
      </c>
      <c r="JXG1" s="77" t="s">
        <v>7461</v>
      </c>
      <c r="JXH1" s="77" t="s">
        <v>7462</v>
      </c>
      <c r="JXI1" s="77" t="s">
        <v>7463</v>
      </c>
      <c r="JXJ1" s="77" t="s">
        <v>7464</v>
      </c>
      <c r="JXK1" s="77" t="s">
        <v>7465</v>
      </c>
      <c r="JXL1" s="77" t="s">
        <v>7466</v>
      </c>
      <c r="JXM1" s="77" t="s">
        <v>7467</v>
      </c>
      <c r="JXN1" s="77" t="s">
        <v>7468</v>
      </c>
      <c r="JXO1" s="77" t="s">
        <v>7469</v>
      </c>
      <c r="JXP1" s="77" t="s">
        <v>7470</v>
      </c>
      <c r="JXQ1" s="77" t="s">
        <v>7471</v>
      </c>
      <c r="JXR1" s="77" t="s">
        <v>7472</v>
      </c>
      <c r="JXS1" s="77" t="s">
        <v>7473</v>
      </c>
      <c r="JXT1" s="77" t="s">
        <v>7474</v>
      </c>
      <c r="JXU1" s="77" t="s">
        <v>7475</v>
      </c>
      <c r="JXV1" s="77" t="s">
        <v>7476</v>
      </c>
      <c r="JXW1" s="77" t="s">
        <v>7477</v>
      </c>
      <c r="JXX1" s="77" t="s">
        <v>7478</v>
      </c>
      <c r="JXY1" s="77" t="s">
        <v>7479</v>
      </c>
      <c r="JXZ1" s="77" t="s">
        <v>7480</v>
      </c>
      <c r="JYA1" s="77" t="s">
        <v>7481</v>
      </c>
      <c r="JYB1" s="77" t="s">
        <v>7482</v>
      </c>
      <c r="JYC1" s="77" t="s">
        <v>7483</v>
      </c>
      <c r="JYD1" s="77" t="s">
        <v>7484</v>
      </c>
      <c r="JYE1" s="77" t="s">
        <v>7485</v>
      </c>
      <c r="JYF1" s="77" t="s">
        <v>7486</v>
      </c>
      <c r="JYG1" s="77" t="s">
        <v>7487</v>
      </c>
      <c r="JYH1" s="77" t="s">
        <v>7488</v>
      </c>
      <c r="JYI1" s="77" t="s">
        <v>7489</v>
      </c>
      <c r="JYJ1" s="77" t="s">
        <v>7490</v>
      </c>
      <c r="JYK1" s="77" t="s">
        <v>7491</v>
      </c>
      <c r="JYL1" s="77" t="s">
        <v>7492</v>
      </c>
      <c r="JYM1" s="77" t="s">
        <v>7493</v>
      </c>
      <c r="JYN1" s="77" t="s">
        <v>7494</v>
      </c>
      <c r="JYO1" s="77" t="s">
        <v>7495</v>
      </c>
      <c r="JYP1" s="77" t="s">
        <v>7496</v>
      </c>
      <c r="JYQ1" s="77" t="s">
        <v>7497</v>
      </c>
      <c r="JYR1" s="77" t="s">
        <v>7498</v>
      </c>
      <c r="JYS1" s="77" t="s">
        <v>7499</v>
      </c>
      <c r="JYT1" s="77" t="s">
        <v>7500</v>
      </c>
      <c r="JYU1" s="77" t="s">
        <v>7501</v>
      </c>
      <c r="JYV1" s="77" t="s">
        <v>7502</v>
      </c>
      <c r="JYW1" s="77" t="s">
        <v>7503</v>
      </c>
      <c r="JYX1" s="77" t="s">
        <v>7504</v>
      </c>
      <c r="JYY1" s="77" t="s">
        <v>7505</v>
      </c>
      <c r="JYZ1" s="77" t="s">
        <v>7506</v>
      </c>
      <c r="JZA1" s="77" t="s">
        <v>7507</v>
      </c>
      <c r="JZB1" s="77" t="s">
        <v>7508</v>
      </c>
      <c r="JZC1" s="77" t="s">
        <v>7509</v>
      </c>
      <c r="JZD1" s="77" t="s">
        <v>7510</v>
      </c>
      <c r="JZE1" s="77" t="s">
        <v>7511</v>
      </c>
      <c r="JZF1" s="77" t="s">
        <v>7512</v>
      </c>
      <c r="JZG1" s="77" t="s">
        <v>7513</v>
      </c>
      <c r="JZH1" s="77" t="s">
        <v>7514</v>
      </c>
      <c r="JZI1" s="77" t="s">
        <v>7515</v>
      </c>
      <c r="JZJ1" s="77" t="s">
        <v>7516</v>
      </c>
      <c r="JZK1" s="77" t="s">
        <v>7517</v>
      </c>
      <c r="JZL1" s="77" t="s">
        <v>7518</v>
      </c>
      <c r="JZM1" s="77" t="s">
        <v>7519</v>
      </c>
      <c r="JZN1" s="77" t="s">
        <v>7520</v>
      </c>
      <c r="JZO1" s="77" t="s">
        <v>7521</v>
      </c>
      <c r="JZP1" s="77" t="s">
        <v>7522</v>
      </c>
      <c r="JZQ1" s="77" t="s">
        <v>7523</v>
      </c>
      <c r="JZR1" s="77" t="s">
        <v>7524</v>
      </c>
      <c r="JZS1" s="77" t="s">
        <v>7525</v>
      </c>
      <c r="JZT1" s="77" t="s">
        <v>7526</v>
      </c>
      <c r="JZU1" s="77" t="s">
        <v>7527</v>
      </c>
      <c r="JZV1" s="77" t="s">
        <v>7528</v>
      </c>
      <c r="JZW1" s="77" t="s">
        <v>7529</v>
      </c>
      <c r="JZX1" s="77" t="s">
        <v>7530</v>
      </c>
      <c r="JZY1" s="77" t="s">
        <v>7531</v>
      </c>
      <c r="JZZ1" s="77" t="s">
        <v>7532</v>
      </c>
      <c r="KAA1" s="77" t="s">
        <v>7533</v>
      </c>
      <c r="KAB1" s="77" t="s">
        <v>7534</v>
      </c>
      <c r="KAC1" s="77" t="s">
        <v>7535</v>
      </c>
      <c r="KAD1" s="77" t="s">
        <v>7536</v>
      </c>
      <c r="KAE1" s="77" t="s">
        <v>7537</v>
      </c>
      <c r="KAF1" s="77" t="s">
        <v>7538</v>
      </c>
      <c r="KAG1" s="77" t="s">
        <v>7539</v>
      </c>
      <c r="KAH1" s="77" t="s">
        <v>7540</v>
      </c>
      <c r="KAI1" s="77" t="s">
        <v>7541</v>
      </c>
      <c r="KAJ1" s="77" t="s">
        <v>7542</v>
      </c>
      <c r="KAK1" s="77" t="s">
        <v>7543</v>
      </c>
      <c r="KAL1" s="77" t="s">
        <v>7544</v>
      </c>
      <c r="KAM1" s="77" t="s">
        <v>7545</v>
      </c>
      <c r="KAN1" s="77" t="s">
        <v>7546</v>
      </c>
      <c r="KAO1" s="77" t="s">
        <v>7547</v>
      </c>
      <c r="KAP1" s="77" t="s">
        <v>7548</v>
      </c>
      <c r="KAQ1" s="77" t="s">
        <v>7549</v>
      </c>
      <c r="KAR1" s="77" t="s">
        <v>7550</v>
      </c>
      <c r="KAS1" s="77" t="s">
        <v>7551</v>
      </c>
      <c r="KAT1" s="77" t="s">
        <v>7552</v>
      </c>
      <c r="KAU1" s="77" t="s">
        <v>7553</v>
      </c>
      <c r="KAV1" s="77" t="s">
        <v>7554</v>
      </c>
      <c r="KAW1" s="77" t="s">
        <v>7555</v>
      </c>
      <c r="KAX1" s="77" t="s">
        <v>7556</v>
      </c>
      <c r="KAY1" s="77" t="s">
        <v>7557</v>
      </c>
      <c r="KAZ1" s="77" t="s">
        <v>7558</v>
      </c>
      <c r="KBA1" s="77" t="s">
        <v>7559</v>
      </c>
      <c r="KBB1" s="77" t="s">
        <v>7560</v>
      </c>
      <c r="KBC1" s="77" t="s">
        <v>7561</v>
      </c>
      <c r="KBD1" s="77" t="s">
        <v>7562</v>
      </c>
      <c r="KBE1" s="77" t="s">
        <v>7563</v>
      </c>
      <c r="KBF1" s="77" t="s">
        <v>7564</v>
      </c>
      <c r="KBG1" s="77" t="s">
        <v>7565</v>
      </c>
      <c r="KBH1" s="77" t="s">
        <v>7566</v>
      </c>
      <c r="KBI1" s="77" t="s">
        <v>7567</v>
      </c>
      <c r="KBJ1" s="77" t="s">
        <v>7568</v>
      </c>
      <c r="KBK1" s="77" t="s">
        <v>7569</v>
      </c>
      <c r="KBL1" s="77" t="s">
        <v>7570</v>
      </c>
      <c r="KBM1" s="77" t="s">
        <v>7571</v>
      </c>
      <c r="KBN1" s="77" t="s">
        <v>7572</v>
      </c>
      <c r="KBO1" s="77" t="s">
        <v>7573</v>
      </c>
      <c r="KBP1" s="77" t="s">
        <v>7574</v>
      </c>
      <c r="KBQ1" s="77" t="s">
        <v>7575</v>
      </c>
      <c r="KBR1" s="77" t="s">
        <v>7576</v>
      </c>
      <c r="KBS1" s="77" t="s">
        <v>7577</v>
      </c>
      <c r="KBT1" s="77" t="s">
        <v>7578</v>
      </c>
      <c r="KBU1" s="77" t="s">
        <v>7579</v>
      </c>
      <c r="KBV1" s="77" t="s">
        <v>7580</v>
      </c>
      <c r="KBW1" s="77" t="s">
        <v>7581</v>
      </c>
      <c r="KBX1" s="77" t="s">
        <v>7582</v>
      </c>
      <c r="KBY1" s="77" t="s">
        <v>7583</v>
      </c>
      <c r="KBZ1" s="77" t="s">
        <v>7584</v>
      </c>
      <c r="KCA1" s="77" t="s">
        <v>7585</v>
      </c>
      <c r="KCB1" s="77" t="s">
        <v>7586</v>
      </c>
      <c r="KCC1" s="77" t="s">
        <v>7587</v>
      </c>
      <c r="KCD1" s="77" t="s">
        <v>7588</v>
      </c>
      <c r="KCE1" s="77" t="s">
        <v>7589</v>
      </c>
      <c r="KCF1" s="77" t="s">
        <v>7590</v>
      </c>
      <c r="KCG1" s="77" t="s">
        <v>7591</v>
      </c>
      <c r="KCH1" s="77" t="s">
        <v>7592</v>
      </c>
      <c r="KCI1" s="77" t="s">
        <v>7593</v>
      </c>
      <c r="KCJ1" s="77" t="s">
        <v>7594</v>
      </c>
      <c r="KCK1" s="77" t="s">
        <v>7595</v>
      </c>
      <c r="KCL1" s="77" t="s">
        <v>7596</v>
      </c>
      <c r="KCM1" s="77" t="s">
        <v>7597</v>
      </c>
      <c r="KCN1" s="77" t="s">
        <v>7598</v>
      </c>
      <c r="KCO1" s="77" t="s">
        <v>7599</v>
      </c>
      <c r="KCP1" s="77" t="s">
        <v>7600</v>
      </c>
      <c r="KCQ1" s="77" t="s">
        <v>7601</v>
      </c>
      <c r="KCR1" s="77" t="s">
        <v>7602</v>
      </c>
      <c r="KCS1" s="77" t="s">
        <v>7603</v>
      </c>
      <c r="KCT1" s="77" t="s">
        <v>7604</v>
      </c>
      <c r="KCU1" s="77" t="s">
        <v>7605</v>
      </c>
      <c r="KCV1" s="77" t="s">
        <v>7606</v>
      </c>
      <c r="KCW1" s="77" t="s">
        <v>7607</v>
      </c>
      <c r="KCX1" s="77" t="s">
        <v>7608</v>
      </c>
      <c r="KCY1" s="77" t="s">
        <v>7609</v>
      </c>
      <c r="KCZ1" s="77" t="s">
        <v>7610</v>
      </c>
      <c r="KDA1" s="77" t="s">
        <v>7611</v>
      </c>
      <c r="KDB1" s="77" t="s">
        <v>7612</v>
      </c>
      <c r="KDC1" s="77" t="s">
        <v>7613</v>
      </c>
      <c r="KDD1" s="77" t="s">
        <v>7614</v>
      </c>
      <c r="KDE1" s="77" t="s">
        <v>7615</v>
      </c>
      <c r="KDF1" s="77" t="s">
        <v>7616</v>
      </c>
      <c r="KDG1" s="77" t="s">
        <v>7617</v>
      </c>
      <c r="KDH1" s="77" t="s">
        <v>7618</v>
      </c>
      <c r="KDI1" s="77" t="s">
        <v>7619</v>
      </c>
      <c r="KDJ1" s="77" t="s">
        <v>7620</v>
      </c>
      <c r="KDK1" s="77" t="s">
        <v>7621</v>
      </c>
      <c r="KDL1" s="77" t="s">
        <v>7622</v>
      </c>
      <c r="KDM1" s="77" t="s">
        <v>7623</v>
      </c>
      <c r="KDN1" s="77" t="s">
        <v>7624</v>
      </c>
      <c r="KDO1" s="77" t="s">
        <v>7625</v>
      </c>
      <c r="KDP1" s="77" t="s">
        <v>7626</v>
      </c>
      <c r="KDQ1" s="77" t="s">
        <v>7627</v>
      </c>
      <c r="KDR1" s="77" t="s">
        <v>7628</v>
      </c>
      <c r="KDS1" s="77" t="s">
        <v>7629</v>
      </c>
      <c r="KDT1" s="77" t="s">
        <v>7630</v>
      </c>
      <c r="KDU1" s="77" t="s">
        <v>7631</v>
      </c>
      <c r="KDV1" s="77" t="s">
        <v>7632</v>
      </c>
      <c r="KDW1" s="77" t="s">
        <v>7633</v>
      </c>
      <c r="KDX1" s="77" t="s">
        <v>7634</v>
      </c>
      <c r="KDY1" s="77" t="s">
        <v>7635</v>
      </c>
      <c r="KDZ1" s="77" t="s">
        <v>7636</v>
      </c>
      <c r="KEA1" s="77" t="s">
        <v>7637</v>
      </c>
      <c r="KEB1" s="77" t="s">
        <v>7638</v>
      </c>
      <c r="KEC1" s="77" t="s">
        <v>7639</v>
      </c>
      <c r="KED1" s="77" t="s">
        <v>7640</v>
      </c>
      <c r="KEE1" s="77" t="s">
        <v>7641</v>
      </c>
      <c r="KEF1" s="77" t="s">
        <v>7642</v>
      </c>
      <c r="KEG1" s="77" t="s">
        <v>7643</v>
      </c>
      <c r="KEH1" s="77" t="s">
        <v>7644</v>
      </c>
      <c r="KEI1" s="77" t="s">
        <v>7645</v>
      </c>
      <c r="KEJ1" s="77" t="s">
        <v>7646</v>
      </c>
      <c r="KEK1" s="77" t="s">
        <v>7647</v>
      </c>
      <c r="KEL1" s="77" t="s">
        <v>7648</v>
      </c>
      <c r="KEM1" s="77" t="s">
        <v>7649</v>
      </c>
      <c r="KEN1" s="77" t="s">
        <v>7650</v>
      </c>
      <c r="KEO1" s="77" t="s">
        <v>7651</v>
      </c>
      <c r="KEP1" s="77" t="s">
        <v>7652</v>
      </c>
      <c r="KEQ1" s="77" t="s">
        <v>7653</v>
      </c>
      <c r="KER1" s="77" t="s">
        <v>7654</v>
      </c>
      <c r="KES1" s="77" t="s">
        <v>7655</v>
      </c>
      <c r="KET1" s="77" t="s">
        <v>7656</v>
      </c>
      <c r="KEU1" s="77" t="s">
        <v>7657</v>
      </c>
      <c r="KEV1" s="77" t="s">
        <v>7658</v>
      </c>
      <c r="KEW1" s="77" t="s">
        <v>7659</v>
      </c>
      <c r="KEX1" s="77" t="s">
        <v>7660</v>
      </c>
      <c r="KEY1" s="77" t="s">
        <v>7661</v>
      </c>
      <c r="KEZ1" s="77" t="s">
        <v>7662</v>
      </c>
      <c r="KFA1" s="77" t="s">
        <v>7663</v>
      </c>
      <c r="KFB1" s="77" t="s">
        <v>7664</v>
      </c>
      <c r="KFC1" s="77" t="s">
        <v>7665</v>
      </c>
      <c r="KFD1" s="77" t="s">
        <v>7666</v>
      </c>
      <c r="KFE1" s="77" t="s">
        <v>7667</v>
      </c>
      <c r="KFF1" s="77" t="s">
        <v>7668</v>
      </c>
      <c r="KFG1" s="77" t="s">
        <v>7669</v>
      </c>
      <c r="KFH1" s="77" t="s">
        <v>7670</v>
      </c>
      <c r="KFI1" s="77" t="s">
        <v>7671</v>
      </c>
      <c r="KFJ1" s="77" t="s">
        <v>7672</v>
      </c>
      <c r="KFK1" s="77" t="s">
        <v>7673</v>
      </c>
      <c r="KFL1" s="77" t="s">
        <v>7674</v>
      </c>
      <c r="KFM1" s="77" t="s">
        <v>7675</v>
      </c>
      <c r="KFN1" s="77" t="s">
        <v>7676</v>
      </c>
      <c r="KFO1" s="77" t="s">
        <v>7677</v>
      </c>
      <c r="KFP1" s="77" t="s">
        <v>7678</v>
      </c>
      <c r="KFQ1" s="77" t="s">
        <v>7679</v>
      </c>
      <c r="KFR1" s="77" t="s">
        <v>7680</v>
      </c>
      <c r="KFS1" s="77" t="s">
        <v>7681</v>
      </c>
      <c r="KFT1" s="77" t="s">
        <v>7682</v>
      </c>
      <c r="KFU1" s="77" t="s">
        <v>7683</v>
      </c>
      <c r="KFV1" s="77" t="s">
        <v>7684</v>
      </c>
      <c r="KFW1" s="77" t="s">
        <v>7685</v>
      </c>
      <c r="KFX1" s="77" t="s">
        <v>7686</v>
      </c>
      <c r="KFY1" s="77" t="s">
        <v>7687</v>
      </c>
      <c r="KFZ1" s="77" t="s">
        <v>7688</v>
      </c>
      <c r="KGA1" s="77" t="s">
        <v>7689</v>
      </c>
      <c r="KGB1" s="77" t="s">
        <v>7690</v>
      </c>
      <c r="KGC1" s="77" t="s">
        <v>7691</v>
      </c>
      <c r="KGD1" s="77" t="s">
        <v>7692</v>
      </c>
      <c r="KGE1" s="77" t="s">
        <v>7693</v>
      </c>
      <c r="KGF1" s="77" t="s">
        <v>7694</v>
      </c>
      <c r="KGG1" s="77" t="s">
        <v>7695</v>
      </c>
      <c r="KGH1" s="77" t="s">
        <v>7696</v>
      </c>
      <c r="KGI1" s="77" t="s">
        <v>7697</v>
      </c>
      <c r="KGJ1" s="77" t="s">
        <v>7698</v>
      </c>
      <c r="KGK1" s="77" t="s">
        <v>7699</v>
      </c>
      <c r="KGL1" s="77" t="s">
        <v>7700</v>
      </c>
      <c r="KGM1" s="77" t="s">
        <v>7701</v>
      </c>
      <c r="KGN1" s="77" t="s">
        <v>7702</v>
      </c>
      <c r="KGO1" s="77" t="s">
        <v>7703</v>
      </c>
      <c r="KGP1" s="77" t="s">
        <v>7704</v>
      </c>
      <c r="KGQ1" s="77" t="s">
        <v>7705</v>
      </c>
      <c r="KGR1" s="77" t="s">
        <v>7706</v>
      </c>
      <c r="KGS1" s="77" t="s">
        <v>7707</v>
      </c>
      <c r="KGT1" s="77" t="s">
        <v>7708</v>
      </c>
      <c r="KGU1" s="77" t="s">
        <v>7709</v>
      </c>
      <c r="KGV1" s="77" t="s">
        <v>7710</v>
      </c>
      <c r="KGW1" s="77" t="s">
        <v>7711</v>
      </c>
      <c r="KGX1" s="77" t="s">
        <v>7712</v>
      </c>
      <c r="KGY1" s="77" t="s">
        <v>7713</v>
      </c>
      <c r="KGZ1" s="77" t="s">
        <v>7714</v>
      </c>
      <c r="KHA1" s="77" t="s">
        <v>7715</v>
      </c>
      <c r="KHB1" s="77" t="s">
        <v>7716</v>
      </c>
      <c r="KHC1" s="77" t="s">
        <v>7717</v>
      </c>
      <c r="KHD1" s="77" t="s">
        <v>7718</v>
      </c>
      <c r="KHE1" s="77" t="s">
        <v>7719</v>
      </c>
      <c r="KHF1" s="77" t="s">
        <v>7720</v>
      </c>
      <c r="KHG1" s="77" t="s">
        <v>7721</v>
      </c>
      <c r="KHH1" s="77" t="s">
        <v>7722</v>
      </c>
      <c r="KHI1" s="77" t="s">
        <v>7723</v>
      </c>
      <c r="KHJ1" s="77" t="s">
        <v>7724</v>
      </c>
      <c r="KHK1" s="77" t="s">
        <v>7725</v>
      </c>
      <c r="KHL1" s="77" t="s">
        <v>7726</v>
      </c>
      <c r="KHM1" s="77" t="s">
        <v>7727</v>
      </c>
      <c r="KHN1" s="77" t="s">
        <v>7728</v>
      </c>
      <c r="KHO1" s="77" t="s">
        <v>7729</v>
      </c>
      <c r="KHP1" s="77" t="s">
        <v>7730</v>
      </c>
      <c r="KHQ1" s="77" t="s">
        <v>7731</v>
      </c>
      <c r="KHR1" s="77" t="s">
        <v>7732</v>
      </c>
      <c r="KHS1" s="77" t="s">
        <v>7733</v>
      </c>
      <c r="KHT1" s="77" t="s">
        <v>7734</v>
      </c>
      <c r="KHU1" s="77" t="s">
        <v>7735</v>
      </c>
      <c r="KHV1" s="77" t="s">
        <v>7736</v>
      </c>
      <c r="KHW1" s="77" t="s">
        <v>7737</v>
      </c>
      <c r="KHX1" s="77" t="s">
        <v>7738</v>
      </c>
      <c r="KHY1" s="77" t="s">
        <v>7739</v>
      </c>
      <c r="KHZ1" s="77" t="s">
        <v>7740</v>
      </c>
      <c r="KIA1" s="77" t="s">
        <v>7741</v>
      </c>
      <c r="KIB1" s="77" t="s">
        <v>7742</v>
      </c>
      <c r="KIC1" s="77" t="s">
        <v>7743</v>
      </c>
      <c r="KID1" s="77" t="s">
        <v>7744</v>
      </c>
      <c r="KIE1" s="77" t="s">
        <v>7745</v>
      </c>
      <c r="KIF1" s="77" t="s">
        <v>7746</v>
      </c>
      <c r="KIG1" s="77" t="s">
        <v>7747</v>
      </c>
      <c r="KIH1" s="77" t="s">
        <v>7748</v>
      </c>
      <c r="KII1" s="77" t="s">
        <v>7749</v>
      </c>
      <c r="KIJ1" s="77" t="s">
        <v>7750</v>
      </c>
      <c r="KIK1" s="77" t="s">
        <v>7751</v>
      </c>
      <c r="KIL1" s="77" t="s">
        <v>7752</v>
      </c>
      <c r="KIM1" s="77" t="s">
        <v>7753</v>
      </c>
      <c r="KIN1" s="77" t="s">
        <v>7754</v>
      </c>
      <c r="KIO1" s="77" t="s">
        <v>7755</v>
      </c>
      <c r="KIP1" s="77" t="s">
        <v>7756</v>
      </c>
      <c r="KIQ1" s="77" t="s">
        <v>7757</v>
      </c>
      <c r="KIR1" s="77" t="s">
        <v>7758</v>
      </c>
      <c r="KIS1" s="77" t="s">
        <v>7759</v>
      </c>
      <c r="KIT1" s="77" t="s">
        <v>7760</v>
      </c>
      <c r="KIU1" s="77" t="s">
        <v>7761</v>
      </c>
      <c r="KIV1" s="77" t="s">
        <v>7762</v>
      </c>
      <c r="KIW1" s="77" t="s">
        <v>7763</v>
      </c>
      <c r="KIX1" s="77" t="s">
        <v>7764</v>
      </c>
      <c r="KIY1" s="77" t="s">
        <v>7765</v>
      </c>
      <c r="KIZ1" s="77" t="s">
        <v>7766</v>
      </c>
      <c r="KJA1" s="77" t="s">
        <v>7767</v>
      </c>
      <c r="KJB1" s="77" t="s">
        <v>7768</v>
      </c>
      <c r="KJC1" s="77" t="s">
        <v>7769</v>
      </c>
      <c r="KJD1" s="77" t="s">
        <v>7770</v>
      </c>
      <c r="KJE1" s="77" t="s">
        <v>7771</v>
      </c>
      <c r="KJF1" s="77" t="s">
        <v>7772</v>
      </c>
      <c r="KJG1" s="77" t="s">
        <v>7773</v>
      </c>
      <c r="KJH1" s="77" t="s">
        <v>7774</v>
      </c>
      <c r="KJI1" s="77" t="s">
        <v>7775</v>
      </c>
      <c r="KJJ1" s="77" t="s">
        <v>7776</v>
      </c>
      <c r="KJK1" s="77" t="s">
        <v>7777</v>
      </c>
      <c r="KJL1" s="77" t="s">
        <v>7778</v>
      </c>
      <c r="KJM1" s="77" t="s">
        <v>7779</v>
      </c>
      <c r="KJN1" s="77" t="s">
        <v>7780</v>
      </c>
      <c r="KJO1" s="77" t="s">
        <v>7781</v>
      </c>
      <c r="KJP1" s="77" t="s">
        <v>7782</v>
      </c>
      <c r="KJQ1" s="77" t="s">
        <v>7783</v>
      </c>
      <c r="KJR1" s="77" t="s">
        <v>7784</v>
      </c>
      <c r="KJS1" s="77" t="s">
        <v>7785</v>
      </c>
      <c r="KJT1" s="77" t="s">
        <v>7786</v>
      </c>
      <c r="KJU1" s="77" t="s">
        <v>7787</v>
      </c>
      <c r="KJV1" s="77" t="s">
        <v>7788</v>
      </c>
      <c r="KJW1" s="77" t="s">
        <v>7789</v>
      </c>
      <c r="KJX1" s="77" t="s">
        <v>7790</v>
      </c>
      <c r="KJY1" s="77" t="s">
        <v>7791</v>
      </c>
      <c r="KJZ1" s="77" t="s">
        <v>7792</v>
      </c>
      <c r="KKA1" s="77" t="s">
        <v>7793</v>
      </c>
      <c r="KKB1" s="77" t="s">
        <v>7794</v>
      </c>
      <c r="KKC1" s="77" t="s">
        <v>7795</v>
      </c>
      <c r="KKD1" s="77" t="s">
        <v>7796</v>
      </c>
      <c r="KKE1" s="77" t="s">
        <v>7797</v>
      </c>
      <c r="KKF1" s="77" t="s">
        <v>7798</v>
      </c>
      <c r="KKG1" s="77" t="s">
        <v>7799</v>
      </c>
      <c r="KKH1" s="77" t="s">
        <v>7800</v>
      </c>
      <c r="KKI1" s="77" t="s">
        <v>7801</v>
      </c>
      <c r="KKJ1" s="77" t="s">
        <v>7802</v>
      </c>
      <c r="KKK1" s="77" t="s">
        <v>7803</v>
      </c>
      <c r="KKL1" s="77" t="s">
        <v>7804</v>
      </c>
      <c r="KKM1" s="77" t="s">
        <v>7805</v>
      </c>
      <c r="KKN1" s="77" t="s">
        <v>7806</v>
      </c>
      <c r="KKO1" s="77" t="s">
        <v>7807</v>
      </c>
      <c r="KKP1" s="77" t="s">
        <v>7808</v>
      </c>
      <c r="KKQ1" s="77" t="s">
        <v>7809</v>
      </c>
      <c r="KKR1" s="77" t="s">
        <v>7810</v>
      </c>
      <c r="KKS1" s="77" t="s">
        <v>7811</v>
      </c>
      <c r="KKT1" s="77" t="s">
        <v>7812</v>
      </c>
      <c r="KKU1" s="77" t="s">
        <v>7813</v>
      </c>
      <c r="KKV1" s="77" t="s">
        <v>7814</v>
      </c>
      <c r="KKW1" s="77" t="s">
        <v>7815</v>
      </c>
      <c r="KKX1" s="77" t="s">
        <v>7816</v>
      </c>
      <c r="KKY1" s="77" t="s">
        <v>7817</v>
      </c>
      <c r="KKZ1" s="77" t="s">
        <v>7818</v>
      </c>
      <c r="KLA1" s="77" t="s">
        <v>7819</v>
      </c>
      <c r="KLB1" s="77" t="s">
        <v>7820</v>
      </c>
      <c r="KLC1" s="77" t="s">
        <v>7821</v>
      </c>
      <c r="KLD1" s="77" t="s">
        <v>7822</v>
      </c>
      <c r="KLE1" s="77" t="s">
        <v>7823</v>
      </c>
      <c r="KLF1" s="77" t="s">
        <v>7824</v>
      </c>
      <c r="KLG1" s="77" t="s">
        <v>7825</v>
      </c>
      <c r="KLH1" s="77" t="s">
        <v>7826</v>
      </c>
      <c r="KLI1" s="77" t="s">
        <v>7827</v>
      </c>
      <c r="KLJ1" s="77" t="s">
        <v>7828</v>
      </c>
      <c r="KLK1" s="77" t="s">
        <v>7829</v>
      </c>
      <c r="KLL1" s="77" t="s">
        <v>7830</v>
      </c>
      <c r="KLM1" s="77" t="s">
        <v>7831</v>
      </c>
      <c r="KLN1" s="77" t="s">
        <v>7832</v>
      </c>
      <c r="KLO1" s="77" t="s">
        <v>7833</v>
      </c>
      <c r="KLP1" s="77" t="s">
        <v>7834</v>
      </c>
      <c r="KLQ1" s="77" t="s">
        <v>7835</v>
      </c>
      <c r="KLR1" s="77" t="s">
        <v>7836</v>
      </c>
      <c r="KLS1" s="77" t="s">
        <v>7837</v>
      </c>
      <c r="KLT1" s="77" t="s">
        <v>7838</v>
      </c>
      <c r="KLU1" s="77" t="s">
        <v>7839</v>
      </c>
      <c r="KLV1" s="77" t="s">
        <v>7840</v>
      </c>
      <c r="KLW1" s="77" t="s">
        <v>7841</v>
      </c>
      <c r="KLX1" s="77" t="s">
        <v>7842</v>
      </c>
      <c r="KLY1" s="77" t="s">
        <v>7843</v>
      </c>
      <c r="KLZ1" s="77" t="s">
        <v>7844</v>
      </c>
      <c r="KMA1" s="77" t="s">
        <v>7845</v>
      </c>
      <c r="KMB1" s="77" t="s">
        <v>7846</v>
      </c>
      <c r="KMC1" s="77" t="s">
        <v>7847</v>
      </c>
      <c r="KMD1" s="77" t="s">
        <v>7848</v>
      </c>
      <c r="KME1" s="77" t="s">
        <v>7849</v>
      </c>
      <c r="KMF1" s="77" t="s">
        <v>7850</v>
      </c>
      <c r="KMG1" s="77" t="s">
        <v>7851</v>
      </c>
      <c r="KMH1" s="77" t="s">
        <v>7852</v>
      </c>
      <c r="KMI1" s="77" t="s">
        <v>7853</v>
      </c>
      <c r="KMJ1" s="77" t="s">
        <v>7854</v>
      </c>
      <c r="KMK1" s="77" t="s">
        <v>7855</v>
      </c>
      <c r="KML1" s="77" t="s">
        <v>7856</v>
      </c>
      <c r="KMM1" s="77" t="s">
        <v>7857</v>
      </c>
      <c r="KMN1" s="77" t="s">
        <v>7858</v>
      </c>
      <c r="KMO1" s="77" t="s">
        <v>7859</v>
      </c>
      <c r="KMP1" s="77" t="s">
        <v>7860</v>
      </c>
      <c r="KMQ1" s="77" t="s">
        <v>7861</v>
      </c>
      <c r="KMR1" s="77" t="s">
        <v>7862</v>
      </c>
      <c r="KMS1" s="77" t="s">
        <v>7863</v>
      </c>
      <c r="KMT1" s="77" t="s">
        <v>7864</v>
      </c>
      <c r="KMU1" s="77" t="s">
        <v>7865</v>
      </c>
      <c r="KMV1" s="77" t="s">
        <v>7866</v>
      </c>
      <c r="KMW1" s="77" t="s">
        <v>7867</v>
      </c>
      <c r="KMX1" s="77" t="s">
        <v>7868</v>
      </c>
      <c r="KMY1" s="77" t="s">
        <v>7869</v>
      </c>
      <c r="KMZ1" s="77" t="s">
        <v>7870</v>
      </c>
      <c r="KNA1" s="77" t="s">
        <v>7871</v>
      </c>
      <c r="KNB1" s="77" t="s">
        <v>7872</v>
      </c>
      <c r="KNC1" s="77" t="s">
        <v>7873</v>
      </c>
      <c r="KND1" s="77" t="s">
        <v>7874</v>
      </c>
      <c r="KNE1" s="77" t="s">
        <v>7875</v>
      </c>
      <c r="KNF1" s="77" t="s">
        <v>7876</v>
      </c>
      <c r="KNG1" s="77" t="s">
        <v>7877</v>
      </c>
      <c r="KNH1" s="77" t="s">
        <v>7878</v>
      </c>
      <c r="KNI1" s="77" t="s">
        <v>7879</v>
      </c>
      <c r="KNJ1" s="77" t="s">
        <v>7880</v>
      </c>
      <c r="KNK1" s="77" t="s">
        <v>7881</v>
      </c>
      <c r="KNL1" s="77" t="s">
        <v>7882</v>
      </c>
      <c r="KNM1" s="77" t="s">
        <v>7883</v>
      </c>
      <c r="KNN1" s="77" t="s">
        <v>7884</v>
      </c>
      <c r="KNO1" s="77" t="s">
        <v>7885</v>
      </c>
      <c r="KNP1" s="77" t="s">
        <v>7886</v>
      </c>
      <c r="KNQ1" s="77" t="s">
        <v>7887</v>
      </c>
      <c r="KNR1" s="77" t="s">
        <v>7888</v>
      </c>
      <c r="KNS1" s="77" t="s">
        <v>7889</v>
      </c>
      <c r="KNT1" s="77" t="s">
        <v>7890</v>
      </c>
      <c r="KNU1" s="77" t="s">
        <v>7891</v>
      </c>
      <c r="KNV1" s="77" t="s">
        <v>7892</v>
      </c>
      <c r="KNW1" s="77" t="s">
        <v>7893</v>
      </c>
      <c r="KNX1" s="77" t="s">
        <v>7894</v>
      </c>
      <c r="KNY1" s="77" t="s">
        <v>7895</v>
      </c>
      <c r="KNZ1" s="77" t="s">
        <v>7896</v>
      </c>
      <c r="KOA1" s="77" t="s">
        <v>7897</v>
      </c>
      <c r="KOB1" s="77" t="s">
        <v>7898</v>
      </c>
      <c r="KOC1" s="77" t="s">
        <v>7899</v>
      </c>
      <c r="KOD1" s="77" t="s">
        <v>7900</v>
      </c>
      <c r="KOE1" s="77" t="s">
        <v>7901</v>
      </c>
      <c r="KOF1" s="77" t="s">
        <v>7902</v>
      </c>
      <c r="KOG1" s="77" t="s">
        <v>7903</v>
      </c>
      <c r="KOH1" s="77" t="s">
        <v>7904</v>
      </c>
      <c r="KOI1" s="77" t="s">
        <v>7905</v>
      </c>
      <c r="KOJ1" s="77" t="s">
        <v>7906</v>
      </c>
      <c r="KOK1" s="77" t="s">
        <v>7907</v>
      </c>
      <c r="KOL1" s="77" t="s">
        <v>7908</v>
      </c>
      <c r="KOM1" s="77" t="s">
        <v>7909</v>
      </c>
      <c r="KON1" s="77" t="s">
        <v>7910</v>
      </c>
      <c r="KOO1" s="77" t="s">
        <v>7911</v>
      </c>
      <c r="KOP1" s="77" t="s">
        <v>7912</v>
      </c>
      <c r="KOQ1" s="77" t="s">
        <v>7913</v>
      </c>
      <c r="KOR1" s="77" t="s">
        <v>7914</v>
      </c>
      <c r="KOS1" s="77" t="s">
        <v>7915</v>
      </c>
      <c r="KOT1" s="77" t="s">
        <v>7916</v>
      </c>
      <c r="KOU1" s="77" t="s">
        <v>7917</v>
      </c>
      <c r="KOV1" s="77" t="s">
        <v>7918</v>
      </c>
      <c r="KOW1" s="77" t="s">
        <v>7919</v>
      </c>
      <c r="KOX1" s="77" t="s">
        <v>7920</v>
      </c>
      <c r="KOY1" s="77" t="s">
        <v>7921</v>
      </c>
      <c r="KOZ1" s="77" t="s">
        <v>7922</v>
      </c>
      <c r="KPA1" s="77" t="s">
        <v>7923</v>
      </c>
      <c r="KPB1" s="77" t="s">
        <v>7924</v>
      </c>
      <c r="KPC1" s="77" t="s">
        <v>7925</v>
      </c>
      <c r="KPD1" s="77" t="s">
        <v>7926</v>
      </c>
      <c r="KPE1" s="77" t="s">
        <v>7927</v>
      </c>
      <c r="KPF1" s="77" t="s">
        <v>7928</v>
      </c>
      <c r="KPG1" s="77" t="s">
        <v>7929</v>
      </c>
      <c r="KPH1" s="77" t="s">
        <v>7930</v>
      </c>
      <c r="KPI1" s="77" t="s">
        <v>7931</v>
      </c>
      <c r="KPJ1" s="77" t="s">
        <v>7932</v>
      </c>
      <c r="KPK1" s="77" t="s">
        <v>7933</v>
      </c>
      <c r="KPL1" s="77" t="s">
        <v>7934</v>
      </c>
      <c r="KPM1" s="77" t="s">
        <v>7935</v>
      </c>
      <c r="KPN1" s="77" t="s">
        <v>7936</v>
      </c>
      <c r="KPO1" s="77" t="s">
        <v>7937</v>
      </c>
      <c r="KPP1" s="77" t="s">
        <v>7938</v>
      </c>
      <c r="KPQ1" s="77" t="s">
        <v>7939</v>
      </c>
      <c r="KPR1" s="77" t="s">
        <v>7940</v>
      </c>
      <c r="KPS1" s="77" t="s">
        <v>7941</v>
      </c>
      <c r="KPT1" s="77" t="s">
        <v>7942</v>
      </c>
      <c r="KPU1" s="77" t="s">
        <v>7943</v>
      </c>
      <c r="KPV1" s="77" t="s">
        <v>7944</v>
      </c>
      <c r="KPW1" s="77" t="s">
        <v>7945</v>
      </c>
      <c r="KPX1" s="77" t="s">
        <v>7946</v>
      </c>
      <c r="KPY1" s="77" t="s">
        <v>7947</v>
      </c>
      <c r="KPZ1" s="77" t="s">
        <v>7948</v>
      </c>
      <c r="KQA1" s="77" t="s">
        <v>7949</v>
      </c>
      <c r="KQB1" s="77" t="s">
        <v>7950</v>
      </c>
      <c r="KQC1" s="77" t="s">
        <v>7951</v>
      </c>
      <c r="KQD1" s="77" t="s">
        <v>7952</v>
      </c>
      <c r="KQE1" s="77" t="s">
        <v>7953</v>
      </c>
      <c r="KQF1" s="77" t="s">
        <v>7954</v>
      </c>
      <c r="KQG1" s="77" t="s">
        <v>7955</v>
      </c>
      <c r="KQH1" s="77" t="s">
        <v>7956</v>
      </c>
      <c r="KQI1" s="77" t="s">
        <v>7957</v>
      </c>
      <c r="KQJ1" s="77" t="s">
        <v>7958</v>
      </c>
      <c r="KQK1" s="77" t="s">
        <v>7959</v>
      </c>
      <c r="KQL1" s="77" t="s">
        <v>7960</v>
      </c>
      <c r="KQM1" s="77" t="s">
        <v>7961</v>
      </c>
      <c r="KQN1" s="77" t="s">
        <v>7962</v>
      </c>
      <c r="KQO1" s="77" t="s">
        <v>7963</v>
      </c>
      <c r="KQP1" s="77" t="s">
        <v>7964</v>
      </c>
      <c r="KQQ1" s="77" t="s">
        <v>7965</v>
      </c>
      <c r="KQR1" s="77" t="s">
        <v>7966</v>
      </c>
      <c r="KQS1" s="77" t="s">
        <v>7967</v>
      </c>
      <c r="KQT1" s="77" t="s">
        <v>7968</v>
      </c>
      <c r="KQU1" s="77" t="s">
        <v>7969</v>
      </c>
      <c r="KQV1" s="77" t="s">
        <v>7970</v>
      </c>
      <c r="KQW1" s="77" t="s">
        <v>7971</v>
      </c>
      <c r="KQX1" s="77" t="s">
        <v>7972</v>
      </c>
      <c r="KQY1" s="77" t="s">
        <v>7973</v>
      </c>
      <c r="KQZ1" s="77" t="s">
        <v>7974</v>
      </c>
      <c r="KRA1" s="77" t="s">
        <v>7975</v>
      </c>
      <c r="KRB1" s="77" t="s">
        <v>7976</v>
      </c>
      <c r="KRC1" s="77" t="s">
        <v>7977</v>
      </c>
      <c r="KRD1" s="77" t="s">
        <v>7978</v>
      </c>
      <c r="KRE1" s="77" t="s">
        <v>7979</v>
      </c>
      <c r="KRF1" s="77" t="s">
        <v>7980</v>
      </c>
      <c r="KRG1" s="77" t="s">
        <v>7981</v>
      </c>
      <c r="KRH1" s="77" t="s">
        <v>7982</v>
      </c>
      <c r="KRI1" s="77" t="s">
        <v>7983</v>
      </c>
      <c r="KRJ1" s="77" t="s">
        <v>7984</v>
      </c>
      <c r="KRK1" s="77" t="s">
        <v>7985</v>
      </c>
      <c r="KRL1" s="77" t="s">
        <v>7986</v>
      </c>
      <c r="KRM1" s="77" t="s">
        <v>7987</v>
      </c>
      <c r="KRN1" s="77" t="s">
        <v>7988</v>
      </c>
      <c r="KRO1" s="77" t="s">
        <v>7989</v>
      </c>
      <c r="KRP1" s="77" t="s">
        <v>7990</v>
      </c>
      <c r="KRQ1" s="77" t="s">
        <v>7991</v>
      </c>
      <c r="KRR1" s="77" t="s">
        <v>7992</v>
      </c>
      <c r="KRS1" s="77" t="s">
        <v>7993</v>
      </c>
      <c r="KRT1" s="77" t="s">
        <v>7994</v>
      </c>
      <c r="KRU1" s="77" t="s">
        <v>7995</v>
      </c>
      <c r="KRV1" s="77" t="s">
        <v>7996</v>
      </c>
      <c r="KRW1" s="77" t="s">
        <v>7997</v>
      </c>
      <c r="KRX1" s="77" t="s">
        <v>7998</v>
      </c>
      <c r="KRY1" s="77" t="s">
        <v>7999</v>
      </c>
      <c r="KRZ1" s="77" t="s">
        <v>8000</v>
      </c>
      <c r="KSA1" s="77" t="s">
        <v>8001</v>
      </c>
      <c r="KSB1" s="77" t="s">
        <v>8002</v>
      </c>
      <c r="KSC1" s="77" t="s">
        <v>8003</v>
      </c>
      <c r="KSD1" s="77" t="s">
        <v>8004</v>
      </c>
      <c r="KSE1" s="77" t="s">
        <v>8005</v>
      </c>
      <c r="KSF1" s="77" t="s">
        <v>8006</v>
      </c>
      <c r="KSG1" s="77" t="s">
        <v>8007</v>
      </c>
      <c r="KSH1" s="77" t="s">
        <v>8008</v>
      </c>
      <c r="KSI1" s="77" t="s">
        <v>8009</v>
      </c>
      <c r="KSJ1" s="77" t="s">
        <v>8010</v>
      </c>
      <c r="KSK1" s="77" t="s">
        <v>8011</v>
      </c>
      <c r="KSL1" s="77" t="s">
        <v>8012</v>
      </c>
      <c r="KSM1" s="77" t="s">
        <v>8013</v>
      </c>
      <c r="KSN1" s="77" t="s">
        <v>8014</v>
      </c>
      <c r="KSO1" s="77" t="s">
        <v>8015</v>
      </c>
      <c r="KSP1" s="77" t="s">
        <v>8016</v>
      </c>
      <c r="KSQ1" s="77" t="s">
        <v>8017</v>
      </c>
      <c r="KSR1" s="77" t="s">
        <v>8018</v>
      </c>
      <c r="KSS1" s="77" t="s">
        <v>8019</v>
      </c>
      <c r="KST1" s="77" t="s">
        <v>8020</v>
      </c>
      <c r="KSU1" s="77" t="s">
        <v>8021</v>
      </c>
      <c r="KSV1" s="77" t="s">
        <v>8022</v>
      </c>
      <c r="KSW1" s="77" t="s">
        <v>8023</v>
      </c>
      <c r="KSX1" s="77" t="s">
        <v>8024</v>
      </c>
      <c r="KSY1" s="77" t="s">
        <v>8025</v>
      </c>
      <c r="KSZ1" s="77" t="s">
        <v>8026</v>
      </c>
      <c r="KTA1" s="77" t="s">
        <v>8027</v>
      </c>
      <c r="KTB1" s="77" t="s">
        <v>8028</v>
      </c>
      <c r="KTC1" s="77" t="s">
        <v>8029</v>
      </c>
      <c r="KTD1" s="77" t="s">
        <v>8030</v>
      </c>
      <c r="KTE1" s="77" t="s">
        <v>8031</v>
      </c>
      <c r="KTF1" s="77" t="s">
        <v>8032</v>
      </c>
      <c r="KTG1" s="77" t="s">
        <v>8033</v>
      </c>
      <c r="KTH1" s="77" t="s">
        <v>8034</v>
      </c>
      <c r="KTI1" s="77" t="s">
        <v>8035</v>
      </c>
      <c r="KTJ1" s="77" t="s">
        <v>8036</v>
      </c>
      <c r="KTK1" s="77" t="s">
        <v>8037</v>
      </c>
      <c r="KTL1" s="77" t="s">
        <v>8038</v>
      </c>
      <c r="KTM1" s="77" t="s">
        <v>8039</v>
      </c>
      <c r="KTN1" s="77" t="s">
        <v>8040</v>
      </c>
      <c r="KTO1" s="77" t="s">
        <v>8041</v>
      </c>
      <c r="KTP1" s="77" t="s">
        <v>8042</v>
      </c>
      <c r="KTQ1" s="77" t="s">
        <v>8043</v>
      </c>
      <c r="KTR1" s="77" t="s">
        <v>8044</v>
      </c>
      <c r="KTS1" s="77" t="s">
        <v>8045</v>
      </c>
      <c r="KTT1" s="77" t="s">
        <v>8046</v>
      </c>
      <c r="KTU1" s="77" t="s">
        <v>8047</v>
      </c>
      <c r="KTV1" s="77" t="s">
        <v>8048</v>
      </c>
      <c r="KTW1" s="77" t="s">
        <v>8049</v>
      </c>
      <c r="KTX1" s="77" t="s">
        <v>8050</v>
      </c>
      <c r="KTY1" s="77" t="s">
        <v>8051</v>
      </c>
      <c r="KTZ1" s="77" t="s">
        <v>8052</v>
      </c>
      <c r="KUA1" s="77" t="s">
        <v>8053</v>
      </c>
      <c r="KUB1" s="77" t="s">
        <v>8054</v>
      </c>
      <c r="KUC1" s="77" t="s">
        <v>8055</v>
      </c>
      <c r="KUD1" s="77" t="s">
        <v>8056</v>
      </c>
      <c r="KUE1" s="77" t="s">
        <v>8057</v>
      </c>
      <c r="KUF1" s="77" t="s">
        <v>8058</v>
      </c>
      <c r="KUG1" s="77" t="s">
        <v>8059</v>
      </c>
      <c r="KUH1" s="77" t="s">
        <v>8060</v>
      </c>
      <c r="KUI1" s="77" t="s">
        <v>8061</v>
      </c>
      <c r="KUJ1" s="77" t="s">
        <v>8062</v>
      </c>
      <c r="KUK1" s="77" t="s">
        <v>8063</v>
      </c>
      <c r="KUL1" s="77" t="s">
        <v>8064</v>
      </c>
      <c r="KUM1" s="77" t="s">
        <v>8065</v>
      </c>
      <c r="KUN1" s="77" t="s">
        <v>8066</v>
      </c>
      <c r="KUO1" s="77" t="s">
        <v>8067</v>
      </c>
      <c r="KUP1" s="77" t="s">
        <v>8068</v>
      </c>
      <c r="KUQ1" s="77" t="s">
        <v>8069</v>
      </c>
      <c r="KUR1" s="77" t="s">
        <v>8070</v>
      </c>
      <c r="KUS1" s="77" t="s">
        <v>8071</v>
      </c>
      <c r="KUT1" s="77" t="s">
        <v>8072</v>
      </c>
      <c r="KUU1" s="77" t="s">
        <v>8073</v>
      </c>
      <c r="KUV1" s="77" t="s">
        <v>8074</v>
      </c>
      <c r="KUW1" s="77" t="s">
        <v>8075</v>
      </c>
      <c r="KUX1" s="77" t="s">
        <v>8076</v>
      </c>
      <c r="KUY1" s="77" t="s">
        <v>8077</v>
      </c>
      <c r="KUZ1" s="77" t="s">
        <v>8078</v>
      </c>
      <c r="KVA1" s="77" t="s">
        <v>8079</v>
      </c>
      <c r="KVB1" s="77" t="s">
        <v>8080</v>
      </c>
      <c r="KVC1" s="77" t="s">
        <v>8081</v>
      </c>
      <c r="KVD1" s="77" t="s">
        <v>8082</v>
      </c>
      <c r="KVE1" s="77" t="s">
        <v>8083</v>
      </c>
      <c r="KVF1" s="77" t="s">
        <v>8084</v>
      </c>
      <c r="KVG1" s="77" t="s">
        <v>8085</v>
      </c>
      <c r="KVH1" s="77" t="s">
        <v>8086</v>
      </c>
      <c r="KVI1" s="77" t="s">
        <v>8087</v>
      </c>
      <c r="KVJ1" s="77" t="s">
        <v>8088</v>
      </c>
      <c r="KVK1" s="77" t="s">
        <v>8089</v>
      </c>
      <c r="KVL1" s="77" t="s">
        <v>8090</v>
      </c>
      <c r="KVM1" s="77" t="s">
        <v>8091</v>
      </c>
      <c r="KVN1" s="77" t="s">
        <v>8092</v>
      </c>
      <c r="KVO1" s="77" t="s">
        <v>8093</v>
      </c>
      <c r="KVP1" s="77" t="s">
        <v>8094</v>
      </c>
      <c r="KVQ1" s="77" t="s">
        <v>8095</v>
      </c>
      <c r="KVR1" s="77" t="s">
        <v>8096</v>
      </c>
      <c r="KVS1" s="77" t="s">
        <v>8097</v>
      </c>
      <c r="KVT1" s="77" t="s">
        <v>8098</v>
      </c>
      <c r="KVU1" s="77" t="s">
        <v>8099</v>
      </c>
      <c r="KVV1" s="77" t="s">
        <v>8100</v>
      </c>
      <c r="KVW1" s="77" t="s">
        <v>8101</v>
      </c>
      <c r="KVX1" s="77" t="s">
        <v>8102</v>
      </c>
      <c r="KVY1" s="77" t="s">
        <v>8103</v>
      </c>
      <c r="KVZ1" s="77" t="s">
        <v>8104</v>
      </c>
      <c r="KWA1" s="77" t="s">
        <v>8105</v>
      </c>
      <c r="KWB1" s="77" t="s">
        <v>8106</v>
      </c>
      <c r="KWC1" s="77" t="s">
        <v>8107</v>
      </c>
      <c r="KWD1" s="77" t="s">
        <v>8108</v>
      </c>
      <c r="KWE1" s="77" t="s">
        <v>8109</v>
      </c>
      <c r="KWF1" s="77" t="s">
        <v>8110</v>
      </c>
      <c r="KWG1" s="77" t="s">
        <v>8111</v>
      </c>
      <c r="KWH1" s="77" t="s">
        <v>8112</v>
      </c>
      <c r="KWI1" s="77" t="s">
        <v>8113</v>
      </c>
      <c r="KWJ1" s="77" t="s">
        <v>8114</v>
      </c>
      <c r="KWK1" s="77" t="s">
        <v>8115</v>
      </c>
      <c r="KWL1" s="77" t="s">
        <v>8116</v>
      </c>
      <c r="KWM1" s="77" t="s">
        <v>8117</v>
      </c>
      <c r="KWN1" s="77" t="s">
        <v>8118</v>
      </c>
      <c r="KWO1" s="77" t="s">
        <v>8119</v>
      </c>
      <c r="KWP1" s="77" t="s">
        <v>8120</v>
      </c>
      <c r="KWQ1" s="77" t="s">
        <v>8121</v>
      </c>
      <c r="KWR1" s="77" t="s">
        <v>8122</v>
      </c>
      <c r="KWS1" s="77" t="s">
        <v>8123</v>
      </c>
      <c r="KWT1" s="77" t="s">
        <v>8124</v>
      </c>
      <c r="KWU1" s="77" t="s">
        <v>8125</v>
      </c>
      <c r="KWV1" s="77" t="s">
        <v>8126</v>
      </c>
      <c r="KWW1" s="77" t="s">
        <v>8127</v>
      </c>
      <c r="KWX1" s="77" t="s">
        <v>8128</v>
      </c>
      <c r="KWY1" s="77" t="s">
        <v>8129</v>
      </c>
      <c r="KWZ1" s="77" t="s">
        <v>8130</v>
      </c>
      <c r="KXA1" s="77" t="s">
        <v>8131</v>
      </c>
      <c r="KXB1" s="77" t="s">
        <v>8132</v>
      </c>
      <c r="KXC1" s="77" t="s">
        <v>8133</v>
      </c>
      <c r="KXD1" s="77" t="s">
        <v>8134</v>
      </c>
      <c r="KXE1" s="77" t="s">
        <v>8135</v>
      </c>
      <c r="KXF1" s="77" t="s">
        <v>8136</v>
      </c>
      <c r="KXG1" s="77" t="s">
        <v>8137</v>
      </c>
      <c r="KXH1" s="77" t="s">
        <v>8138</v>
      </c>
      <c r="KXI1" s="77" t="s">
        <v>8139</v>
      </c>
      <c r="KXJ1" s="77" t="s">
        <v>8140</v>
      </c>
      <c r="KXK1" s="77" t="s">
        <v>8141</v>
      </c>
      <c r="KXL1" s="77" t="s">
        <v>8142</v>
      </c>
      <c r="KXM1" s="77" t="s">
        <v>8143</v>
      </c>
      <c r="KXN1" s="77" t="s">
        <v>8144</v>
      </c>
      <c r="KXO1" s="77" t="s">
        <v>8145</v>
      </c>
      <c r="KXP1" s="77" t="s">
        <v>8146</v>
      </c>
      <c r="KXQ1" s="77" t="s">
        <v>8147</v>
      </c>
      <c r="KXR1" s="77" t="s">
        <v>8148</v>
      </c>
      <c r="KXS1" s="77" t="s">
        <v>8149</v>
      </c>
      <c r="KXT1" s="77" t="s">
        <v>8150</v>
      </c>
      <c r="KXU1" s="77" t="s">
        <v>8151</v>
      </c>
      <c r="KXV1" s="77" t="s">
        <v>8152</v>
      </c>
      <c r="KXW1" s="77" t="s">
        <v>8153</v>
      </c>
      <c r="KXX1" s="77" t="s">
        <v>8154</v>
      </c>
      <c r="KXY1" s="77" t="s">
        <v>8155</v>
      </c>
      <c r="KXZ1" s="77" t="s">
        <v>8156</v>
      </c>
      <c r="KYA1" s="77" t="s">
        <v>8157</v>
      </c>
      <c r="KYB1" s="77" t="s">
        <v>8158</v>
      </c>
      <c r="KYC1" s="77" t="s">
        <v>8159</v>
      </c>
      <c r="KYD1" s="77" t="s">
        <v>8160</v>
      </c>
      <c r="KYE1" s="77" t="s">
        <v>8161</v>
      </c>
      <c r="KYF1" s="77" t="s">
        <v>8162</v>
      </c>
      <c r="KYG1" s="77" t="s">
        <v>8163</v>
      </c>
      <c r="KYH1" s="77" t="s">
        <v>8164</v>
      </c>
      <c r="KYI1" s="77" t="s">
        <v>8165</v>
      </c>
      <c r="KYJ1" s="77" t="s">
        <v>8166</v>
      </c>
      <c r="KYK1" s="77" t="s">
        <v>8167</v>
      </c>
      <c r="KYL1" s="77" t="s">
        <v>8168</v>
      </c>
      <c r="KYM1" s="77" t="s">
        <v>8169</v>
      </c>
      <c r="KYN1" s="77" t="s">
        <v>8170</v>
      </c>
      <c r="KYO1" s="77" t="s">
        <v>8171</v>
      </c>
      <c r="KYP1" s="77" t="s">
        <v>8172</v>
      </c>
      <c r="KYQ1" s="77" t="s">
        <v>8173</v>
      </c>
      <c r="KYR1" s="77" t="s">
        <v>8174</v>
      </c>
      <c r="KYS1" s="77" t="s">
        <v>8175</v>
      </c>
      <c r="KYT1" s="77" t="s">
        <v>8176</v>
      </c>
      <c r="KYU1" s="77" t="s">
        <v>8177</v>
      </c>
      <c r="KYV1" s="77" t="s">
        <v>8178</v>
      </c>
      <c r="KYW1" s="77" t="s">
        <v>8179</v>
      </c>
      <c r="KYX1" s="77" t="s">
        <v>8180</v>
      </c>
      <c r="KYY1" s="77" t="s">
        <v>8181</v>
      </c>
      <c r="KYZ1" s="77" t="s">
        <v>8182</v>
      </c>
      <c r="KZA1" s="77" t="s">
        <v>8183</v>
      </c>
      <c r="KZB1" s="77" t="s">
        <v>8184</v>
      </c>
      <c r="KZC1" s="77" t="s">
        <v>8185</v>
      </c>
      <c r="KZD1" s="77" t="s">
        <v>8186</v>
      </c>
      <c r="KZE1" s="77" t="s">
        <v>8187</v>
      </c>
      <c r="KZF1" s="77" t="s">
        <v>8188</v>
      </c>
      <c r="KZG1" s="77" t="s">
        <v>8189</v>
      </c>
      <c r="KZH1" s="77" t="s">
        <v>8190</v>
      </c>
      <c r="KZI1" s="77" t="s">
        <v>8191</v>
      </c>
      <c r="KZJ1" s="77" t="s">
        <v>8192</v>
      </c>
      <c r="KZK1" s="77" t="s">
        <v>8193</v>
      </c>
      <c r="KZL1" s="77" t="s">
        <v>8194</v>
      </c>
      <c r="KZM1" s="77" t="s">
        <v>8195</v>
      </c>
      <c r="KZN1" s="77" t="s">
        <v>8196</v>
      </c>
      <c r="KZO1" s="77" t="s">
        <v>8197</v>
      </c>
      <c r="KZP1" s="77" t="s">
        <v>8198</v>
      </c>
      <c r="KZQ1" s="77" t="s">
        <v>8199</v>
      </c>
      <c r="KZR1" s="77" t="s">
        <v>8200</v>
      </c>
      <c r="KZS1" s="77" t="s">
        <v>8201</v>
      </c>
      <c r="KZT1" s="77" t="s">
        <v>8202</v>
      </c>
      <c r="KZU1" s="77" t="s">
        <v>8203</v>
      </c>
      <c r="KZV1" s="77" t="s">
        <v>8204</v>
      </c>
      <c r="KZW1" s="77" t="s">
        <v>8205</v>
      </c>
      <c r="KZX1" s="77" t="s">
        <v>8206</v>
      </c>
      <c r="KZY1" s="77" t="s">
        <v>8207</v>
      </c>
      <c r="KZZ1" s="77" t="s">
        <v>8208</v>
      </c>
      <c r="LAA1" s="77" t="s">
        <v>8209</v>
      </c>
      <c r="LAB1" s="77" t="s">
        <v>8210</v>
      </c>
      <c r="LAC1" s="77" t="s">
        <v>8211</v>
      </c>
      <c r="LAD1" s="77" t="s">
        <v>8212</v>
      </c>
      <c r="LAE1" s="77" t="s">
        <v>8213</v>
      </c>
      <c r="LAF1" s="77" t="s">
        <v>8214</v>
      </c>
      <c r="LAG1" s="77" t="s">
        <v>8215</v>
      </c>
      <c r="LAH1" s="77" t="s">
        <v>8216</v>
      </c>
      <c r="LAI1" s="77" t="s">
        <v>8217</v>
      </c>
      <c r="LAJ1" s="77" t="s">
        <v>8218</v>
      </c>
      <c r="LAK1" s="77" t="s">
        <v>8219</v>
      </c>
      <c r="LAL1" s="77" t="s">
        <v>8220</v>
      </c>
      <c r="LAM1" s="77" t="s">
        <v>8221</v>
      </c>
      <c r="LAN1" s="77" t="s">
        <v>8222</v>
      </c>
      <c r="LAO1" s="77" t="s">
        <v>8223</v>
      </c>
      <c r="LAP1" s="77" t="s">
        <v>8224</v>
      </c>
      <c r="LAQ1" s="77" t="s">
        <v>8225</v>
      </c>
      <c r="LAR1" s="77" t="s">
        <v>8226</v>
      </c>
      <c r="LAS1" s="77" t="s">
        <v>8227</v>
      </c>
      <c r="LAT1" s="77" t="s">
        <v>8228</v>
      </c>
      <c r="LAU1" s="77" t="s">
        <v>8229</v>
      </c>
      <c r="LAV1" s="77" t="s">
        <v>8230</v>
      </c>
      <c r="LAW1" s="77" t="s">
        <v>8231</v>
      </c>
      <c r="LAX1" s="77" t="s">
        <v>8232</v>
      </c>
      <c r="LAY1" s="77" t="s">
        <v>8233</v>
      </c>
      <c r="LAZ1" s="77" t="s">
        <v>8234</v>
      </c>
      <c r="LBA1" s="77" t="s">
        <v>8235</v>
      </c>
      <c r="LBB1" s="77" t="s">
        <v>8236</v>
      </c>
      <c r="LBC1" s="77" t="s">
        <v>8237</v>
      </c>
      <c r="LBD1" s="77" t="s">
        <v>8238</v>
      </c>
      <c r="LBE1" s="77" t="s">
        <v>8239</v>
      </c>
      <c r="LBF1" s="77" t="s">
        <v>8240</v>
      </c>
      <c r="LBG1" s="77" t="s">
        <v>8241</v>
      </c>
      <c r="LBH1" s="77" t="s">
        <v>8242</v>
      </c>
      <c r="LBI1" s="77" t="s">
        <v>8243</v>
      </c>
      <c r="LBJ1" s="77" t="s">
        <v>8244</v>
      </c>
      <c r="LBK1" s="77" t="s">
        <v>8245</v>
      </c>
      <c r="LBL1" s="77" t="s">
        <v>8246</v>
      </c>
      <c r="LBM1" s="77" t="s">
        <v>8247</v>
      </c>
      <c r="LBN1" s="77" t="s">
        <v>8248</v>
      </c>
      <c r="LBO1" s="77" t="s">
        <v>8249</v>
      </c>
      <c r="LBP1" s="77" t="s">
        <v>8250</v>
      </c>
      <c r="LBQ1" s="77" t="s">
        <v>8251</v>
      </c>
      <c r="LBR1" s="77" t="s">
        <v>8252</v>
      </c>
      <c r="LBS1" s="77" t="s">
        <v>8253</v>
      </c>
      <c r="LBT1" s="77" t="s">
        <v>8254</v>
      </c>
      <c r="LBU1" s="77" t="s">
        <v>8255</v>
      </c>
      <c r="LBV1" s="77" t="s">
        <v>8256</v>
      </c>
      <c r="LBW1" s="77" t="s">
        <v>8257</v>
      </c>
      <c r="LBX1" s="77" t="s">
        <v>8258</v>
      </c>
      <c r="LBY1" s="77" t="s">
        <v>8259</v>
      </c>
      <c r="LBZ1" s="77" t="s">
        <v>8260</v>
      </c>
      <c r="LCA1" s="77" t="s">
        <v>8261</v>
      </c>
      <c r="LCB1" s="77" t="s">
        <v>8262</v>
      </c>
      <c r="LCC1" s="77" t="s">
        <v>8263</v>
      </c>
      <c r="LCD1" s="77" t="s">
        <v>8264</v>
      </c>
      <c r="LCE1" s="77" t="s">
        <v>8265</v>
      </c>
      <c r="LCF1" s="77" t="s">
        <v>8266</v>
      </c>
      <c r="LCG1" s="77" t="s">
        <v>8267</v>
      </c>
      <c r="LCH1" s="77" t="s">
        <v>8268</v>
      </c>
      <c r="LCI1" s="77" t="s">
        <v>8269</v>
      </c>
      <c r="LCJ1" s="77" t="s">
        <v>8270</v>
      </c>
      <c r="LCK1" s="77" t="s">
        <v>8271</v>
      </c>
      <c r="LCL1" s="77" t="s">
        <v>8272</v>
      </c>
      <c r="LCM1" s="77" t="s">
        <v>8273</v>
      </c>
      <c r="LCN1" s="77" t="s">
        <v>8274</v>
      </c>
      <c r="LCO1" s="77" t="s">
        <v>8275</v>
      </c>
      <c r="LCP1" s="77" t="s">
        <v>8276</v>
      </c>
      <c r="LCQ1" s="77" t="s">
        <v>8277</v>
      </c>
      <c r="LCR1" s="77" t="s">
        <v>8278</v>
      </c>
      <c r="LCS1" s="77" t="s">
        <v>8279</v>
      </c>
      <c r="LCT1" s="77" t="s">
        <v>8280</v>
      </c>
      <c r="LCU1" s="77" t="s">
        <v>8281</v>
      </c>
      <c r="LCV1" s="77" t="s">
        <v>8282</v>
      </c>
      <c r="LCW1" s="77" t="s">
        <v>8283</v>
      </c>
      <c r="LCX1" s="77" t="s">
        <v>8284</v>
      </c>
      <c r="LCY1" s="77" t="s">
        <v>8285</v>
      </c>
      <c r="LCZ1" s="77" t="s">
        <v>8286</v>
      </c>
      <c r="LDA1" s="77" t="s">
        <v>8287</v>
      </c>
      <c r="LDB1" s="77" t="s">
        <v>8288</v>
      </c>
      <c r="LDC1" s="77" t="s">
        <v>8289</v>
      </c>
      <c r="LDD1" s="77" t="s">
        <v>8290</v>
      </c>
      <c r="LDE1" s="77" t="s">
        <v>8291</v>
      </c>
      <c r="LDF1" s="77" t="s">
        <v>8292</v>
      </c>
      <c r="LDG1" s="77" t="s">
        <v>8293</v>
      </c>
      <c r="LDH1" s="77" t="s">
        <v>8294</v>
      </c>
      <c r="LDI1" s="77" t="s">
        <v>8295</v>
      </c>
      <c r="LDJ1" s="77" t="s">
        <v>8296</v>
      </c>
      <c r="LDK1" s="77" t="s">
        <v>8297</v>
      </c>
      <c r="LDL1" s="77" t="s">
        <v>8298</v>
      </c>
      <c r="LDM1" s="77" t="s">
        <v>8299</v>
      </c>
      <c r="LDN1" s="77" t="s">
        <v>8300</v>
      </c>
      <c r="LDO1" s="77" t="s">
        <v>8301</v>
      </c>
      <c r="LDP1" s="77" t="s">
        <v>8302</v>
      </c>
      <c r="LDQ1" s="77" t="s">
        <v>8303</v>
      </c>
      <c r="LDR1" s="77" t="s">
        <v>8304</v>
      </c>
      <c r="LDS1" s="77" t="s">
        <v>8305</v>
      </c>
      <c r="LDT1" s="77" t="s">
        <v>8306</v>
      </c>
      <c r="LDU1" s="77" t="s">
        <v>8307</v>
      </c>
      <c r="LDV1" s="77" t="s">
        <v>8308</v>
      </c>
      <c r="LDW1" s="77" t="s">
        <v>8309</v>
      </c>
      <c r="LDX1" s="77" t="s">
        <v>8310</v>
      </c>
      <c r="LDY1" s="77" t="s">
        <v>8311</v>
      </c>
      <c r="LDZ1" s="77" t="s">
        <v>8312</v>
      </c>
      <c r="LEA1" s="77" t="s">
        <v>8313</v>
      </c>
      <c r="LEB1" s="77" t="s">
        <v>8314</v>
      </c>
      <c r="LEC1" s="77" t="s">
        <v>8315</v>
      </c>
      <c r="LED1" s="77" t="s">
        <v>8316</v>
      </c>
      <c r="LEE1" s="77" t="s">
        <v>8317</v>
      </c>
      <c r="LEF1" s="77" t="s">
        <v>8318</v>
      </c>
      <c r="LEG1" s="77" t="s">
        <v>8319</v>
      </c>
      <c r="LEH1" s="77" t="s">
        <v>8320</v>
      </c>
      <c r="LEI1" s="77" t="s">
        <v>8321</v>
      </c>
      <c r="LEJ1" s="77" t="s">
        <v>8322</v>
      </c>
      <c r="LEK1" s="77" t="s">
        <v>8323</v>
      </c>
      <c r="LEL1" s="77" t="s">
        <v>8324</v>
      </c>
      <c r="LEM1" s="77" t="s">
        <v>8325</v>
      </c>
      <c r="LEN1" s="77" t="s">
        <v>8326</v>
      </c>
      <c r="LEO1" s="77" t="s">
        <v>8327</v>
      </c>
      <c r="LEP1" s="77" t="s">
        <v>8328</v>
      </c>
      <c r="LEQ1" s="77" t="s">
        <v>8329</v>
      </c>
      <c r="LER1" s="77" t="s">
        <v>8330</v>
      </c>
      <c r="LES1" s="77" t="s">
        <v>8331</v>
      </c>
      <c r="LET1" s="77" t="s">
        <v>8332</v>
      </c>
      <c r="LEU1" s="77" t="s">
        <v>8333</v>
      </c>
      <c r="LEV1" s="77" t="s">
        <v>8334</v>
      </c>
      <c r="LEW1" s="77" t="s">
        <v>8335</v>
      </c>
      <c r="LEX1" s="77" t="s">
        <v>8336</v>
      </c>
      <c r="LEY1" s="77" t="s">
        <v>8337</v>
      </c>
      <c r="LEZ1" s="77" t="s">
        <v>8338</v>
      </c>
      <c r="LFA1" s="77" t="s">
        <v>8339</v>
      </c>
      <c r="LFB1" s="77" t="s">
        <v>8340</v>
      </c>
      <c r="LFC1" s="77" t="s">
        <v>8341</v>
      </c>
      <c r="LFD1" s="77" t="s">
        <v>8342</v>
      </c>
      <c r="LFE1" s="77" t="s">
        <v>8343</v>
      </c>
      <c r="LFF1" s="77" t="s">
        <v>8344</v>
      </c>
      <c r="LFG1" s="77" t="s">
        <v>8345</v>
      </c>
      <c r="LFH1" s="77" t="s">
        <v>8346</v>
      </c>
      <c r="LFI1" s="77" t="s">
        <v>8347</v>
      </c>
      <c r="LFJ1" s="77" t="s">
        <v>8348</v>
      </c>
      <c r="LFK1" s="77" t="s">
        <v>8349</v>
      </c>
      <c r="LFL1" s="77" t="s">
        <v>8350</v>
      </c>
      <c r="LFM1" s="77" t="s">
        <v>8351</v>
      </c>
      <c r="LFN1" s="77" t="s">
        <v>8352</v>
      </c>
      <c r="LFO1" s="77" t="s">
        <v>8353</v>
      </c>
      <c r="LFP1" s="77" t="s">
        <v>8354</v>
      </c>
      <c r="LFQ1" s="77" t="s">
        <v>8355</v>
      </c>
      <c r="LFR1" s="77" t="s">
        <v>8356</v>
      </c>
      <c r="LFS1" s="77" t="s">
        <v>8357</v>
      </c>
      <c r="LFT1" s="77" t="s">
        <v>8358</v>
      </c>
      <c r="LFU1" s="77" t="s">
        <v>8359</v>
      </c>
      <c r="LFV1" s="77" t="s">
        <v>8360</v>
      </c>
      <c r="LFW1" s="77" t="s">
        <v>8361</v>
      </c>
      <c r="LFX1" s="77" t="s">
        <v>8362</v>
      </c>
      <c r="LFY1" s="77" t="s">
        <v>8363</v>
      </c>
      <c r="LFZ1" s="77" t="s">
        <v>8364</v>
      </c>
      <c r="LGA1" s="77" t="s">
        <v>8365</v>
      </c>
      <c r="LGB1" s="77" t="s">
        <v>8366</v>
      </c>
      <c r="LGC1" s="77" t="s">
        <v>8367</v>
      </c>
      <c r="LGD1" s="77" t="s">
        <v>8368</v>
      </c>
      <c r="LGE1" s="77" t="s">
        <v>8369</v>
      </c>
      <c r="LGF1" s="77" t="s">
        <v>8370</v>
      </c>
      <c r="LGG1" s="77" t="s">
        <v>8371</v>
      </c>
      <c r="LGH1" s="77" t="s">
        <v>8372</v>
      </c>
      <c r="LGI1" s="77" t="s">
        <v>8373</v>
      </c>
      <c r="LGJ1" s="77" t="s">
        <v>8374</v>
      </c>
      <c r="LGK1" s="77" t="s">
        <v>8375</v>
      </c>
      <c r="LGL1" s="77" t="s">
        <v>8376</v>
      </c>
      <c r="LGM1" s="77" t="s">
        <v>8377</v>
      </c>
      <c r="LGN1" s="77" t="s">
        <v>8378</v>
      </c>
      <c r="LGO1" s="77" t="s">
        <v>8379</v>
      </c>
      <c r="LGP1" s="77" t="s">
        <v>8380</v>
      </c>
      <c r="LGQ1" s="77" t="s">
        <v>8381</v>
      </c>
      <c r="LGR1" s="77" t="s">
        <v>8382</v>
      </c>
      <c r="LGS1" s="77" t="s">
        <v>8383</v>
      </c>
      <c r="LGT1" s="77" t="s">
        <v>8384</v>
      </c>
      <c r="LGU1" s="77" t="s">
        <v>8385</v>
      </c>
      <c r="LGV1" s="77" t="s">
        <v>8386</v>
      </c>
      <c r="LGW1" s="77" t="s">
        <v>8387</v>
      </c>
      <c r="LGX1" s="77" t="s">
        <v>8388</v>
      </c>
      <c r="LGY1" s="77" t="s">
        <v>8389</v>
      </c>
      <c r="LGZ1" s="77" t="s">
        <v>8390</v>
      </c>
      <c r="LHA1" s="77" t="s">
        <v>8391</v>
      </c>
      <c r="LHB1" s="77" t="s">
        <v>8392</v>
      </c>
      <c r="LHC1" s="77" t="s">
        <v>8393</v>
      </c>
      <c r="LHD1" s="77" t="s">
        <v>8394</v>
      </c>
      <c r="LHE1" s="77" t="s">
        <v>8395</v>
      </c>
      <c r="LHF1" s="77" t="s">
        <v>8396</v>
      </c>
      <c r="LHG1" s="77" t="s">
        <v>8397</v>
      </c>
      <c r="LHH1" s="77" t="s">
        <v>8398</v>
      </c>
      <c r="LHI1" s="77" t="s">
        <v>8399</v>
      </c>
      <c r="LHJ1" s="77" t="s">
        <v>8400</v>
      </c>
      <c r="LHK1" s="77" t="s">
        <v>8401</v>
      </c>
      <c r="LHL1" s="77" t="s">
        <v>8402</v>
      </c>
      <c r="LHM1" s="77" t="s">
        <v>8403</v>
      </c>
      <c r="LHN1" s="77" t="s">
        <v>8404</v>
      </c>
      <c r="LHO1" s="77" t="s">
        <v>8405</v>
      </c>
      <c r="LHP1" s="77" t="s">
        <v>8406</v>
      </c>
      <c r="LHQ1" s="77" t="s">
        <v>8407</v>
      </c>
      <c r="LHR1" s="77" t="s">
        <v>8408</v>
      </c>
      <c r="LHS1" s="77" t="s">
        <v>8409</v>
      </c>
      <c r="LHT1" s="77" t="s">
        <v>8410</v>
      </c>
      <c r="LHU1" s="77" t="s">
        <v>8411</v>
      </c>
      <c r="LHV1" s="77" t="s">
        <v>8412</v>
      </c>
      <c r="LHW1" s="77" t="s">
        <v>8413</v>
      </c>
      <c r="LHX1" s="77" t="s">
        <v>8414</v>
      </c>
      <c r="LHY1" s="77" t="s">
        <v>8415</v>
      </c>
      <c r="LHZ1" s="77" t="s">
        <v>8416</v>
      </c>
      <c r="LIA1" s="77" t="s">
        <v>8417</v>
      </c>
      <c r="LIB1" s="77" t="s">
        <v>8418</v>
      </c>
      <c r="LIC1" s="77" t="s">
        <v>8419</v>
      </c>
      <c r="LID1" s="77" t="s">
        <v>8420</v>
      </c>
      <c r="LIE1" s="77" t="s">
        <v>8421</v>
      </c>
      <c r="LIF1" s="77" t="s">
        <v>8422</v>
      </c>
      <c r="LIG1" s="77" t="s">
        <v>8423</v>
      </c>
      <c r="LIH1" s="77" t="s">
        <v>8424</v>
      </c>
      <c r="LII1" s="77" t="s">
        <v>8425</v>
      </c>
      <c r="LIJ1" s="77" t="s">
        <v>8426</v>
      </c>
      <c r="LIK1" s="77" t="s">
        <v>8427</v>
      </c>
      <c r="LIL1" s="77" t="s">
        <v>8428</v>
      </c>
      <c r="LIM1" s="77" t="s">
        <v>8429</v>
      </c>
      <c r="LIN1" s="77" t="s">
        <v>8430</v>
      </c>
      <c r="LIO1" s="77" t="s">
        <v>8431</v>
      </c>
      <c r="LIP1" s="77" t="s">
        <v>8432</v>
      </c>
      <c r="LIQ1" s="77" t="s">
        <v>8433</v>
      </c>
      <c r="LIR1" s="77" t="s">
        <v>8434</v>
      </c>
      <c r="LIS1" s="77" t="s">
        <v>8435</v>
      </c>
      <c r="LIT1" s="77" t="s">
        <v>8436</v>
      </c>
      <c r="LIU1" s="77" t="s">
        <v>8437</v>
      </c>
      <c r="LIV1" s="77" t="s">
        <v>8438</v>
      </c>
      <c r="LIW1" s="77" t="s">
        <v>8439</v>
      </c>
      <c r="LIX1" s="77" t="s">
        <v>8440</v>
      </c>
      <c r="LIY1" s="77" t="s">
        <v>8441</v>
      </c>
      <c r="LIZ1" s="77" t="s">
        <v>8442</v>
      </c>
      <c r="LJA1" s="77" t="s">
        <v>8443</v>
      </c>
      <c r="LJB1" s="77" t="s">
        <v>8444</v>
      </c>
      <c r="LJC1" s="77" t="s">
        <v>8445</v>
      </c>
      <c r="LJD1" s="77" t="s">
        <v>8446</v>
      </c>
      <c r="LJE1" s="77" t="s">
        <v>8447</v>
      </c>
      <c r="LJF1" s="77" t="s">
        <v>8448</v>
      </c>
      <c r="LJG1" s="77" t="s">
        <v>8449</v>
      </c>
      <c r="LJH1" s="77" t="s">
        <v>8450</v>
      </c>
      <c r="LJI1" s="77" t="s">
        <v>8451</v>
      </c>
      <c r="LJJ1" s="77" t="s">
        <v>8452</v>
      </c>
      <c r="LJK1" s="77" t="s">
        <v>8453</v>
      </c>
      <c r="LJL1" s="77" t="s">
        <v>8454</v>
      </c>
      <c r="LJM1" s="77" t="s">
        <v>8455</v>
      </c>
      <c r="LJN1" s="77" t="s">
        <v>8456</v>
      </c>
      <c r="LJO1" s="77" t="s">
        <v>8457</v>
      </c>
      <c r="LJP1" s="77" t="s">
        <v>8458</v>
      </c>
      <c r="LJQ1" s="77" t="s">
        <v>8459</v>
      </c>
      <c r="LJR1" s="77" t="s">
        <v>8460</v>
      </c>
      <c r="LJS1" s="77" t="s">
        <v>8461</v>
      </c>
      <c r="LJT1" s="77" t="s">
        <v>8462</v>
      </c>
      <c r="LJU1" s="77" t="s">
        <v>8463</v>
      </c>
      <c r="LJV1" s="77" t="s">
        <v>8464</v>
      </c>
      <c r="LJW1" s="77" t="s">
        <v>8465</v>
      </c>
      <c r="LJX1" s="77" t="s">
        <v>8466</v>
      </c>
      <c r="LJY1" s="77" t="s">
        <v>8467</v>
      </c>
      <c r="LJZ1" s="77" t="s">
        <v>8468</v>
      </c>
      <c r="LKA1" s="77" t="s">
        <v>8469</v>
      </c>
      <c r="LKB1" s="77" t="s">
        <v>8470</v>
      </c>
      <c r="LKC1" s="77" t="s">
        <v>8471</v>
      </c>
      <c r="LKD1" s="77" t="s">
        <v>8472</v>
      </c>
      <c r="LKE1" s="77" t="s">
        <v>8473</v>
      </c>
      <c r="LKF1" s="77" t="s">
        <v>8474</v>
      </c>
      <c r="LKG1" s="77" t="s">
        <v>8475</v>
      </c>
      <c r="LKH1" s="77" t="s">
        <v>8476</v>
      </c>
      <c r="LKI1" s="77" t="s">
        <v>8477</v>
      </c>
      <c r="LKJ1" s="77" t="s">
        <v>8478</v>
      </c>
      <c r="LKK1" s="77" t="s">
        <v>8479</v>
      </c>
      <c r="LKL1" s="77" t="s">
        <v>8480</v>
      </c>
      <c r="LKM1" s="77" t="s">
        <v>8481</v>
      </c>
      <c r="LKN1" s="77" t="s">
        <v>8482</v>
      </c>
      <c r="LKO1" s="77" t="s">
        <v>8483</v>
      </c>
      <c r="LKP1" s="77" t="s">
        <v>8484</v>
      </c>
      <c r="LKQ1" s="77" t="s">
        <v>8485</v>
      </c>
      <c r="LKR1" s="77" t="s">
        <v>8486</v>
      </c>
      <c r="LKS1" s="77" t="s">
        <v>8487</v>
      </c>
      <c r="LKT1" s="77" t="s">
        <v>8488</v>
      </c>
      <c r="LKU1" s="77" t="s">
        <v>8489</v>
      </c>
      <c r="LKV1" s="77" t="s">
        <v>8490</v>
      </c>
      <c r="LKW1" s="77" t="s">
        <v>8491</v>
      </c>
      <c r="LKX1" s="77" t="s">
        <v>8492</v>
      </c>
      <c r="LKY1" s="77" t="s">
        <v>8493</v>
      </c>
      <c r="LKZ1" s="77" t="s">
        <v>8494</v>
      </c>
      <c r="LLA1" s="77" t="s">
        <v>8495</v>
      </c>
      <c r="LLB1" s="77" t="s">
        <v>8496</v>
      </c>
      <c r="LLC1" s="77" t="s">
        <v>8497</v>
      </c>
      <c r="LLD1" s="77" t="s">
        <v>8498</v>
      </c>
      <c r="LLE1" s="77" t="s">
        <v>8499</v>
      </c>
      <c r="LLF1" s="77" t="s">
        <v>8500</v>
      </c>
      <c r="LLG1" s="77" t="s">
        <v>8501</v>
      </c>
      <c r="LLH1" s="77" t="s">
        <v>8502</v>
      </c>
      <c r="LLI1" s="77" t="s">
        <v>8503</v>
      </c>
      <c r="LLJ1" s="77" t="s">
        <v>8504</v>
      </c>
      <c r="LLK1" s="77" t="s">
        <v>8505</v>
      </c>
      <c r="LLL1" s="77" t="s">
        <v>8506</v>
      </c>
      <c r="LLM1" s="77" t="s">
        <v>8507</v>
      </c>
      <c r="LLN1" s="77" t="s">
        <v>8508</v>
      </c>
      <c r="LLO1" s="77" t="s">
        <v>8509</v>
      </c>
      <c r="LLP1" s="77" t="s">
        <v>8510</v>
      </c>
      <c r="LLQ1" s="77" t="s">
        <v>8511</v>
      </c>
      <c r="LLR1" s="77" t="s">
        <v>8512</v>
      </c>
      <c r="LLS1" s="77" t="s">
        <v>8513</v>
      </c>
      <c r="LLT1" s="77" t="s">
        <v>8514</v>
      </c>
      <c r="LLU1" s="77" t="s">
        <v>8515</v>
      </c>
      <c r="LLV1" s="77" t="s">
        <v>8516</v>
      </c>
      <c r="LLW1" s="77" t="s">
        <v>8517</v>
      </c>
      <c r="LLX1" s="77" t="s">
        <v>8518</v>
      </c>
      <c r="LLY1" s="77" t="s">
        <v>8519</v>
      </c>
      <c r="LLZ1" s="77" t="s">
        <v>8520</v>
      </c>
      <c r="LMA1" s="77" t="s">
        <v>8521</v>
      </c>
      <c r="LMB1" s="77" t="s">
        <v>8522</v>
      </c>
      <c r="LMC1" s="77" t="s">
        <v>8523</v>
      </c>
      <c r="LMD1" s="77" t="s">
        <v>8524</v>
      </c>
      <c r="LME1" s="77" t="s">
        <v>8525</v>
      </c>
      <c r="LMF1" s="77" t="s">
        <v>8526</v>
      </c>
      <c r="LMG1" s="77" t="s">
        <v>8527</v>
      </c>
      <c r="LMH1" s="77" t="s">
        <v>8528</v>
      </c>
      <c r="LMI1" s="77" t="s">
        <v>8529</v>
      </c>
      <c r="LMJ1" s="77" t="s">
        <v>8530</v>
      </c>
      <c r="LMK1" s="77" t="s">
        <v>8531</v>
      </c>
      <c r="LML1" s="77" t="s">
        <v>8532</v>
      </c>
      <c r="LMM1" s="77" t="s">
        <v>8533</v>
      </c>
      <c r="LMN1" s="77" t="s">
        <v>8534</v>
      </c>
      <c r="LMO1" s="77" t="s">
        <v>8535</v>
      </c>
      <c r="LMP1" s="77" t="s">
        <v>8536</v>
      </c>
      <c r="LMQ1" s="77" t="s">
        <v>8537</v>
      </c>
      <c r="LMR1" s="77" t="s">
        <v>8538</v>
      </c>
      <c r="LMS1" s="77" t="s">
        <v>8539</v>
      </c>
      <c r="LMT1" s="77" t="s">
        <v>8540</v>
      </c>
      <c r="LMU1" s="77" t="s">
        <v>8541</v>
      </c>
      <c r="LMV1" s="77" t="s">
        <v>8542</v>
      </c>
      <c r="LMW1" s="77" t="s">
        <v>8543</v>
      </c>
      <c r="LMX1" s="77" t="s">
        <v>8544</v>
      </c>
      <c r="LMY1" s="77" t="s">
        <v>8545</v>
      </c>
      <c r="LMZ1" s="77" t="s">
        <v>8546</v>
      </c>
      <c r="LNA1" s="77" t="s">
        <v>8547</v>
      </c>
      <c r="LNB1" s="77" t="s">
        <v>8548</v>
      </c>
      <c r="LNC1" s="77" t="s">
        <v>8549</v>
      </c>
      <c r="LND1" s="77" t="s">
        <v>8550</v>
      </c>
      <c r="LNE1" s="77" t="s">
        <v>8551</v>
      </c>
      <c r="LNF1" s="77" t="s">
        <v>8552</v>
      </c>
      <c r="LNG1" s="77" t="s">
        <v>8553</v>
      </c>
      <c r="LNH1" s="77" t="s">
        <v>8554</v>
      </c>
      <c r="LNI1" s="77" t="s">
        <v>8555</v>
      </c>
      <c r="LNJ1" s="77" t="s">
        <v>8556</v>
      </c>
      <c r="LNK1" s="77" t="s">
        <v>8557</v>
      </c>
      <c r="LNL1" s="77" t="s">
        <v>8558</v>
      </c>
      <c r="LNM1" s="77" t="s">
        <v>8559</v>
      </c>
      <c r="LNN1" s="77" t="s">
        <v>8560</v>
      </c>
      <c r="LNO1" s="77" t="s">
        <v>8561</v>
      </c>
      <c r="LNP1" s="77" t="s">
        <v>8562</v>
      </c>
      <c r="LNQ1" s="77" t="s">
        <v>8563</v>
      </c>
      <c r="LNR1" s="77" t="s">
        <v>8564</v>
      </c>
      <c r="LNS1" s="77" t="s">
        <v>8565</v>
      </c>
      <c r="LNT1" s="77" t="s">
        <v>8566</v>
      </c>
      <c r="LNU1" s="77" t="s">
        <v>8567</v>
      </c>
      <c r="LNV1" s="77" t="s">
        <v>8568</v>
      </c>
      <c r="LNW1" s="77" t="s">
        <v>8569</v>
      </c>
      <c r="LNX1" s="77" t="s">
        <v>8570</v>
      </c>
      <c r="LNY1" s="77" t="s">
        <v>8571</v>
      </c>
      <c r="LNZ1" s="77" t="s">
        <v>8572</v>
      </c>
      <c r="LOA1" s="77" t="s">
        <v>8573</v>
      </c>
      <c r="LOB1" s="77" t="s">
        <v>8574</v>
      </c>
      <c r="LOC1" s="77" t="s">
        <v>8575</v>
      </c>
      <c r="LOD1" s="77" t="s">
        <v>8576</v>
      </c>
      <c r="LOE1" s="77" t="s">
        <v>8577</v>
      </c>
      <c r="LOF1" s="77" t="s">
        <v>8578</v>
      </c>
      <c r="LOG1" s="77" t="s">
        <v>8579</v>
      </c>
      <c r="LOH1" s="77" t="s">
        <v>8580</v>
      </c>
      <c r="LOI1" s="77" t="s">
        <v>8581</v>
      </c>
      <c r="LOJ1" s="77" t="s">
        <v>8582</v>
      </c>
      <c r="LOK1" s="77" t="s">
        <v>8583</v>
      </c>
      <c r="LOL1" s="77" t="s">
        <v>8584</v>
      </c>
      <c r="LOM1" s="77" t="s">
        <v>8585</v>
      </c>
      <c r="LON1" s="77" t="s">
        <v>8586</v>
      </c>
      <c r="LOO1" s="77" t="s">
        <v>8587</v>
      </c>
      <c r="LOP1" s="77" t="s">
        <v>8588</v>
      </c>
      <c r="LOQ1" s="77" t="s">
        <v>8589</v>
      </c>
      <c r="LOR1" s="77" t="s">
        <v>8590</v>
      </c>
      <c r="LOS1" s="77" t="s">
        <v>8591</v>
      </c>
      <c r="LOT1" s="77" t="s">
        <v>8592</v>
      </c>
      <c r="LOU1" s="77" t="s">
        <v>8593</v>
      </c>
      <c r="LOV1" s="77" t="s">
        <v>8594</v>
      </c>
      <c r="LOW1" s="77" t="s">
        <v>8595</v>
      </c>
      <c r="LOX1" s="77" t="s">
        <v>8596</v>
      </c>
      <c r="LOY1" s="77" t="s">
        <v>8597</v>
      </c>
      <c r="LOZ1" s="77" t="s">
        <v>8598</v>
      </c>
      <c r="LPA1" s="77" t="s">
        <v>8599</v>
      </c>
      <c r="LPB1" s="77" t="s">
        <v>8600</v>
      </c>
      <c r="LPC1" s="77" t="s">
        <v>8601</v>
      </c>
      <c r="LPD1" s="77" t="s">
        <v>8602</v>
      </c>
      <c r="LPE1" s="77" t="s">
        <v>8603</v>
      </c>
      <c r="LPF1" s="77" t="s">
        <v>8604</v>
      </c>
      <c r="LPG1" s="77" t="s">
        <v>8605</v>
      </c>
      <c r="LPH1" s="77" t="s">
        <v>8606</v>
      </c>
      <c r="LPI1" s="77" t="s">
        <v>8607</v>
      </c>
      <c r="LPJ1" s="77" t="s">
        <v>8608</v>
      </c>
      <c r="LPK1" s="77" t="s">
        <v>8609</v>
      </c>
      <c r="LPL1" s="77" t="s">
        <v>8610</v>
      </c>
      <c r="LPM1" s="77" t="s">
        <v>8611</v>
      </c>
      <c r="LPN1" s="77" t="s">
        <v>8612</v>
      </c>
      <c r="LPO1" s="77" t="s">
        <v>8613</v>
      </c>
      <c r="LPP1" s="77" t="s">
        <v>8614</v>
      </c>
      <c r="LPQ1" s="77" t="s">
        <v>8615</v>
      </c>
      <c r="LPR1" s="77" t="s">
        <v>8616</v>
      </c>
      <c r="LPS1" s="77" t="s">
        <v>8617</v>
      </c>
      <c r="LPT1" s="77" t="s">
        <v>8618</v>
      </c>
      <c r="LPU1" s="77" t="s">
        <v>8619</v>
      </c>
      <c r="LPV1" s="77" t="s">
        <v>8620</v>
      </c>
      <c r="LPW1" s="77" t="s">
        <v>8621</v>
      </c>
      <c r="LPX1" s="77" t="s">
        <v>8622</v>
      </c>
      <c r="LPY1" s="77" t="s">
        <v>8623</v>
      </c>
      <c r="LPZ1" s="77" t="s">
        <v>8624</v>
      </c>
      <c r="LQA1" s="77" t="s">
        <v>8625</v>
      </c>
      <c r="LQB1" s="77" t="s">
        <v>8626</v>
      </c>
      <c r="LQC1" s="77" t="s">
        <v>8627</v>
      </c>
      <c r="LQD1" s="77" t="s">
        <v>8628</v>
      </c>
      <c r="LQE1" s="77" t="s">
        <v>8629</v>
      </c>
      <c r="LQF1" s="77" t="s">
        <v>8630</v>
      </c>
      <c r="LQG1" s="77" t="s">
        <v>8631</v>
      </c>
      <c r="LQH1" s="77" t="s">
        <v>8632</v>
      </c>
      <c r="LQI1" s="77" t="s">
        <v>8633</v>
      </c>
      <c r="LQJ1" s="77" t="s">
        <v>8634</v>
      </c>
      <c r="LQK1" s="77" t="s">
        <v>8635</v>
      </c>
      <c r="LQL1" s="77" t="s">
        <v>8636</v>
      </c>
      <c r="LQM1" s="77" t="s">
        <v>8637</v>
      </c>
      <c r="LQN1" s="77" t="s">
        <v>8638</v>
      </c>
      <c r="LQO1" s="77" t="s">
        <v>8639</v>
      </c>
      <c r="LQP1" s="77" t="s">
        <v>8640</v>
      </c>
      <c r="LQQ1" s="77" t="s">
        <v>8641</v>
      </c>
      <c r="LQR1" s="77" t="s">
        <v>8642</v>
      </c>
      <c r="LQS1" s="77" t="s">
        <v>8643</v>
      </c>
      <c r="LQT1" s="77" t="s">
        <v>8644</v>
      </c>
      <c r="LQU1" s="77" t="s">
        <v>8645</v>
      </c>
      <c r="LQV1" s="77" t="s">
        <v>8646</v>
      </c>
      <c r="LQW1" s="77" t="s">
        <v>8647</v>
      </c>
      <c r="LQX1" s="77" t="s">
        <v>8648</v>
      </c>
      <c r="LQY1" s="77" t="s">
        <v>8649</v>
      </c>
      <c r="LQZ1" s="77" t="s">
        <v>8650</v>
      </c>
      <c r="LRA1" s="77" t="s">
        <v>8651</v>
      </c>
      <c r="LRB1" s="77" t="s">
        <v>8652</v>
      </c>
      <c r="LRC1" s="77" t="s">
        <v>8653</v>
      </c>
      <c r="LRD1" s="77" t="s">
        <v>8654</v>
      </c>
      <c r="LRE1" s="77" t="s">
        <v>8655</v>
      </c>
      <c r="LRF1" s="77" t="s">
        <v>8656</v>
      </c>
      <c r="LRG1" s="77" t="s">
        <v>8657</v>
      </c>
      <c r="LRH1" s="77" t="s">
        <v>8658</v>
      </c>
      <c r="LRI1" s="77" t="s">
        <v>8659</v>
      </c>
      <c r="LRJ1" s="77" t="s">
        <v>8660</v>
      </c>
      <c r="LRK1" s="77" t="s">
        <v>8661</v>
      </c>
      <c r="LRL1" s="77" t="s">
        <v>8662</v>
      </c>
      <c r="LRM1" s="77" t="s">
        <v>8663</v>
      </c>
      <c r="LRN1" s="77" t="s">
        <v>8664</v>
      </c>
      <c r="LRO1" s="77" t="s">
        <v>8665</v>
      </c>
      <c r="LRP1" s="77" t="s">
        <v>8666</v>
      </c>
      <c r="LRQ1" s="77" t="s">
        <v>8667</v>
      </c>
      <c r="LRR1" s="77" t="s">
        <v>8668</v>
      </c>
      <c r="LRS1" s="77" t="s">
        <v>8669</v>
      </c>
      <c r="LRT1" s="77" t="s">
        <v>8670</v>
      </c>
      <c r="LRU1" s="77" t="s">
        <v>8671</v>
      </c>
      <c r="LRV1" s="77" t="s">
        <v>8672</v>
      </c>
      <c r="LRW1" s="77" t="s">
        <v>8673</v>
      </c>
      <c r="LRX1" s="77" t="s">
        <v>8674</v>
      </c>
      <c r="LRY1" s="77" t="s">
        <v>8675</v>
      </c>
      <c r="LRZ1" s="77" t="s">
        <v>8676</v>
      </c>
      <c r="LSA1" s="77" t="s">
        <v>8677</v>
      </c>
      <c r="LSB1" s="77" t="s">
        <v>8678</v>
      </c>
      <c r="LSC1" s="77" t="s">
        <v>8679</v>
      </c>
      <c r="LSD1" s="77" t="s">
        <v>8680</v>
      </c>
      <c r="LSE1" s="77" t="s">
        <v>8681</v>
      </c>
      <c r="LSF1" s="77" t="s">
        <v>8682</v>
      </c>
      <c r="LSG1" s="77" t="s">
        <v>8683</v>
      </c>
      <c r="LSH1" s="77" t="s">
        <v>8684</v>
      </c>
      <c r="LSI1" s="77" t="s">
        <v>8685</v>
      </c>
      <c r="LSJ1" s="77" t="s">
        <v>8686</v>
      </c>
      <c r="LSK1" s="77" t="s">
        <v>8687</v>
      </c>
      <c r="LSL1" s="77" t="s">
        <v>8688</v>
      </c>
      <c r="LSM1" s="77" t="s">
        <v>8689</v>
      </c>
      <c r="LSN1" s="77" t="s">
        <v>8690</v>
      </c>
      <c r="LSO1" s="77" t="s">
        <v>8691</v>
      </c>
      <c r="LSP1" s="77" t="s">
        <v>8692</v>
      </c>
      <c r="LSQ1" s="77" t="s">
        <v>8693</v>
      </c>
      <c r="LSR1" s="77" t="s">
        <v>8694</v>
      </c>
      <c r="LSS1" s="77" t="s">
        <v>8695</v>
      </c>
      <c r="LST1" s="77" t="s">
        <v>8696</v>
      </c>
      <c r="LSU1" s="77" t="s">
        <v>8697</v>
      </c>
      <c r="LSV1" s="77" t="s">
        <v>8698</v>
      </c>
      <c r="LSW1" s="77" t="s">
        <v>8699</v>
      </c>
      <c r="LSX1" s="77" t="s">
        <v>8700</v>
      </c>
      <c r="LSY1" s="77" t="s">
        <v>8701</v>
      </c>
      <c r="LSZ1" s="77" t="s">
        <v>8702</v>
      </c>
      <c r="LTA1" s="77" t="s">
        <v>8703</v>
      </c>
      <c r="LTB1" s="77" t="s">
        <v>8704</v>
      </c>
      <c r="LTC1" s="77" t="s">
        <v>8705</v>
      </c>
      <c r="LTD1" s="77" t="s">
        <v>8706</v>
      </c>
      <c r="LTE1" s="77" t="s">
        <v>8707</v>
      </c>
      <c r="LTF1" s="77" t="s">
        <v>8708</v>
      </c>
      <c r="LTG1" s="77" t="s">
        <v>8709</v>
      </c>
      <c r="LTH1" s="77" t="s">
        <v>8710</v>
      </c>
      <c r="LTI1" s="77" t="s">
        <v>8711</v>
      </c>
      <c r="LTJ1" s="77" t="s">
        <v>8712</v>
      </c>
      <c r="LTK1" s="77" t="s">
        <v>8713</v>
      </c>
      <c r="LTL1" s="77" t="s">
        <v>8714</v>
      </c>
      <c r="LTM1" s="77" t="s">
        <v>8715</v>
      </c>
      <c r="LTN1" s="77" t="s">
        <v>8716</v>
      </c>
      <c r="LTO1" s="77" t="s">
        <v>8717</v>
      </c>
      <c r="LTP1" s="77" t="s">
        <v>8718</v>
      </c>
      <c r="LTQ1" s="77" t="s">
        <v>8719</v>
      </c>
      <c r="LTR1" s="77" t="s">
        <v>8720</v>
      </c>
      <c r="LTS1" s="77" t="s">
        <v>8721</v>
      </c>
      <c r="LTT1" s="77" t="s">
        <v>8722</v>
      </c>
      <c r="LTU1" s="77" t="s">
        <v>8723</v>
      </c>
      <c r="LTV1" s="77" t="s">
        <v>8724</v>
      </c>
      <c r="LTW1" s="77" t="s">
        <v>8725</v>
      </c>
      <c r="LTX1" s="77" t="s">
        <v>8726</v>
      </c>
      <c r="LTY1" s="77" t="s">
        <v>8727</v>
      </c>
      <c r="LTZ1" s="77" t="s">
        <v>8728</v>
      </c>
      <c r="LUA1" s="77" t="s">
        <v>8729</v>
      </c>
      <c r="LUB1" s="77" t="s">
        <v>8730</v>
      </c>
      <c r="LUC1" s="77" t="s">
        <v>8731</v>
      </c>
      <c r="LUD1" s="77" t="s">
        <v>8732</v>
      </c>
      <c r="LUE1" s="77" t="s">
        <v>8733</v>
      </c>
      <c r="LUF1" s="77" t="s">
        <v>8734</v>
      </c>
      <c r="LUG1" s="77" t="s">
        <v>8735</v>
      </c>
      <c r="LUH1" s="77" t="s">
        <v>8736</v>
      </c>
      <c r="LUI1" s="77" t="s">
        <v>8737</v>
      </c>
      <c r="LUJ1" s="77" t="s">
        <v>8738</v>
      </c>
      <c r="LUK1" s="77" t="s">
        <v>8739</v>
      </c>
      <c r="LUL1" s="77" t="s">
        <v>8740</v>
      </c>
      <c r="LUM1" s="77" t="s">
        <v>8741</v>
      </c>
      <c r="LUN1" s="77" t="s">
        <v>8742</v>
      </c>
      <c r="LUO1" s="77" t="s">
        <v>8743</v>
      </c>
      <c r="LUP1" s="77" t="s">
        <v>8744</v>
      </c>
      <c r="LUQ1" s="77" t="s">
        <v>8745</v>
      </c>
      <c r="LUR1" s="77" t="s">
        <v>8746</v>
      </c>
      <c r="LUS1" s="77" t="s">
        <v>8747</v>
      </c>
      <c r="LUT1" s="77" t="s">
        <v>8748</v>
      </c>
      <c r="LUU1" s="77" t="s">
        <v>8749</v>
      </c>
      <c r="LUV1" s="77" t="s">
        <v>8750</v>
      </c>
      <c r="LUW1" s="77" t="s">
        <v>8751</v>
      </c>
      <c r="LUX1" s="77" t="s">
        <v>8752</v>
      </c>
      <c r="LUY1" s="77" t="s">
        <v>8753</v>
      </c>
      <c r="LUZ1" s="77" t="s">
        <v>8754</v>
      </c>
      <c r="LVA1" s="77" t="s">
        <v>8755</v>
      </c>
      <c r="LVB1" s="77" t="s">
        <v>8756</v>
      </c>
      <c r="LVC1" s="77" t="s">
        <v>8757</v>
      </c>
      <c r="LVD1" s="77" t="s">
        <v>8758</v>
      </c>
      <c r="LVE1" s="77" t="s">
        <v>8759</v>
      </c>
      <c r="LVF1" s="77" t="s">
        <v>8760</v>
      </c>
      <c r="LVG1" s="77" t="s">
        <v>8761</v>
      </c>
      <c r="LVH1" s="77" t="s">
        <v>8762</v>
      </c>
      <c r="LVI1" s="77" t="s">
        <v>8763</v>
      </c>
      <c r="LVJ1" s="77" t="s">
        <v>8764</v>
      </c>
      <c r="LVK1" s="77" t="s">
        <v>8765</v>
      </c>
      <c r="LVL1" s="77" t="s">
        <v>8766</v>
      </c>
      <c r="LVM1" s="77" t="s">
        <v>8767</v>
      </c>
      <c r="LVN1" s="77" t="s">
        <v>8768</v>
      </c>
      <c r="LVO1" s="77" t="s">
        <v>8769</v>
      </c>
      <c r="LVP1" s="77" t="s">
        <v>8770</v>
      </c>
      <c r="LVQ1" s="77" t="s">
        <v>8771</v>
      </c>
      <c r="LVR1" s="77" t="s">
        <v>8772</v>
      </c>
      <c r="LVS1" s="77" t="s">
        <v>8773</v>
      </c>
      <c r="LVT1" s="77" t="s">
        <v>8774</v>
      </c>
      <c r="LVU1" s="77" t="s">
        <v>8775</v>
      </c>
      <c r="LVV1" s="77" t="s">
        <v>8776</v>
      </c>
      <c r="LVW1" s="77" t="s">
        <v>8777</v>
      </c>
      <c r="LVX1" s="77" t="s">
        <v>8778</v>
      </c>
      <c r="LVY1" s="77" t="s">
        <v>8779</v>
      </c>
      <c r="LVZ1" s="77" t="s">
        <v>8780</v>
      </c>
      <c r="LWA1" s="77" t="s">
        <v>8781</v>
      </c>
      <c r="LWB1" s="77" t="s">
        <v>8782</v>
      </c>
      <c r="LWC1" s="77" t="s">
        <v>8783</v>
      </c>
      <c r="LWD1" s="77" t="s">
        <v>8784</v>
      </c>
      <c r="LWE1" s="77" t="s">
        <v>8785</v>
      </c>
      <c r="LWF1" s="77" t="s">
        <v>8786</v>
      </c>
      <c r="LWG1" s="77" t="s">
        <v>8787</v>
      </c>
      <c r="LWH1" s="77" t="s">
        <v>8788</v>
      </c>
      <c r="LWI1" s="77" t="s">
        <v>8789</v>
      </c>
      <c r="LWJ1" s="77" t="s">
        <v>8790</v>
      </c>
      <c r="LWK1" s="77" t="s">
        <v>8791</v>
      </c>
      <c r="LWL1" s="77" t="s">
        <v>8792</v>
      </c>
      <c r="LWM1" s="77" t="s">
        <v>8793</v>
      </c>
      <c r="LWN1" s="77" t="s">
        <v>8794</v>
      </c>
      <c r="LWO1" s="77" t="s">
        <v>8795</v>
      </c>
      <c r="LWP1" s="77" t="s">
        <v>8796</v>
      </c>
      <c r="LWQ1" s="77" t="s">
        <v>8797</v>
      </c>
      <c r="LWR1" s="77" t="s">
        <v>8798</v>
      </c>
      <c r="LWS1" s="77" t="s">
        <v>8799</v>
      </c>
      <c r="LWT1" s="77" t="s">
        <v>8800</v>
      </c>
      <c r="LWU1" s="77" t="s">
        <v>8801</v>
      </c>
      <c r="LWV1" s="77" t="s">
        <v>8802</v>
      </c>
      <c r="LWW1" s="77" t="s">
        <v>8803</v>
      </c>
      <c r="LWX1" s="77" t="s">
        <v>8804</v>
      </c>
      <c r="LWY1" s="77" t="s">
        <v>8805</v>
      </c>
      <c r="LWZ1" s="77" t="s">
        <v>8806</v>
      </c>
      <c r="LXA1" s="77" t="s">
        <v>8807</v>
      </c>
      <c r="LXB1" s="77" t="s">
        <v>8808</v>
      </c>
      <c r="LXC1" s="77" t="s">
        <v>8809</v>
      </c>
      <c r="LXD1" s="77" t="s">
        <v>8810</v>
      </c>
      <c r="LXE1" s="77" t="s">
        <v>8811</v>
      </c>
      <c r="LXF1" s="77" t="s">
        <v>8812</v>
      </c>
      <c r="LXG1" s="77" t="s">
        <v>8813</v>
      </c>
      <c r="LXH1" s="77" t="s">
        <v>8814</v>
      </c>
      <c r="LXI1" s="77" t="s">
        <v>8815</v>
      </c>
      <c r="LXJ1" s="77" t="s">
        <v>8816</v>
      </c>
      <c r="LXK1" s="77" t="s">
        <v>8817</v>
      </c>
      <c r="LXL1" s="77" t="s">
        <v>8818</v>
      </c>
      <c r="LXM1" s="77" t="s">
        <v>8819</v>
      </c>
      <c r="LXN1" s="77" t="s">
        <v>8820</v>
      </c>
      <c r="LXO1" s="77" t="s">
        <v>8821</v>
      </c>
      <c r="LXP1" s="77" t="s">
        <v>8822</v>
      </c>
      <c r="LXQ1" s="77" t="s">
        <v>8823</v>
      </c>
      <c r="LXR1" s="77" t="s">
        <v>8824</v>
      </c>
      <c r="LXS1" s="77" t="s">
        <v>8825</v>
      </c>
      <c r="LXT1" s="77" t="s">
        <v>8826</v>
      </c>
      <c r="LXU1" s="77" t="s">
        <v>8827</v>
      </c>
      <c r="LXV1" s="77" t="s">
        <v>8828</v>
      </c>
      <c r="LXW1" s="77" t="s">
        <v>8829</v>
      </c>
      <c r="LXX1" s="77" t="s">
        <v>8830</v>
      </c>
      <c r="LXY1" s="77" t="s">
        <v>8831</v>
      </c>
      <c r="LXZ1" s="77" t="s">
        <v>8832</v>
      </c>
      <c r="LYA1" s="77" t="s">
        <v>8833</v>
      </c>
      <c r="LYB1" s="77" t="s">
        <v>8834</v>
      </c>
      <c r="LYC1" s="77" t="s">
        <v>8835</v>
      </c>
      <c r="LYD1" s="77" t="s">
        <v>8836</v>
      </c>
      <c r="LYE1" s="77" t="s">
        <v>8837</v>
      </c>
      <c r="LYF1" s="77" t="s">
        <v>8838</v>
      </c>
      <c r="LYG1" s="77" t="s">
        <v>8839</v>
      </c>
      <c r="LYH1" s="77" t="s">
        <v>8840</v>
      </c>
      <c r="LYI1" s="77" t="s">
        <v>8841</v>
      </c>
      <c r="LYJ1" s="77" t="s">
        <v>8842</v>
      </c>
      <c r="LYK1" s="77" t="s">
        <v>8843</v>
      </c>
      <c r="LYL1" s="77" t="s">
        <v>8844</v>
      </c>
      <c r="LYM1" s="77" t="s">
        <v>8845</v>
      </c>
      <c r="LYN1" s="77" t="s">
        <v>8846</v>
      </c>
      <c r="LYO1" s="77" t="s">
        <v>8847</v>
      </c>
      <c r="LYP1" s="77" t="s">
        <v>8848</v>
      </c>
      <c r="LYQ1" s="77" t="s">
        <v>8849</v>
      </c>
      <c r="LYR1" s="77" t="s">
        <v>8850</v>
      </c>
      <c r="LYS1" s="77" t="s">
        <v>8851</v>
      </c>
      <c r="LYT1" s="77" t="s">
        <v>8852</v>
      </c>
      <c r="LYU1" s="77" t="s">
        <v>8853</v>
      </c>
      <c r="LYV1" s="77" t="s">
        <v>8854</v>
      </c>
      <c r="LYW1" s="77" t="s">
        <v>8855</v>
      </c>
      <c r="LYX1" s="77" t="s">
        <v>8856</v>
      </c>
      <c r="LYY1" s="77" t="s">
        <v>8857</v>
      </c>
      <c r="LYZ1" s="77" t="s">
        <v>8858</v>
      </c>
      <c r="LZA1" s="77" t="s">
        <v>8859</v>
      </c>
      <c r="LZB1" s="77" t="s">
        <v>8860</v>
      </c>
      <c r="LZC1" s="77" t="s">
        <v>8861</v>
      </c>
      <c r="LZD1" s="77" t="s">
        <v>8862</v>
      </c>
      <c r="LZE1" s="77" t="s">
        <v>8863</v>
      </c>
      <c r="LZF1" s="77" t="s">
        <v>8864</v>
      </c>
      <c r="LZG1" s="77" t="s">
        <v>8865</v>
      </c>
      <c r="LZH1" s="77" t="s">
        <v>8866</v>
      </c>
      <c r="LZI1" s="77" t="s">
        <v>8867</v>
      </c>
      <c r="LZJ1" s="77" t="s">
        <v>8868</v>
      </c>
      <c r="LZK1" s="77" t="s">
        <v>8869</v>
      </c>
      <c r="LZL1" s="77" t="s">
        <v>8870</v>
      </c>
      <c r="LZM1" s="77" t="s">
        <v>8871</v>
      </c>
      <c r="LZN1" s="77" t="s">
        <v>8872</v>
      </c>
      <c r="LZO1" s="77" t="s">
        <v>8873</v>
      </c>
      <c r="LZP1" s="77" t="s">
        <v>8874</v>
      </c>
      <c r="LZQ1" s="77" t="s">
        <v>8875</v>
      </c>
      <c r="LZR1" s="77" t="s">
        <v>8876</v>
      </c>
      <c r="LZS1" s="77" t="s">
        <v>8877</v>
      </c>
      <c r="LZT1" s="77" t="s">
        <v>8878</v>
      </c>
      <c r="LZU1" s="77" t="s">
        <v>8879</v>
      </c>
      <c r="LZV1" s="77" t="s">
        <v>8880</v>
      </c>
      <c r="LZW1" s="77" t="s">
        <v>8881</v>
      </c>
      <c r="LZX1" s="77" t="s">
        <v>8882</v>
      </c>
      <c r="LZY1" s="77" t="s">
        <v>8883</v>
      </c>
      <c r="LZZ1" s="77" t="s">
        <v>8884</v>
      </c>
      <c r="MAA1" s="77" t="s">
        <v>8885</v>
      </c>
      <c r="MAB1" s="77" t="s">
        <v>8886</v>
      </c>
      <c r="MAC1" s="77" t="s">
        <v>8887</v>
      </c>
      <c r="MAD1" s="77" t="s">
        <v>8888</v>
      </c>
      <c r="MAE1" s="77" t="s">
        <v>8889</v>
      </c>
      <c r="MAF1" s="77" t="s">
        <v>8890</v>
      </c>
      <c r="MAG1" s="77" t="s">
        <v>8891</v>
      </c>
      <c r="MAH1" s="77" t="s">
        <v>8892</v>
      </c>
      <c r="MAI1" s="77" t="s">
        <v>8893</v>
      </c>
      <c r="MAJ1" s="77" t="s">
        <v>8894</v>
      </c>
      <c r="MAK1" s="77" t="s">
        <v>8895</v>
      </c>
      <c r="MAL1" s="77" t="s">
        <v>8896</v>
      </c>
      <c r="MAM1" s="77" t="s">
        <v>8897</v>
      </c>
      <c r="MAN1" s="77" t="s">
        <v>8898</v>
      </c>
      <c r="MAO1" s="77" t="s">
        <v>8899</v>
      </c>
      <c r="MAP1" s="77" t="s">
        <v>8900</v>
      </c>
      <c r="MAQ1" s="77" t="s">
        <v>8901</v>
      </c>
      <c r="MAR1" s="77" t="s">
        <v>8902</v>
      </c>
      <c r="MAS1" s="77" t="s">
        <v>8903</v>
      </c>
      <c r="MAT1" s="77" t="s">
        <v>8904</v>
      </c>
      <c r="MAU1" s="77" t="s">
        <v>8905</v>
      </c>
      <c r="MAV1" s="77" t="s">
        <v>8906</v>
      </c>
      <c r="MAW1" s="77" t="s">
        <v>8907</v>
      </c>
      <c r="MAX1" s="77" t="s">
        <v>8908</v>
      </c>
      <c r="MAY1" s="77" t="s">
        <v>8909</v>
      </c>
      <c r="MAZ1" s="77" t="s">
        <v>8910</v>
      </c>
      <c r="MBA1" s="77" t="s">
        <v>8911</v>
      </c>
      <c r="MBB1" s="77" t="s">
        <v>8912</v>
      </c>
      <c r="MBC1" s="77" t="s">
        <v>8913</v>
      </c>
      <c r="MBD1" s="77" t="s">
        <v>8914</v>
      </c>
      <c r="MBE1" s="77" t="s">
        <v>8915</v>
      </c>
      <c r="MBF1" s="77" t="s">
        <v>8916</v>
      </c>
      <c r="MBG1" s="77" t="s">
        <v>8917</v>
      </c>
      <c r="MBH1" s="77" t="s">
        <v>8918</v>
      </c>
      <c r="MBI1" s="77" t="s">
        <v>8919</v>
      </c>
      <c r="MBJ1" s="77" t="s">
        <v>8920</v>
      </c>
      <c r="MBK1" s="77" t="s">
        <v>8921</v>
      </c>
      <c r="MBL1" s="77" t="s">
        <v>8922</v>
      </c>
      <c r="MBM1" s="77" t="s">
        <v>8923</v>
      </c>
      <c r="MBN1" s="77" t="s">
        <v>8924</v>
      </c>
      <c r="MBO1" s="77" t="s">
        <v>8925</v>
      </c>
      <c r="MBP1" s="77" t="s">
        <v>8926</v>
      </c>
      <c r="MBQ1" s="77" t="s">
        <v>8927</v>
      </c>
      <c r="MBR1" s="77" t="s">
        <v>8928</v>
      </c>
      <c r="MBS1" s="77" t="s">
        <v>8929</v>
      </c>
      <c r="MBT1" s="77" t="s">
        <v>8930</v>
      </c>
      <c r="MBU1" s="77" t="s">
        <v>8931</v>
      </c>
      <c r="MBV1" s="77" t="s">
        <v>8932</v>
      </c>
      <c r="MBW1" s="77" t="s">
        <v>8933</v>
      </c>
      <c r="MBX1" s="77" t="s">
        <v>8934</v>
      </c>
      <c r="MBY1" s="77" t="s">
        <v>8935</v>
      </c>
      <c r="MBZ1" s="77" t="s">
        <v>8936</v>
      </c>
      <c r="MCA1" s="77" t="s">
        <v>8937</v>
      </c>
      <c r="MCB1" s="77" t="s">
        <v>8938</v>
      </c>
      <c r="MCC1" s="77" t="s">
        <v>8939</v>
      </c>
      <c r="MCD1" s="77" t="s">
        <v>8940</v>
      </c>
      <c r="MCE1" s="77" t="s">
        <v>8941</v>
      </c>
      <c r="MCF1" s="77" t="s">
        <v>8942</v>
      </c>
      <c r="MCG1" s="77" t="s">
        <v>8943</v>
      </c>
      <c r="MCH1" s="77" t="s">
        <v>8944</v>
      </c>
      <c r="MCI1" s="77" t="s">
        <v>8945</v>
      </c>
      <c r="MCJ1" s="77" t="s">
        <v>8946</v>
      </c>
      <c r="MCK1" s="77" t="s">
        <v>8947</v>
      </c>
      <c r="MCL1" s="77" t="s">
        <v>8948</v>
      </c>
      <c r="MCM1" s="77" t="s">
        <v>8949</v>
      </c>
      <c r="MCN1" s="77" t="s">
        <v>8950</v>
      </c>
      <c r="MCO1" s="77" t="s">
        <v>8951</v>
      </c>
      <c r="MCP1" s="77" t="s">
        <v>8952</v>
      </c>
      <c r="MCQ1" s="77" t="s">
        <v>8953</v>
      </c>
      <c r="MCR1" s="77" t="s">
        <v>8954</v>
      </c>
      <c r="MCS1" s="77" t="s">
        <v>8955</v>
      </c>
      <c r="MCT1" s="77" t="s">
        <v>8956</v>
      </c>
      <c r="MCU1" s="77" t="s">
        <v>8957</v>
      </c>
      <c r="MCV1" s="77" t="s">
        <v>8958</v>
      </c>
      <c r="MCW1" s="77" t="s">
        <v>8959</v>
      </c>
      <c r="MCX1" s="77" t="s">
        <v>8960</v>
      </c>
      <c r="MCY1" s="77" t="s">
        <v>8961</v>
      </c>
      <c r="MCZ1" s="77" t="s">
        <v>8962</v>
      </c>
      <c r="MDA1" s="77" t="s">
        <v>8963</v>
      </c>
      <c r="MDB1" s="77" t="s">
        <v>8964</v>
      </c>
      <c r="MDC1" s="77" t="s">
        <v>8965</v>
      </c>
      <c r="MDD1" s="77" t="s">
        <v>8966</v>
      </c>
      <c r="MDE1" s="77" t="s">
        <v>8967</v>
      </c>
      <c r="MDF1" s="77" t="s">
        <v>8968</v>
      </c>
      <c r="MDG1" s="77" t="s">
        <v>8969</v>
      </c>
      <c r="MDH1" s="77" t="s">
        <v>8970</v>
      </c>
      <c r="MDI1" s="77" t="s">
        <v>8971</v>
      </c>
      <c r="MDJ1" s="77" t="s">
        <v>8972</v>
      </c>
      <c r="MDK1" s="77" t="s">
        <v>8973</v>
      </c>
      <c r="MDL1" s="77" t="s">
        <v>8974</v>
      </c>
      <c r="MDM1" s="77" t="s">
        <v>8975</v>
      </c>
      <c r="MDN1" s="77" t="s">
        <v>8976</v>
      </c>
      <c r="MDO1" s="77" t="s">
        <v>8977</v>
      </c>
      <c r="MDP1" s="77" t="s">
        <v>8978</v>
      </c>
      <c r="MDQ1" s="77" t="s">
        <v>8979</v>
      </c>
      <c r="MDR1" s="77" t="s">
        <v>8980</v>
      </c>
      <c r="MDS1" s="77" t="s">
        <v>8981</v>
      </c>
      <c r="MDT1" s="77" t="s">
        <v>8982</v>
      </c>
      <c r="MDU1" s="77" t="s">
        <v>8983</v>
      </c>
      <c r="MDV1" s="77" t="s">
        <v>8984</v>
      </c>
      <c r="MDW1" s="77" t="s">
        <v>8985</v>
      </c>
      <c r="MDX1" s="77" t="s">
        <v>8986</v>
      </c>
      <c r="MDY1" s="77" t="s">
        <v>8987</v>
      </c>
      <c r="MDZ1" s="77" t="s">
        <v>8988</v>
      </c>
      <c r="MEA1" s="77" t="s">
        <v>8989</v>
      </c>
      <c r="MEB1" s="77" t="s">
        <v>8990</v>
      </c>
      <c r="MEC1" s="77" t="s">
        <v>8991</v>
      </c>
      <c r="MED1" s="77" t="s">
        <v>8992</v>
      </c>
      <c r="MEE1" s="77" t="s">
        <v>8993</v>
      </c>
      <c r="MEF1" s="77" t="s">
        <v>8994</v>
      </c>
      <c r="MEG1" s="77" t="s">
        <v>8995</v>
      </c>
      <c r="MEH1" s="77" t="s">
        <v>8996</v>
      </c>
      <c r="MEI1" s="77" t="s">
        <v>8997</v>
      </c>
      <c r="MEJ1" s="77" t="s">
        <v>8998</v>
      </c>
      <c r="MEK1" s="77" t="s">
        <v>8999</v>
      </c>
      <c r="MEL1" s="77" t="s">
        <v>9000</v>
      </c>
      <c r="MEM1" s="77" t="s">
        <v>9001</v>
      </c>
      <c r="MEN1" s="77" t="s">
        <v>9002</v>
      </c>
      <c r="MEO1" s="77" t="s">
        <v>9003</v>
      </c>
      <c r="MEP1" s="77" t="s">
        <v>9004</v>
      </c>
      <c r="MEQ1" s="77" t="s">
        <v>9005</v>
      </c>
      <c r="MER1" s="77" t="s">
        <v>9006</v>
      </c>
      <c r="MES1" s="77" t="s">
        <v>9007</v>
      </c>
      <c r="MET1" s="77" t="s">
        <v>9008</v>
      </c>
      <c r="MEU1" s="77" t="s">
        <v>9009</v>
      </c>
      <c r="MEV1" s="77" t="s">
        <v>9010</v>
      </c>
      <c r="MEW1" s="77" t="s">
        <v>9011</v>
      </c>
      <c r="MEX1" s="77" t="s">
        <v>9012</v>
      </c>
      <c r="MEY1" s="77" t="s">
        <v>9013</v>
      </c>
      <c r="MEZ1" s="77" t="s">
        <v>9014</v>
      </c>
      <c r="MFA1" s="77" t="s">
        <v>9015</v>
      </c>
      <c r="MFB1" s="77" t="s">
        <v>9016</v>
      </c>
      <c r="MFC1" s="77" t="s">
        <v>9017</v>
      </c>
      <c r="MFD1" s="77" t="s">
        <v>9018</v>
      </c>
      <c r="MFE1" s="77" t="s">
        <v>9019</v>
      </c>
      <c r="MFF1" s="77" t="s">
        <v>9020</v>
      </c>
      <c r="MFG1" s="77" t="s">
        <v>9021</v>
      </c>
      <c r="MFH1" s="77" t="s">
        <v>9022</v>
      </c>
      <c r="MFI1" s="77" t="s">
        <v>9023</v>
      </c>
      <c r="MFJ1" s="77" t="s">
        <v>9024</v>
      </c>
      <c r="MFK1" s="77" t="s">
        <v>9025</v>
      </c>
      <c r="MFL1" s="77" t="s">
        <v>9026</v>
      </c>
      <c r="MFM1" s="77" t="s">
        <v>9027</v>
      </c>
      <c r="MFN1" s="77" t="s">
        <v>9028</v>
      </c>
      <c r="MFO1" s="77" t="s">
        <v>9029</v>
      </c>
      <c r="MFP1" s="77" t="s">
        <v>9030</v>
      </c>
      <c r="MFQ1" s="77" t="s">
        <v>9031</v>
      </c>
      <c r="MFR1" s="77" t="s">
        <v>9032</v>
      </c>
      <c r="MFS1" s="77" t="s">
        <v>9033</v>
      </c>
      <c r="MFT1" s="77" t="s">
        <v>9034</v>
      </c>
      <c r="MFU1" s="77" t="s">
        <v>9035</v>
      </c>
      <c r="MFV1" s="77" t="s">
        <v>9036</v>
      </c>
      <c r="MFW1" s="77" t="s">
        <v>9037</v>
      </c>
      <c r="MFX1" s="77" t="s">
        <v>9038</v>
      </c>
      <c r="MFY1" s="77" t="s">
        <v>9039</v>
      </c>
      <c r="MFZ1" s="77" t="s">
        <v>9040</v>
      </c>
      <c r="MGA1" s="77" t="s">
        <v>9041</v>
      </c>
      <c r="MGB1" s="77" t="s">
        <v>9042</v>
      </c>
      <c r="MGC1" s="77" t="s">
        <v>9043</v>
      </c>
      <c r="MGD1" s="77" t="s">
        <v>9044</v>
      </c>
      <c r="MGE1" s="77" t="s">
        <v>9045</v>
      </c>
      <c r="MGF1" s="77" t="s">
        <v>9046</v>
      </c>
      <c r="MGG1" s="77" t="s">
        <v>9047</v>
      </c>
      <c r="MGH1" s="77" t="s">
        <v>9048</v>
      </c>
      <c r="MGI1" s="77" t="s">
        <v>9049</v>
      </c>
      <c r="MGJ1" s="77" t="s">
        <v>9050</v>
      </c>
      <c r="MGK1" s="77" t="s">
        <v>9051</v>
      </c>
      <c r="MGL1" s="77" t="s">
        <v>9052</v>
      </c>
      <c r="MGM1" s="77" t="s">
        <v>9053</v>
      </c>
      <c r="MGN1" s="77" t="s">
        <v>9054</v>
      </c>
      <c r="MGO1" s="77" t="s">
        <v>9055</v>
      </c>
      <c r="MGP1" s="77" t="s">
        <v>9056</v>
      </c>
      <c r="MGQ1" s="77" t="s">
        <v>9057</v>
      </c>
      <c r="MGR1" s="77" t="s">
        <v>9058</v>
      </c>
      <c r="MGS1" s="77" t="s">
        <v>9059</v>
      </c>
      <c r="MGT1" s="77" t="s">
        <v>9060</v>
      </c>
      <c r="MGU1" s="77" t="s">
        <v>9061</v>
      </c>
      <c r="MGV1" s="77" t="s">
        <v>9062</v>
      </c>
      <c r="MGW1" s="77" t="s">
        <v>9063</v>
      </c>
      <c r="MGX1" s="77" t="s">
        <v>9064</v>
      </c>
      <c r="MGY1" s="77" t="s">
        <v>9065</v>
      </c>
      <c r="MGZ1" s="77" t="s">
        <v>9066</v>
      </c>
      <c r="MHA1" s="77" t="s">
        <v>9067</v>
      </c>
      <c r="MHB1" s="77" t="s">
        <v>9068</v>
      </c>
      <c r="MHC1" s="77" t="s">
        <v>9069</v>
      </c>
      <c r="MHD1" s="77" t="s">
        <v>9070</v>
      </c>
      <c r="MHE1" s="77" t="s">
        <v>9071</v>
      </c>
      <c r="MHF1" s="77" t="s">
        <v>9072</v>
      </c>
      <c r="MHG1" s="77" t="s">
        <v>9073</v>
      </c>
      <c r="MHH1" s="77" t="s">
        <v>9074</v>
      </c>
      <c r="MHI1" s="77" t="s">
        <v>9075</v>
      </c>
      <c r="MHJ1" s="77" t="s">
        <v>9076</v>
      </c>
      <c r="MHK1" s="77" t="s">
        <v>9077</v>
      </c>
      <c r="MHL1" s="77" t="s">
        <v>9078</v>
      </c>
      <c r="MHM1" s="77" t="s">
        <v>9079</v>
      </c>
      <c r="MHN1" s="77" t="s">
        <v>9080</v>
      </c>
      <c r="MHO1" s="77" t="s">
        <v>9081</v>
      </c>
      <c r="MHP1" s="77" t="s">
        <v>9082</v>
      </c>
      <c r="MHQ1" s="77" t="s">
        <v>9083</v>
      </c>
      <c r="MHR1" s="77" t="s">
        <v>9084</v>
      </c>
      <c r="MHS1" s="77" t="s">
        <v>9085</v>
      </c>
      <c r="MHT1" s="77" t="s">
        <v>9086</v>
      </c>
      <c r="MHU1" s="77" t="s">
        <v>9087</v>
      </c>
      <c r="MHV1" s="77" t="s">
        <v>9088</v>
      </c>
      <c r="MHW1" s="77" t="s">
        <v>9089</v>
      </c>
      <c r="MHX1" s="77" t="s">
        <v>9090</v>
      </c>
      <c r="MHY1" s="77" t="s">
        <v>9091</v>
      </c>
      <c r="MHZ1" s="77" t="s">
        <v>9092</v>
      </c>
      <c r="MIA1" s="77" t="s">
        <v>9093</v>
      </c>
      <c r="MIB1" s="77" t="s">
        <v>9094</v>
      </c>
      <c r="MIC1" s="77" t="s">
        <v>9095</v>
      </c>
      <c r="MID1" s="77" t="s">
        <v>9096</v>
      </c>
      <c r="MIE1" s="77" t="s">
        <v>9097</v>
      </c>
      <c r="MIF1" s="77" t="s">
        <v>9098</v>
      </c>
      <c r="MIG1" s="77" t="s">
        <v>9099</v>
      </c>
      <c r="MIH1" s="77" t="s">
        <v>9100</v>
      </c>
      <c r="MII1" s="77" t="s">
        <v>9101</v>
      </c>
      <c r="MIJ1" s="77" t="s">
        <v>9102</v>
      </c>
      <c r="MIK1" s="77" t="s">
        <v>9103</v>
      </c>
      <c r="MIL1" s="77" t="s">
        <v>9104</v>
      </c>
      <c r="MIM1" s="77" t="s">
        <v>9105</v>
      </c>
      <c r="MIN1" s="77" t="s">
        <v>9106</v>
      </c>
      <c r="MIO1" s="77" t="s">
        <v>9107</v>
      </c>
      <c r="MIP1" s="77" t="s">
        <v>9108</v>
      </c>
      <c r="MIQ1" s="77" t="s">
        <v>9109</v>
      </c>
      <c r="MIR1" s="77" t="s">
        <v>9110</v>
      </c>
      <c r="MIS1" s="77" t="s">
        <v>9111</v>
      </c>
      <c r="MIT1" s="77" t="s">
        <v>9112</v>
      </c>
      <c r="MIU1" s="77" t="s">
        <v>9113</v>
      </c>
      <c r="MIV1" s="77" t="s">
        <v>9114</v>
      </c>
      <c r="MIW1" s="77" t="s">
        <v>9115</v>
      </c>
      <c r="MIX1" s="77" t="s">
        <v>9116</v>
      </c>
      <c r="MIY1" s="77" t="s">
        <v>9117</v>
      </c>
      <c r="MIZ1" s="77" t="s">
        <v>9118</v>
      </c>
      <c r="MJA1" s="77" t="s">
        <v>9119</v>
      </c>
      <c r="MJB1" s="77" t="s">
        <v>9120</v>
      </c>
      <c r="MJC1" s="77" t="s">
        <v>9121</v>
      </c>
      <c r="MJD1" s="77" t="s">
        <v>9122</v>
      </c>
      <c r="MJE1" s="77" t="s">
        <v>9123</v>
      </c>
      <c r="MJF1" s="77" t="s">
        <v>9124</v>
      </c>
      <c r="MJG1" s="77" t="s">
        <v>9125</v>
      </c>
      <c r="MJH1" s="77" t="s">
        <v>9126</v>
      </c>
      <c r="MJI1" s="77" t="s">
        <v>9127</v>
      </c>
      <c r="MJJ1" s="77" t="s">
        <v>9128</v>
      </c>
      <c r="MJK1" s="77" t="s">
        <v>9129</v>
      </c>
      <c r="MJL1" s="77" t="s">
        <v>9130</v>
      </c>
      <c r="MJM1" s="77" t="s">
        <v>9131</v>
      </c>
      <c r="MJN1" s="77" t="s">
        <v>9132</v>
      </c>
      <c r="MJO1" s="77" t="s">
        <v>9133</v>
      </c>
      <c r="MJP1" s="77" t="s">
        <v>9134</v>
      </c>
      <c r="MJQ1" s="77" t="s">
        <v>9135</v>
      </c>
      <c r="MJR1" s="77" t="s">
        <v>9136</v>
      </c>
      <c r="MJS1" s="77" t="s">
        <v>9137</v>
      </c>
      <c r="MJT1" s="77" t="s">
        <v>9138</v>
      </c>
      <c r="MJU1" s="77" t="s">
        <v>9139</v>
      </c>
      <c r="MJV1" s="77" t="s">
        <v>9140</v>
      </c>
      <c r="MJW1" s="77" t="s">
        <v>9141</v>
      </c>
      <c r="MJX1" s="77" t="s">
        <v>9142</v>
      </c>
      <c r="MJY1" s="77" t="s">
        <v>9143</v>
      </c>
      <c r="MJZ1" s="77" t="s">
        <v>9144</v>
      </c>
      <c r="MKA1" s="77" t="s">
        <v>9145</v>
      </c>
      <c r="MKB1" s="77" t="s">
        <v>9146</v>
      </c>
      <c r="MKC1" s="77" t="s">
        <v>9147</v>
      </c>
      <c r="MKD1" s="77" t="s">
        <v>9148</v>
      </c>
      <c r="MKE1" s="77" t="s">
        <v>9149</v>
      </c>
      <c r="MKF1" s="77" t="s">
        <v>9150</v>
      </c>
      <c r="MKG1" s="77" t="s">
        <v>9151</v>
      </c>
      <c r="MKH1" s="77" t="s">
        <v>9152</v>
      </c>
      <c r="MKI1" s="77" t="s">
        <v>9153</v>
      </c>
      <c r="MKJ1" s="77" t="s">
        <v>9154</v>
      </c>
      <c r="MKK1" s="77" t="s">
        <v>9155</v>
      </c>
      <c r="MKL1" s="77" t="s">
        <v>9156</v>
      </c>
      <c r="MKM1" s="77" t="s">
        <v>9157</v>
      </c>
      <c r="MKN1" s="77" t="s">
        <v>9158</v>
      </c>
      <c r="MKO1" s="77" t="s">
        <v>9159</v>
      </c>
      <c r="MKP1" s="77" t="s">
        <v>9160</v>
      </c>
      <c r="MKQ1" s="77" t="s">
        <v>9161</v>
      </c>
      <c r="MKR1" s="77" t="s">
        <v>9162</v>
      </c>
      <c r="MKS1" s="77" t="s">
        <v>9163</v>
      </c>
      <c r="MKT1" s="77" t="s">
        <v>9164</v>
      </c>
      <c r="MKU1" s="77" t="s">
        <v>9165</v>
      </c>
      <c r="MKV1" s="77" t="s">
        <v>9166</v>
      </c>
      <c r="MKW1" s="77" t="s">
        <v>9167</v>
      </c>
      <c r="MKX1" s="77" t="s">
        <v>9168</v>
      </c>
      <c r="MKY1" s="77" t="s">
        <v>9169</v>
      </c>
      <c r="MKZ1" s="77" t="s">
        <v>9170</v>
      </c>
      <c r="MLA1" s="77" t="s">
        <v>9171</v>
      </c>
      <c r="MLB1" s="77" t="s">
        <v>9172</v>
      </c>
      <c r="MLC1" s="77" t="s">
        <v>9173</v>
      </c>
      <c r="MLD1" s="77" t="s">
        <v>9174</v>
      </c>
      <c r="MLE1" s="77" t="s">
        <v>9175</v>
      </c>
      <c r="MLF1" s="77" t="s">
        <v>9176</v>
      </c>
      <c r="MLG1" s="77" t="s">
        <v>9177</v>
      </c>
      <c r="MLH1" s="77" t="s">
        <v>9178</v>
      </c>
      <c r="MLI1" s="77" t="s">
        <v>9179</v>
      </c>
      <c r="MLJ1" s="77" t="s">
        <v>9180</v>
      </c>
      <c r="MLK1" s="77" t="s">
        <v>9181</v>
      </c>
      <c r="MLL1" s="77" t="s">
        <v>9182</v>
      </c>
      <c r="MLM1" s="77" t="s">
        <v>9183</v>
      </c>
      <c r="MLN1" s="77" t="s">
        <v>9184</v>
      </c>
      <c r="MLO1" s="77" t="s">
        <v>9185</v>
      </c>
      <c r="MLP1" s="77" t="s">
        <v>9186</v>
      </c>
      <c r="MLQ1" s="77" t="s">
        <v>9187</v>
      </c>
      <c r="MLR1" s="77" t="s">
        <v>9188</v>
      </c>
      <c r="MLS1" s="77" t="s">
        <v>9189</v>
      </c>
      <c r="MLT1" s="77" t="s">
        <v>9190</v>
      </c>
      <c r="MLU1" s="77" t="s">
        <v>9191</v>
      </c>
      <c r="MLV1" s="77" t="s">
        <v>9192</v>
      </c>
      <c r="MLW1" s="77" t="s">
        <v>9193</v>
      </c>
      <c r="MLX1" s="77" t="s">
        <v>9194</v>
      </c>
      <c r="MLY1" s="77" t="s">
        <v>9195</v>
      </c>
      <c r="MLZ1" s="77" t="s">
        <v>9196</v>
      </c>
      <c r="MMA1" s="77" t="s">
        <v>9197</v>
      </c>
      <c r="MMB1" s="77" t="s">
        <v>9198</v>
      </c>
      <c r="MMC1" s="77" t="s">
        <v>9199</v>
      </c>
      <c r="MMD1" s="77" t="s">
        <v>9200</v>
      </c>
      <c r="MME1" s="77" t="s">
        <v>9201</v>
      </c>
      <c r="MMF1" s="77" t="s">
        <v>9202</v>
      </c>
      <c r="MMG1" s="77" t="s">
        <v>9203</v>
      </c>
      <c r="MMH1" s="77" t="s">
        <v>9204</v>
      </c>
      <c r="MMI1" s="77" t="s">
        <v>9205</v>
      </c>
      <c r="MMJ1" s="77" t="s">
        <v>9206</v>
      </c>
      <c r="MMK1" s="77" t="s">
        <v>9207</v>
      </c>
      <c r="MML1" s="77" t="s">
        <v>9208</v>
      </c>
      <c r="MMM1" s="77" t="s">
        <v>9209</v>
      </c>
      <c r="MMN1" s="77" t="s">
        <v>9210</v>
      </c>
      <c r="MMO1" s="77" t="s">
        <v>9211</v>
      </c>
      <c r="MMP1" s="77" t="s">
        <v>9212</v>
      </c>
      <c r="MMQ1" s="77" t="s">
        <v>9213</v>
      </c>
      <c r="MMR1" s="77" t="s">
        <v>9214</v>
      </c>
      <c r="MMS1" s="77" t="s">
        <v>9215</v>
      </c>
      <c r="MMT1" s="77" t="s">
        <v>9216</v>
      </c>
      <c r="MMU1" s="77" t="s">
        <v>9217</v>
      </c>
      <c r="MMV1" s="77" t="s">
        <v>9218</v>
      </c>
      <c r="MMW1" s="77" t="s">
        <v>9219</v>
      </c>
      <c r="MMX1" s="77" t="s">
        <v>9220</v>
      </c>
      <c r="MMY1" s="77" t="s">
        <v>9221</v>
      </c>
      <c r="MMZ1" s="77" t="s">
        <v>9222</v>
      </c>
      <c r="MNA1" s="77" t="s">
        <v>9223</v>
      </c>
      <c r="MNB1" s="77" t="s">
        <v>9224</v>
      </c>
      <c r="MNC1" s="77" t="s">
        <v>9225</v>
      </c>
      <c r="MND1" s="77" t="s">
        <v>9226</v>
      </c>
      <c r="MNE1" s="77" t="s">
        <v>9227</v>
      </c>
      <c r="MNF1" s="77" t="s">
        <v>9228</v>
      </c>
      <c r="MNG1" s="77" t="s">
        <v>9229</v>
      </c>
      <c r="MNH1" s="77" t="s">
        <v>9230</v>
      </c>
      <c r="MNI1" s="77" t="s">
        <v>9231</v>
      </c>
      <c r="MNJ1" s="77" t="s">
        <v>9232</v>
      </c>
      <c r="MNK1" s="77" t="s">
        <v>9233</v>
      </c>
      <c r="MNL1" s="77" t="s">
        <v>9234</v>
      </c>
      <c r="MNM1" s="77" t="s">
        <v>9235</v>
      </c>
      <c r="MNN1" s="77" t="s">
        <v>9236</v>
      </c>
      <c r="MNO1" s="77" t="s">
        <v>9237</v>
      </c>
      <c r="MNP1" s="77" t="s">
        <v>9238</v>
      </c>
      <c r="MNQ1" s="77" t="s">
        <v>9239</v>
      </c>
      <c r="MNR1" s="77" t="s">
        <v>9240</v>
      </c>
      <c r="MNS1" s="77" t="s">
        <v>9241</v>
      </c>
      <c r="MNT1" s="77" t="s">
        <v>9242</v>
      </c>
      <c r="MNU1" s="77" t="s">
        <v>9243</v>
      </c>
      <c r="MNV1" s="77" t="s">
        <v>9244</v>
      </c>
      <c r="MNW1" s="77" t="s">
        <v>9245</v>
      </c>
      <c r="MNX1" s="77" t="s">
        <v>9246</v>
      </c>
      <c r="MNY1" s="77" t="s">
        <v>9247</v>
      </c>
      <c r="MNZ1" s="77" t="s">
        <v>9248</v>
      </c>
      <c r="MOA1" s="77" t="s">
        <v>9249</v>
      </c>
      <c r="MOB1" s="77" t="s">
        <v>9250</v>
      </c>
      <c r="MOC1" s="77" t="s">
        <v>9251</v>
      </c>
      <c r="MOD1" s="77" t="s">
        <v>9252</v>
      </c>
      <c r="MOE1" s="77" t="s">
        <v>9253</v>
      </c>
      <c r="MOF1" s="77" t="s">
        <v>9254</v>
      </c>
      <c r="MOG1" s="77" t="s">
        <v>9255</v>
      </c>
      <c r="MOH1" s="77" t="s">
        <v>9256</v>
      </c>
      <c r="MOI1" s="77" t="s">
        <v>9257</v>
      </c>
      <c r="MOJ1" s="77" t="s">
        <v>9258</v>
      </c>
      <c r="MOK1" s="77" t="s">
        <v>9259</v>
      </c>
      <c r="MOL1" s="77" t="s">
        <v>9260</v>
      </c>
      <c r="MOM1" s="77" t="s">
        <v>9261</v>
      </c>
      <c r="MON1" s="77" t="s">
        <v>9262</v>
      </c>
      <c r="MOO1" s="77" t="s">
        <v>9263</v>
      </c>
      <c r="MOP1" s="77" t="s">
        <v>9264</v>
      </c>
      <c r="MOQ1" s="77" t="s">
        <v>9265</v>
      </c>
      <c r="MOR1" s="77" t="s">
        <v>9266</v>
      </c>
      <c r="MOS1" s="77" t="s">
        <v>9267</v>
      </c>
      <c r="MOT1" s="77" t="s">
        <v>9268</v>
      </c>
      <c r="MOU1" s="77" t="s">
        <v>9269</v>
      </c>
      <c r="MOV1" s="77" t="s">
        <v>9270</v>
      </c>
      <c r="MOW1" s="77" t="s">
        <v>9271</v>
      </c>
      <c r="MOX1" s="77" t="s">
        <v>9272</v>
      </c>
      <c r="MOY1" s="77" t="s">
        <v>9273</v>
      </c>
      <c r="MOZ1" s="77" t="s">
        <v>9274</v>
      </c>
      <c r="MPA1" s="77" t="s">
        <v>9275</v>
      </c>
      <c r="MPB1" s="77" t="s">
        <v>9276</v>
      </c>
      <c r="MPC1" s="77" t="s">
        <v>9277</v>
      </c>
      <c r="MPD1" s="77" t="s">
        <v>9278</v>
      </c>
      <c r="MPE1" s="77" t="s">
        <v>9279</v>
      </c>
      <c r="MPF1" s="77" t="s">
        <v>9280</v>
      </c>
      <c r="MPG1" s="77" t="s">
        <v>9281</v>
      </c>
      <c r="MPH1" s="77" t="s">
        <v>9282</v>
      </c>
      <c r="MPI1" s="77" t="s">
        <v>9283</v>
      </c>
      <c r="MPJ1" s="77" t="s">
        <v>9284</v>
      </c>
      <c r="MPK1" s="77" t="s">
        <v>9285</v>
      </c>
      <c r="MPL1" s="77" t="s">
        <v>9286</v>
      </c>
      <c r="MPM1" s="77" t="s">
        <v>9287</v>
      </c>
      <c r="MPN1" s="77" t="s">
        <v>9288</v>
      </c>
      <c r="MPO1" s="77" t="s">
        <v>9289</v>
      </c>
      <c r="MPP1" s="77" t="s">
        <v>9290</v>
      </c>
      <c r="MPQ1" s="77" t="s">
        <v>9291</v>
      </c>
      <c r="MPR1" s="77" t="s">
        <v>9292</v>
      </c>
      <c r="MPS1" s="77" t="s">
        <v>9293</v>
      </c>
      <c r="MPT1" s="77" t="s">
        <v>9294</v>
      </c>
      <c r="MPU1" s="77" t="s">
        <v>9295</v>
      </c>
      <c r="MPV1" s="77" t="s">
        <v>9296</v>
      </c>
      <c r="MPW1" s="77" t="s">
        <v>9297</v>
      </c>
      <c r="MPX1" s="77" t="s">
        <v>9298</v>
      </c>
      <c r="MPY1" s="77" t="s">
        <v>9299</v>
      </c>
      <c r="MPZ1" s="77" t="s">
        <v>9300</v>
      </c>
      <c r="MQA1" s="77" t="s">
        <v>9301</v>
      </c>
      <c r="MQB1" s="77" t="s">
        <v>9302</v>
      </c>
      <c r="MQC1" s="77" t="s">
        <v>9303</v>
      </c>
      <c r="MQD1" s="77" t="s">
        <v>9304</v>
      </c>
      <c r="MQE1" s="77" t="s">
        <v>9305</v>
      </c>
      <c r="MQF1" s="77" t="s">
        <v>9306</v>
      </c>
      <c r="MQG1" s="77" t="s">
        <v>9307</v>
      </c>
      <c r="MQH1" s="77" t="s">
        <v>9308</v>
      </c>
      <c r="MQI1" s="77" t="s">
        <v>9309</v>
      </c>
      <c r="MQJ1" s="77" t="s">
        <v>9310</v>
      </c>
      <c r="MQK1" s="77" t="s">
        <v>9311</v>
      </c>
      <c r="MQL1" s="77" t="s">
        <v>9312</v>
      </c>
      <c r="MQM1" s="77" t="s">
        <v>9313</v>
      </c>
      <c r="MQN1" s="77" t="s">
        <v>9314</v>
      </c>
      <c r="MQO1" s="77" t="s">
        <v>9315</v>
      </c>
      <c r="MQP1" s="77" t="s">
        <v>9316</v>
      </c>
      <c r="MQQ1" s="77" t="s">
        <v>9317</v>
      </c>
      <c r="MQR1" s="77" t="s">
        <v>9318</v>
      </c>
      <c r="MQS1" s="77" t="s">
        <v>9319</v>
      </c>
      <c r="MQT1" s="77" t="s">
        <v>9320</v>
      </c>
      <c r="MQU1" s="77" t="s">
        <v>9321</v>
      </c>
      <c r="MQV1" s="77" t="s">
        <v>9322</v>
      </c>
      <c r="MQW1" s="77" t="s">
        <v>9323</v>
      </c>
      <c r="MQX1" s="77" t="s">
        <v>9324</v>
      </c>
      <c r="MQY1" s="77" t="s">
        <v>9325</v>
      </c>
      <c r="MQZ1" s="77" t="s">
        <v>9326</v>
      </c>
      <c r="MRA1" s="77" t="s">
        <v>9327</v>
      </c>
      <c r="MRB1" s="77" t="s">
        <v>9328</v>
      </c>
      <c r="MRC1" s="77" t="s">
        <v>9329</v>
      </c>
      <c r="MRD1" s="77" t="s">
        <v>9330</v>
      </c>
      <c r="MRE1" s="77" t="s">
        <v>9331</v>
      </c>
      <c r="MRF1" s="77" t="s">
        <v>9332</v>
      </c>
      <c r="MRG1" s="77" t="s">
        <v>9333</v>
      </c>
      <c r="MRH1" s="77" t="s">
        <v>9334</v>
      </c>
      <c r="MRI1" s="77" t="s">
        <v>9335</v>
      </c>
      <c r="MRJ1" s="77" t="s">
        <v>9336</v>
      </c>
      <c r="MRK1" s="77" t="s">
        <v>9337</v>
      </c>
      <c r="MRL1" s="77" t="s">
        <v>9338</v>
      </c>
      <c r="MRM1" s="77" t="s">
        <v>9339</v>
      </c>
      <c r="MRN1" s="77" t="s">
        <v>9340</v>
      </c>
      <c r="MRO1" s="77" t="s">
        <v>9341</v>
      </c>
      <c r="MRP1" s="77" t="s">
        <v>9342</v>
      </c>
      <c r="MRQ1" s="77" t="s">
        <v>9343</v>
      </c>
      <c r="MRR1" s="77" t="s">
        <v>9344</v>
      </c>
      <c r="MRS1" s="77" t="s">
        <v>9345</v>
      </c>
      <c r="MRT1" s="77" t="s">
        <v>9346</v>
      </c>
      <c r="MRU1" s="77" t="s">
        <v>9347</v>
      </c>
      <c r="MRV1" s="77" t="s">
        <v>9348</v>
      </c>
      <c r="MRW1" s="77" t="s">
        <v>9349</v>
      </c>
      <c r="MRX1" s="77" t="s">
        <v>9350</v>
      </c>
      <c r="MRY1" s="77" t="s">
        <v>9351</v>
      </c>
      <c r="MRZ1" s="77" t="s">
        <v>9352</v>
      </c>
      <c r="MSA1" s="77" t="s">
        <v>9353</v>
      </c>
      <c r="MSB1" s="77" t="s">
        <v>9354</v>
      </c>
      <c r="MSC1" s="77" t="s">
        <v>9355</v>
      </c>
      <c r="MSD1" s="77" t="s">
        <v>9356</v>
      </c>
      <c r="MSE1" s="77" t="s">
        <v>9357</v>
      </c>
      <c r="MSF1" s="77" t="s">
        <v>9358</v>
      </c>
      <c r="MSG1" s="77" t="s">
        <v>9359</v>
      </c>
      <c r="MSH1" s="77" t="s">
        <v>9360</v>
      </c>
      <c r="MSI1" s="77" t="s">
        <v>9361</v>
      </c>
      <c r="MSJ1" s="77" t="s">
        <v>9362</v>
      </c>
      <c r="MSK1" s="77" t="s">
        <v>9363</v>
      </c>
      <c r="MSL1" s="77" t="s">
        <v>9364</v>
      </c>
      <c r="MSM1" s="77" t="s">
        <v>9365</v>
      </c>
      <c r="MSN1" s="77" t="s">
        <v>9366</v>
      </c>
      <c r="MSO1" s="77" t="s">
        <v>9367</v>
      </c>
      <c r="MSP1" s="77" t="s">
        <v>9368</v>
      </c>
      <c r="MSQ1" s="77" t="s">
        <v>9369</v>
      </c>
      <c r="MSR1" s="77" t="s">
        <v>9370</v>
      </c>
      <c r="MSS1" s="77" t="s">
        <v>9371</v>
      </c>
      <c r="MST1" s="77" t="s">
        <v>9372</v>
      </c>
      <c r="MSU1" s="77" t="s">
        <v>9373</v>
      </c>
      <c r="MSV1" s="77" t="s">
        <v>9374</v>
      </c>
      <c r="MSW1" s="77" t="s">
        <v>9375</v>
      </c>
      <c r="MSX1" s="77" t="s">
        <v>9376</v>
      </c>
      <c r="MSY1" s="77" t="s">
        <v>9377</v>
      </c>
      <c r="MSZ1" s="77" t="s">
        <v>9378</v>
      </c>
      <c r="MTA1" s="77" t="s">
        <v>9379</v>
      </c>
      <c r="MTB1" s="77" t="s">
        <v>9380</v>
      </c>
      <c r="MTC1" s="77" t="s">
        <v>9381</v>
      </c>
      <c r="MTD1" s="77" t="s">
        <v>9382</v>
      </c>
      <c r="MTE1" s="77" t="s">
        <v>9383</v>
      </c>
      <c r="MTF1" s="77" t="s">
        <v>9384</v>
      </c>
      <c r="MTG1" s="77" t="s">
        <v>9385</v>
      </c>
      <c r="MTH1" s="77" t="s">
        <v>9386</v>
      </c>
      <c r="MTI1" s="77" t="s">
        <v>9387</v>
      </c>
      <c r="MTJ1" s="77" t="s">
        <v>9388</v>
      </c>
      <c r="MTK1" s="77" t="s">
        <v>9389</v>
      </c>
      <c r="MTL1" s="77" t="s">
        <v>9390</v>
      </c>
      <c r="MTM1" s="77" t="s">
        <v>9391</v>
      </c>
      <c r="MTN1" s="77" t="s">
        <v>9392</v>
      </c>
      <c r="MTO1" s="77" t="s">
        <v>9393</v>
      </c>
      <c r="MTP1" s="77" t="s">
        <v>9394</v>
      </c>
      <c r="MTQ1" s="77" t="s">
        <v>9395</v>
      </c>
      <c r="MTR1" s="77" t="s">
        <v>9396</v>
      </c>
      <c r="MTS1" s="77" t="s">
        <v>9397</v>
      </c>
      <c r="MTT1" s="77" t="s">
        <v>9398</v>
      </c>
      <c r="MTU1" s="77" t="s">
        <v>9399</v>
      </c>
      <c r="MTV1" s="77" t="s">
        <v>9400</v>
      </c>
      <c r="MTW1" s="77" t="s">
        <v>9401</v>
      </c>
      <c r="MTX1" s="77" t="s">
        <v>9402</v>
      </c>
      <c r="MTY1" s="77" t="s">
        <v>9403</v>
      </c>
      <c r="MTZ1" s="77" t="s">
        <v>9404</v>
      </c>
      <c r="MUA1" s="77" t="s">
        <v>9405</v>
      </c>
      <c r="MUB1" s="77" t="s">
        <v>9406</v>
      </c>
      <c r="MUC1" s="77" t="s">
        <v>9407</v>
      </c>
      <c r="MUD1" s="77" t="s">
        <v>9408</v>
      </c>
      <c r="MUE1" s="77" t="s">
        <v>9409</v>
      </c>
      <c r="MUF1" s="77" t="s">
        <v>9410</v>
      </c>
      <c r="MUG1" s="77" t="s">
        <v>9411</v>
      </c>
      <c r="MUH1" s="77" t="s">
        <v>9412</v>
      </c>
      <c r="MUI1" s="77" t="s">
        <v>9413</v>
      </c>
      <c r="MUJ1" s="77" t="s">
        <v>9414</v>
      </c>
      <c r="MUK1" s="77" t="s">
        <v>9415</v>
      </c>
      <c r="MUL1" s="77" t="s">
        <v>9416</v>
      </c>
      <c r="MUM1" s="77" t="s">
        <v>9417</v>
      </c>
      <c r="MUN1" s="77" t="s">
        <v>9418</v>
      </c>
      <c r="MUO1" s="77" t="s">
        <v>9419</v>
      </c>
      <c r="MUP1" s="77" t="s">
        <v>9420</v>
      </c>
      <c r="MUQ1" s="77" t="s">
        <v>9421</v>
      </c>
      <c r="MUR1" s="77" t="s">
        <v>9422</v>
      </c>
      <c r="MUS1" s="77" t="s">
        <v>9423</v>
      </c>
      <c r="MUT1" s="77" t="s">
        <v>9424</v>
      </c>
      <c r="MUU1" s="77" t="s">
        <v>9425</v>
      </c>
      <c r="MUV1" s="77" t="s">
        <v>9426</v>
      </c>
      <c r="MUW1" s="77" t="s">
        <v>9427</v>
      </c>
      <c r="MUX1" s="77" t="s">
        <v>9428</v>
      </c>
      <c r="MUY1" s="77" t="s">
        <v>9429</v>
      </c>
      <c r="MUZ1" s="77" t="s">
        <v>9430</v>
      </c>
      <c r="MVA1" s="77" t="s">
        <v>9431</v>
      </c>
      <c r="MVB1" s="77" t="s">
        <v>9432</v>
      </c>
      <c r="MVC1" s="77" t="s">
        <v>9433</v>
      </c>
      <c r="MVD1" s="77" t="s">
        <v>9434</v>
      </c>
      <c r="MVE1" s="77" t="s">
        <v>9435</v>
      </c>
      <c r="MVF1" s="77" t="s">
        <v>9436</v>
      </c>
      <c r="MVG1" s="77" t="s">
        <v>9437</v>
      </c>
      <c r="MVH1" s="77" t="s">
        <v>9438</v>
      </c>
      <c r="MVI1" s="77" t="s">
        <v>9439</v>
      </c>
      <c r="MVJ1" s="77" t="s">
        <v>9440</v>
      </c>
      <c r="MVK1" s="77" t="s">
        <v>9441</v>
      </c>
      <c r="MVL1" s="77" t="s">
        <v>9442</v>
      </c>
      <c r="MVM1" s="77" t="s">
        <v>9443</v>
      </c>
      <c r="MVN1" s="77" t="s">
        <v>9444</v>
      </c>
      <c r="MVO1" s="77" t="s">
        <v>9445</v>
      </c>
      <c r="MVP1" s="77" t="s">
        <v>9446</v>
      </c>
      <c r="MVQ1" s="77" t="s">
        <v>9447</v>
      </c>
      <c r="MVR1" s="77" t="s">
        <v>9448</v>
      </c>
      <c r="MVS1" s="77" t="s">
        <v>9449</v>
      </c>
      <c r="MVT1" s="77" t="s">
        <v>9450</v>
      </c>
      <c r="MVU1" s="77" t="s">
        <v>9451</v>
      </c>
      <c r="MVV1" s="77" t="s">
        <v>9452</v>
      </c>
      <c r="MVW1" s="77" t="s">
        <v>9453</v>
      </c>
      <c r="MVX1" s="77" t="s">
        <v>9454</v>
      </c>
      <c r="MVY1" s="77" t="s">
        <v>9455</v>
      </c>
      <c r="MVZ1" s="77" t="s">
        <v>9456</v>
      </c>
      <c r="MWA1" s="77" t="s">
        <v>9457</v>
      </c>
      <c r="MWB1" s="77" t="s">
        <v>9458</v>
      </c>
      <c r="MWC1" s="77" t="s">
        <v>9459</v>
      </c>
      <c r="MWD1" s="77" t="s">
        <v>9460</v>
      </c>
      <c r="MWE1" s="77" t="s">
        <v>9461</v>
      </c>
      <c r="MWF1" s="77" t="s">
        <v>9462</v>
      </c>
      <c r="MWG1" s="77" t="s">
        <v>9463</v>
      </c>
      <c r="MWH1" s="77" t="s">
        <v>9464</v>
      </c>
      <c r="MWI1" s="77" t="s">
        <v>9465</v>
      </c>
      <c r="MWJ1" s="77" t="s">
        <v>9466</v>
      </c>
      <c r="MWK1" s="77" t="s">
        <v>9467</v>
      </c>
      <c r="MWL1" s="77" t="s">
        <v>9468</v>
      </c>
      <c r="MWM1" s="77" t="s">
        <v>9469</v>
      </c>
      <c r="MWN1" s="77" t="s">
        <v>9470</v>
      </c>
      <c r="MWO1" s="77" t="s">
        <v>9471</v>
      </c>
      <c r="MWP1" s="77" t="s">
        <v>9472</v>
      </c>
      <c r="MWQ1" s="77" t="s">
        <v>9473</v>
      </c>
      <c r="MWR1" s="77" t="s">
        <v>9474</v>
      </c>
      <c r="MWS1" s="77" t="s">
        <v>9475</v>
      </c>
      <c r="MWT1" s="77" t="s">
        <v>9476</v>
      </c>
      <c r="MWU1" s="77" t="s">
        <v>9477</v>
      </c>
      <c r="MWV1" s="77" t="s">
        <v>9478</v>
      </c>
      <c r="MWW1" s="77" t="s">
        <v>9479</v>
      </c>
      <c r="MWX1" s="77" t="s">
        <v>9480</v>
      </c>
      <c r="MWY1" s="77" t="s">
        <v>9481</v>
      </c>
      <c r="MWZ1" s="77" t="s">
        <v>9482</v>
      </c>
      <c r="MXA1" s="77" t="s">
        <v>9483</v>
      </c>
      <c r="MXB1" s="77" t="s">
        <v>9484</v>
      </c>
      <c r="MXC1" s="77" t="s">
        <v>9485</v>
      </c>
      <c r="MXD1" s="77" t="s">
        <v>9486</v>
      </c>
      <c r="MXE1" s="77" t="s">
        <v>9487</v>
      </c>
      <c r="MXF1" s="77" t="s">
        <v>9488</v>
      </c>
      <c r="MXG1" s="77" t="s">
        <v>9489</v>
      </c>
      <c r="MXH1" s="77" t="s">
        <v>9490</v>
      </c>
      <c r="MXI1" s="77" t="s">
        <v>9491</v>
      </c>
      <c r="MXJ1" s="77" t="s">
        <v>9492</v>
      </c>
      <c r="MXK1" s="77" t="s">
        <v>9493</v>
      </c>
      <c r="MXL1" s="77" t="s">
        <v>9494</v>
      </c>
      <c r="MXM1" s="77" t="s">
        <v>9495</v>
      </c>
      <c r="MXN1" s="77" t="s">
        <v>9496</v>
      </c>
      <c r="MXO1" s="77" t="s">
        <v>9497</v>
      </c>
      <c r="MXP1" s="77" t="s">
        <v>9498</v>
      </c>
      <c r="MXQ1" s="77" t="s">
        <v>9499</v>
      </c>
      <c r="MXR1" s="77" t="s">
        <v>9500</v>
      </c>
      <c r="MXS1" s="77" t="s">
        <v>9501</v>
      </c>
      <c r="MXT1" s="77" t="s">
        <v>9502</v>
      </c>
      <c r="MXU1" s="77" t="s">
        <v>9503</v>
      </c>
      <c r="MXV1" s="77" t="s">
        <v>9504</v>
      </c>
      <c r="MXW1" s="77" t="s">
        <v>9505</v>
      </c>
      <c r="MXX1" s="77" t="s">
        <v>9506</v>
      </c>
      <c r="MXY1" s="77" t="s">
        <v>9507</v>
      </c>
      <c r="MXZ1" s="77" t="s">
        <v>9508</v>
      </c>
      <c r="MYA1" s="77" t="s">
        <v>9509</v>
      </c>
      <c r="MYB1" s="77" t="s">
        <v>9510</v>
      </c>
      <c r="MYC1" s="77" t="s">
        <v>9511</v>
      </c>
      <c r="MYD1" s="77" t="s">
        <v>9512</v>
      </c>
      <c r="MYE1" s="77" t="s">
        <v>9513</v>
      </c>
      <c r="MYF1" s="77" t="s">
        <v>9514</v>
      </c>
      <c r="MYG1" s="77" t="s">
        <v>9515</v>
      </c>
      <c r="MYH1" s="77" t="s">
        <v>9516</v>
      </c>
      <c r="MYI1" s="77" t="s">
        <v>9517</v>
      </c>
      <c r="MYJ1" s="77" t="s">
        <v>9518</v>
      </c>
      <c r="MYK1" s="77" t="s">
        <v>9519</v>
      </c>
      <c r="MYL1" s="77" t="s">
        <v>9520</v>
      </c>
      <c r="MYM1" s="77" t="s">
        <v>9521</v>
      </c>
      <c r="MYN1" s="77" t="s">
        <v>9522</v>
      </c>
      <c r="MYO1" s="77" t="s">
        <v>9523</v>
      </c>
      <c r="MYP1" s="77" t="s">
        <v>9524</v>
      </c>
      <c r="MYQ1" s="77" t="s">
        <v>9525</v>
      </c>
      <c r="MYR1" s="77" t="s">
        <v>9526</v>
      </c>
      <c r="MYS1" s="77" t="s">
        <v>9527</v>
      </c>
      <c r="MYT1" s="77" t="s">
        <v>9528</v>
      </c>
      <c r="MYU1" s="77" t="s">
        <v>9529</v>
      </c>
      <c r="MYV1" s="77" t="s">
        <v>9530</v>
      </c>
      <c r="MYW1" s="77" t="s">
        <v>9531</v>
      </c>
      <c r="MYX1" s="77" t="s">
        <v>9532</v>
      </c>
      <c r="MYY1" s="77" t="s">
        <v>9533</v>
      </c>
      <c r="MYZ1" s="77" t="s">
        <v>9534</v>
      </c>
      <c r="MZA1" s="77" t="s">
        <v>9535</v>
      </c>
      <c r="MZB1" s="77" t="s">
        <v>9536</v>
      </c>
      <c r="MZC1" s="77" t="s">
        <v>9537</v>
      </c>
      <c r="MZD1" s="77" t="s">
        <v>9538</v>
      </c>
      <c r="MZE1" s="77" t="s">
        <v>9539</v>
      </c>
      <c r="MZF1" s="77" t="s">
        <v>9540</v>
      </c>
      <c r="MZG1" s="77" t="s">
        <v>9541</v>
      </c>
      <c r="MZH1" s="77" t="s">
        <v>9542</v>
      </c>
      <c r="MZI1" s="77" t="s">
        <v>9543</v>
      </c>
      <c r="MZJ1" s="77" t="s">
        <v>9544</v>
      </c>
      <c r="MZK1" s="77" t="s">
        <v>9545</v>
      </c>
      <c r="MZL1" s="77" t="s">
        <v>9546</v>
      </c>
      <c r="MZM1" s="77" t="s">
        <v>9547</v>
      </c>
      <c r="MZN1" s="77" t="s">
        <v>9548</v>
      </c>
      <c r="MZO1" s="77" t="s">
        <v>9549</v>
      </c>
      <c r="MZP1" s="77" t="s">
        <v>9550</v>
      </c>
      <c r="MZQ1" s="77" t="s">
        <v>9551</v>
      </c>
      <c r="MZR1" s="77" t="s">
        <v>9552</v>
      </c>
      <c r="MZS1" s="77" t="s">
        <v>9553</v>
      </c>
      <c r="MZT1" s="77" t="s">
        <v>9554</v>
      </c>
      <c r="MZU1" s="77" t="s">
        <v>9555</v>
      </c>
      <c r="MZV1" s="77" t="s">
        <v>9556</v>
      </c>
      <c r="MZW1" s="77" t="s">
        <v>9557</v>
      </c>
      <c r="MZX1" s="77" t="s">
        <v>9558</v>
      </c>
      <c r="MZY1" s="77" t="s">
        <v>9559</v>
      </c>
      <c r="MZZ1" s="77" t="s">
        <v>9560</v>
      </c>
      <c r="NAA1" s="77" t="s">
        <v>9561</v>
      </c>
      <c r="NAB1" s="77" t="s">
        <v>9562</v>
      </c>
      <c r="NAC1" s="77" t="s">
        <v>9563</v>
      </c>
      <c r="NAD1" s="77" t="s">
        <v>9564</v>
      </c>
      <c r="NAE1" s="77" t="s">
        <v>9565</v>
      </c>
      <c r="NAF1" s="77" t="s">
        <v>9566</v>
      </c>
      <c r="NAG1" s="77" t="s">
        <v>9567</v>
      </c>
      <c r="NAH1" s="77" t="s">
        <v>9568</v>
      </c>
      <c r="NAI1" s="77" t="s">
        <v>9569</v>
      </c>
      <c r="NAJ1" s="77" t="s">
        <v>9570</v>
      </c>
      <c r="NAK1" s="77" t="s">
        <v>9571</v>
      </c>
      <c r="NAL1" s="77" t="s">
        <v>9572</v>
      </c>
      <c r="NAM1" s="77" t="s">
        <v>9573</v>
      </c>
      <c r="NAN1" s="77" t="s">
        <v>9574</v>
      </c>
      <c r="NAO1" s="77" t="s">
        <v>9575</v>
      </c>
      <c r="NAP1" s="77" t="s">
        <v>9576</v>
      </c>
      <c r="NAQ1" s="77" t="s">
        <v>9577</v>
      </c>
      <c r="NAR1" s="77" t="s">
        <v>9578</v>
      </c>
      <c r="NAS1" s="77" t="s">
        <v>9579</v>
      </c>
      <c r="NAT1" s="77" t="s">
        <v>9580</v>
      </c>
      <c r="NAU1" s="77" t="s">
        <v>9581</v>
      </c>
      <c r="NAV1" s="77" t="s">
        <v>9582</v>
      </c>
      <c r="NAW1" s="77" t="s">
        <v>9583</v>
      </c>
      <c r="NAX1" s="77" t="s">
        <v>9584</v>
      </c>
      <c r="NAY1" s="77" t="s">
        <v>9585</v>
      </c>
      <c r="NAZ1" s="77" t="s">
        <v>9586</v>
      </c>
      <c r="NBA1" s="77" t="s">
        <v>9587</v>
      </c>
      <c r="NBB1" s="77" t="s">
        <v>9588</v>
      </c>
      <c r="NBC1" s="77" t="s">
        <v>9589</v>
      </c>
      <c r="NBD1" s="77" t="s">
        <v>9590</v>
      </c>
      <c r="NBE1" s="77" t="s">
        <v>9591</v>
      </c>
      <c r="NBF1" s="77" t="s">
        <v>9592</v>
      </c>
      <c r="NBG1" s="77" t="s">
        <v>9593</v>
      </c>
      <c r="NBH1" s="77" t="s">
        <v>9594</v>
      </c>
      <c r="NBI1" s="77" t="s">
        <v>9595</v>
      </c>
      <c r="NBJ1" s="77" t="s">
        <v>9596</v>
      </c>
      <c r="NBK1" s="77" t="s">
        <v>9597</v>
      </c>
      <c r="NBL1" s="77" t="s">
        <v>9598</v>
      </c>
      <c r="NBM1" s="77" t="s">
        <v>9599</v>
      </c>
      <c r="NBN1" s="77" t="s">
        <v>9600</v>
      </c>
      <c r="NBO1" s="77" t="s">
        <v>9601</v>
      </c>
      <c r="NBP1" s="77" t="s">
        <v>9602</v>
      </c>
      <c r="NBQ1" s="77" t="s">
        <v>9603</v>
      </c>
      <c r="NBR1" s="77" t="s">
        <v>9604</v>
      </c>
      <c r="NBS1" s="77" t="s">
        <v>9605</v>
      </c>
      <c r="NBT1" s="77" t="s">
        <v>9606</v>
      </c>
      <c r="NBU1" s="77" t="s">
        <v>9607</v>
      </c>
      <c r="NBV1" s="77" t="s">
        <v>9608</v>
      </c>
      <c r="NBW1" s="77" t="s">
        <v>9609</v>
      </c>
      <c r="NBX1" s="77" t="s">
        <v>9610</v>
      </c>
      <c r="NBY1" s="77" t="s">
        <v>9611</v>
      </c>
      <c r="NBZ1" s="77" t="s">
        <v>9612</v>
      </c>
      <c r="NCA1" s="77" t="s">
        <v>9613</v>
      </c>
      <c r="NCB1" s="77" t="s">
        <v>9614</v>
      </c>
      <c r="NCC1" s="77" t="s">
        <v>9615</v>
      </c>
      <c r="NCD1" s="77" t="s">
        <v>9616</v>
      </c>
      <c r="NCE1" s="77" t="s">
        <v>9617</v>
      </c>
      <c r="NCF1" s="77" t="s">
        <v>9618</v>
      </c>
      <c r="NCG1" s="77" t="s">
        <v>9619</v>
      </c>
      <c r="NCH1" s="77" t="s">
        <v>9620</v>
      </c>
      <c r="NCI1" s="77" t="s">
        <v>9621</v>
      </c>
      <c r="NCJ1" s="77" t="s">
        <v>9622</v>
      </c>
      <c r="NCK1" s="77" t="s">
        <v>9623</v>
      </c>
      <c r="NCL1" s="77" t="s">
        <v>9624</v>
      </c>
      <c r="NCM1" s="77" t="s">
        <v>9625</v>
      </c>
      <c r="NCN1" s="77" t="s">
        <v>9626</v>
      </c>
      <c r="NCO1" s="77" t="s">
        <v>9627</v>
      </c>
      <c r="NCP1" s="77" t="s">
        <v>9628</v>
      </c>
      <c r="NCQ1" s="77" t="s">
        <v>9629</v>
      </c>
      <c r="NCR1" s="77" t="s">
        <v>9630</v>
      </c>
      <c r="NCS1" s="77" t="s">
        <v>9631</v>
      </c>
      <c r="NCT1" s="77" t="s">
        <v>9632</v>
      </c>
      <c r="NCU1" s="77" t="s">
        <v>9633</v>
      </c>
      <c r="NCV1" s="77" t="s">
        <v>9634</v>
      </c>
      <c r="NCW1" s="77" t="s">
        <v>9635</v>
      </c>
      <c r="NCX1" s="77" t="s">
        <v>9636</v>
      </c>
      <c r="NCY1" s="77" t="s">
        <v>9637</v>
      </c>
      <c r="NCZ1" s="77" t="s">
        <v>9638</v>
      </c>
      <c r="NDA1" s="77" t="s">
        <v>9639</v>
      </c>
      <c r="NDB1" s="77" t="s">
        <v>9640</v>
      </c>
      <c r="NDC1" s="77" t="s">
        <v>9641</v>
      </c>
      <c r="NDD1" s="77" t="s">
        <v>9642</v>
      </c>
      <c r="NDE1" s="77" t="s">
        <v>9643</v>
      </c>
      <c r="NDF1" s="77" t="s">
        <v>9644</v>
      </c>
      <c r="NDG1" s="77" t="s">
        <v>9645</v>
      </c>
      <c r="NDH1" s="77" t="s">
        <v>9646</v>
      </c>
      <c r="NDI1" s="77" t="s">
        <v>9647</v>
      </c>
      <c r="NDJ1" s="77" t="s">
        <v>9648</v>
      </c>
      <c r="NDK1" s="77" t="s">
        <v>9649</v>
      </c>
      <c r="NDL1" s="77" t="s">
        <v>9650</v>
      </c>
      <c r="NDM1" s="77" t="s">
        <v>9651</v>
      </c>
      <c r="NDN1" s="77" t="s">
        <v>9652</v>
      </c>
      <c r="NDO1" s="77" t="s">
        <v>9653</v>
      </c>
      <c r="NDP1" s="77" t="s">
        <v>9654</v>
      </c>
      <c r="NDQ1" s="77" t="s">
        <v>9655</v>
      </c>
      <c r="NDR1" s="77" t="s">
        <v>9656</v>
      </c>
      <c r="NDS1" s="77" t="s">
        <v>9657</v>
      </c>
      <c r="NDT1" s="77" t="s">
        <v>9658</v>
      </c>
      <c r="NDU1" s="77" t="s">
        <v>9659</v>
      </c>
      <c r="NDV1" s="77" t="s">
        <v>9660</v>
      </c>
      <c r="NDW1" s="77" t="s">
        <v>9661</v>
      </c>
      <c r="NDX1" s="77" t="s">
        <v>9662</v>
      </c>
      <c r="NDY1" s="77" t="s">
        <v>9663</v>
      </c>
      <c r="NDZ1" s="77" t="s">
        <v>9664</v>
      </c>
      <c r="NEA1" s="77" t="s">
        <v>9665</v>
      </c>
      <c r="NEB1" s="77" t="s">
        <v>9666</v>
      </c>
      <c r="NEC1" s="77" t="s">
        <v>9667</v>
      </c>
      <c r="NED1" s="77" t="s">
        <v>9668</v>
      </c>
      <c r="NEE1" s="77" t="s">
        <v>9669</v>
      </c>
      <c r="NEF1" s="77" t="s">
        <v>9670</v>
      </c>
      <c r="NEG1" s="77" t="s">
        <v>9671</v>
      </c>
      <c r="NEH1" s="77" t="s">
        <v>9672</v>
      </c>
      <c r="NEI1" s="77" t="s">
        <v>9673</v>
      </c>
      <c r="NEJ1" s="77" t="s">
        <v>9674</v>
      </c>
      <c r="NEK1" s="77" t="s">
        <v>9675</v>
      </c>
      <c r="NEL1" s="77" t="s">
        <v>9676</v>
      </c>
      <c r="NEM1" s="77" t="s">
        <v>9677</v>
      </c>
      <c r="NEN1" s="77" t="s">
        <v>9678</v>
      </c>
      <c r="NEO1" s="77" t="s">
        <v>9679</v>
      </c>
      <c r="NEP1" s="77" t="s">
        <v>9680</v>
      </c>
      <c r="NEQ1" s="77" t="s">
        <v>9681</v>
      </c>
      <c r="NER1" s="77" t="s">
        <v>9682</v>
      </c>
      <c r="NES1" s="77" t="s">
        <v>9683</v>
      </c>
      <c r="NET1" s="77" t="s">
        <v>9684</v>
      </c>
      <c r="NEU1" s="77" t="s">
        <v>9685</v>
      </c>
      <c r="NEV1" s="77" t="s">
        <v>9686</v>
      </c>
      <c r="NEW1" s="77" t="s">
        <v>9687</v>
      </c>
      <c r="NEX1" s="77" t="s">
        <v>9688</v>
      </c>
      <c r="NEY1" s="77" t="s">
        <v>9689</v>
      </c>
      <c r="NEZ1" s="77" t="s">
        <v>9690</v>
      </c>
      <c r="NFA1" s="77" t="s">
        <v>9691</v>
      </c>
      <c r="NFB1" s="77" t="s">
        <v>9692</v>
      </c>
      <c r="NFC1" s="77" t="s">
        <v>9693</v>
      </c>
      <c r="NFD1" s="77" t="s">
        <v>9694</v>
      </c>
      <c r="NFE1" s="77" t="s">
        <v>9695</v>
      </c>
      <c r="NFF1" s="77" t="s">
        <v>9696</v>
      </c>
      <c r="NFG1" s="77" t="s">
        <v>9697</v>
      </c>
      <c r="NFH1" s="77" t="s">
        <v>9698</v>
      </c>
      <c r="NFI1" s="77" t="s">
        <v>9699</v>
      </c>
      <c r="NFJ1" s="77" t="s">
        <v>9700</v>
      </c>
      <c r="NFK1" s="77" t="s">
        <v>9701</v>
      </c>
      <c r="NFL1" s="77" t="s">
        <v>9702</v>
      </c>
      <c r="NFM1" s="77" t="s">
        <v>9703</v>
      </c>
      <c r="NFN1" s="77" t="s">
        <v>9704</v>
      </c>
      <c r="NFO1" s="77" t="s">
        <v>9705</v>
      </c>
      <c r="NFP1" s="77" t="s">
        <v>9706</v>
      </c>
      <c r="NFQ1" s="77" t="s">
        <v>9707</v>
      </c>
      <c r="NFR1" s="77" t="s">
        <v>9708</v>
      </c>
      <c r="NFS1" s="77" t="s">
        <v>9709</v>
      </c>
      <c r="NFT1" s="77" t="s">
        <v>9710</v>
      </c>
      <c r="NFU1" s="77" t="s">
        <v>9711</v>
      </c>
      <c r="NFV1" s="77" t="s">
        <v>9712</v>
      </c>
      <c r="NFW1" s="77" t="s">
        <v>9713</v>
      </c>
      <c r="NFX1" s="77" t="s">
        <v>9714</v>
      </c>
      <c r="NFY1" s="77" t="s">
        <v>9715</v>
      </c>
      <c r="NFZ1" s="77" t="s">
        <v>9716</v>
      </c>
      <c r="NGA1" s="77" t="s">
        <v>9717</v>
      </c>
      <c r="NGB1" s="77" t="s">
        <v>9718</v>
      </c>
      <c r="NGC1" s="77" t="s">
        <v>9719</v>
      </c>
      <c r="NGD1" s="77" t="s">
        <v>9720</v>
      </c>
      <c r="NGE1" s="77" t="s">
        <v>9721</v>
      </c>
      <c r="NGF1" s="77" t="s">
        <v>9722</v>
      </c>
      <c r="NGG1" s="77" t="s">
        <v>9723</v>
      </c>
      <c r="NGH1" s="77" t="s">
        <v>9724</v>
      </c>
      <c r="NGI1" s="77" t="s">
        <v>9725</v>
      </c>
      <c r="NGJ1" s="77" t="s">
        <v>9726</v>
      </c>
      <c r="NGK1" s="77" t="s">
        <v>9727</v>
      </c>
      <c r="NGL1" s="77" t="s">
        <v>9728</v>
      </c>
      <c r="NGM1" s="77" t="s">
        <v>9729</v>
      </c>
      <c r="NGN1" s="77" t="s">
        <v>9730</v>
      </c>
      <c r="NGO1" s="77" t="s">
        <v>9731</v>
      </c>
      <c r="NGP1" s="77" t="s">
        <v>9732</v>
      </c>
      <c r="NGQ1" s="77" t="s">
        <v>9733</v>
      </c>
      <c r="NGR1" s="77" t="s">
        <v>9734</v>
      </c>
      <c r="NGS1" s="77" t="s">
        <v>9735</v>
      </c>
      <c r="NGT1" s="77" t="s">
        <v>9736</v>
      </c>
      <c r="NGU1" s="77" t="s">
        <v>9737</v>
      </c>
      <c r="NGV1" s="77" t="s">
        <v>9738</v>
      </c>
      <c r="NGW1" s="77" t="s">
        <v>9739</v>
      </c>
      <c r="NGX1" s="77" t="s">
        <v>9740</v>
      </c>
      <c r="NGY1" s="77" t="s">
        <v>9741</v>
      </c>
      <c r="NGZ1" s="77" t="s">
        <v>9742</v>
      </c>
      <c r="NHA1" s="77" t="s">
        <v>9743</v>
      </c>
      <c r="NHB1" s="77" t="s">
        <v>9744</v>
      </c>
      <c r="NHC1" s="77" t="s">
        <v>9745</v>
      </c>
      <c r="NHD1" s="77" t="s">
        <v>9746</v>
      </c>
      <c r="NHE1" s="77" t="s">
        <v>9747</v>
      </c>
      <c r="NHF1" s="77" t="s">
        <v>9748</v>
      </c>
      <c r="NHG1" s="77" t="s">
        <v>9749</v>
      </c>
      <c r="NHH1" s="77" t="s">
        <v>9750</v>
      </c>
      <c r="NHI1" s="77" t="s">
        <v>9751</v>
      </c>
      <c r="NHJ1" s="77" t="s">
        <v>9752</v>
      </c>
      <c r="NHK1" s="77" t="s">
        <v>9753</v>
      </c>
      <c r="NHL1" s="77" t="s">
        <v>9754</v>
      </c>
      <c r="NHM1" s="77" t="s">
        <v>9755</v>
      </c>
      <c r="NHN1" s="77" t="s">
        <v>9756</v>
      </c>
      <c r="NHO1" s="77" t="s">
        <v>9757</v>
      </c>
      <c r="NHP1" s="77" t="s">
        <v>9758</v>
      </c>
      <c r="NHQ1" s="77" t="s">
        <v>9759</v>
      </c>
      <c r="NHR1" s="77" t="s">
        <v>9760</v>
      </c>
      <c r="NHS1" s="77" t="s">
        <v>9761</v>
      </c>
      <c r="NHT1" s="77" t="s">
        <v>9762</v>
      </c>
      <c r="NHU1" s="77" t="s">
        <v>9763</v>
      </c>
      <c r="NHV1" s="77" t="s">
        <v>9764</v>
      </c>
      <c r="NHW1" s="77" t="s">
        <v>9765</v>
      </c>
      <c r="NHX1" s="77" t="s">
        <v>9766</v>
      </c>
      <c r="NHY1" s="77" t="s">
        <v>9767</v>
      </c>
      <c r="NHZ1" s="77" t="s">
        <v>9768</v>
      </c>
      <c r="NIA1" s="77" t="s">
        <v>9769</v>
      </c>
      <c r="NIB1" s="77" t="s">
        <v>9770</v>
      </c>
      <c r="NIC1" s="77" t="s">
        <v>9771</v>
      </c>
      <c r="NID1" s="77" t="s">
        <v>9772</v>
      </c>
      <c r="NIE1" s="77" t="s">
        <v>9773</v>
      </c>
      <c r="NIF1" s="77" t="s">
        <v>9774</v>
      </c>
      <c r="NIG1" s="77" t="s">
        <v>9775</v>
      </c>
      <c r="NIH1" s="77" t="s">
        <v>9776</v>
      </c>
      <c r="NII1" s="77" t="s">
        <v>9777</v>
      </c>
      <c r="NIJ1" s="77" t="s">
        <v>9778</v>
      </c>
      <c r="NIK1" s="77" t="s">
        <v>9779</v>
      </c>
      <c r="NIL1" s="77" t="s">
        <v>9780</v>
      </c>
      <c r="NIM1" s="77" t="s">
        <v>9781</v>
      </c>
      <c r="NIN1" s="77" t="s">
        <v>9782</v>
      </c>
      <c r="NIO1" s="77" t="s">
        <v>9783</v>
      </c>
      <c r="NIP1" s="77" t="s">
        <v>9784</v>
      </c>
      <c r="NIQ1" s="77" t="s">
        <v>9785</v>
      </c>
      <c r="NIR1" s="77" t="s">
        <v>9786</v>
      </c>
      <c r="NIS1" s="77" t="s">
        <v>9787</v>
      </c>
      <c r="NIT1" s="77" t="s">
        <v>9788</v>
      </c>
      <c r="NIU1" s="77" t="s">
        <v>9789</v>
      </c>
      <c r="NIV1" s="77" t="s">
        <v>9790</v>
      </c>
      <c r="NIW1" s="77" t="s">
        <v>9791</v>
      </c>
      <c r="NIX1" s="77" t="s">
        <v>9792</v>
      </c>
      <c r="NIY1" s="77" t="s">
        <v>9793</v>
      </c>
      <c r="NIZ1" s="77" t="s">
        <v>9794</v>
      </c>
      <c r="NJA1" s="77" t="s">
        <v>9795</v>
      </c>
      <c r="NJB1" s="77" t="s">
        <v>9796</v>
      </c>
      <c r="NJC1" s="77" t="s">
        <v>9797</v>
      </c>
      <c r="NJD1" s="77" t="s">
        <v>9798</v>
      </c>
      <c r="NJE1" s="77" t="s">
        <v>9799</v>
      </c>
      <c r="NJF1" s="77" t="s">
        <v>9800</v>
      </c>
      <c r="NJG1" s="77" t="s">
        <v>9801</v>
      </c>
      <c r="NJH1" s="77" t="s">
        <v>9802</v>
      </c>
      <c r="NJI1" s="77" t="s">
        <v>9803</v>
      </c>
      <c r="NJJ1" s="77" t="s">
        <v>9804</v>
      </c>
      <c r="NJK1" s="77" t="s">
        <v>9805</v>
      </c>
      <c r="NJL1" s="77" t="s">
        <v>9806</v>
      </c>
      <c r="NJM1" s="77" t="s">
        <v>9807</v>
      </c>
      <c r="NJN1" s="77" t="s">
        <v>9808</v>
      </c>
      <c r="NJO1" s="77" t="s">
        <v>9809</v>
      </c>
      <c r="NJP1" s="77" t="s">
        <v>9810</v>
      </c>
      <c r="NJQ1" s="77" t="s">
        <v>9811</v>
      </c>
      <c r="NJR1" s="77" t="s">
        <v>9812</v>
      </c>
      <c r="NJS1" s="77" t="s">
        <v>9813</v>
      </c>
      <c r="NJT1" s="77" t="s">
        <v>9814</v>
      </c>
      <c r="NJU1" s="77" t="s">
        <v>9815</v>
      </c>
      <c r="NJV1" s="77" t="s">
        <v>9816</v>
      </c>
      <c r="NJW1" s="77" t="s">
        <v>9817</v>
      </c>
      <c r="NJX1" s="77" t="s">
        <v>9818</v>
      </c>
      <c r="NJY1" s="77" t="s">
        <v>9819</v>
      </c>
      <c r="NJZ1" s="77" t="s">
        <v>9820</v>
      </c>
      <c r="NKA1" s="77" t="s">
        <v>9821</v>
      </c>
      <c r="NKB1" s="77" t="s">
        <v>9822</v>
      </c>
      <c r="NKC1" s="77" t="s">
        <v>9823</v>
      </c>
      <c r="NKD1" s="77" t="s">
        <v>9824</v>
      </c>
      <c r="NKE1" s="77" t="s">
        <v>9825</v>
      </c>
      <c r="NKF1" s="77" t="s">
        <v>9826</v>
      </c>
      <c r="NKG1" s="77" t="s">
        <v>9827</v>
      </c>
      <c r="NKH1" s="77" t="s">
        <v>9828</v>
      </c>
      <c r="NKI1" s="77" t="s">
        <v>9829</v>
      </c>
      <c r="NKJ1" s="77" t="s">
        <v>9830</v>
      </c>
      <c r="NKK1" s="77" t="s">
        <v>9831</v>
      </c>
      <c r="NKL1" s="77" t="s">
        <v>9832</v>
      </c>
      <c r="NKM1" s="77" t="s">
        <v>9833</v>
      </c>
      <c r="NKN1" s="77" t="s">
        <v>9834</v>
      </c>
      <c r="NKO1" s="77" t="s">
        <v>9835</v>
      </c>
      <c r="NKP1" s="77" t="s">
        <v>9836</v>
      </c>
      <c r="NKQ1" s="77" t="s">
        <v>9837</v>
      </c>
      <c r="NKR1" s="77" t="s">
        <v>9838</v>
      </c>
      <c r="NKS1" s="77" t="s">
        <v>9839</v>
      </c>
      <c r="NKT1" s="77" t="s">
        <v>9840</v>
      </c>
      <c r="NKU1" s="77" t="s">
        <v>9841</v>
      </c>
      <c r="NKV1" s="77" t="s">
        <v>9842</v>
      </c>
      <c r="NKW1" s="77" t="s">
        <v>9843</v>
      </c>
      <c r="NKX1" s="77" t="s">
        <v>9844</v>
      </c>
      <c r="NKY1" s="77" t="s">
        <v>9845</v>
      </c>
      <c r="NKZ1" s="77" t="s">
        <v>9846</v>
      </c>
      <c r="NLA1" s="77" t="s">
        <v>9847</v>
      </c>
      <c r="NLB1" s="77" t="s">
        <v>9848</v>
      </c>
      <c r="NLC1" s="77" t="s">
        <v>9849</v>
      </c>
      <c r="NLD1" s="77" t="s">
        <v>9850</v>
      </c>
      <c r="NLE1" s="77" t="s">
        <v>9851</v>
      </c>
      <c r="NLF1" s="77" t="s">
        <v>9852</v>
      </c>
      <c r="NLG1" s="77" t="s">
        <v>9853</v>
      </c>
      <c r="NLH1" s="77" t="s">
        <v>9854</v>
      </c>
      <c r="NLI1" s="77" t="s">
        <v>9855</v>
      </c>
      <c r="NLJ1" s="77" t="s">
        <v>9856</v>
      </c>
      <c r="NLK1" s="77" t="s">
        <v>9857</v>
      </c>
      <c r="NLL1" s="77" t="s">
        <v>9858</v>
      </c>
      <c r="NLM1" s="77" t="s">
        <v>9859</v>
      </c>
      <c r="NLN1" s="77" t="s">
        <v>9860</v>
      </c>
      <c r="NLO1" s="77" t="s">
        <v>9861</v>
      </c>
      <c r="NLP1" s="77" t="s">
        <v>9862</v>
      </c>
      <c r="NLQ1" s="77" t="s">
        <v>9863</v>
      </c>
      <c r="NLR1" s="77" t="s">
        <v>9864</v>
      </c>
      <c r="NLS1" s="77" t="s">
        <v>9865</v>
      </c>
      <c r="NLT1" s="77" t="s">
        <v>9866</v>
      </c>
      <c r="NLU1" s="77" t="s">
        <v>9867</v>
      </c>
      <c r="NLV1" s="77" t="s">
        <v>9868</v>
      </c>
      <c r="NLW1" s="77" t="s">
        <v>9869</v>
      </c>
      <c r="NLX1" s="77" t="s">
        <v>9870</v>
      </c>
      <c r="NLY1" s="77" t="s">
        <v>9871</v>
      </c>
      <c r="NLZ1" s="77" t="s">
        <v>9872</v>
      </c>
      <c r="NMA1" s="77" t="s">
        <v>9873</v>
      </c>
      <c r="NMB1" s="77" t="s">
        <v>9874</v>
      </c>
      <c r="NMC1" s="77" t="s">
        <v>9875</v>
      </c>
      <c r="NMD1" s="77" t="s">
        <v>9876</v>
      </c>
      <c r="NME1" s="77" t="s">
        <v>9877</v>
      </c>
      <c r="NMF1" s="77" t="s">
        <v>9878</v>
      </c>
      <c r="NMG1" s="77" t="s">
        <v>9879</v>
      </c>
      <c r="NMH1" s="77" t="s">
        <v>9880</v>
      </c>
      <c r="NMI1" s="77" t="s">
        <v>9881</v>
      </c>
      <c r="NMJ1" s="77" t="s">
        <v>9882</v>
      </c>
      <c r="NMK1" s="77" t="s">
        <v>9883</v>
      </c>
      <c r="NML1" s="77" t="s">
        <v>9884</v>
      </c>
      <c r="NMM1" s="77" t="s">
        <v>9885</v>
      </c>
      <c r="NMN1" s="77" t="s">
        <v>9886</v>
      </c>
      <c r="NMO1" s="77" t="s">
        <v>9887</v>
      </c>
      <c r="NMP1" s="77" t="s">
        <v>9888</v>
      </c>
      <c r="NMQ1" s="77" t="s">
        <v>9889</v>
      </c>
      <c r="NMR1" s="77" t="s">
        <v>9890</v>
      </c>
      <c r="NMS1" s="77" t="s">
        <v>9891</v>
      </c>
      <c r="NMT1" s="77" t="s">
        <v>9892</v>
      </c>
      <c r="NMU1" s="77" t="s">
        <v>9893</v>
      </c>
      <c r="NMV1" s="77" t="s">
        <v>9894</v>
      </c>
      <c r="NMW1" s="77" t="s">
        <v>9895</v>
      </c>
      <c r="NMX1" s="77" t="s">
        <v>9896</v>
      </c>
      <c r="NMY1" s="77" t="s">
        <v>9897</v>
      </c>
      <c r="NMZ1" s="77" t="s">
        <v>9898</v>
      </c>
      <c r="NNA1" s="77" t="s">
        <v>9899</v>
      </c>
      <c r="NNB1" s="77" t="s">
        <v>9900</v>
      </c>
      <c r="NNC1" s="77" t="s">
        <v>9901</v>
      </c>
      <c r="NND1" s="77" t="s">
        <v>9902</v>
      </c>
      <c r="NNE1" s="77" t="s">
        <v>9903</v>
      </c>
      <c r="NNF1" s="77" t="s">
        <v>9904</v>
      </c>
      <c r="NNG1" s="77" t="s">
        <v>9905</v>
      </c>
      <c r="NNH1" s="77" t="s">
        <v>9906</v>
      </c>
      <c r="NNI1" s="77" t="s">
        <v>9907</v>
      </c>
      <c r="NNJ1" s="77" t="s">
        <v>9908</v>
      </c>
      <c r="NNK1" s="77" t="s">
        <v>9909</v>
      </c>
      <c r="NNL1" s="77" t="s">
        <v>9910</v>
      </c>
      <c r="NNM1" s="77" t="s">
        <v>9911</v>
      </c>
      <c r="NNN1" s="77" t="s">
        <v>9912</v>
      </c>
      <c r="NNO1" s="77" t="s">
        <v>9913</v>
      </c>
      <c r="NNP1" s="77" t="s">
        <v>9914</v>
      </c>
      <c r="NNQ1" s="77" t="s">
        <v>9915</v>
      </c>
      <c r="NNR1" s="77" t="s">
        <v>9916</v>
      </c>
      <c r="NNS1" s="77" t="s">
        <v>9917</v>
      </c>
      <c r="NNT1" s="77" t="s">
        <v>9918</v>
      </c>
      <c r="NNU1" s="77" t="s">
        <v>9919</v>
      </c>
      <c r="NNV1" s="77" t="s">
        <v>9920</v>
      </c>
      <c r="NNW1" s="77" t="s">
        <v>9921</v>
      </c>
      <c r="NNX1" s="77" t="s">
        <v>9922</v>
      </c>
      <c r="NNY1" s="77" t="s">
        <v>9923</v>
      </c>
      <c r="NNZ1" s="77" t="s">
        <v>9924</v>
      </c>
      <c r="NOA1" s="77" t="s">
        <v>9925</v>
      </c>
      <c r="NOB1" s="77" t="s">
        <v>9926</v>
      </c>
      <c r="NOC1" s="77" t="s">
        <v>9927</v>
      </c>
      <c r="NOD1" s="77" t="s">
        <v>9928</v>
      </c>
      <c r="NOE1" s="77" t="s">
        <v>9929</v>
      </c>
      <c r="NOF1" s="77" t="s">
        <v>9930</v>
      </c>
      <c r="NOG1" s="77" t="s">
        <v>9931</v>
      </c>
      <c r="NOH1" s="77" t="s">
        <v>9932</v>
      </c>
      <c r="NOI1" s="77" t="s">
        <v>9933</v>
      </c>
      <c r="NOJ1" s="77" t="s">
        <v>9934</v>
      </c>
      <c r="NOK1" s="77" t="s">
        <v>9935</v>
      </c>
      <c r="NOL1" s="77" t="s">
        <v>9936</v>
      </c>
      <c r="NOM1" s="77" t="s">
        <v>9937</v>
      </c>
      <c r="NON1" s="77" t="s">
        <v>9938</v>
      </c>
      <c r="NOO1" s="77" t="s">
        <v>9939</v>
      </c>
      <c r="NOP1" s="77" t="s">
        <v>9940</v>
      </c>
      <c r="NOQ1" s="77" t="s">
        <v>9941</v>
      </c>
      <c r="NOR1" s="77" t="s">
        <v>9942</v>
      </c>
      <c r="NOS1" s="77" t="s">
        <v>9943</v>
      </c>
      <c r="NOT1" s="77" t="s">
        <v>9944</v>
      </c>
      <c r="NOU1" s="77" t="s">
        <v>9945</v>
      </c>
      <c r="NOV1" s="77" t="s">
        <v>9946</v>
      </c>
      <c r="NOW1" s="77" t="s">
        <v>9947</v>
      </c>
      <c r="NOX1" s="77" t="s">
        <v>9948</v>
      </c>
      <c r="NOY1" s="77" t="s">
        <v>9949</v>
      </c>
      <c r="NOZ1" s="77" t="s">
        <v>9950</v>
      </c>
      <c r="NPA1" s="77" t="s">
        <v>9951</v>
      </c>
      <c r="NPB1" s="77" t="s">
        <v>9952</v>
      </c>
      <c r="NPC1" s="77" t="s">
        <v>9953</v>
      </c>
      <c r="NPD1" s="77" t="s">
        <v>9954</v>
      </c>
      <c r="NPE1" s="77" t="s">
        <v>9955</v>
      </c>
      <c r="NPF1" s="77" t="s">
        <v>9956</v>
      </c>
      <c r="NPG1" s="77" t="s">
        <v>9957</v>
      </c>
      <c r="NPH1" s="77" t="s">
        <v>9958</v>
      </c>
      <c r="NPI1" s="77" t="s">
        <v>9959</v>
      </c>
      <c r="NPJ1" s="77" t="s">
        <v>9960</v>
      </c>
      <c r="NPK1" s="77" t="s">
        <v>9961</v>
      </c>
      <c r="NPL1" s="77" t="s">
        <v>9962</v>
      </c>
      <c r="NPM1" s="77" t="s">
        <v>9963</v>
      </c>
      <c r="NPN1" s="77" t="s">
        <v>9964</v>
      </c>
      <c r="NPO1" s="77" t="s">
        <v>9965</v>
      </c>
      <c r="NPP1" s="77" t="s">
        <v>9966</v>
      </c>
      <c r="NPQ1" s="77" t="s">
        <v>9967</v>
      </c>
      <c r="NPR1" s="77" t="s">
        <v>9968</v>
      </c>
      <c r="NPS1" s="77" t="s">
        <v>9969</v>
      </c>
      <c r="NPT1" s="77" t="s">
        <v>9970</v>
      </c>
      <c r="NPU1" s="77" t="s">
        <v>9971</v>
      </c>
      <c r="NPV1" s="77" t="s">
        <v>9972</v>
      </c>
      <c r="NPW1" s="77" t="s">
        <v>9973</v>
      </c>
      <c r="NPX1" s="77" t="s">
        <v>9974</v>
      </c>
      <c r="NPY1" s="77" t="s">
        <v>9975</v>
      </c>
      <c r="NPZ1" s="77" t="s">
        <v>9976</v>
      </c>
      <c r="NQA1" s="77" t="s">
        <v>9977</v>
      </c>
      <c r="NQB1" s="77" t="s">
        <v>9978</v>
      </c>
      <c r="NQC1" s="77" t="s">
        <v>9979</v>
      </c>
      <c r="NQD1" s="77" t="s">
        <v>9980</v>
      </c>
      <c r="NQE1" s="77" t="s">
        <v>9981</v>
      </c>
      <c r="NQF1" s="77" t="s">
        <v>9982</v>
      </c>
      <c r="NQG1" s="77" t="s">
        <v>9983</v>
      </c>
      <c r="NQH1" s="77" t="s">
        <v>9984</v>
      </c>
      <c r="NQI1" s="77" t="s">
        <v>9985</v>
      </c>
      <c r="NQJ1" s="77" t="s">
        <v>9986</v>
      </c>
      <c r="NQK1" s="77" t="s">
        <v>9987</v>
      </c>
      <c r="NQL1" s="77" t="s">
        <v>9988</v>
      </c>
      <c r="NQM1" s="77" t="s">
        <v>9989</v>
      </c>
      <c r="NQN1" s="77" t="s">
        <v>9990</v>
      </c>
      <c r="NQO1" s="77" t="s">
        <v>9991</v>
      </c>
      <c r="NQP1" s="77" t="s">
        <v>9992</v>
      </c>
      <c r="NQQ1" s="77" t="s">
        <v>9993</v>
      </c>
      <c r="NQR1" s="77" t="s">
        <v>9994</v>
      </c>
      <c r="NQS1" s="77" t="s">
        <v>9995</v>
      </c>
      <c r="NQT1" s="77" t="s">
        <v>9996</v>
      </c>
      <c r="NQU1" s="77" t="s">
        <v>9997</v>
      </c>
      <c r="NQV1" s="77" t="s">
        <v>9998</v>
      </c>
      <c r="NQW1" s="77" t="s">
        <v>9999</v>
      </c>
      <c r="NQX1" s="77" t="s">
        <v>10000</v>
      </c>
      <c r="NQY1" s="77" t="s">
        <v>10001</v>
      </c>
      <c r="NQZ1" s="77" t="s">
        <v>10002</v>
      </c>
      <c r="NRA1" s="77" t="s">
        <v>10003</v>
      </c>
      <c r="NRB1" s="77" t="s">
        <v>10004</v>
      </c>
      <c r="NRC1" s="77" t="s">
        <v>10005</v>
      </c>
      <c r="NRD1" s="77" t="s">
        <v>10006</v>
      </c>
      <c r="NRE1" s="77" t="s">
        <v>10007</v>
      </c>
      <c r="NRF1" s="77" t="s">
        <v>10008</v>
      </c>
      <c r="NRG1" s="77" t="s">
        <v>10009</v>
      </c>
      <c r="NRH1" s="77" t="s">
        <v>10010</v>
      </c>
      <c r="NRI1" s="77" t="s">
        <v>10011</v>
      </c>
      <c r="NRJ1" s="77" t="s">
        <v>10012</v>
      </c>
      <c r="NRK1" s="77" t="s">
        <v>10013</v>
      </c>
      <c r="NRL1" s="77" t="s">
        <v>10014</v>
      </c>
      <c r="NRM1" s="77" t="s">
        <v>10015</v>
      </c>
      <c r="NRN1" s="77" t="s">
        <v>10016</v>
      </c>
      <c r="NRO1" s="77" t="s">
        <v>10017</v>
      </c>
      <c r="NRP1" s="77" t="s">
        <v>10018</v>
      </c>
      <c r="NRQ1" s="77" t="s">
        <v>10019</v>
      </c>
      <c r="NRR1" s="77" t="s">
        <v>10020</v>
      </c>
      <c r="NRS1" s="77" t="s">
        <v>10021</v>
      </c>
      <c r="NRT1" s="77" t="s">
        <v>10022</v>
      </c>
      <c r="NRU1" s="77" t="s">
        <v>10023</v>
      </c>
      <c r="NRV1" s="77" t="s">
        <v>10024</v>
      </c>
      <c r="NRW1" s="77" t="s">
        <v>10025</v>
      </c>
      <c r="NRX1" s="77" t="s">
        <v>10026</v>
      </c>
      <c r="NRY1" s="77" t="s">
        <v>10027</v>
      </c>
      <c r="NRZ1" s="77" t="s">
        <v>10028</v>
      </c>
      <c r="NSA1" s="77" t="s">
        <v>10029</v>
      </c>
      <c r="NSB1" s="77" t="s">
        <v>10030</v>
      </c>
      <c r="NSC1" s="77" t="s">
        <v>10031</v>
      </c>
      <c r="NSD1" s="77" t="s">
        <v>10032</v>
      </c>
      <c r="NSE1" s="77" t="s">
        <v>10033</v>
      </c>
      <c r="NSF1" s="77" t="s">
        <v>10034</v>
      </c>
      <c r="NSG1" s="77" t="s">
        <v>10035</v>
      </c>
      <c r="NSH1" s="77" t="s">
        <v>10036</v>
      </c>
      <c r="NSI1" s="77" t="s">
        <v>10037</v>
      </c>
      <c r="NSJ1" s="77" t="s">
        <v>10038</v>
      </c>
      <c r="NSK1" s="77" t="s">
        <v>10039</v>
      </c>
      <c r="NSL1" s="77" t="s">
        <v>10040</v>
      </c>
      <c r="NSM1" s="77" t="s">
        <v>10041</v>
      </c>
      <c r="NSN1" s="77" t="s">
        <v>10042</v>
      </c>
      <c r="NSO1" s="77" t="s">
        <v>10043</v>
      </c>
      <c r="NSP1" s="77" t="s">
        <v>10044</v>
      </c>
      <c r="NSQ1" s="77" t="s">
        <v>10045</v>
      </c>
      <c r="NSR1" s="77" t="s">
        <v>10046</v>
      </c>
      <c r="NSS1" s="77" t="s">
        <v>10047</v>
      </c>
      <c r="NST1" s="77" t="s">
        <v>10048</v>
      </c>
      <c r="NSU1" s="77" t="s">
        <v>10049</v>
      </c>
      <c r="NSV1" s="77" t="s">
        <v>10050</v>
      </c>
      <c r="NSW1" s="77" t="s">
        <v>10051</v>
      </c>
      <c r="NSX1" s="77" t="s">
        <v>10052</v>
      </c>
      <c r="NSY1" s="77" t="s">
        <v>10053</v>
      </c>
      <c r="NSZ1" s="77" t="s">
        <v>10054</v>
      </c>
      <c r="NTA1" s="77" t="s">
        <v>10055</v>
      </c>
      <c r="NTB1" s="77" t="s">
        <v>10056</v>
      </c>
      <c r="NTC1" s="77" t="s">
        <v>10057</v>
      </c>
      <c r="NTD1" s="77" t="s">
        <v>10058</v>
      </c>
      <c r="NTE1" s="77" t="s">
        <v>10059</v>
      </c>
      <c r="NTF1" s="77" t="s">
        <v>10060</v>
      </c>
      <c r="NTG1" s="77" t="s">
        <v>10061</v>
      </c>
      <c r="NTH1" s="77" t="s">
        <v>10062</v>
      </c>
      <c r="NTI1" s="77" t="s">
        <v>10063</v>
      </c>
      <c r="NTJ1" s="77" t="s">
        <v>10064</v>
      </c>
      <c r="NTK1" s="77" t="s">
        <v>10065</v>
      </c>
      <c r="NTL1" s="77" t="s">
        <v>10066</v>
      </c>
      <c r="NTM1" s="77" t="s">
        <v>10067</v>
      </c>
      <c r="NTN1" s="77" t="s">
        <v>10068</v>
      </c>
      <c r="NTO1" s="77" t="s">
        <v>10069</v>
      </c>
      <c r="NTP1" s="77" t="s">
        <v>10070</v>
      </c>
      <c r="NTQ1" s="77" t="s">
        <v>10071</v>
      </c>
      <c r="NTR1" s="77" t="s">
        <v>10072</v>
      </c>
      <c r="NTS1" s="77" t="s">
        <v>10073</v>
      </c>
      <c r="NTT1" s="77" t="s">
        <v>10074</v>
      </c>
      <c r="NTU1" s="77" t="s">
        <v>10075</v>
      </c>
      <c r="NTV1" s="77" t="s">
        <v>10076</v>
      </c>
      <c r="NTW1" s="77" t="s">
        <v>10077</v>
      </c>
      <c r="NTX1" s="77" t="s">
        <v>10078</v>
      </c>
      <c r="NTY1" s="77" t="s">
        <v>10079</v>
      </c>
      <c r="NTZ1" s="77" t="s">
        <v>10080</v>
      </c>
      <c r="NUA1" s="77" t="s">
        <v>10081</v>
      </c>
      <c r="NUB1" s="77" t="s">
        <v>10082</v>
      </c>
      <c r="NUC1" s="77" t="s">
        <v>10083</v>
      </c>
      <c r="NUD1" s="77" t="s">
        <v>10084</v>
      </c>
      <c r="NUE1" s="77" t="s">
        <v>10085</v>
      </c>
      <c r="NUF1" s="77" t="s">
        <v>10086</v>
      </c>
      <c r="NUG1" s="77" t="s">
        <v>10087</v>
      </c>
      <c r="NUH1" s="77" t="s">
        <v>10088</v>
      </c>
      <c r="NUI1" s="77" t="s">
        <v>10089</v>
      </c>
      <c r="NUJ1" s="77" t="s">
        <v>10090</v>
      </c>
      <c r="NUK1" s="77" t="s">
        <v>10091</v>
      </c>
      <c r="NUL1" s="77" t="s">
        <v>10092</v>
      </c>
      <c r="NUM1" s="77" t="s">
        <v>10093</v>
      </c>
      <c r="NUN1" s="77" t="s">
        <v>10094</v>
      </c>
      <c r="NUO1" s="77" t="s">
        <v>10095</v>
      </c>
      <c r="NUP1" s="77" t="s">
        <v>10096</v>
      </c>
      <c r="NUQ1" s="77" t="s">
        <v>10097</v>
      </c>
      <c r="NUR1" s="77" t="s">
        <v>10098</v>
      </c>
      <c r="NUS1" s="77" t="s">
        <v>10099</v>
      </c>
      <c r="NUT1" s="77" t="s">
        <v>10100</v>
      </c>
      <c r="NUU1" s="77" t="s">
        <v>10101</v>
      </c>
      <c r="NUV1" s="77" t="s">
        <v>10102</v>
      </c>
      <c r="NUW1" s="77" t="s">
        <v>10103</v>
      </c>
      <c r="NUX1" s="77" t="s">
        <v>10104</v>
      </c>
      <c r="NUY1" s="77" t="s">
        <v>10105</v>
      </c>
      <c r="NUZ1" s="77" t="s">
        <v>10106</v>
      </c>
      <c r="NVA1" s="77" t="s">
        <v>10107</v>
      </c>
      <c r="NVB1" s="77" t="s">
        <v>10108</v>
      </c>
      <c r="NVC1" s="77" t="s">
        <v>10109</v>
      </c>
      <c r="NVD1" s="77" t="s">
        <v>10110</v>
      </c>
      <c r="NVE1" s="77" t="s">
        <v>10111</v>
      </c>
      <c r="NVF1" s="77" t="s">
        <v>10112</v>
      </c>
      <c r="NVG1" s="77" t="s">
        <v>10113</v>
      </c>
      <c r="NVH1" s="77" t="s">
        <v>10114</v>
      </c>
      <c r="NVI1" s="77" t="s">
        <v>10115</v>
      </c>
      <c r="NVJ1" s="77" t="s">
        <v>10116</v>
      </c>
      <c r="NVK1" s="77" t="s">
        <v>10117</v>
      </c>
      <c r="NVL1" s="77" t="s">
        <v>10118</v>
      </c>
      <c r="NVM1" s="77" t="s">
        <v>10119</v>
      </c>
      <c r="NVN1" s="77" t="s">
        <v>10120</v>
      </c>
      <c r="NVO1" s="77" t="s">
        <v>10121</v>
      </c>
      <c r="NVP1" s="77" t="s">
        <v>10122</v>
      </c>
      <c r="NVQ1" s="77" t="s">
        <v>10123</v>
      </c>
      <c r="NVR1" s="77" t="s">
        <v>10124</v>
      </c>
      <c r="NVS1" s="77" t="s">
        <v>10125</v>
      </c>
      <c r="NVT1" s="77" t="s">
        <v>10126</v>
      </c>
      <c r="NVU1" s="77" t="s">
        <v>10127</v>
      </c>
      <c r="NVV1" s="77" t="s">
        <v>10128</v>
      </c>
      <c r="NVW1" s="77" t="s">
        <v>10129</v>
      </c>
      <c r="NVX1" s="77" t="s">
        <v>10130</v>
      </c>
      <c r="NVY1" s="77" t="s">
        <v>10131</v>
      </c>
      <c r="NVZ1" s="77" t="s">
        <v>10132</v>
      </c>
      <c r="NWA1" s="77" t="s">
        <v>10133</v>
      </c>
      <c r="NWB1" s="77" t="s">
        <v>10134</v>
      </c>
      <c r="NWC1" s="77" t="s">
        <v>10135</v>
      </c>
      <c r="NWD1" s="77" t="s">
        <v>10136</v>
      </c>
      <c r="NWE1" s="77" t="s">
        <v>10137</v>
      </c>
      <c r="NWF1" s="77" t="s">
        <v>10138</v>
      </c>
      <c r="NWG1" s="77" t="s">
        <v>10139</v>
      </c>
      <c r="NWH1" s="77" t="s">
        <v>10140</v>
      </c>
      <c r="NWI1" s="77" t="s">
        <v>10141</v>
      </c>
      <c r="NWJ1" s="77" t="s">
        <v>10142</v>
      </c>
      <c r="NWK1" s="77" t="s">
        <v>10143</v>
      </c>
      <c r="NWL1" s="77" t="s">
        <v>10144</v>
      </c>
      <c r="NWM1" s="77" t="s">
        <v>10145</v>
      </c>
      <c r="NWN1" s="77" t="s">
        <v>10146</v>
      </c>
      <c r="NWO1" s="77" t="s">
        <v>10147</v>
      </c>
      <c r="NWP1" s="77" t="s">
        <v>10148</v>
      </c>
      <c r="NWQ1" s="77" t="s">
        <v>10149</v>
      </c>
      <c r="NWR1" s="77" t="s">
        <v>10150</v>
      </c>
      <c r="NWS1" s="77" t="s">
        <v>10151</v>
      </c>
      <c r="NWT1" s="77" t="s">
        <v>10152</v>
      </c>
      <c r="NWU1" s="77" t="s">
        <v>10153</v>
      </c>
      <c r="NWV1" s="77" t="s">
        <v>10154</v>
      </c>
      <c r="NWW1" s="77" t="s">
        <v>10155</v>
      </c>
      <c r="NWX1" s="77" t="s">
        <v>10156</v>
      </c>
      <c r="NWY1" s="77" t="s">
        <v>10157</v>
      </c>
      <c r="NWZ1" s="77" t="s">
        <v>10158</v>
      </c>
      <c r="NXA1" s="77" t="s">
        <v>10159</v>
      </c>
      <c r="NXB1" s="77" t="s">
        <v>10160</v>
      </c>
      <c r="NXC1" s="77" t="s">
        <v>10161</v>
      </c>
      <c r="NXD1" s="77" t="s">
        <v>10162</v>
      </c>
      <c r="NXE1" s="77" t="s">
        <v>10163</v>
      </c>
      <c r="NXF1" s="77" t="s">
        <v>10164</v>
      </c>
      <c r="NXG1" s="77" t="s">
        <v>10165</v>
      </c>
      <c r="NXH1" s="77" t="s">
        <v>10166</v>
      </c>
      <c r="NXI1" s="77" t="s">
        <v>10167</v>
      </c>
      <c r="NXJ1" s="77" t="s">
        <v>10168</v>
      </c>
      <c r="NXK1" s="77" t="s">
        <v>10169</v>
      </c>
      <c r="NXL1" s="77" t="s">
        <v>10170</v>
      </c>
      <c r="NXM1" s="77" t="s">
        <v>10171</v>
      </c>
      <c r="NXN1" s="77" t="s">
        <v>10172</v>
      </c>
      <c r="NXO1" s="77" t="s">
        <v>10173</v>
      </c>
      <c r="NXP1" s="77" t="s">
        <v>10174</v>
      </c>
      <c r="NXQ1" s="77" t="s">
        <v>10175</v>
      </c>
      <c r="NXR1" s="77" t="s">
        <v>10176</v>
      </c>
      <c r="NXS1" s="77" t="s">
        <v>10177</v>
      </c>
      <c r="NXT1" s="77" t="s">
        <v>10178</v>
      </c>
      <c r="NXU1" s="77" t="s">
        <v>10179</v>
      </c>
      <c r="NXV1" s="77" t="s">
        <v>10180</v>
      </c>
      <c r="NXW1" s="77" t="s">
        <v>10181</v>
      </c>
      <c r="NXX1" s="77" t="s">
        <v>10182</v>
      </c>
      <c r="NXY1" s="77" t="s">
        <v>10183</v>
      </c>
      <c r="NXZ1" s="77" t="s">
        <v>10184</v>
      </c>
      <c r="NYA1" s="77" t="s">
        <v>10185</v>
      </c>
      <c r="NYB1" s="77" t="s">
        <v>10186</v>
      </c>
      <c r="NYC1" s="77" t="s">
        <v>10187</v>
      </c>
      <c r="NYD1" s="77" t="s">
        <v>10188</v>
      </c>
      <c r="NYE1" s="77" t="s">
        <v>10189</v>
      </c>
      <c r="NYF1" s="77" t="s">
        <v>10190</v>
      </c>
      <c r="NYG1" s="77" t="s">
        <v>10191</v>
      </c>
      <c r="NYH1" s="77" t="s">
        <v>10192</v>
      </c>
      <c r="NYI1" s="77" t="s">
        <v>10193</v>
      </c>
      <c r="NYJ1" s="77" t="s">
        <v>10194</v>
      </c>
      <c r="NYK1" s="77" t="s">
        <v>10195</v>
      </c>
      <c r="NYL1" s="77" t="s">
        <v>10196</v>
      </c>
      <c r="NYM1" s="77" t="s">
        <v>10197</v>
      </c>
      <c r="NYN1" s="77" t="s">
        <v>10198</v>
      </c>
      <c r="NYO1" s="77" t="s">
        <v>10199</v>
      </c>
      <c r="NYP1" s="77" t="s">
        <v>10200</v>
      </c>
      <c r="NYQ1" s="77" t="s">
        <v>10201</v>
      </c>
      <c r="NYR1" s="77" t="s">
        <v>10202</v>
      </c>
      <c r="NYS1" s="77" t="s">
        <v>10203</v>
      </c>
      <c r="NYT1" s="77" t="s">
        <v>10204</v>
      </c>
      <c r="NYU1" s="77" t="s">
        <v>10205</v>
      </c>
      <c r="NYV1" s="77" t="s">
        <v>10206</v>
      </c>
      <c r="NYW1" s="77" t="s">
        <v>10207</v>
      </c>
      <c r="NYX1" s="77" t="s">
        <v>10208</v>
      </c>
      <c r="NYY1" s="77" t="s">
        <v>10209</v>
      </c>
      <c r="NYZ1" s="77" t="s">
        <v>10210</v>
      </c>
      <c r="NZA1" s="77" t="s">
        <v>10211</v>
      </c>
      <c r="NZB1" s="77" t="s">
        <v>10212</v>
      </c>
      <c r="NZC1" s="77" t="s">
        <v>10213</v>
      </c>
      <c r="NZD1" s="77" t="s">
        <v>10214</v>
      </c>
      <c r="NZE1" s="77" t="s">
        <v>10215</v>
      </c>
      <c r="NZF1" s="77" t="s">
        <v>10216</v>
      </c>
      <c r="NZG1" s="77" t="s">
        <v>10217</v>
      </c>
      <c r="NZH1" s="77" t="s">
        <v>10218</v>
      </c>
      <c r="NZI1" s="77" t="s">
        <v>10219</v>
      </c>
      <c r="NZJ1" s="77" t="s">
        <v>10220</v>
      </c>
      <c r="NZK1" s="77" t="s">
        <v>10221</v>
      </c>
      <c r="NZL1" s="77" t="s">
        <v>10222</v>
      </c>
      <c r="NZM1" s="77" t="s">
        <v>10223</v>
      </c>
      <c r="NZN1" s="77" t="s">
        <v>10224</v>
      </c>
      <c r="NZO1" s="77" t="s">
        <v>10225</v>
      </c>
      <c r="NZP1" s="77" t="s">
        <v>10226</v>
      </c>
      <c r="NZQ1" s="77" t="s">
        <v>10227</v>
      </c>
      <c r="NZR1" s="77" t="s">
        <v>10228</v>
      </c>
      <c r="NZS1" s="77" t="s">
        <v>10229</v>
      </c>
      <c r="NZT1" s="77" t="s">
        <v>10230</v>
      </c>
      <c r="NZU1" s="77" t="s">
        <v>10231</v>
      </c>
      <c r="NZV1" s="77" t="s">
        <v>10232</v>
      </c>
      <c r="NZW1" s="77" t="s">
        <v>10233</v>
      </c>
      <c r="NZX1" s="77" t="s">
        <v>10234</v>
      </c>
      <c r="NZY1" s="77" t="s">
        <v>10235</v>
      </c>
      <c r="NZZ1" s="77" t="s">
        <v>10236</v>
      </c>
      <c r="OAA1" s="77" t="s">
        <v>10237</v>
      </c>
      <c r="OAB1" s="77" t="s">
        <v>10238</v>
      </c>
      <c r="OAC1" s="77" t="s">
        <v>10239</v>
      </c>
      <c r="OAD1" s="77" t="s">
        <v>10240</v>
      </c>
      <c r="OAE1" s="77" t="s">
        <v>10241</v>
      </c>
      <c r="OAF1" s="77" t="s">
        <v>10242</v>
      </c>
      <c r="OAG1" s="77" t="s">
        <v>10243</v>
      </c>
      <c r="OAH1" s="77" t="s">
        <v>10244</v>
      </c>
      <c r="OAI1" s="77" t="s">
        <v>10245</v>
      </c>
      <c r="OAJ1" s="77" t="s">
        <v>10246</v>
      </c>
      <c r="OAK1" s="77" t="s">
        <v>10247</v>
      </c>
      <c r="OAL1" s="77" t="s">
        <v>10248</v>
      </c>
      <c r="OAM1" s="77" t="s">
        <v>10249</v>
      </c>
      <c r="OAN1" s="77" t="s">
        <v>10250</v>
      </c>
      <c r="OAO1" s="77" t="s">
        <v>10251</v>
      </c>
      <c r="OAP1" s="77" t="s">
        <v>10252</v>
      </c>
      <c r="OAQ1" s="77" t="s">
        <v>10253</v>
      </c>
      <c r="OAR1" s="77" t="s">
        <v>10254</v>
      </c>
      <c r="OAS1" s="77" t="s">
        <v>10255</v>
      </c>
      <c r="OAT1" s="77" t="s">
        <v>10256</v>
      </c>
      <c r="OAU1" s="77" t="s">
        <v>10257</v>
      </c>
      <c r="OAV1" s="77" t="s">
        <v>10258</v>
      </c>
      <c r="OAW1" s="77" t="s">
        <v>10259</v>
      </c>
      <c r="OAX1" s="77" t="s">
        <v>10260</v>
      </c>
      <c r="OAY1" s="77" t="s">
        <v>10261</v>
      </c>
      <c r="OAZ1" s="77" t="s">
        <v>10262</v>
      </c>
      <c r="OBA1" s="77" t="s">
        <v>10263</v>
      </c>
      <c r="OBB1" s="77" t="s">
        <v>10264</v>
      </c>
      <c r="OBC1" s="77" t="s">
        <v>10265</v>
      </c>
      <c r="OBD1" s="77" t="s">
        <v>10266</v>
      </c>
      <c r="OBE1" s="77" t="s">
        <v>10267</v>
      </c>
      <c r="OBF1" s="77" t="s">
        <v>10268</v>
      </c>
      <c r="OBG1" s="77" t="s">
        <v>10269</v>
      </c>
      <c r="OBH1" s="77" t="s">
        <v>10270</v>
      </c>
      <c r="OBI1" s="77" t="s">
        <v>10271</v>
      </c>
      <c r="OBJ1" s="77" t="s">
        <v>10272</v>
      </c>
      <c r="OBK1" s="77" t="s">
        <v>10273</v>
      </c>
      <c r="OBL1" s="77" t="s">
        <v>10274</v>
      </c>
      <c r="OBM1" s="77" t="s">
        <v>10275</v>
      </c>
      <c r="OBN1" s="77" t="s">
        <v>10276</v>
      </c>
      <c r="OBO1" s="77" t="s">
        <v>10277</v>
      </c>
      <c r="OBP1" s="77" t="s">
        <v>10278</v>
      </c>
      <c r="OBQ1" s="77" t="s">
        <v>10279</v>
      </c>
      <c r="OBR1" s="77" t="s">
        <v>10280</v>
      </c>
      <c r="OBS1" s="77" t="s">
        <v>10281</v>
      </c>
      <c r="OBT1" s="77" t="s">
        <v>10282</v>
      </c>
      <c r="OBU1" s="77" t="s">
        <v>10283</v>
      </c>
      <c r="OBV1" s="77" t="s">
        <v>10284</v>
      </c>
      <c r="OBW1" s="77" t="s">
        <v>10285</v>
      </c>
      <c r="OBX1" s="77" t="s">
        <v>10286</v>
      </c>
      <c r="OBY1" s="77" t="s">
        <v>10287</v>
      </c>
      <c r="OBZ1" s="77" t="s">
        <v>10288</v>
      </c>
      <c r="OCA1" s="77" t="s">
        <v>10289</v>
      </c>
      <c r="OCB1" s="77" t="s">
        <v>10290</v>
      </c>
      <c r="OCC1" s="77" t="s">
        <v>10291</v>
      </c>
      <c r="OCD1" s="77" t="s">
        <v>10292</v>
      </c>
      <c r="OCE1" s="77" t="s">
        <v>10293</v>
      </c>
      <c r="OCF1" s="77" t="s">
        <v>10294</v>
      </c>
      <c r="OCG1" s="77" t="s">
        <v>10295</v>
      </c>
      <c r="OCH1" s="77" t="s">
        <v>10296</v>
      </c>
      <c r="OCI1" s="77" t="s">
        <v>10297</v>
      </c>
      <c r="OCJ1" s="77" t="s">
        <v>10298</v>
      </c>
      <c r="OCK1" s="77" t="s">
        <v>10299</v>
      </c>
      <c r="OCL1" s="77" t="s">
        <v>10300</v>
      </c>
      <c r="OCM1" s="77" t="s">
        <v>10301</v>
      </c>
      <c r="OCN1" s="77" t="s">
        <v>10302</v>
      </c>
      <c r="OCO1" s="77" t="s">
        <v>10303</v>
      </c>
      <c r="OCP1" s="77" t="s">
        <v>10304</v>
      </c>
      <c r="OCQ1" s="77" t="s">
        <v>10305</v>
      </c>
      <c r="OCR1" s="77" t="s">
        <v>10306</v>
      </c>
      <c r="OCS1" s="77" t="s">
        <v>10307</v>
      </c>
      <c r="OCT1" s="77" t="s">
        <v>10308</v>
      </c>
      <c r="OCU1" s="77" t="s">
        <v>10309</v>
      </c>
      <c r="OCV1" s="77" t="s">
        <v>10310</v>
      </c>
      <c r="OCW1" s="77" t="s">
        <v>10311</v>
      </c>
      <c r="OCX1" s="77" t="s">
        <v>10312</v>
      </c>
      <c r="OCY1" s="77" t="s">
        <v>10313</v>
      </c>
      <c r="OCZ1" s="77" t="s">
        <v>10314</v>
      </c>
      <c r="ODA1" s="77" t="s">
        <v>10315</v>
      </c>
      <c r="ODB1" s="77" t="s">
        <v>10316</v>
      </c>
      <c r="ODC1" s="77" t="s">
        <v>10317</v>
      </c>
      <c r="ODD1" s="77" t="s">
        <v>10318</v>
      </c>
      <c r="ODE1" s="77" t="s">
        <v>10319</v>
      </c>
      <c r="ODF1" s="77" t="s">
        <v>10320</v>
      </c>
      <c r="ODG1" s="77" t="s">
        <v>10321</v>
      </c>
      <c r="ODH1" s="77" t="s">
        <v>10322</v>
      </c>
      <c r="ODI1" s="77" t="s">
        <v>10323</v>
      </c>
      <c r="ODJ1" s="77" t="s">
        <v>10324</v>
      </c>
      <c r="ODK1" s="77" t="s">
        <v>10325</v>
      </c>
      <c r="ODL1" s="77" t="s">
        <v>10326</v>
      </c>
      <c r="ODM1" s="77" t="s">
        <v>10327</v>
      </c>
      <c r="ODN1" s="77" t="s">
        <v>10328</v>
      </c>
      <c r="ODO1" s="77" t="s">
        <v>10329</v>
      </c>
      <c r="ODP1" s="77" t="s">
        <v>10330</v>
      </c>
      <c r="ODQ1" s="77" t="s">
        <v>10331</v>
      </c>
      <c r="ODR1" s="77" t="s">
        <v>10332</v>
      </c>
      <c r="ODS1" s="77" t="s">
        <v>10333</v>
      </c>
      <c r="ODT1" s="77" t="s">
        <v>10334</v>
      </c>
      <c r="ODU1" s="77" t="s">
        <v>10335</v>
      </c>
      <c r="ODV1" s="77" t="s">
        <v>10336</v>
      </c>
      <c r="ODW1" s="77" t="s">
        <v>10337</v>
      </c>
      <c r="ODX1" s="77" t="s">
        <v>10338</v>
      </c>
      <c r="ODY1" s="77" t="s">
        <v>10339</v>
      </c>
      <c r="ODZ1" s="77" t="s">
        <v>10340</v>
      </c>
      <c r="OEA1" s="77" t="s">
        <v>10341</v>
      </c>
      <c r="OEB1" s="77" t="s">
        <v>10342</v>
      </c>
      <c r="OEC1" s="77" t="s">
        <v>10343</v>
      </c>
      <c r="OED1" s="77" t="s">
        <v>10344</v>
      </c>
      <c r="OEE1" s="77" t="s">
        <v>10345</v>
      </c>
      <c r="OEF1" s="77" t="s">
        <v>10346</v>
      </c>
      <c r="OEG1" s="77" t="s">
        <v>10347</v>
      </c>
      <c r="OEH1" s="77" t="s">
        <v>10348</v>
      </c>
      <c r="OEI1" s="77" t="s">
        <v>10349</v>
      </c>
      <c r="OEJ1" s="77" t="s">
        <v>10350</v>
      </c>
      <c r="OEK1" s="77" t="s">
        <v>10351</v>
      </c>
      <c r="OEL1" s="77" t="s">
        <v>10352</v>
      </c>
      <c r="OEM1" s="77" t="s">
        <v>10353</v>
      </c>
      <c r="OEN1" s="77" t="s">
        <v>10354</v>
      </c>
      <c r="OEO1" s="77" t="s">
        <v>10355</v>
      </c>
      <c r="OEP1" s="77" t="s">
        <v>10356</v>
      </c>
      <c r="OEQ1" s="77" t="s">
        <v>10357</v>
      </c>
      <c r="OER1" s="77" t="s">
        <v>10358</v>
      </c>
      <c r="OES1" s="77" t="s">
        <v>10359</v>
      </c>
      <c r="OET1" s="77" t="s">
        <v>10360</v>
      </c>
      <c r="OEU1" s="77" t="s">
        <v>10361</v>
      </c>
      <c r="OEV1" s="77" t="s">
        <v>10362</v>
      </c>
      <c r="OEW1" s="77" t="s">
        <v>10363</v>
      </c>
      <c r="OEX1" s="77" t="s">
        <v>10364</v>
      </c>
      <c r="OEY1" s="77" t="s">
        <v>10365</v>
      </c>
      <c r="OEZ1" s="77" t="s">
        <v>10366</v>
      </c>
      <c r="OFA1" s="77" t="s">
        <v>10367</v>
      </c>
      <c r="OFB1" s="77" t="s">
        <v>10368</v>
      </c>
      <c r="OFC1" s="77" t="s">
        <v>10369</v>
      </c>
      <c r="OFD1" s="77" t="s">
        <v>10370</v>
      </c>
      <c r="OFE1" s="77" t="s">
        <v>10371</v>
      </c>
      <c r="OFF1" s="77" t="s">
        <v>10372</v>
      </c>
      <c r="OFG1" s="77" t="s">
        <v>10373</v>
      </c>
      <c r="OFH1" s="77" t="s">
        <v>10374</v>
      </c>
      <c r="OFI1" s="77" t="s">
        <v>10375</v>
      </c>
      <c r="OFJ1" s="77" t="s">
        <v>10376</v>
      </c>
      <c r="OFK1" s="77" t="s">
        <v>10377</v>
      </c>
      <c r="OFL1" s="77" t="s">
        <v>10378</v>
      </c>
      <c r="OFM1" s="77" t="s">
        <v>10379</v>
      </c>
      <c r="OFN1" s="77" t="s">
        <v>10380</v>
      </c>
      <c r="OFO1" s="77" t="s">
        <v>10381</v>
      </c>
      <c r="OFP1" s="77" t="s">
        <v>10382</v>
      </c>
      <c r="OFQ1" s="77" t="s">
        <v>10383</v>
      </c>
      <c r="OFR1" s="77" t="s">
        <v>10384</v>
      </c>
      <c r="OFS1" s="77" t="s">
        <v>10385</v>
      </c>
      <c r="OFT1" s="77" t="s">
        <v>10386</v>
      </c>
      <c r="OFU1" s="77" t="s">
        <v>10387</v>
      </c>
      <c r="OFV1" s="77" t="s">
        <v>10388</v>
      </c>
      <c r="OFW1" s="77" t="s">
        <v>10389</v>
      </c>
      <c r="OFX1" s="77" t="s">
        <v>10390</v>
      </c>
      <c r="OFY1" s="77" t="s">
        <v>10391</v>
      </c>
      <c r="OFZ1" s="77" t="s">
        <v>10392</v>
      </c>
      <c r="OGA1" s="77" t="s">
        <v>10393</v>
      </c>
      <c r="OGB1" s="77" t="s">
        <v>10394</v>
      </c>
      <c r="OGC1" s="77" t="s">
        <v>10395</v>
      </c>
      <c r="OGD1" s="77" t="s">
        <v>10396</v>
      </c>
      <c r="OGE1" s="77" t="s">
        <v>10397</v>
      </c>
      <c r="OGF1" s="77" t="s">
        <v>10398</v>
      </c>
      <c r="OGG1" s="77" t="s">
        <v>10399</v>
      </c>
      <c r="OGH1" s="77" t="s">
        <v>10400</v>
      </c>
      <c r="OGI1" s="77" t="s">
        <v>10401</v>
      </c>
      <c r="OGJ1" s="77" t="s">
        <v>10402</v>
      </c>
      <c r="OGK1" s="77" t="s">
        <v>10403</v>
      </c>
      <c r="OGL1" s="77" t="s">
        <v>10404</v>
      </c>
      <c r="OGM1" s="77" t="s">
        <v>10405</v>
      </c>
      <c r="OGN1" s="77" t="s">
        <v>10406</v>
      </c>
      <c r="OGO1" s="77" t="s">
        <v>10407</v>
      </c>
      <c r="OGP1" s="77" t="s">
        <v>10408</v>
      </c>
      <c r="OGQ1" s="77" t="s">
        <v>10409</v>
      </c>
      <c r="OGR1" s="77" t="s">
        <v>10410</v>
      </c>
      <c r="OGS1" s="77" t="s">
        <v>10411</v>
      </c>
      <c r="OGT1" s="77" t="s">
        <v>10412</v>
      </c>
      <c r="OGU1" s="77" t="s">
        <v>10413</v>
      </c>
      <c r="OGV1" s="77" t="s">
        <v>10414</v>
      </c>
      <c r="OGW1" s="77" t="s">
        <v>10415</v>
      </c>
      <c r="OGX1" s="77" t="s">
        <v>10416</v>
      </c>
      <c r="OGY1" s="77" t="s">
        <v>10417</v>
      </c>
      <c r="OGZ1" s="77" t="s">
        <v>10418</v>
      </c>
      <c r="OHA1" s="77" t="s">
        <v>10419</v>
      </c>
      <c r="OHB1" s="77" t="s">
        <v>10420</v>
      </c>
      <c r="OHC1" s="77" t="s">
        <v>10421</v>
      </c>
      <c r="OHD1" s="77" t="s">
        <v>10422</v>
      </c>
      <c r="OHE1" s="77" t="s">
        <v>10423</v>
      </c>
      <c r="OHF1" s="77" t="s">
        <v>10424</v>
      </c>
      <c r="OHG1" s="77" t="s">
        <v>10425</v>
      </c>
      <c r="OHH1" s="77" t="s">
        <v>10426</v>
      </c>
      <c r="OHI1" s="77" t="s">
        <v>10427</v>
      </c>
      <c r="OHJ1" s="77" t="s">
        <v>10428</v>
      </c>
      <c r="OHK1" s="77" t="s">
        <v>10429</v>
      </c>
      <c r="OHL1" s="77" t="s">
        <v>10430</v>
      </c>
      <c r="OHM1" s="77" t="s">
        <v>10431</v>
      </c>
      <c r="OHN1" s="77" t="s">
        <v>10432</v>
      </c>
      <c r="OHO1" s="77" t="s">
        <v>10433</v>
      </c>
      <c r="OHP1" s="77" t="s">
        <v>10434</v>
      </c>
      <c r="OHQ1" s="77" t="s">
        <v>10435</v>
      </c>
      <c r="OHR1" s="77" t="s">
        <v>10436</v>
      </c>
      <c r="OHS1" s="77" t="s">
        <v>10437</v>
      </c>
      <c r="OHT1" s="77" t="s">
        <v>10438</v>
      </c>
      <c r="OHU1" s="77" t="s">
        <v>10439</v>
      </c>
      <c r="OHV1" s="77" t="s">
        <v>10440</v>
      </c>
      <c r="OHW1" s="77" t="s">
        <v>10441</v>
      </c>
      <c r="OHX1" s="77" t="s">
        <v>10442</v>
      </c>
      <c r="OHY1" s="77" t="s">
        <v>10443</v>
      </c>
      <c r="OHZ1" s="77" t="s">
        <v>10444</v>
      </c>
      <c r="OIA1" s="77" t="s">
        <v>10445</v>
      </c>
      <c r="OIB1" s="77" t="s">
        <v>10446</v>
      </c>
      <c r="OIC1" s="77" t="s">
        <v>10447</v>
      </c>
      <c r="OID1" s="77" t="s">
        <v>10448</v>
      </c>
      <c r="OIE1" s="77" t="s">
        <v>10449</v>
      </c>
      <c r="OIF1" s="77" t="s">
        <v>10450</v>
      </c>
      <c r="OIG1" s="77" t="s">
        <v>10451</v>
      </c>
      <c r="OIH1" s="77" t="s">
        <v>10452</v>
      </c>
      <c r="OII1" s="77" t="s">
        <v>10453</v>
      </c>
      <c r="OIJ1" s="77" t="s">
        <v>10454</v>
      </c>
      <c r="OIK1" s="77" t="s">
        <v>10455</v>
      </c>
      <c r="OIL1" s="77" t="s">
        <v>10456</v>
      </c>
      <c r="OIM1" s="77" t="s">
        <v>10457</v>
      </c>
      <c r="OIN1" s="77" t="s">
        <v>10458</v>
      </c>
      <c r="OIO1" s="77" t="s">
        <v>10459</v>
      </c>
      <c r="OIP1" s="77" t="s">
        <v>10460</v>
      </c>
      <c r="OIQ1" s="77" t="s">
        <v>10461</v>
      </c>
      <c r="OIR1" s="77" t="s">
        <v>10462</v>
      </c>
      <c r="OIS1" s="77" t="s">
        <v>10463</v>
      </c>
      <c r="OIT1" s="77" t="s">
        <v>10464</v>
      </c>
      <c r="OIU1" s="77" t="s">
        <v>10465</v>
      </c>
      <c r="OIV1" s="77" t="s">
        <v>10466</v>
      </c>
      <c r="OIW1" s="77" t="s">
        <v>10467</v>
      </c>
      <c r="OIX1" s="77" t="s">
        <v>10468</v>
      </c>
      <c r="OIY1" s="77" t="s">
        <v>10469</v>
      </c>
      <c r="OIZ1" s="77" t="s">
        <v>10470</v>
      </c>
      <c r="OJA1" s="77" t="s">
        <v>10471</v>
      </c>
      <c r="OJB1" s="77" t="s">
        <v>10472</v>
      </c>
      <c r="OJC1" s="77" t="s">
        <v>10473</v>
      </c>
      <c r="OJD1" s="77" t="s">
        <v>10474</v>
      </c>
      <c r="OJE1" s="77" t="s">
        <v>10475</v>
      </c>
      <c r="OJF1" s="77" t="s">
        <v>10476</v>
      </c>
      <c r="OJG1" s="77" t="s">
        <v>10477</v>
      </c>
      <c r="OJH1" s="77" t="s">
        <v>10478</v>
      </c>
      <c r="OJI1" s="77" t="s">
        <v>10479</v>
      </c>
      <c r="OJJ1" s="77" t="s">
        <v>10480</v>
      </c>
      <c r="OJK1" s="77" t="s">
        <v>10481</v>
      </c>
      <c r="OJL1" s="77" t="s">
        <v>10482</v>
      </c>
      <c r="OJM1" s="77" t="s">
        <v>10483</v>
      </c>
      <c r="OJN1" s="77" t="s">
        <v>10484</v>
      </c>
      <c r="OJO1" s="77" t="s">
        <v>10485</v>
      </c>
      <c r="OJP1" s="77" t="s">
        <v>10486</v>
      </c>
      <c r="OJQ1" s="77" t="s">
        <v>10487</v>
      </c>
      <c r="OJR1" s="77" t="s">
        <v>10488</v>
      </c>
      <c r="OJS1" s="77" t="s">
        <v>10489</v>
      </c>
      <c r="OJT1" s="77" t="s">
        <v>10490</v>
      </c>
      <c r="OJU1" s="77" t="s">
        <v>10491</v>
      </c>
      <c r="OJV1" s="77" t="s">
        <v>10492</v>
      </c>
      <c r="OJW1" s="77" t="s">
        <v>10493</v>
      </c>
      <c r="OJX1" s="77" t="s">
        <v>10494</v>
      </c>
      <c r="OJY1" s="77" t="s">
        <v>10495</v>
      </c>
      <c r="OJZ1" s="77" t="s">
        <v>10496</v>
      </c>
      <c r="OKA1" s="77" t="s">
        <v>10497</v>
      </c>
      <c r="OKB1" s="77" t="s">
        <v>10498</v>
      </c>
      <c r="OKC1" s="77" t="s">
        <v>10499</v>
      </c>
      <c r="OKD1" s="77" t="s">
        <v>10500</v>
      </c>
      <c r="OKE1" s="77" t="s">
        <v>10501</v>
      </c>
      <c r="OKF1" s="77" t="s">
        <v>10502</v>
      </c>
      <c r="OKG1" s="77" t="s">
        <v>10503</v>
      </c>
      <c r="OKH1" s="77" t="s">
        <v>10504</v>
      </c>
      <c r="OKI1" s="77" t="s">
        <v>10505</v>
      </c>
      <c r="OKJ1" s="77" t="s">
        <v>10506</v>
      </c>
      <c r="OKK1" s="77" t="s">
        <v>10507</v>
      </c>
      <c r="OKL1" s="77" t="s">
        <v>10508</v>
      </c>
      <c r="OKM1" s="77" t="s">
        <v>10509</v>
      </c>
      <c r="OKN1" s="77" t="s">
        <v>10510</v>
      </c>
      <c r="OKO1" s="77" t="s">
        <v>10511</v>
      </c>
      <c r="OKP1" s="77" t="s">
        <v>10512</v>
      </c>
      <c r="OKQ1" s="77" t="s">
        <v>10513</v>
      </c>
      <c r="OKR1" s="77" t="s">
        <v>10514</v>
      </c>
      <c r="OKS1" s="77" t="s">
        <v>10515</v>
      </c>
      <c r="OKT1" s="77" t="s">
        <v>10516</v>
      </c>
      <c r="OKU1" s="77" t="s">
        <v>10517</v>
      </c>
      <c r="OKV1" s="77" t="s">
        <v>10518</v>
      </c>
      <c r="OKW1" s="77" t="s">
        <v>10519</v>
      </c>
      <c r="OKX1" s="77" t="s">
        <v>10520</v>
      </c>
      <c r="OKY1" s="77" t="s">
        <v>10521</v>
      </c>
      <c r="OKZ1" s="77" t="s">
        <v>10522</v>
      </c>
      <c r="OLA1" s="77" t="s">
        <v>10523</v>
      </c>
      <c r="OLB1" s="77" t="s">
        <v>10524</v>
      </c>
      <c r="OLC1" s="77" t="s">
        <v>10525</v>
      </c>
      <c r="OLD1" s="77" t="s">
        <v>10526</v>
      </c>
      <c r="OLE1" s="77" t="s">
        <v>10527</v>
      </c>
      <c r="OLF1" s="77" t="s">
        <v>10528</v>
      </c>
      <c r="OLG1" s="77" t="s">
        <v>10529</v>
      </c>
      <c r="OLH1" s="77" t="s">
        <v>10530</v>
      </c>
      <c r="OLI1" s="77" t="s">
        <v>10531</v>
      </c>
      <c r="OLJ1" s="77" t="s">
        <v>10532</v>
      </c>
      <c r="OLK1" s="77" t="s">
        <v>10533</v>
      </c>
      <c r="OLL1" s="77" t="s">
        <v>10534</v>
      </c>
      <c r="OLM1" s="77" t="s">
        <v>10535</v>
      </c>
      <c r="OLN1" s="77" t="s">
        <v>10536</v>
      </c>
      <c r="OLO1" s="77" t="s">
        <v>10537</v>
      </c>
      <c r="OLP1" s="77" t="s">
        <v>10538</v>
      </c>
      <c r="OLQ1" s="77" t="s">
        <v>10539</v>
      </c>
      <c r="OLR1" s="77" t="s">
        <v>10540</v>
      </c>
      <c r="OLS1" s="77" t="s">
        <v>10541</v>
      </c>
      <c r="OLT1" s="77" t="s">
        <v>10542</v>
      </c>
      <c r="OLU1" s="77" t="s">
        <v>10543</v>
      </c>
      <c r="OLV1" s="77" t="s">
        <v>10544</v>
      </c>
      <c r="OLW1" s="77" t="s">
        <v>10545</v>
      </c>
      <c r="OLX1" s="77" t="s">
        <v>10546</v>
      </c>
      <c r="OLY1" s="77" t="s">
        <v>10547</v>
      </c>
      <c r="OLZ1" s="77" t="s">
        <v>10548</v>
      </c>
      <c r="OMA1" s="77" t="s">
        <v>10549</v>
      </c>
      <c r="OMB1" s="77" t="s">
        <v>10550</v>
      </c>
      <c r="OMC1" s="77" t="s">
        <v>10551</v>
      </c>
      <c r="OMD1" s="77" t="s">
        <v>10552</v>
      </c>
      <c r="OME1" s="77" t="s">
        <v>10553</v>
      </c>
      <c r="OMF1" s="77" t="s">
        <v>10554</v>
      </c>
      <c r="OMG1" s="77" t="s">
        <v>10555</v>
      </c>
      <c r="OMH1" s="77" t="s">
        <v>10556</v>
      </c>
      <c r="OMI1" s="77" t="s">
        <v>10557</v>
      </c>
      <c r="OMJ1" s="77" t="s">
        <v>10558</v>
      </c>
      <c r="OMK1" s="77" t="s">
        <v>10559</v>
      </c>
      <c r="OML1" s="77" t="s">
        <v>10560</v>
      </c>
      <c r="OMM1" s="77" t="s">
        <v>10561</v>
      </c>
      <c r="OMN1" s="77" t="s">
        <v>10562</v>
      </c>
      <c r="OMO1" s="77" t="s">
        <v>10563</v>
      </c>
      <c r="OMP1" s="77" t="s">
        <v>10564</v>
      </c>
      <c r="OMQ1" s="77" t="s">
        <v>10565</v>
      </c>
      <c r="OMR1" s="77" t="s">
        <v>10566</v>
      </c>
      <c r="OMS1" s="77" t="s">
        <v>10567</v>
      </c>
      <c r="OMT1" s="77" t="s">
        <v>10568</v>
      </c>
      <c r="OMU1" s="77" t="s">
        <v>10569</v>
      </c>
      <c r="OMV1" s="77" t="s">
        <v>10570</v>
      </c>
      <c r="OMW1" s="77" t="s">
        <v>10571</v>
      </c>
      <c r="OMX1" s="77" t="s">
        <v>10572</v>
      </c>
      <c r="OMY1" s="77" t="s">
        <v>10573</v>
      </c>
      <c r="OMZ1" s="77" t="s">
        <v>10574</v>
      </c>
      <c r="ONA1" s="77" t="s">
        <v>10575</v>
      </c>
      <c r="ONB1" s="77" t="s">
        <v>10576</v>
      </c>
      <c r="ONC1" s="77" t="s">
        <v>10577</v>
      </c>
      <c r="OND1" s="77" t="s">
        <v>10578</v>
      </c>
      <c r="ONE1" s="77" t="s">
        <v>10579</v>
      </c>
      <c r="ONF1" s="77" t="s">
        <v>10580</v>
      </c>
      <c r="ONG1" s="77" t="s">
        <v>10581</v>
      </c>
      <c r="ONH1" s="77" t="s">
        <v>10582</v>
      </c>
      <c r="ONI1" s="77" t="s">
        <v>10583</v>
      </c>
      <c r="ONJ1" s="77" t="s">
        <v>10584</v>
      </c>
      <c r="ONK1" s="77" t="s">
        <v>10585</v>
      </c>
      <c r="ONL1" s="77" t="s">
        <v>10586</v>
      </c>
      <c r="ONM1" s="77" t="s">
        <v>10587</v>
      </c>
      <c r="ONN1" s="77" t="s">
        <v>10588</v>
      </c>
      <c r="ONO1" s="77" t="s">
        <v>10589</v>
      </c>
      <c r="ONP1" s="77" t="s">
        <v>10590</v>
      </c>
      <c r="ONQ1" s="77" t="s">
        <v>10591</v>
      </c>
      <c r="ONR1" s="77" t="s">
        <v>10592</v>
      </c>
      <c r="ONS1" s="77" t="s">
        <v>10593</v>
      </c>
      <c r="ONT1" s="77" t="s">
        <v>10594</v>
      </c>
      <c r="ONU1" s="77" t="s">
        <v>10595</v>
      </c>
      <c r="ONV1" s="77" t="s">
        <v>10596</v>
      </c>
      <c r="ONW1" s="77" t="s">
        <v>10597</v>
      </c>
      <c r="ONX1" s="77" t="s">
        <v>10598</v>
      </c>
      <c r="ONY1" s="77" t="s">
        <v>10599</v>
      </c>
      <c r="ONZ1" s="77" t="s">
        <v>10600</v>
      </c>
      <c r="OOA1" s="77" t="s">
        <v>10601</v>
      </c>
      <c r="OOB1" s="77" t="s">
        <v>10602</v>
      </c>
      <c r="OOC1" s="77" t="s">
        <v>10603</v>
      </c>
      <c r="OOD1" s="77" t="s">
        <v>10604</v>
      </c>
      <c r="OOE1" s="77" t="s">
        <v>10605</v>
      </c>
      <c r="OOF1" s="77" t="s">
        <v>10606</v>
      </c>
      <c r="OOG1" s="77" t="s">
        <v>10607</v>
      </c>
      <c r="OOH1" s="77" t="s">
        <v>10608</v>
      </c>
      <c r="OOI1" s="77" t="s">
        <v>10609</v>
      </c>
      <c r="OOJ1" s="77" t="s">
        <v>10610</v>
      </c>
      <c r="OOK1" s="77" t="s">
        <v>10611</v>
      </c>
      <c r="OOL1" s="77" t="s">
        <v>10612</v>
      </c>
      <c r="OOM1" s="77" t="s">
        <v>10613</v>
      </c>
      <c r="OON1" s="77" t="s">
        <v>10614</v>
      </c>
      <c r="OOO1" s="77" t="s">
        <v>10615</v>
      </c>
      <c r="OOP1" s="77" t="s">
        <v>10616</v>
      </c>
      <c r="OOQ1" s="77" t="s">
        <v>10617</v>
      </c>
      <c r="OOR1" s="77" t="s">
        <v>10618</v>
      </c>
      <c r="OOS1" s="77" t="s">
        <v>10619</v>
      </c>
      <c r="OOT1" s="77" t="s">
        <v>10620</v>
      </c>
      <c r="OOU1" s="77" t="s">
        <v>10621</v>
      </c>
      <c r="OOV1" s="77" t="s">
        <v>10622</v>
      </c>
      <c r="OOW1" s="77" t="s">
        <v>10623</v>
      </c>
      <c r="OOX1" s="77" t="s">
        <v>10624</v>
      </c>
      <c r="OOY1" s="77" t="s">
        <v>10625</v>
      </c>
      <c r="OOZ1" s="77" t="s">
        <v>10626</v>
      </c>
      <c r="OPA1" s="77" t="s">
        <v>10627</v>
      </c>
      <c r="OPB1" s="77" t="s">
        <v>10628</v>
      </c>
      <c r="OPC1" s="77" t="s">
        <v>10629</v>
      </c>
      <c r="OPD1" s="77" t="s">
        <v>10630</v>
      </c>
      <c r="OPE1" s="77" t="s">
        <v>10631</v>
      </c>
      <c r="OPF1" s="77" t="s">
        <v>10632</v>
      </c>
      <c r="OPG1" s="77" t="s">
        <v>10633</v>
      </c>
      <c r="OPH1" s="77" t="s">
        <v>10634</v>
      </c>
      <c r="OPI1" s="77" t="s">
        <v>10635</v>
      </c>
      <c r="OPJ1" s="77" t="s">
        <v>10636</v>
      </c>
      <c r="OPK1" s="77" t="s">
        <v>10637</v>
      </c>
      <c r="OPL1" s="77" t="s">
        <v>10638</v>
      </c>
      <c r="OPM1" s="77" t="s">
        <v>10639</v>
      </c>
      <c r="OPN1" s="77" t="s">
        <v>10640</v>
      </c>
      <c r="OPO1" s="77" t="s">
        <v>10641</v>
      </c>
      <c r="OPP1" s="77" t="s">
        <v>10642</v>
      </c>
      <c r="OPQ1" s="77" t="s">
        <v>10643</v>
      </c>
      <c r="OPR1" s="77" t="s">
        <v>10644</v>
      </c>
      <c r="OPS1" s="77" t="s">
        <v>10645</v>
      </c>
      <c r="OPT1" s="77" t="s">
        <v>10646</v>
      </c>
      <c r="OPU1" s="77" t="s">
        <v>10647</v>
      </c>
      <c r="OPV1" s="77" t="s">
        <v>10648</v>
      </c>
      <c r="OPW1" s="77" t="s">
        <v>10649</v>
      </c>
      <c r="OPX1" s="77" t="s">
        <v>10650</v>
      </c>
      <c r="OPY1" s="77" t="s">
        <v>10651</v>
      </c>
      <c r="OPZ1" s="77" t="s">
        <v>10652</v>
      </c>
      <c r="OQA1" s="77" t="s">
        <v>10653</v>
      </c>
      <c r="OQB1" s="77" t="s">
        <v>10654</v>
      </c>
      <c r="OQC1" s="77" t="s">
        <v>10655</v>
      </c>
      <c r="OQD1" s="77" t="s">
        <v>10656</v>
      </c>
      <c r="OQE1" s="77" t="s">
        <v>10657</v>
      </c>
      <c r="OQF1" s="77" t="s">
        <v>10658</v>
      </c>
      <c r="OQG1" s="77" t="s">
        <v>10659</v>
      </c>
      <c r="OQH1" s="77" t="s">
        <v>10660</v>
      </c>
      <c r="OQI1" s="77" t="s">
        <v>10661</v>
      </c>
      <c r="OQJ1" s="77" t="s">
        <v>10662</v>
      </c>
      <c r="OQK1" s="77" t="s">
        <v>10663</v>
      </c>
      <c r="OQL1" s="77" t="s">
        <v>10664</v>
      </c>
      <c r="OQM1" s="77" t="s">
        <v>10665</v>
      </c>
      <c r="OQN1" s="77" t="s">
        <v>10666</v>
      </c>
      <c r="OQO1" s="77" t="s">
        <v>10667</v>
      </c>
      <c r="OQP1" s="77" t="s">
        <v>10668</v>
      </c>
      <c r="OQQ1" s="77" t="s">
        <v>10669</v>
      </c>
      <c r="OQR1" s="77" t="s">
        <v>10670</v>
      </c>
      <c r="OQS1" s="77" t="s">
        <v>10671</v>
      </c>
      <c r="OQT1" s="77" t="s">
        <v>10672</v>
      </c>
      <c r="OQU1" s="77" t="s">
        <v>10673</v>
      </c>
      <c r="OQV1" s="77" t="s">
        <v>10674</v>
      </c>
      <c r="OQW1" s="77" t="s">
        <v>10675</v>
      </c>
      <c r="OQX1" s="77" t="s">
        <v>10676</v>
      </c>
      <c r="OQY1" s="77" t="s">
        <v>10677</v>
      </c>
      <c r="OQZ1" s="77" t="s">
        <v>10678</v>
      </c>
      <c r="ORA1" s="77" t="s">
        <v>10679</v>
      </c>
      <c r="ORB1" s="77" t="s">
        <v>10680</v>
      </c>
      <c r="ORC1" s="77" t="s">
        <v>10681</v>
      </c>
      <c r="ORD1" s="77" t="s">
        <v>10682</v>
      </c>
      <c r="ORE1" s="77" t="s">
        <v>10683</v>
      </c>
      <c r="ORF1" s="77" t="s">
        <v>10684</v>
      </c>
      <c r="ORG1" s="77" t="s">
        <v>10685</v>
      </c>
      <c r="ORH1" s="77" t="s">
        <v>10686</v>
      </c>
      <c r="ORI1" s="77" t="s">
        <v>10687</v>
      </c>
      <c r="ORJ1" s="77" t="s">
        <v>10688</v>
      </c>
      <c r="ORK1" s="77" t="s">
        <v>10689</v>
      </c>
      <c r="ORL1" s="77" t="s">
        <v>10690</v>
      </c>
      <c r="ORM1" s="77" t="s">
        <v>10691</v>
      </c>
      <c r="ORN1" s="77" t="s">
        <v>10692</v>
      </c>
      <c r="ORO1" s="77" t="s">
        <v>10693</v>
      </c>
      <c r="ORP1" s="77" t="s">
        <v>10694</v>
      </c>
      <c r="ORQ1" s="77" t="s">
        <v>10695</v>
      </c>
      <c r="ORR1" s="77" t="s">
        <v>10696</v>
      </c>
      <c r="ORS1" s="77" t="s">
        <v>10697</v>
      </c>
      <c r="ORT1" s="77" t="s">
        <v>10698</v>
      </c>
      <c r="ORU1" s="77" t="s">
        <v>10699</v>
      </c>
      <c r="ORV1" s="77" t="s">
        <v>10700</v>
      </c>
      <c r="ORW1" s="77" t="s">
        <v>10701</v>
      </c>
      <c r="ORX1" s="77" t="s">
        <v>10702</v>
      </c>
      <c r="ORY1" s="77" t="s">
        <v>10703</v>
      </c>
      <c r="ORZ1" s="77" t="s">
        <v>10704</v>
      </c>
      <c r="OSA1" s="77" t="s">
        <v>10705</v>
      </c>
      <c r="OSB1" s="77" t="s">
        <v>10706</v>
      </c>
      <c r="OSC1" s="77" t="s">
        <v>10707</v>
      </c>
      <c r="OSD1" s="77" t="s">
        <v>10708</v>
      </c>
      <c r="OSE1" s="77" t="s">
        <v>10709</v>
      </c>
      <c r="OSF1" s="77" t="s">
        <v>10710</v>
      </c>
      <c r="OSG1" s="77" t="s">
        <v>10711</v>
      </c>
      <c r="OSH1" s="77" t="s">
        <v>10712</v>
      </c>
      <c r="OSI1" s="77" t="s">
        <v>10713</v>
      </c>
      <c r="OSJ1" s="77" t="s">
        <v>10714</v>
      </c>
      <c r="OSK1" s="77" t="s">
        <v>10715</v>
      </c>
      <c r="OSL1" s="77" t="s">
        <v>10716</v>
      </c>
      <c r="OSM1" s="77" t="s">
        <v>10717</v>
      </c>
      <c r="OSN1" s="77" t="s">
        <v>10718</v>
      </c>
      <c r="OSO1" s="77" t="s">
        <v>10719</v>
      </c>
      <c r="OSP1" s="77" t="s">
        <v>10720</v>
      </c>
      <c r="OSQ1" s="77" t="s">
        <v>10721</v>
      </c>
      <c r="OSR1" s="77" t="s">
        <v>10722</v>
      </c>
      <c r="OSS1" s="77" t="s">
        <v>10723</v>
      </c>
      <c r="OST1" s="77" t="s">
        <v>10724</v>
      </c>
      <c r="OSU1" s="77" t="s">
        <v>10725</v>
      </c>
      <c r="OSV1" s="77" t="s">
        <v>10726</v>
      </c>
      <c r="OSW1" s="77" t="s">
        <v>10727</v>
      </c>
      <c r="OSX1" s="77" t="s">
        <v>10728</v>
      </c>
      <c r="OSY1" s="77" t="s">
        <v>10729</v>
      </c>
      <c r="OSZ1" s="77" t="s">
        <v>10730</v>
      </c>
      <c r="OTA1" s="77" t="s">
        <v>10731</v>
      </c>
      <c r="OTB1" s="77" t="s">
        <v>10732</v>
      </c>
      <c r="OTC1" s="77" t="s">
        <v>10733</v>
      </c>
      <c r="OTD1" s="77" t="s">
        <v>10734</v>
      </c>
      <c r="OTE1" s="77" t="s">
        <v>10735</v>
      </c>
      <c r="OTF1" s="77" t="s">
        <v>10736</v>
      </c>
      <c r="OTG1" s="77" t="s">
        <v>10737</v>
      </c>
      <c r="OTH1" s="77" t="s">
        <v>10738</v>
      </c>
      <c r="OTI1" s="77" t="s">
        <v>10739</v>
      </c>
      <c r="OTJ1" s="77" t="s">
        <v>10740</v>
      </c>
      <c r="OTK1" s="77" t="s">
        <v>10741</v>
      </c>
      <c r="OTL1" s="77" t="s">
        <v>10742</v>
      </c>
      <c r="OTM1" s="77" t="s">
        <v>10743</v>
      </c>
      <c r="OTN1" s="77" t="s">
        <v>10744</v>
      </c>
      <c r="OTO1" s="77" t="s">
        <v>10745</v>
      </c>
      <c r="OTP1" s="77" t="s">
        <v>10746</v>
      </c>
      <c r="OTQ1" s="77" t="s">
        <v>10747</v>
      </c>
      <c r="OTR1" s="77" t="s">
        <v>10748</v>
      </c>
      <c r="OTS1" s="77" t="s">
        <v>10749</v>
      </c>
      <c r="OTT1" s="77" t="s">
        <v>10750</v>
      </c>
      <c r="OTU1" s="77" t="s">
        <v>10751</v>
      </c>
      <c r="OTV1" s="77" t="s">
        <v>10752</v>
      </c>
      <c r="OTW1" s="77" t="s">
        <v>10753</v>
      </c>
      <c r="OTX1" s="77" t="s">
        <v>10754</v>
      </c>
      <c r="OTY1" s="77" t="s">
        <v>10755</v>
      </c>
      <c r="OTZ1" s="77" t="s">
        <v>10756</v>
      </c>
      <c r="OUA1" s="77" t="s">
        <v>10757</v>
      </c>
      <c r="OUB1" s="77" t="s">
        <v>10758</v>
      </c>
      <c r="OUC1" s="77" t="s">
        <v>10759</v>
      </c>
      <c r="OUD1" s="77" t="s">
        <v>10760</v>
      </c>
      <c r="OUE1" s="77" t="s">
        <v>10761</v>
      </c>
      <c r="OUF1" s="77" t="s">
        <v>10762</v>
      </c>
      <c r="OUG1" s="77" t="s">
        <v>10763</v>
      </c>
      <c r="OUH1" s="77" t="s">
        <v>10764</v>
      </c>
      <c r="OUI1" s="77" t="s">
        <v>10765</v>
      </c>
      <c r="OUJ1" s="77" t="s">
        <v>10766</v>
      </c>
      <c r="OUK1" s="77" t="s">
        <v>10767</v>
      </c>
      <c r="OUL1" s="77" t="s">
        <v>10768</v>
      </c>
      <c r="OUM1" s="77" t="s">
        <v>10769</v>
      </c>
      <c r="OUN1" s="77" t="s">
        <v>10770</v>
      </c>
      <c r="OUO1" s="77" t="s">
        <v>10771</v>
      </c>
      <c r="OUP1" s="77" t="s">
        <v>10772</v>
      </c>
      <c r="OUQ1" s="77" t="s">
        <v>10773</v>
      </c>
      <c r="OUR1" s="77" t="s">
        <v>10774</v>
      </c>
      <c r="OUS1" s="77" t="s">
        <v>10775</v>
      </c>
      <c r="OUT1" s="77" t="s">
        <v>10776</v>
      </c>
      <c r="OUU1" s="77" t="s">
        <v>10777</v>
      </c>
      <c r="OUV1" s="77" t="s">
        <v>10778</v>
      </c>
      <c r="OUW1" s="77" t="s">
        <v>10779</v>
      </c>
      <c r="OUX1" s="77" t="s">
        <v>10780</v>
      </c>
      <c r="OUY1" s="77" t="s">
        <v>10781</v>
      </c>
      <c r="OUZ1" s="77" t="s">
        <v>10782</v>
      </c>
      <c r="OVA1" s="77" t="s">
        <v>10783</v>
      </c>
      <c r="OVB1" s="77" t="s">
        <v>10784</v>
      </c>
      <c r="OVC1" s="77" t="s">
        <v>10785</v>
      </c>
      <c r="OVD1" s="77" t="s">
        <v>10786</v>
      </c>
      <c r="OVE1" s="77" t="s">
        <v>10787</v>
      </c>
      <c r="OVF1" s="77" t="s">
        <v>10788</v>
      </c>
      <c r="OVG1" s="77" t="s">
        <v>10789</v>
      </c>
      <c r="OVH1" s="77" t="s">
        <v>10790</v>
      </c>
      <c r="OVI1" s="77" t="s">
        <v>10791</v>
      </c>
      <c r="OVJ1" s="77" t="s">
        <v>10792</v>
      </c>
      <c r="OVK1" s="77" t="s">
        <v>10793</v>
      </c>
      <c r="OVL1" s="77" t="s">
        <v>10794</v>
      </c>
      <c r="OVM1" s="77" t="s">
        <v>10795</v>
      </c>
      <c r="OVN1" s="77" t="s">
        <v>10796</v>
      </c>
      <c r="OVO1" s="77" t="s">
        <v>10797</v>
      </c>
      <c r="OVP1" s="77" t="s">
        <v>10798</v>
      </c>
      <c r="OVQ1" s="77" t="s">
        <v>10799</v>
      </c>
      <c r="OVR1" s="77" t="s">
        <v>10800</v>
      </c>
      <c r="OVS1" s="77" t="s">
        <v>10801</v>
      </c>
      <c r="OVT1" s="77" t="s">
        <v>10802</v>
      </c>
      <c r="OVU1" s="77" t="s">
        <v>10803</v>
      </c>
      <c r="OVV1" s="77" t="s">
        <v>10804</v>
      </c>
      <c r="OVW1" s="77" t="s">
        <v>10805</v>
      </c>
      <c r="OVX1" s="77" t="s">
        <v>10806</v>
      </c>
      <c r="OVY1" s="77" t="s">
        <v>10807</v>
      </c>
      <c r="OVZ1" s="77" t="s">
        <v>10808</v>
      </c>
      <c r="OWA1" s="77" t="s">
        <v>10809</v>
      </c>
      <c r="OWB1" s="77" t="s">
        <v>10810</v>
      </c>
      <c r="OWC1" s="77" t="s">
        <v>10811</v>
      </c>
      <c r="OWD1" s="77" t="s">
        <v>10812</v>
      </c>
      <c r="OWE1" s="77" t="s">
        <v>10813</v>
      </c>
      <c r="OWF1" s="77" t="s">
        <v>10814</v>
      </c>
      <c r="OWG1" s="77" t="s">
        <v>10815</v>
      </c>
      <c r="OWH1" s="77" t="s">
        <v>10816</v>
      </c>
      <c r="OWI1" s="77" t="s">
        <v>10817</v>
      </c>
      <c r="OWJ1" s="77" t="s">
        <v>10818</v>
      </c>
      <c r="OWK1" s="77" t="s">
        <v>10819</v>
      </c>
      <c r="OWL1" s="77" t="s">
        <v>10820</v>
      </c>
      <c r="OWM1" s="77" t="s">
        <v>10821</v>
      </c>
      <c r="OWN1" s="77" t="s">
        <v>10822</v>
      </c>
      <c r="OWO1" s="77" t="s">
        <v>10823</v>
      </c>
      <c r="OWP1" s="77" t="s">
        <v>10824</v>
      </c>
      <c r="OWQ1" s="77" t="s">
        <v>10825</v>
      </c>
      <c r="OWR1" s="77" t="s">
        <v>10826</v>
      </c>
      <c r="OWS1" s="77" t="s">
        <v>10827</v>
      </c>
      <c r="OWT1" s="77" t="s">
        <v>10828</v>
      </c>
      <c r="OWU1" s="77" t="s">
        <v>10829</v>
      </c>
      <c r="OWV1" s="77" t="s">
        <v>10830</v>
      </c>
      <c r="OWW1" s="77" t="s">
        <v>10831</v>
      </c>
      <c r="OWX1" s="77" t="s">
        <v>10832</v>
      </c>
      <c r="OWY1" s="77" t="s">
        <v>10833</v>
      </c>
      <c r="OWZ1" s="77" t="s">
        <v>10834</v>
      </c>
      <c r="OXA1" s="77" t="s">
        <v>10835</v>
      </c>
      <c r="OXB1" s="77" t="s">
        <v>10836</v>
      </c>
      <c r="OXC1" s="77" t="s">
        <v>10837</v>
      </c>
      <c r="OXD1" s="77" t="s">
        <v>10838</v>
      </c>
      <c r="OXE1" s="77" t="s">
        <v>10839</v>
      </c>
      <c r="OXF1" s="77" t="s">
        <v>10840</v>
      </c>
      <c r="OXG1" s="77" t="s">
        <v>10841</v>
      </c>
      <c r="OXH1" s="77" t="s">
        <v>10842</v>
      </c>
      <c r="OXI1" s="77" t="s">
        <v>10843</v>
      </c>
      <c r="OXJ1" s="77" t="s">
        <v>10844</v>
      </c>
      <c r="OXK1" s="77" t="s">
        <v>10845</v>
      </c>
      <c r="OXL1" s="77" t="s">
        <v>10846</v>
      </c>
      <c r="OXM1" s="77" t="s">
        <v>10847</v>
      </c>
      <c r="OXN1" s="77" t="s">
        <v>10848</v>
      </c>
      <c r="OXO1" s="77" t="s">
        <v>10849</v>
      </c>
      <c r="OXP1" s="77" t="s">
        <v>10850</v>
      </c>
      <c r="OXQ1" s="77" t="s">
        <v>10851</v>
      </c>
      <c r="OXR1" s="77" t="s">
        <v>10852</v>
      </c>
      <c r="OXS1" s="77" t="s">
        <v>10853</v>
      </c>
      <c r="OXT1" s="77" t="s">
        <v>10854</v>
      </c>
      <c r="OXU1" s="77" t="s">
        <v>10855</v>
      </c>
      <c r="OXV1" s="77" t="s">
        <v>10856</v>
      </c>
      <c r="OXW1" s="77" t="s">
        <v>10857</v>
      </c>
      <c r="OXX1" s="77" t="s">
        <v>10858</v>
      </c>
      <c r="OXY1" s="77" t="s">
        <v>10859</v>
      </c>
      <c r="OXZ1" s="77" t="s">
        <v>10860</v>
      </c>
      <c r="OYA1" s="77" t="s">
        <v>10861</v>
      </c>
      <c r="OYB1" s="77" t="s">
        <v>10862</v>
      </c>
      <c r="OYC1" s="77" t="s">
        <v>10863</v>
      </c>
      <c r="OYD1" s="77" t="s">
        <v>10864</v>
      </c>
      <c r="OYE1" s="77" t="s">
        <v>10865</v>
      </c>
      <c r="OYF1" s="77" t="s">
        <v>10866</v>
      </c>
      <c r="OYG1" s="77" t="s">
        <v>10867</v>
      </c>
      <c r="OYH1" s="77" t="s">
        <v>10868</v>
      </c>
      <c r="OYI1" s="77" t="s">
        <v>10869</v>
      </c>
      <c r="OYJ1" s="77" t="s">
        <v>10870</v>
      </c>
      <c r="OYK1" s="77" t="s">
        <v>10871</v>
      </c>
      <c r="OYL1" s="77" t="s">
        <v>10872</v>
      </c>
      <c r="OYM1" s="77" t="s">
        <v>10873</v>
      </c>
      <c r="OYN1" s="77" t="s">
        <v>10874</v>
      </c>
      <c r="OYO1" s="77" t="s">
        <v>10875</v>
      </c>
      <c r="OYP1" s="77" t="s">
        <v>10876</v>
      </c>
      <c r="OYQ1" s="77" t="s">
        <v>10877</v>
      </c>
      <c r="OYR1" s="77" t="s">
        <v>10878</v>
      </c>
      <c r="OYS1" s="77" t="s">
        <v>10879</v>
      </c>
      <c r="OYT1" s="77" t="s">
        <v>10880</v>
      </c>
      <c r="OYU1" s="77" t="s">
        <v>10881</v>
      </c>
      <c r="OYV1" s="77" t="s">
        <v>10882</v>
      </c>
      <c r="OYW1" s="77" t="s">
        <v>10883</v>
      </c>
      <c r="OYX1" s="77" t="s">
        <v>10884</v>
      </c>
      <c r="OYY1" s="77" t="s">
        <v>10885</v>
      </c>
      <c r="OYZ1" s="77" t="s">
        <v>10886</v>
      </c>
      <c r="OZA1" s="77" t="s">
        <v>10887</v>
      </c>
      <c r="OZB1" s="77" t="s">
        <v>10888</v>
      </c>
      <c r="OZC1" s="77" t="s">
        <v>10889</v>
      </c>
      <c r="OZD1" s="77" t="s">
        <v>10890</v>
      </c>
      <c r="OZE1" s="77" t="s">
        <v>10891</v>
      </c>
      <c r="OZF1" s="77" t="s">
        <v>10892</v>
      </c>
      <c r="OZG1" s="77" t="s">
        <v>10893</v>
      </c>
      <c r="OZH1" s="77" t="s">
        <v>10894</v>
      </c>
      <c r="OZI1" s="77" t="s">
        <v>10895</v>
      </c>
      <c r="OZJ1" s="77" t="s">
        <v>10896</v>
      </c>
      <c r="OZK1" s="77" t="s">
        <v>10897</v>
      </c>
      <c r="OZL1" s="77" t="s">
        <v>10898</v>
      </c>
      <c r="OZM1" s="77" t="s">
        <v>10899</v>
      </c>
      <c r="OZN1" s="77" t="s">
        <v>10900</v>
      </c>
      <c r="OZO1" s="77" t="s">
        <v>10901</v>
      </c>
      <c r="OZP1" s="77" t="s">
        <v>10902</v>
      </c>
      <c r="OZQ1" s="77" t="s">
        <v>10903</v>
      </c>
      <c r="OZR1" s="77" t="s">
        <v>10904</v>
      </c>
      <c r="OZS1" s="77" t="s">
        <v>10905</v>
      </c>
      <c r="OZT1" s="77" t="s">
        <v>10906</v>
      </c>
      <c r="OZU1" s="77" t="s">
        <v>10907</v>
      </c>
      <c r="OZV1" s="77" t="s">
        <v>10908</v>
      </c>
      <c r="OZW1" s="77" t="s">
        <v>10909</v>
      </c>
      <c r="OZX1" s="77" t="s">
        <v>10910</v>
      </c>
      <c r="OZY1" s="77" t="s">
        <v>10911</v>
      </c>
      <c r="OZZ1" s="77" t="s">
        <v>10912</v>
      </c>
      <c r="PAA1" s="77" t="s">
        <v>10913</v>
      </c>
      <c r="PAB1" s="77" t="s">
        <v>10914</v>
      </c>
      <c r="PAC1" s="77" t="s">
        <v>10915</v>
      </c>
      <c r="PAD1" s="77" t="s">
        <v>10916</v>
      </c>
      <c r="PAE1" s="77" t="s">
        <v>10917</v>
      </c>
      <c r="PAF1" s="77" t="s">
        <v>10918</v>
      </c>
      <c r="PAG1" s="77" t="s">
        <v>10919</v>
      </c>
      <c r="PAH1" s="77" t="s">
        <v>10920</v>
      </c>
      <c r="PAI1" s="77" t="s">
        <v>10921</v>
      </c>
      <c r="PAJ1" s="77" t="s">
        <v>10922</v>
      </c>
      <c r="PAK1" s="77" t="s">
        <v>10923</v>
      </c>
      <c r="PAL1" s="77" t="s">
        <v>10924</v>
      </c>
      <c r="PAM1" s="77" t="s">
        <v>10925</v>
      </c>
      <c r="PAN1" s="77" t="s">
        <v>10926</v>
      </c>
      <c r="PAO1" s="77" t="s">
        <v>10927</v>
      </c>
      <c r="PAP1" s="77" t="s">
        <v>10928</v>
      </c>
      <c r="PAQ1" s="77" t="s">
        <v>10929</v>
      </c>
      <c r="PAR1" s="77" t="s">
        <v>10930</v>
      </c>
      <c r="PAS1" s="77" t="s">
        <v>10931</v>
      </c>
      <c r="PAT1" s="77" t="s">
        <v>10932</v>
      </c>
      <c r="PAU1" s="77" t="s">
        <v>10933</v>
      </c>
      <c r="PAV1" s="77" t="s">
        <v>10934</v>
      </c>
      <c r="PAW1" s="77" t="s">
        <v>10935</v>
      </c>
      <c r="PAX1" s="77" t="s">
        <v>10936</v>
      </c>
      <c r="PAY1" s="77" t="s">
        <v>10937</v>
      </c>
      <c r="PAZ1" s="77" t="s">
        <v>10938</v>
      </c>
      <c r="PBA1" s="77" t="s">
        <v>10939</v>
      </c>
      <c r="PBB1" s="77" t="s">
        <v>10940</v>
      </c>
      <c r="PBC1" s="77" t="s">
        <v>10941</v>
      </c>
      <c r="PBD1" s="77" t="s">
        <v>10942</v>
      </c>
      <c r="PBE1" s="77" t="s">
        <v>10943</v>
      </c>
      <c r="PBF1" s="77" t="s">
        <v>10944</v>
      </c>
      <c r="PBG1" s="77" t="s">
        <v>10945</v>
      </c>
      <c r="PBH1" s="77" t="s">
        <v>10946</v>
      </c>
      <c r="PBI1" s="77" t="s">
        <v>10947</v>
      </c>
      <c r="PBJ1" s="77" t="s">
        <v>10948</v>
      </c>
      <c r="PBK1" s="77" t="s">
        <v>10949</v>
      </c>
      <c r="PBL1" s="77" t="s">
        <v>10950</v>
      </c>
      <c r="PBM1" s="77" t="s">
        <v>10951</v>
      </c>
      <c r="PBN1" s="77" t="s">
        <v>10952</v>
      </c>
      <c r="PBO1" s="77" t="s">
        <v>10953</v>
      </c>
      <c r="PBP1" s="77" t="s">
        <v>10954</v>
      </c>
      <c r="PBQ1" s="77" t="s">
        <v>10955</v>
      </c>
      <c r="PBR1" s="77" t="s">
        <v>10956</v>
      </c>
      <c r="PBS1" s="77" t="s">
        <v>10957</v>
      </c>
      <c r="PBT1" s="77" t="s">
        <v>10958</v>
      </c>
      <c r="PBU1" s="77" t="s">
        <v>10959</v>
      </c>
      <c r="PBV1" s="77" t="s">
        <v>10960</v>
      </c>
      <c r="PBW1" s="77" t="s">
        <v>10961</v>
      </c>
      <c r="PBX1" s="77" t="s">
        <v>10962</v>
      </c>
      <c r="PBY1" s="77" t="s">
        <v>10963</v>
      </c>
      <c r="PBZ1" s="77" t="s">
        <v>10964</v>
      </c>
      <c r="PCA1" s="77" t="s">
        <v>10965</v>
      </c>
      <c r="PCB1" s="77" t="s">
        <v>10966</v>
      </c>
      <c r="PCC1" s="77" t="s">
        <v>10967</v>
      </c>
      <c r="PCD1" s="77" t="s">
        <v>10968</v>
      </c>
      <c r="PCE1" s="77" t="s">
        <v>10969</v>
      </c>
      <c r="PCF1" s="77" t="s">
        <v>10970</v>
      </c>
      <c r="PCG1" s="77" t="s">
        <v>10971</v>
      </c>
      <c r="PCH1" s="77" t="s">
        <v>10972</v>
      </c>
      <c r="PCI1" s="77" t="s">
        <v>10973</v>
      </c>
      <c r="PCJ1" s="77" t="s">
        <v>10974</v>
      </c>
      <c r="PCK1" s="77" t="s">
        <v>10975</v>
      </c>
      <c r="PCL1" s="77" t="s">
        <v>10976</v>
      </c>
      <c r="PCM1" s="77" t="s">
        <v>10977</v>
      </c>
      <c r="PCN1" s="77" t="s">
        <v>10978</v>
      </c>
      <c r="PCO1" s="77" t="s">
        <v>10979</v>
      </c>
      <c r="PCP1" s="77" t="s">
        <v>10980</v>
      </c>
      <c r="PCQ1" s="77" t="s">
        <v>10981</v>
      </c>
      <c r="PCR1" s="77" t="s">
        <v>10982</v>
      </c>
      <c r="PCS1" s="77" t="s">
        <v>10983</v>
      </c>
      <c r="PCT1" s="77" t="s">
        <v>10984</v>
      </c>
      <c r="PCU1" s="77" t="s">
        <v>10985</v>
      </c>
      <c r="PCV1" s="77" t="s">
        <v>10986</v>
      </c>
      <c r="PCW1" s="77" t="s">
        <v>10987</v>
      </c>
      <c r="PCX1" s="77" t="s">
        <v>10988</v>
      </c>
      <c r="PCY1" s="77" t="s">
        <v>10989</v>
      </c>
      <c r="PCZ1" s="77" t="s">
        <v>10990</v>
      </c>
      <c r="PDA1" s="77" t="s">
        <v>10991</v>
      </c>
      <c r="PDB1" s="77" t="s">
        <v>10992</v>
      </c>
      <c r="PDC1" s="77" t="s">
        <v>10993</v>
      </c>
      <c r="PDD1" s="77" t="s">
        <v>10994</v>
      </c>
      <c r="PDE1" s="77" t="s">
        <v>10995</v>
      </c>
      <c r="PDF1" s="77" t="s">
        <v>10996</v>
      </c>
      <c r="PDG1" s="77" t="s">
        <v>10997</v>
      </c>
      <c r="PDH1" s="77" t="s">
        <v>10998</v>
      </c>
      <c r="PDI1" s="77" t="s">
        <v>10999</v>
      </c>
      <c r="PDJ1" s="77" t="s">
        <v>11000</v>
      </c>
      <c r="PDK1" s="77" t="s">
        <v>11001</v>
      </c>
      <c r="PDL1" s="77" t="s">
        <v>11002</v>
      </c>
      <c r="PDM1" s="77" t="s">
        <v>11003</v>
      </c>
      <c r="PDN1" s="77" t="s">
        <v>11004</v>
      </c>
      <c r="PDO1" s="77" t="s">
        <v>11005</v>
      </c>
      <c r="PDP1" s="77" t="s">
        <v>11006</v>
      </c>
      <c r="PDQ1" s="77" t="s">
        <v>11007</v>
      </c>
      <c r="PDR1" s="77" t="s">
        <v>11008</v>
      </c>
      <c r="PDS1" s="77" t="s">
        <v>11009</v>
      </c>
      <c r="PDT1" s="77" t="s">
        <v>11010</v>
      </c>
      <c r="PDU1" s="77" t="s">
        <v>11011</v>
      </c>
      <c r="PDV1" s="77" t="s">
        <v>11012</v>
      </c>
      <c r="PDW1" s="77" t="s">
        <v>11013</v>
      </c>
      <c r="PDX1" s="77" t="s">
        <v>11014</v>
      </c>
      <c r="PDY1" s="77" t="s">
        <v>11015</v>
      </c>
      <c r="PDZ1" s="77" t="s">
        <v>11016</v>
      </c>
      <c r="PEA1" s="77" t="s">
        <v>11017</v>
      </c>
      <c r="PEB1" s="77" t="s">
        <v>11018</v>
      </c>
      <c r="PEC1" s="77" t="s">
        <v>11019</v>
      </c>
      <c r="PED1" s="77" t="s">
        <v>11020</v>
      </c>
      <c r="PEE1" s="77" t="s">
        <v>11021</v>
      </c>
      <c r="PEF1" s="77" t="s">
        <v>11022</v>
      </c>
      <c r="PEG1" s="77" t="s">
        <v>11023</v>
      </c>
      <c r="PEH1" s="77" t="s">
        <v>11024</v>
      </c>
      <c r="PEI1" s="77" t="s">
        <v>11025</v>
      </c>
      <c r="PEJ1" s="77" t="s">
        <v>11026</v>
      </c>
      <c r="PEK1" s="77" t="s">
        <v>11027</v>
      </c>
      <c r="PEL1" s="77" t="s">
        <v>11028</v>
      </c>
      <c r="PEM1" s="77" t="s">
        <v>11029</v>
      </c>
      <c r="PEN1" s="77" t="s">
        <v>11030</v>
      </c>
      <c r="PEO1" s="77" t="s">
        <v>11031</v>
      </c>
      <c r="PEP1" s="77" t="s">
        <v>11032</v>
      </c>
      <c r="PEQ1" s="77" t="s">
        <v>11033</v>
      </c>
      <c r="PER1" s="77" t="s">
        <v>11034</v>
      </c>
      <c r="PES1" s="77" t="s">
        <v>11035</v>
      </c>
      <c r="PET1" s="77" t="s">
        <v>11036</v>
      </c>
      <c r="PEU1" s="77" t="s">
        <v>11037</v>
      </c>
      <c r="PEV1" s="77" t="s">
        <v>11038</v>
      </c>
      <c r="PEW1" s="77" t="s">
        <v>11039</v>
      </c>
      <c r="PEX1" s="77" t="s">
        <v>11040</v>
      </c>
      <c r="PEY1" s="77" t="s">
        <v>11041</v>
      </c>
      <c r="PEZ1" s="77" t="s">
        <v>11042</v>
      </c>
      <c r="PFA1" s="77" t="s">
        <v>11043</v>
      </c>
      <c r="PFB1" s="77" t="s">
        <v>11044</v>
      </c>
      <c r="PFC1" s="77" t="s">
        <v>11045</v>
      </c>
      <c r="PFD1" s="77" t="s">
        <v>11046</v>
      </c>
      <c r="PFE1" s="77" t="s">
        <v>11047</v>
      </c>
      <c r="PFF1" s="77" t="s">
        <v>11048</v>
      </c>
      <c r="PFG1" s="77" t="s">
        <v>11049</v>
      </c>
      <c r="PFH1" s="77" t="s">
        <v>11050</v>
      </c>
      <c r="PFI1" s="77" t="s">
        <v>11051</v>
      </c>
      <c r="PFJ1" s="77" t="s">
        <v>11052</v>
      </c>
      <c r="PFK1" s="77" t="s">
        <v>11053</v>
      </c>
      <c r="PFL1" s="77" t="s">
        <v>11054</v>
      </c>
      <c r="PFM1" s="77" t="s">
        <v>11055</v>
      </c>
      <c r="PFN1" s="77" t="s">
        <v>11056</v>
      </c>
      <c r="PFO1" s="77" t="s">
        <v>11057</v>
      </c>
      <c r="PFP1" s="77" t="s">
        <v>11058</v>
      </c>
      <c r="PFQ1" s="77" t="s">
        <v>11059</v>
      </c>
      <c r="PFR1" s="77" t="s">
        <v>11060</v>
      </c>
      <c r="PFS1" s="77" t="s">
        <v>11061</v>
      </c>
      <c r="PFT1" s="77" t="s">
        <v>11062</v>
      </c>
      <c r="PFU1" s="77" t="s">
        <v>11063</v>
      </c>
      <c r="PFV1" s="77" t="s">
        <v>11064</v>
      </c>
      <c r="PFW1" s="77" t="s">
        <v>11065</v>
      </c>
      <c r="PFX1" s="77" t="s">
        <v>11066</v>
      </c>
      <c r="PFY1" s="77" t="s">
        <v>11067</v>
      </c>
      <c r="PFZ1" s="77" t="s">
        <v>11068</v>
      </c>
      <c r="PGA1" s="77" t="s">
        <v>11069</v>
      </c>
      <c r="PGB1" s="77" t="s">
        <v>11070</v>
      </c>
      <c r="PGC1" s="77" t="s">
        <v>11071</v>
      </c>
      <c r="PGD1" s="77" t="s">
        <v>11072</v>
      </c>
      <c r="PGE1" s="77" t="s">
        <v>11073</v>
      </c>
      <c r="PGF1" s="77" t="s">
        <v>11074</v>
      </c>
      <c r="PGG1" s="77" t="s">
        <v>11075</v>
      </c>
      <c r="PGH1" s="77" t="s">
        <v>11076</v>
      </c>
      <c r="PGI1" s="77" t="s">
        <v>11077</v>
      </c>
      <c r="PGJ1" s="77" t="s">
        <v>11078</v>
      </c>
      <c r="PGK1" s="77" t="s">
        <v>11079</v>
      </c>
      <c r="PGL1" s="77" t="s">
        <v>11080</v>
      </c>
      <c r="PGM1" s="77" t="s">
        <v>11081</v>
      </c>
      <c r="PGN1" s="77" t="s">
        <v>11082</v>
      </c>
      <c r="PGO1" s="77" t="s">
        <v>11083</v>
      </c>
      <c r="PGP1" s="77" t="s">
        <v>11084</v>
      </c>
      <c r="PGQ1" s="77" t="s">
        <v>11085</v>
      </c>
      <c r="PGR1" s="77" t="s">
        <v>11086</v>
      </c>
      <c r="PGS1" s="77" t="s">
        <v>11087</v>
      </c>
      <c r="PGT1" s="77" t="s">
        <v>11088</v>
      </c>
      <c r="PGU1" s="77" t="s">
        <v>11089</v>
      </c>
      <c r="PGV1" s="77" t="s">
        <v>11090</v>
      </c>
      <c r="PGW1" s="77" t="s">
        <v>11091</v>
      </c>
      <c r="PGX1" s="77" t="s">
        <v>11092</v>
      </c>
      <c r="PGY1" s="77" t="s">
        <v>11093</v>
      </c>
      <c r="PGZ1" s="77" t="s">
        <v>11094</v>
      </c>
      <c r="PHA1" s="77" t="s">
        <v>11095</v>
      </c>
      <c r="PHB1" s="77" t="s">
        <v>11096</v>
      </c>
      <c r="PHC1" s="77" t="s">
        <v>11097</v>
      </c>
      <c r="PHD1" s="77" t="s">
        <v>11098</v>
      </c>
      <c r="PHE1" s="77" t="s">
        <v>11099</v>
      </c>
      <c r="PHF1" s="77" t="s">
        <v>11100</v>
      </c>
      <c r="PHG1" s="77" t="s">
        <v>11101</v>
      </c>
      <c r="PHH1" s="77" t="s">
        <v>11102</v>
      </c>
      <c r="PHI1" s="77" t="s">
        <v>11103</v>
      </c>
      <c r="PHJ1" s="77" t="s">
        <v>11104</v>
      </c>
      <c r="PHK1" s="77" t="s">
        <v>11105</v>
      </c>
      <c r="PHL1" s="77" t="s">
        <v>11106</v>
      </c>
      <c r="PHM1" s="77" t="s">
        <v>11107</v>
      </c>
      <c r="PHN1" s="77" t="s">
        <v>11108</v>
      </c>
      <c r="PHO1" s="77" t="s">
        <v>11109</v>
      </c>
      <c r="PHP1" s="77" t="s">
        <v>11110</v>
      </c>
      <c r="PHQ1" s="77" t="s">
        <v>11111</v>
      </c>
      <c r="PHR1" s="77" t="s">
        <v>11112</v>
      </c>
      <c r="PHS1" s="77" t="s">
        <v>11113</v>
      </c>
      <c r="PHT1" s="77" t="s">
        <v>11114</v>
      </c>
      <c r="PHU1" s="77" t="s">
        <v>11115</v>
      </c>
      <c r="PHV1" s="77" t="s">
        <v>11116</v>
      </c>
      <c r="PHW1" s="77" t="s">
        <v>11117</v>
      </c>
      <c r="PHX1" s="77" t="s">
        <v>11118</v>
      </c>
      <c r="PHY1" s="77" t="s">
        <v>11119</v>
      </c>
      <c r="PHZ1" s="77" t="s">
        <v>11120</v>
      </c>
      <c r="PIA1" s="77" t="s">
        <v>11121</v>
      </c>
      <c r="PIB1" s="77" t="s">
        <v>11122</v>
      </c>
      <c r="PIC1" s="77" t="s">
        <v>11123</v>
      </c>
      <c r="PID1" s="77" t="s">
        <v>11124</v>
      </c>
      <c r="PIE1" s="77" t="s">
        <v>11125</v>
      </c>
      <c r="PIF1" s="77" t="s">
        <v>11126</v>
      </c>
      <c r="PIG1" s="77" t="s">
        <v>11127</v>
      </c>
      <c r="PIH1" s="77" t="s">
        <v>11128</v>
      </c>
      <c r="PII1" s="77" t="s">
        <v>11129</v>
      </c>
      <c r="PIJ1" s="77" t="s">
        <v>11130</v>
      </c>
      <c r="PIK1" s="77" t="s">
        <v>11131</v>
      </c>
      <c r="PIL1" s="77" t="s">
        <v>11132</v>
      </c>
      <c r="PIM1" s="77" t="s">
        <v>11133</v>
      </c>
      <c r="PIN1" s="77" t="s">
        <v>11134</v>
      </c>
      <c r="PIO1" s="77" t="s">
        <v>11135</v>
      </c>
      <c r="PIP1" s="77" t="s">
        <v>11136</v>
      </c>
      <c r="PIQ1" s="77" t="s">
        <v>11137</v>
      </c>
      <c r="PIR1" s="77" t="s">
        <v>11138</v>
      </c>
      <c r="PIS1" s="77" t="s">
        <v>11139</v>
      </c>
      <c r="PIT1" s="77" t="s">
        <v>11140</v>
      </c>
      <c r="PIU1" s="77" t="s">
        <v>11141</v>
      </c>
      <c r="PIV1" s="77" t="s">
        <v>11142</v>
      </c>
      <c r="PIW1" s="77" t="s">
        <v>11143</v>
      </c>
      <c r="PIX1" s="77" t="s">
        <v>11144</v>
      </c>
      <c r="PIY1" s="77" t="s">
        <v>11145</v>
      </c>
      <c r="PIZ1" s="77" t="s">
        <v>11146</v>
      </c>
      <c r="PJA1" s="77" t="s">
        <v>11147</v>
      </c>
      <c r="PJB1" s="77" t="s">
        <v>11148</v>
      </c>
      <c r="PJC1" s="77" t="s">
        <v>11149</v>
      </c>
      <c r="PJD1" s="77" t="s">
        <v>11150</v>
      </c>
      <c r="PJE1" s="77" t="s">
        <v>11151</v>
      </c>
      <c r="PJF1" s="77" t="s">
        <v>11152</v>
      </c>
      <c r="PJG1" s="77" t="s">
        <v>11153</v>
      </c>
      <c r="PJH1" s="77" t="s">
        <v>11154</v>
      </c>
      <c r="PJI1" s="77" t="s">
        <v>11155</v>
      </c>
      <c r="PJJ1" s="77" t="s">
        <v>11156</v>
      </c>
      <c r="PJK1" s="77" t="s">
        <v>11157</v>
      </c>
      <c r="PJL1" s="77" t="s">
        <v>11158</v>
      </c>
      <c r="PJM1" s="77" t="s">
        <v>11159</v>
      </c>
      <c r="PJN1" s="77" t="s">
        <v>11160</v>
      </c>
      <c r="PJO1" s="77" t="s">
        <v>11161</v>
      </c>
      <c r="PJP1" s="77" t="s">
        <v>11162</v>
      </c>
      <c r="PJQ1" s="77" t="s">
        <v>11163</v>
      </c>
      <c r="PJR1" s="77" t="s">
        <v>11164</v>
      </c>
      <c r="PJS1" s="77" t="s">
        <v>11165</v>
      </c>
      <c r="PJT1" s="77" t="s">
        <v>11166</v>
      </c>
      <c r="PJU1" s="77" t="s">
        <v>11167</v>
      </c>
      <c r="PJV1" s="77" t="s">
        <v>11168</v>
      </c>
      <c r="PJW1" s="77" t="s">
        <v>11169</v>
      </c>
      <c r="PJX1" s="77" t="s">
        <v>11170</v>
      </c>
      <c r="PJY1" s="77" t="s">
        <v>11171</v>
      </c>
      <c r="PJZ1" s="77" t="s">
        <v>11172</v>
      </c>
      <c r="PKA1" s="77" t="s">
        <v>11173</v>
      </c>
      <c r="PKB1" s="77" t="s">
        <v>11174</v>
      </c>
      <c r="PKC1" s="77" t="s">
        <v>11175</v>
      </c>
      <c r="PKD1" s="77" t="s">
        <v>11176</v>
      </c>
      <c r="PKE1" s="77" t="s">
        <v>11177</v>
      </c>
      <c r="PKF1" s="77" t="s">
        <v>11178</v>
      </c>
      <c r="PKG1" s="77" t="s">
        <v>11179</v>
      </c>
      <c r="PKH1" s="77" t="s">
        <v>11180</v>
      </c>
      <c r="PKI1" s="77" t="s">
        <v>11181</v>
      </c>
      <c r="PKJ1" s="77" t="s">
        <v>11182</v>
      </c>
      <c r="PKK1" s="77" t="s">
        <v>11183</v>
      </c>
      <c r="PKL1" s="77" t="s">
        <v>11184</v>
      </c>
      <c r="PKM1" s="77" t="s">
        <v>11185</v>
      </c>
      <c r="PKN1" s="77" t="s">
        <v>11186</v>
      </c>
      <c r="PKO1" s="77" t="s">
        <v>11187</v>
      </c>
      <c r="PKP1" s="77" t="s">
        <v>11188</v>
      </c>
      <c r="PKQ1" s="77" t="s">
        <v>11189</v>
      </c>
      <c r="PKR1" s="77" t="s">
        <v>11190</v>
      </c>
      <c r="PKS1" s="77" t="s">
        <v>11191</v>
      </c>
      <c r="PKT1" s="77" t="s">
        <v>11192</v>
      </c>
      <c r="PKU1" s="77" t="s">
        <v>11193</v>
      </c>
      <c r="PKV1" s="77" t="s">
        <v>11194</v>
      </c>
      <c r="PKW1" s="77" t="s">
        <v>11195</v>
      </c>
      <c r="PKX1" s="77" t="s">
        <v>11196</v>
      </c>
      <c r="PKY1" s="77" t="s">
        <v>11197</v>
      </c>
      <c r="PKZ1" s="77" t="s">
        <v>11198</v>
      </c>
      <c r="PLA1" s="77" t="s">
        <v>11199</v>
      </c>
      <c r="PLB1" s="77" t="s">
        <v>11200</v>
      </c>
      <c r="PLC1" s="77" t="s">
        <v>11201</v>
      </c>
      <c r="PLD1" s="77" t="s">
        <v>11202</v>
      </c>
      <c r="PLE1" s="77" t="s">
        <v>11203</v>
      </c>
      <c r="PLF1" s="77" t="s">
        <v>11204</v>
      </c>
      <c r="PLG1" s="77" t="s">
        <v>11205</v>
      </c>
      <c r="PLH1" s="77" t="s">
        <v>11206</v>
      </c>
      <c r="PLI1" s="77" t="s">
        <v>11207</v>
      </c>
      <c r="PLJ1" s="77" t="s">
        <v>11208</v>
      </c>
      <c r="PLK1" s="77" t="s">
        <v>11209</v>
      </c>
      <c r="PLL1" s="77" t="s">
        <v>11210</v>
      </c>
      <c r="PLM1" s="77" t="s">
        <v>11211</v>
      </c>
      <c r="PLN1" s="77" t="s">
        <v>11212</v>
      </c>
      <c r="PLO1" s="77" t="s">
        <v>11213</v>
      </c>
      <c r="PLP1" s="77" t="s">
        <v>11214</v>
      </c>
      <c r="PLQ1" s="77" t="s">
        <v>11215</v>
      </c>
      <c r="PLR1" s="77" t="s">
        <v>11216</v>
      </c>
      <c r="PLS1" s="77" t="s">
        <v>11217</v>
      </c>
      <c r="PLT1" s="77" t="s">
        <v>11218</v>
      </c>
      <c r="PLU1" s="77" t="s">
        <v>11219</v>
      </c>
      <c r="PLV1" s="77" t="s">
        <v>11220</v>
      </c>
      <c r="PLW1" s="77" t="s">
        <v>11221</v>
      </c>
      <c r="PLX1" s="77" t="s">
        <v>11222</v>
      </c>
      <c r="PLY1" s="77" t="s">
        <v>11223</v>
      </c>
      <c r="PLZ1" s="77" t="s">
        <v>11224</v>
      </c>
      <c r="PMA1" s="77" t="s">
        <v>11225</v>
      </c>
      <c r="PMB1" s="77" t="s">
        <v>11226</v>
      </c>
      <c r="PMC1" s="77" t="s">
        <v>11227</v>
      </c>
      <c r="PMD1" s="77" t="s">
        <v>11228</v>
      </c>
      <c r="PME1" s="77" t="s">
        <v>11229</v>
      </c>
      <c r="PMF1" s="77" t="s">
        <v>11230</v>
      </c>
      <c r="PMG1" s="77" t="s">
        <v>11231</v>
      </c>
      <c r="PMH1" s="77" t="s">
        <v>11232</v>
      </c>
      <c r="PMI1" s="77" t="s">
        <v>11233</v>
      </c>
      <c r="PMJ1" s="77" t="s">
        <v>11234</v>
      </c>
      <c r="PMK1" s="77" t="s">
        <v>11235</v>
      </c>
      <c r="PML1" s="77" t="s">
        <v>11236</v>
      </c>
      <c r="PMM1" s="77" t="s">
        <v>11237</v>
      </c>
      <c r="PMN1" s="77" t="s">
        <v>11238</v>
      </c>
      <c r="PMO1" s="77" t="s">
        <v>11239</v>
      </c>
      <c r="PMP1" s="77" t="s">
        <v>11240</v>
      </c>
      <c r="PMQ1" s="77" t="s">
        <v>11241</v>
      </c>
      <c r="PMR1" s="77" t="s">
        <v>11242</v>
      </c>
      <c r="PMS1" s="77" t="s">
        <v>11243</v>
      </c>
      <c r="PMT1" s="77" t="s">
        <v>11244</v>
      </c>
      <c r="PMU1" s="77" t="s">
        <v>11245</v>
      </c>
      <c r="PMV1" s="77" t="s">
        <v>11246</v>
      </c>
      <c r="PMW1" s="77" t="s">
        <v>11247</v>
      </c>
      <c r="PMX1" s="77" t="s">
        <v>11248</v>
      </c>
      <c r="PMY1" s="77" t="s">
        <v>11249</v>
      </c>
      <c r="PMZ1" s="77" t="s">
        <v>11250</v>
      </c>
      <c r="PNA1" s="77" t="s">
        <v>11251</v>
      </c>
      <c r="PNB1" s="77" t="s">
        <v>11252</v>
      </c>
      <c r="PNC1" s="77" t="s">
        <v>11253</v>
      </c>
      <c r="PND1" s="77" t="s">
        <v>11254</v>
      </c>
      <c r="PNE1" s="77" t="s">
        <v>11255</v>
      </c>
      <c r="PNF1" s="77" t="s">
        <v>11256</v>
      </c>
      <c r="PNG1" s="77" t="s">
        <v>11257</v>
      </c>
      <c r="PNH1" s="77" t="s">
        <v>11258</v>
      </c>
      <c r="PNI1" s="77" t="s">
        <v>11259</v>
      </c>
      <c r="PNJ1" s="77" t="s">
        <v>11260</v>
      </c>
      <c r="PNK1" s="77" t="s">
        <v>11261</v>
      </c>
      <c r="PNL1" s="77" t="s">
        <v>11262</v>
      </c>
      <c r="PNM1" s="77" t="s">
        <v>11263</v>
      </c>
      <c r="PNN1" s="77" t="s">
        <v>11264</v>
      </c>
      <c r="PNO1" s="77" t="s">
        <v>11265</v>
      </c>
      <c r="PNP1" s="77" t="s">
        <v>11266</v>
      </c>
      <c r="PNQ1" s="77" t="s">
        <v>11267</v>
      </c>
      <c r="PNR1" s="77" t="s">
        <v>11268</v>
      </c>
      <c r="PNS1" s="77" t="s">
        <v>11269</v>
      </c>
      <c r="PNT1" s="77" t="s">
        <v>11270</v>
      </c>
      <c r="PNU1" s="77" t="s">
        <v>11271</v>
      </c>
      <c r="PNV1" s="77" t="s">
        <v>11272</v>
      </c>
      <c r="PNW1" s="77" t="s">
        <v>11273</v>
      </c>
      <c r="PNX1" s="77" t="s">
        <v>11274</v>
      </c>
      <c r="PNY1" s="77" t="s">
        <v>11275</v>
      </c>
      <c r="PNZ1" s="77" t="s">
        <v>11276</v>
      </c>
      <c r="POA1" s="77" t="s">
        <v>11277</v>
      </c>
      <c r="POB1" s="77" t="s">
        <v>11278</v>
      </c>
      <c r="POC1" s="77" t="s">
        <v>11279</v>
      </c>
      <c r="POD1" s="77" t="s">
        <v>11280</v>
      </c>
      <c r="POE1" s="77" t="s">
        <v>11281</v>
      </c>
      <c r="POF1" s="77" t="s">
        <v>11282</v>
      </c>
      <c r="POG1" s="77" t="s">
        <v>11283</v>
      </c>
      <c r="POH1" s="77" t="s">
        <v>11284</v>
      </c>
      <c r="POI1" s="77" t="s">
        <v>11285</v>
      </c>
      <c r="POJ1" s="77" t="s">
        <v>11286</v>
      </c>
      <c r="POK1" s="77" t="s">
        <v>11287</v>
      </c>
      <c r="POL1" s="77" t="s">
        <v>11288</v>
      </c>
      <c r="POM1" s="77" t="s">
        <v>11289</v>
      </c>
      <c r="PON1" s="77" t="s">
        <v>11290</v>
      </c>
      <c r="POO1" s="77" t="s">
        <v>11291</v>
      </c>
      <c r="POP1" s="77" t="s">
        <v>11292</v>
      </c>
      <c r="POQ1" s="77" t="s">
        <v>11293</v>
      </c>
      <c r="POR1" s="77" t="s">
        <v>11294</v>
      </c>
      <c r="POS1" s="77" t="s">
        <v>11295</v>
      </c>
      <c r="POT1" s="77" t="s">
        <v>11296</v>
      </c>
      <c r="POU1" s="77" t="s">
        <v>11297</v>
      </c>
      <c r="POV1" s="77" t="s">
        <v>11298</v>
      </c>
      <c r="POW1" s="77" t="s">
        <v>11299</v>
      </c>
      <c r="POX1" s="77" t="s">
        <v>11300</v>
      </c>
      <c r="POY1" s="77" t="s">
        <v>11301</v>
      </c>
      <c r="POZ1" s="77" t="s">
        <v>11302</v>
      </c>
      <c r="PPA1" s="77" t="s">
        <v>11303</v>
      </c>
      <c r="PPB1" s="77" t="s">
        <v>11304</v>
      </c>
      <c r="PPC1" s="77" t="s">
        <v>11305</v>
      </c>
      <c r="PPD1" s="77" t="s">
        <v>11306</v>
      </c>
      <c r="PPE1" s="77" t="s">
        <v>11307</v>
      </c>
      <c r="PPF1" s="77" t="s">
        <v>11308</v>
      </c>
      <c r="PPG1" s="77" t="s">
        <v>11309</v>
      </c>
      <c r="PPH1" s="77" t="s">
        <v>11310</v>
      </c>
      <c r="PPI1" s="77" t="s">
        <v>11311</v>
      </c>
      <c r="PPJ1" s="77" t="s">
        <v>11312</v>
      </c>
      <c r="PPK1" s="77" t="s">
        <v>11313</v>
      </c>
      <c r="PPL1" s="77" t="s">
        <v>11314</v>
      </c>
      <c r="PPM1" s="77" t="s">
        <v>11315</v>
      </c>
      <c r="PPN1" s="77" t="s">
        <v>11316</v>
      </c>
      <c r="PPO1" s="77" t="s">
        <v>11317</v>
      </c>
      <c r="PPP1" s="77" t="s">
        <v>11318</v>
      </c>
      <c r="PPQ1" s="77" t="s">
        <v>11319</v>
      </c>
      <c r="PPR1" s="77" t="s">
        <v>11320</v>
      </c>
      <c r="PPS1" s="77" t="s">
        <v>11321</v>
      </c>
      <c r="PPT1" s="77" t="s">
        <v>11322</v>
      </c>
      <c r="PPU1" s="77" t="s">
        <v>11323</v>
      </c>
      <c r="PPV1" s="77" t="s">
        <v>11324</v>
      </c>
      <c r="PPW1" s="77" t="s">
        <v>11325</v>
      </c>
      <c r="PPX1" s="77" t="s">
        <v>11326</v>
      </c>
      <c r="PPY1" s="77" t="s">
        <v>11327</v>
      </c>
      <c r="PPZ1" s="77" t="s">
        <v>11328</v>
      </c>
      <c r="PQA1" s="77" t="s">
        <v>11329</v>
      </c>
      <c r="PQB1" s="77" t="s">
        <v>11330</v>
      </c>
      <c r="PQC1" s="77" t="s">
        <v>11331</v>
      </c>
      <c r="PQD1" s="77" t="s">
        <v>11332</v>
      </c>
      <c r="PQE1" s="77" t="s">
        <v>11333</v>
      </c>
      <c r="PQF1" s="77" t="s">
        <v>11334</v>
      </c>
      <c r="PQG1" s="77" t="s">
        <v>11335</v>
      </c>
      <c r="PQH1" s="77" t="s">
        <v>11336</v>
      </c>
      <c r="PQI1" s="77" t="s">
        <v>11337</v>
      </c>
      <c r="PQJ1" s="77" t="s">
        <v>11338</v>
      </c>
      <c r="PQK1" s="77" t="s">
        <v>11339</v>
      </c>
      <c r="PQL1" s="77" t="s">
        <v>11340</v>
      </c>
      <c r="PQM1" s="77" t="s">
        <v>11341</v>
      </c>
      <c r="PQN1" s="77" t="s">
        <v>11342</v>
      </c>
      <c r="PQO1" s="77" t="s">
        <v>11343</v>
      </c>
      <c r="PQP1" s="77" t="s">
        <v>11344</v>
      </c>
      <c r="PQQ1" s="77" t="s">
        <v>11345</v>
      </c>
      <c r="PQR1" s="77" t="s">
        <v>11346</v>
      </c>
      <c r="PQS1" s="77" t="s">
        <v>11347</v>
      </c>
      <c r="PQT1" s="77" t="s">
        <v>11348</v>
      </c>
      <c r="PQU1" s="77" t="s">
        <v>11349</v>
      </c>
      <c r="PQV1" s="77" t="s">
        <v>11350</v>
      </c>
      <c r="PQW1" s="77" t="s">
        <v>11351</v>
      </c>
      <c r="PQX1" s="77" t="s">
        <v>11352</v>
      </c>
      <c r="PQY1" s="77" t="s">
        <v>11353</v>
      </c>
      <c r="PQZ1" s="77" t="s">
        <v>11354</v>
      </c>
      <c r="PRA1" s="77" t="s">
        <v>11355</v>
      </c>
      <c r="PRB1" s="77" t="s">
        <v>11356</v>
      </c>
      <c r="PRC1" s="77" t="s">
        <v>11357</v>
      </c>
      <c r="PRD1" s="77" t="s">
        <v>11358</v>
      </c>
      <c r="PRE1" s="77" t="s">
        <v>11359</v>
      </c>
      <c r="PRF1" s="77" t="s">
        <v>11360</v>
      </c>
      <c r="PRG1" s="77" t="s">
        <v>11361</v>
      </c>
      <c r="PRH1" s="77" t="s">
        <v>11362</v>
      </c>
      <c r="PRI1" s="77" t="s">
        <v>11363</v>
      </c>
      <c r="PRJ1" s="77" t="s">
        <v>11364</v>
      </c>
      <c r="PRK1" s="77" t="s">
        <v>11365</v>
      </c>
      <c r="PRL1" s="77" t="s">
        <v>11366</v>
      </c>
      <c r="PRM1" s="77" t="s">
        <v>11367</v>
      </c>
      <c r="PRN1" s="77" t="s">
        <v>11368</v>
      </c>
      <c r="PRO1" s="77" t="s">
        <v>11369</v>
      </c>
      <c r="PRP1" s="77" t="s">
        <v>11370</v>
      </c>
      <c r="PRQ1" s="77" t="s">
        <v>11371</v>
      </c>
      <c r="PRR1" s="77" t="s">
        <v>11372</v>
      </c>
      <c r="PRS1" s="77" t="s">
        <v>11373</v>
      </c>
      <c r="PRT1" s="77" t="s">
        <v>11374</v>
      </c>
      <c r="PRU1" s="77" t="s">
        <v>11375</v>
      </c>
      <c r="PRV1" s="77" t="s">
        <v>11376</v>
      </c>
      <c r="PRW1" s="77" t="s">
        <v>11377</v>
      </c>
      <c r="PRX1" s="77" t="s">
        <v>11378</v>
      </c>
      <c r="PRY1" s="77" t="s">
        <v>11379</v>
      </c>
      <c r="PRZ1" s="77" t="s">
        <v>11380</v>
      </c>
      <c r="PSA1" s="77" t="s">
        <v>11381</v>
      </c>
      <c r="PSB1" s="77" t="s">
        <v>11382</v>
      </c>
      <c r="PSC1" s="77" t="s">
        <v>11383</v>
      </c>
      <c r="PSD1" s="77" t="s">
        <v>11384</v>
      </c>
      <c r="PSE1" s="77" t="s">
        <v>11385</v>
      </c>
      <c r="PSF1" s="77" t="s">
        <v>11386</v>
      </c>
      <c r="PSG1" s="77" t="s">
        <v>11387</v>
      </c>
      <c r="PSH1" s="77" t="s">
        <v>11388</v>
      </c>
      <c r="PSI1" s="77" t="s">
        <v>11389</v>
      </c>
      <c r="PSJ1" s="77" t="s">
        <v>11390</v>
      </c>
      <c r="PSK1" s="77" t="s">
        <v>11391</v>
      </c>
      <c r="PSL1" s="77" t="s">
        <v>11392</v>
      </c>
      <c r="PSM1" s="77" t="s">
        <v>11393</v>
      </c>
      <c r="PSN1" s="77" t="s">
        <v>11394</v>
      </c>
      <c r="PSO1" s="77" t="s">
        <v>11395</v>
      </c>
      <c r="PSP1" s="77" t="s">
        <v>11396</v>
      </c>
      <c r="PSQ1" s="77" t="s">
        <v>11397</v>
      </c>
      <c r="PSR1" s="77" t="s">
        <v>11398</v>
      </c>
      <c r="PSS1" s="77" t="s">
        <v>11399</v>
      </c>
      <c r="PST1" s="77" t="s">
        <v>11400</v>
      </c>
      <c r="PSU1" s="77" t="s">
        <v>11401</v>
      </c>
      <c r="PSV1" s="77" t="s">
        <v>11402</v>
      </c>
      <c r="PSW1" s="77" t="s">
        <v>11403</v>
      </c>
      <c r="PSX1" s="77" t="s">
        <v>11404</v>
      </c>
      <c r="PSY1" s="77" t="s">
        <v>11405</v>
      </c>
      <c r="PSZ1" s="77" t="s">
        <v>11406</v>
      </c>
      <c r="PTA1" s="77" t="s">
        <v>11407</v>
      </c>
      <c r="PTB1" s="77" t="s">
        <v>11408</v>
      </c>
      <c r="PTC1" s="77" t="s">
        <v>11409</v>
      </c>
      <c r="PTD1" s="77" t="s">
        <v>11410</v>
      </c>
      <c r="PTE1" s="77" t="s">
        <v>11411</v>
      </c>
      <c r="PTF1" s="77" t="s">
        <v>11412</v>
      </c>
      <c r="PTG1" s="77" t="s">
        <v>11413</v>
      </c>
      <c r="PTH1" s="77" t="s">
        <v>11414</v>
      </c>
      <c r="PTI1" s="77" t="s">
        <v>11415</v>
      </c>
      <c r="PTJ1" s="77" t="s">
        <v>11416</v>
      </c>
      <c r="PTK1" s="77" t="s">
        <v>11417</v>
      </c>
      <c r="PTL1" s="77" t="s">
        <v>11418</v>
      </c>
      <c r="PTM1" s="77" t="s">
        <v>11419</v>
      </c>
      <c r="PTN1" s="77" t="s">
        <v>11420</v>
      </c>
      <c r="PTO1" s="77" t="s">
        <v>11421</v>
      </c>
      <c r="PTP1" s="77" t="s">
        <v>11422</v>
      </c>
      <c r="PTQ1" s="77" t="s">
        <v>11423</v>
      </c>
      <c r="PTR1" s="77" t="s">
        <v>11424</v>
      </c>
      <c r="PTS1" s="77" t="s">
        <v>11425</v>
      </c>
      <c r="PTT1" s="77" t="s">
        <v>11426</v>
      </c>
      <c r="PTU1" s="77" t="s">
        <v>11427</v>
      </c>
      <c r="PTV1" s="77" t="s">
        <v>11428</v>
      </c>
      <c r="PTW1" s="77" t="s">
        <v>11429</v>
      </c>
      <c r="PTX1" s="77" t="s">
        <v>11430</v>
      </c>
      <c r="PTY1" s="77" t="s">
        <v>11431</v>
      </c>
      <c r="PTZ1" s="77" t="s">
        <v>11432</v>
      </c>
      <c r="PUA1" s="77" t="s">
        <v>11433</v>
      </c>
      <c r="PUB1" s="77" t="s">
        <v>11434</v>
      </c>
      <c r="PUC1" s="77" t="s">
        <v>11435</v>
      </c>
      <c r="PUD1" s="77" t="s">
        <v>11436</v>
      </c>
      <c r="PUE1" s="77" t="s">
        <v>11437</v>
      </c>
      <c r="PUF1" s="77" t="s">
        <v>11438</v>
      </c>
      <c r="PUG1" s="77" t="s">
        <v>11439</v>
      </c>
      <c r="PUH1" s="77" t="s">
        <v>11440</v>
      </c>
      <c r="PUI1" s="77" t="s">
        <v>11441</v>
      </c>
      <c r="PUJ1" s="77" t="s">
        <v>11442</v>
      </c>
      <c r="PUK1" s="77" t="s">
        <v>11443</v>
      </c>
      <c r="PUL1" s="77" t="s">
        <v>11444</v>
      </c>
      <c r="PUM1" s="77" t="s">
        <v>11445</v>
      </c>
      <c r="PUN1" s="77" t="s">
        <v>11446</v>
      </c>
      <c r="PUO1" s="77" t="s">
        <v>11447</v>
      </c>
      <c r="PUP1" s="77" t="s">
        <v>11448</v>
      </c>
      <c r="PUQ1" s="77" t="s">
        <v>11449</v>
      </c>
      <c r="PUR1" s="77" t="s">
        <v>11450</v>
      </c>
      <c r="PUS1" s="77" t="s">
        <v>11451</v>
      </c>
      <c r="PUT1" s="77" t="s">
        <v>11452</v>
      </c>
      <c r="PUU1" s="77" t="s">
        <v>11453</v>
      </c>
      <c r="PUV1" s="77" t="s">
        <v>11454</v>
      </c>
      <c r="PUW1" s="77" t="s">
        <v>11455</v>
      </c>
      <c r="PUX1" s="77" t="s">
        <v>11456</v>
      </c>
      <c r="PUY1" s="77" t="s">
        <v>11457</v>
      </c>
      <c r="PUZ1" s="77" t="s">
        <v>11458</v>
      </c>
      <c r="PVA1" s="77" t="s">
        <v>11459</v>
      </c>
      <c r="PVB1" s="77" t="s">
        <v>11460</v>
      </c>
      <c r="PVC1" s="77" t="s">
        <v>11461</v>
      </c>
      <c r="PVD1" s="77" t="s">
        <v>11462</v>
      </c>
      <c r="PVE1" s="77" t="s">
        <v>11463</v>
      </c>
      <c r="PVF1" s="77" t="s">
        <v>11464</v>
      </c>
      <c r="PVG1" s="77" t="s">
        <v>11465</v>
      </c>
      <c r="PVH1" s="77" t="s">
        <v>11466</v>
      </c>
      <c r="PVI1" s="77" t="s">
        <v>11467</v>
      </c>
      <c r="PVJ1" s="77" t="s">
        <v>11468</v>
      </c>
      <c r="PVK1" s="77" t="s">
        <v>11469</v>
      </c>
      <c r="PVL1" s="77" t="s">
        <v>11470</v>
      </c>
      <c r="PVM1" s="77" t="s">
        <v>11471</v>
      </c>
      <c r="PVN1" s="77" t="s">
        <v>11472</v>
      </c>
      <c r="PVO1" s="77" t="s">
        <v>11473</v>
      </c>
      <c r="PVP1" s="77" t="s">
        <v>11474</v>
      </c>
      <c r="PVQ1" s="77" t="s">
        <v>11475</v>
      </c>
      <c r="PVR1" s="77" t="s">
        <v>11476</v>
      </c>
      <c r="PVS1" s="77" t="s">
        <v>11477</v>
      </c>
      <c r="PVT1" s="77" t="s">
        <v>11478</v>
      </c>
      <c r="PVU1" s="77" t="s">
        <v>11479</v>
      </c>
      <c r="PVV1" s="77" t="s">
        <v>11480</v>
      </c>
      <c r="PVW1" s="77" t="s">
        <v>11481</v>
      </c>
      <c r="PVX1" s="77" t="s">
        <v>11482</v>
      </c>
      <c r="PVY1" s="77" t="s">
        <v>11483</v>
      </c>
      <c r="PVZ1" s="77" t="s">
        <v>11484</v>
      </c>
      <c r="PWA1" s="77" t="s">
        <v>11485</v>
      </c>
      <c r="PWB1" s="77" t="s">
        <v>11486</v>
      </c>
      <c r="PWC1" s="77" t="s">
        <v>11487</v>
      </c>
      <c r="PWD1" s="77" t="s">
        <v>11488</v>
      </c>
      <c r="PWE1" s="77" t="s">
        <v>11489</v>
      </c>
      <c r="PWF1" s="77" t="s">
        <v>11490</v>
      </c>
      <c r="PWG1" s="77" t="s">
        <v>11491</v>
      </c>
      <c r="PWH1" s="77" t="s">
        <v>11492</v>
      </c>
      <c r="PWI1" s="77" t="s">
        <v>11493</v>
      </c>
      <c r="PWJ1" s="77" t="s">
        <v>11494</v>
      </c>
      <c r="PWK1" s="77" t="s">
        <v>11495</v>
      </c>
      <c r="PWL1" s="77" t="s">
        <v>11496</v>
      </c>
      <c r="PWM1" s="77" t="s">
        <v>11497</v>
      </c>
      <c r="PWN1" s="77" t="s">
        <v>11498</v>
      </c>
      <c r="PWO1" s="77" t="s">
        <v>11499</v>
      </c>
      <c r="PWP1" s="77" t="s">
        <v>11500</v>
      </c>
      <c r="PWQ1" s="77" t="s">
        <v>11501</v>
      </c>
      <c r="PWR1" s="77" t="s">
        <v>11502</v>
      </c>
      <c r="PWS1" s="77" t="s">
        <v>11503</v>
      </c>
      <c r="PWT1" s="77" t="s">
        <v>11504</v>
      </c>
      <c r="PWU1" s="77" t="s">
        <v>11505</v>
      </c>
      <c r="PWV1" s="77" t="s">
        <v>11506</v>
      </c>
      <c r="PWW1" s="77" t="s">
        <v>11507</v>
      </c>
      <c r="PWX1" s="77" t="s">
        <v>11508</v>
      </c>
      <c r="PWY1" s="77" t="s">
        <v>11509</v>
      </c>
      <c r="PWZ1" s="77" t="s">
        <v>11510</v>
      </c>
      <c r="PXA1" s="77" t="s">
        <v>11511</v>
      </c>
      <c r="PXB1" s="77" t="s">
        <v>11512</v>
      </c>
      <c r="PXC1" s="77" t="s">
        <v>11513</v>
      </c>
      <c r="PXD1" s="77" t="s">
        <v>11514</v>
      </c>
      <c r="PXE1" s="77" t="s">
        <v>11515</v>
      </c>
      <c r="PXF1" s="77" t="s">
        <v>11516</v>
      </c>
      <c r="PXG1" s="77" t="s">
        <v>11517</v>
      </c>
      <c r="PXH1" s="77" t="s">
        <v>11518</v>
      </c>
      <c r="PXI1" s="77" t="s">
        <v>11519</v>
      </c>
      <c r="PXJ1" s="77" t="s">
        <v>11520</v>
      </c>
      <c r="PXK1" s="77" t="s">
        <v>11521</v>
      </c>
      <c r="PXL1" s="77" t="s">
        <v>11522</v>
      </c>
      <c r="PXM1" s="77" t="s">
        <v>11523</v>
      </c>
      <c r="PXN1" s="77" t="s">
        <v>11524</v>
      </c>
      <c r="PXO1" s="77" t="s">
        <v>11525</v>
      </c>
      <c r="PXP1" s="77" t="s">
        <v>11526</v>
      </c>
      <c r="PXQ1" s="77" t="s">
        <v>11527</v>
      </c>
      <c r="PXR1" s="77" t="s">
        <v>11528</v>
      </c>
      <c r="PXS1" s="77" t="s">
        <v>11529</v>
      </c>
      <c r="PXT1" s="77" t="s">
        <v>11530</v>
      </c>
      <c r="PXU1" s="77" t="s">
        <v>11531</v>
      </c>
      <c r="PXV1" s="77" t="s">
        <v>11532</v>
      </c>
      <c r="PXW1" s="77" t="s">
        <v>11533</v>
      </c>
      <c r="PXX1" s="77" t="s">
        <v>11534</v>
      </c>
      <c r="PXY1" s="77" t="s">
        <v>11535</v>
      </c>
      <c r="PXZ1" s="77" t="s">
        <v>11536</v>
      </c>
      <c r="PYA1" s="77" t="s">
        <v>11537</v>
      </c>
      <c r="PYB1" s="77" t="s">
        <v>11538</v>
      </c>
      <c r="PYC1" s="77" t="s">
        <v>11539</v>
      </c>
      <c r="PYD1" s="77" t="s">
        <v>11540</v>
      </c>
      <c r="PYE1" s="77" t="s">
        <v>11541</v>
      </c>
      <c r="PYF1" s="77" t="s">
        <v>11542</v>
      </c>
      <c r="PYG1" s="77" t="s">
        <v>11543</v>
      </c>
      <c r="PYH1" s="77" t="s">
        <v>11544</v>
      </c>
      <c r="PYI1" s="77" t="s">
        <v>11545</v>
      </c>
      <c r="PYJ1" s="77" t="s">
        <v>11546</v>
      </c>
      <c r="PYK1" s="77" t="s">
        <v>11547</v>
      </c>
      <c r="PYL1" s="77" t="s">
        <v>11548</v>
      </c>
      <c r="PYM1" s="77" t="s">
        <v>11549</v>
      </c>
      <c r="PYN1" s="77" t="s">
        <v>11550</v>
      </c>
      <c r="PYO1" s="77" t="s">
        <v>11551</v>
      </c>
      <c r="PYP1" s="77" t="s">
        <v>11552</v>
      </c>
      <c r="PYQ1" s="77" t="s">
        <v>11553</v>
      </c>
      <c r="PYR1" s="77" t="s">
        <v>11554</v>
      </c>
      <c r="PYS1" s="77" t="s">
        <v>11555</v>
      </c>
      <c r="PYT1" s="77" t="s">
        <v>11556</v>
      </c>
      <c r="PYU1" s="77" t="s">
        <v>11557</v>
      </c>
      <c r="PYV1" s="77" t="s">
        <v>11558</v>
      </c>
      <c r="PYW1" s="77" t="s">
        <v>11559</v>
      </c>
      <c r="PYX1" s="77" t="s">
        <v>11560</v>
      </c>
      <c r="PYY1" s="77" t="s">
        <v>11561</v>
      </c>
      <c r="PYZ1" s="77" t="s">
        <v>11562</v>
      </c>
      <c r="PZA1" s="77" t="s">
        <v>11563</v>
      </c>
      <c r="PZB1" s="77" t="s">
        <v>11564</v>
      </c>
      <c r="PZC1" s="77" t="s">
        <v>11565</v>
      </c>
      <c r="PZD1" s="77" t="s">
        <v>11566</v>
      </c>
      <c r="PZE1" s="77" t="s">
        <v>11567</v>
      </c>
      <c r="PZF1" s="77" t="s">
        <v>11568</v>
      </c>
      <c r="PZG1" s="77" t="s">
        <v>11569</v>
      </c>
      <c r="PZH1" s="77" t="s">
        <v>11570</v>
      </c>
      <c r="PZI1" s="77" t="s">
        <v>11571</v>
      </c>
      <c r="PZJ1" s="77" t="s">
        <v>11572</v>
      </c>
      <c r="PZK1" s="77" t="s">
        <v>11573</v>
      </c>
      <c r="PZL1" s="77" t="s">
        <v>11574</v>
      </c>
      <c r="PZM1" s="77" t="s">
        <v>11575</v>
      </c>
      <c r="PZN1" s="77" t="s">
        <v>11576</v>
      </c>
      <c r="PZO1" s="77" t="s">
        <v>11577</v>
      </c>
      <c r="PZP1" s="77" t="s">
        <v>11578</v>
      </c>
      <c r="PZQ1" s="77" t="s">
        <v>11579</v>
      </c>
      <c r="PZR1" s="77" t="s">
        <v>11580</v>
      </c>
      <c r="PZS1" s="77" t="s">
        <v>11581</v>
      </c>
      <c r="PZT1" s="77" t="s">
        <v>11582</v>
      </c>
      <c r="PZU1" s="77" t="s">
        <v>11583</v>
      </c>
      <c r="PZV1" s="77" t="s">
        <v>11584</v>
      </c>
      <c r="PZW1" s="77" t="s">
        <v>11585</v>
      </c>
      <c r="PZX1" s="77" t="s">
        <v>11586</v>
      </c>
      <c r="PZY1" s="77" t="s">
        <v>11587</v>
      </c>
      <c r="PZZ1" s="77" t="s">
        <v>11588</v>
      </c>
      <c r="QAA1" s="77" t="s">
        <v>11589</v>
      </c>
      <c r="QAB1" s="77" t="s">
        <v>11590</v>
      </c>
      <c r="QAC1" s="77" t="s">
        <v>11591</v>
      </c>
      <c r="QAD1" s="77" t="s">
        <v>11592</v>
      </c>
      <c r="QAE1" s="77" t="s">
        <v>11593</v>
      </c>
      <c r="QAF1" s="77" t="s">
        <v>11594</v>
      </c>
      <c r="QAG1" s="77" t="s">
        <v>11595</v>
      </c>
      <c r="QAH1" s="77" t="s">
        <v>11596</v>
      </c>
      <c r="QAI1" s="77" t="s">
        <v>11597</v>
      </c>
      <c r="QAJ1" s="77" t="s">
        <v>11598</v>
      </c>
      <c r="QAK1" s="77" t="s">
        <v>11599</v>
      </c>
      <c r="QAL1" s="77" t="s">
        <v>11600</v>
      </c>
      <c r="QAM1" s="77" t="s">
        <v>11601</v>
      </c>
      <c r="QAN1" s="77" t="s">
        <v>11602</v>
      </c>
      <c r="QAO1" s="77" t="s">
        <v>11603</v>
      </c>
      <c r="QAP1" s="77" t="s">
        <v>11604</v>
      </c>
      <c r="QAQ1" s="77" t="s">
        <v>11605</v>
      </c>
      <c r="QAR1" s="77" t="s">
        <v>11606</v>
      </c>
      <c r="QAS1" s="77" t="s">
        <v>11607</v>
      </c>
      <c r="QAT1" s="77" t="s">
        <v>11608</v>
      </c>
      <c r="QAU1" s="77" t="s">
        <v>11609</v>
      </c>
      <c r="QAV1" s="77" t="s">
        <v>11610</v>
      </c>
      <c r="QAW1" s="77" t="s">
        <v>11611</v>
      </c>
      <c r="QAX1" s="77" t="s">
        <v>11612</v>
      </c>
      <c r="QAY1" s="77" t="s">
        <v>11613</v>
      </c>
      <c r="QAZ1" s="77" t="s">
        <v>11614</v>
      </c>
      <c r="QBA1" s="77" t="s">
        <v>11615</v>
      </c>
      <c r="QBB1" s="77" t="s">
        <v>11616</v>
      </c>
      <c r="QBC1" s="77" t="s">
        <v>11617</v>
      </c>
      <c r="QBD1" s="77" t="s">
        <v>11618</v>
      </c>
      <c r="QBE1" s="77" t="s">
        <v>11619</v>
      </c>
      <c r="QBF1" s="77" t="s">
        <v>11620</v>
      </c>
      <c r="QBG1" s="77" t="s">
        <v>11621</v>
      </c>
      <c r="QBH1" s="77" t="s">
        <v>11622</v>
      </c>
      <c r="QBI1" s="77" t="s">
        <v>11623</v>
      </c>
      <c r="QBJ1" s="77" t="s">
        <v>11624</v>
      </c>
      <c r="QBK1" s="77" t="s">
        <v>11625</v>
      </c>
      <c r="QBL1" s="77" t="s">
        <v>11626</v>
      </c>
      <c r="QBM1" s="77" t="s">
        <v>11627</v>
      </c>
      <c r="QBN1" s="77" t="s">
        <v>11628</v>
      </c>
      <c r="QBO1" s="77" t="s">
        <v>11629</v>
      </c>
      <c r="QBP1" s="77" t="s">
        <v>11630</v>
      </c>
      <c r="QBQ1" s="77" t="s">
        <v>11631</v>
      </c>
      <c r="QBR1" s="77" t="s">
        <v>11632</v>
      </c>
      <c r="QBS1" s="77" t="s">
        <v>11633</v>
      </c>
      <c r="QBT1" s="77" t="s">
        <v>11634</v>
      </c>
      <c r="QBU1" s="77" t="s">
        <v>11635</v>
      </c>
      <c r="QBV1" s="77" t="s">
        <v>11636</v>
      </c>
      <c r="QBW1" s="77" t="s">
        <v>11637</v>
      </c>
      <c r="QBX1" s="77" t="s">
        <v>11638</v>
      </c>
      <c r="QBY1" s="77" t="s">
        <v>11639</v>
      </c>
      <c r="QBZ1" s="77" t="s">
        <v>11640</v>
      </c>
      <c r="QCA1" s="77" t="s">
        <v>11641</v>
      </c>
      <c r="QCB1" s="77" t="s">
        <v>11642</v>
      </c>
      <c r="QCC1" s="77" t="s">
        <v>11643</v>
      </c>
      <c r="QCD1" s="77" t="s">
        <v>11644</v>
      </c>
      <c r="QCE1" s="77" t="s">
        <v>11645</v>
      </c>
      <c r="QCF1" s="77" t="s">
        <v>11646</v>
      </c>
      <c r="QCG1" s="77" t="s">
        <v>11647</v>
      </c>
      <c r="QCH1" s="77" t="s">
        <v>11648</v>
      </c>
      <c r="QCI1" s="77" t="s">
        <v>11649</v>
      </c>
      <c r="QCJ1" s="77" t="s">
        <v>11650</v>
      </c>
      <c r="QCK1" s="77" t="s">
        <v>11651</v>
      </c>
      <c r="QCL1" s="77" t="s">
        <v>11652</v>
      </c>
      <c r="QCM1" s="77" t="s">
        <v>11653</v>
      </c>
      <c r="QCN1" s="77" t="s">
        <v>11654</v>
      </c>
      <c r="QCO1" s="77" t="s">
        <v>11655</v>
      </c>
      <c r="QCP1" s="77" t="s">
        <v>11656</v>
      </c>
      <c r="QCQ1" s="77" t="s">
        <v>11657</v>
      </c>
      <c r="QCR1" s="77" t="s">
        <v>11658</v>
      </c>
      <c r="QCS1" s="77" t="s">
        <v>11659</v>
      </c>
      <c r="QCT1" s="77" t="s">
        <v>11660</v>
      </c>
      <c r="QCU1" s="77" t="s">
        <v>11661</v>
      </c>
      <c r="QCV1" s="77" t="s">
        <v>11662</v>
      </c>
      <c r="QCW1" s="77" t="s">
        <v>11663</v>
      </c>
      <c r="QCX1" s="77" t="s">
        <v>11664</v>
      </c>
      <c r="QCY1" s="77" t="s">
        <v>11665</v>
      </c>
      <c r="QCZ1" s="77" t="s">
        <v>11666</v>
      </c>
      <c r="QDA1" s="77" t="s">
        <v>11667</v>
      </c>
      <c r="QDB1" s="77" t="s">
        <v>11668</v>
      </c>
      <c r="QDC1" s="77" t="s">
        <v>11669</v>
      </c>
      <c r="QDD1" s="77" t="s">
        <v>11670</v>
      </c>
      <c r="QDE1" s="77" t="s">
        <v>11671</v>
      </c>
      <c r="QDF1" s="77" t="s">
        <v>11672</v>
      </c>
      <c r="QDG1" s="77" t="s">
        <v>11673</v>
      </c>
      <c r="QDH1" s="77" t="s">
        <v>11674</v>
      </c>
      <c r="QDI1" s="77" t="s">
        <v>11675</v>
      </c>
      <c r="QDJ1" s="77" t="s">
        <v>11676</v>
      </c>
      <c r="QDK1" s="77" t="s">
        <v>11677</v>
      </c>
      <c r="QDL1" s="77" t="s">
        <v>11678</v>
      </c>
      <c r="QDM1" s="77" t="s">
        <v>11679</v>
      </c>
      <c r="QDN1" s="77" t="s">
        <v>11680</v>
      </c>
      <c r="QDO1" s="77" t="s">
        <v>11681</v>
      </c>
      <c r="QDP1" s="77" t="s">
        <v>11682</v>
      </c>
      <c r="QDQ1" s="77" t="s">
        <v>11683</v>
      </c>
      <c r="QDR1" s="77" t="s">
        <v>11684</v>
      </c>
      <c r="QDS1" s="77" t="s">
        <v>11685</v>
      </c>
      <c r="QDT1" s="77" t="s">
        <v>11686</v>
      </c>
      <c r="QDU1" s="77" t="s">
        <v>11687</v>
      </c>
      <c r="QDV1" s="77" t="s">
        <v>11688</v>
      </c>
      <c r="QDW1" s="77" t="s">
        <v>11689</v>
      </c>
      <c r="QDX1" s="77" t="s">
        <v>11690</v>
      </c>
      <c r="QDY1" s="77" t="s">
        <v>11691</v>
      </c>
      <c r="QDZ1" s="77" t="s">
        <v>11692</v>
      </c>
      <c r="QEA1" s="77" t="s">
        <v>11693</v>
      </c>
      <c r="QEB1" s="77" t="s">
        <v>11694</v>
      </c>
      <c r="QEC1" s="77" t="s">
        <v>11695</v>
      </c>
      <c r="QED1" s="77" t="s">
        <v>11696</v>
      </c>
      <c r="QEE1" s="77" t="s">
        <v>11697</v>
      </c>
      <c r="QEF1" s="77" t="s">
        <v>11698</v>
      </c>
      <c r="QEG1" s="77" t="s">
        <v>11699</v>
      </c>
      <c r="QEH1" s="77" t="s">
        <v>11700</v>
      </c>
      <c r="QEI1" s="77" t="s">
        <v>11701</v>
      </c>
      <c r="QEJ1" s="77" t="s">
        <v>11702</v>
      </c>
      <c r="QEK1" s="77" t="s">
        <v>11703</v>
      </c>
      <c r="QEL1" s="77" t="s">
        <v>11704</v>
      </c>
      <c r="QEM1" s="77" t="s">
        <v>11705</v>
      </c>
      <c r="QEN1" s="77" t="s">
        <v>11706</v>
      </c>
      <c r="QEO1" s="77" t="s">
        <v>11707</v>
      </c>
      <c r="QEP1" s="77" t="s">
        <v>11708</v>
      </c>
      <c r="QEQ1" s="77" t="s">
        <v>11709</v>
      </c>
      <c r="QER1" s="77" t="s">
        <v>11710</v>
      </c>
      <c r="QES1" s="77" t="s">
        <v>11711</v>
      </c>
      <c r="QET1" s="77" t="s">
        <v>11712</v>
      </c>
      <c r="QEU1" s="77" t="s">
        <v>11713</v>
      </c>
      <c r="QEV1" s="77" t="s">
        <v>11714</v>
      </c>
      <c r="QEW1" s="77" t="s">
        <v>11715</v>
      </c>
      <c r="QEX1" s="77" t="s">
        <v>11716</v>
      </c>
      <c r="QEY1" s="77" t="s">
        <v>11717</v>
      </c>
      <c r="QEZ1" s="77" t="s">
        <v>11718</v>
      </c>
      <c r="QFA1" s="77" t="s">
        <v>11719</v>
      </c>
      <c r="QFB1" s="77" t="s">
        <v>11720</v>
      </c>
      <c r="QFC1" s="77" t="s">
        <v>11721</v>
      </c>
      <c r="QFD1" s="77" t="s">
        <v>11722</v>
      </c>
      <c r="QFE1" s="77" t="s">
        <v>11723</v>
      </c>
      <c r="QFF1" s="77" t="s">
        <v>11724</v>
      </c>
      <c r="QFG1" s="77" t="s">
        <v>11725</v>
      </c>
      <c r="QFH1" s="77" t="s">
        <v>11726</v>
      </c>
      <c r="QFI1" s="77" t="s">
        <v>11727</v>
      </c>
      <c r="QFJ1" s="77" t="s">
        <v>11728</v>
      </c>
      <c r="QFK1" s="77" t="s">
        <v>11729</v>
      </c>
      <c r="QFL1" s="77" t="s">
        <v>11730</v>
      </c>
      <c r="QFM1" s="77" t="s">
        <v>11731</v>
      </c>
      <c r="QFN1" s="77" t="s">
        <v>11732</v>
      </c>
      <c r="QFO1" s="77" t="s">
        <v>11733</v>
      </c>
      <c r="QFP1" s="77" t="s">
        <v>11734</v>
      </c>
      <c r="QFQ1" s="77" t="s">
        <v>11735</v>
      </c>
      <c r="QFR1" s="77" t="s">
        <v>11736</v>
      </c>
      <c r="QFS1" s="77" t="s">
        <v>11737</v>
      </c>
      <c r="QFT1" s="77" t="s">
        <v>11738</v>
      </c>
      <c r="QFU1" s="77" t="s">
        <v>11739</v>
      </c>
      <c r="QFV1" s="77" t="s">
        <v>11740</v>
      </c>
      <c r="QFW1" s="77" t="s">
        <v>11741</v>
      </c>
      <c r="QFX1" s="77" t="s">
        <v>11742</v>
      </c>
      <c r="QFY1" s="77" t="s">
        <v>11743</v>
      </c>
      <c r="QFZ1" s="77" t="s">
        <v>11744</v>
      </c>
      <c r="QGA1" s="77" t="s">
        <v>11745</v>
      </c>
      <c r="QGB1" s="77" t="s">
        <v>11746</v>
      </c>
      <c r="QGC1" s="77" t="s">
        <v>11747</v>
      </c>
      <c r="QGD1" s="77" t="s">
        <v>11748</v>
      </c>
      <c r="QGE1" s="77" t="s">
        <v>11749</v>
      </c>
      <c r="QGF1" s="77" t="s">
        <v>11750</v>
      </c>
      <c r="QGG1" s="77" t="s">
        <v>11751</v>
      </c>
      <c r="QGH1" s="77" t="s">
        <v>11752</v>
      </c>
      <c r="QGI1" s="77" t="s">
        <v>11753</v>
      </c>
      <c r="QGJ1" s="77" t="s">
        <v>11754</v>
      </c>
      <c r="QGK1" s="77" t="s">
        <v>11755</v>
      </c>
      <c r="QGL1" s="77" t="s">
        <v>11756</v>
      </c>
      <c r="QGM1" s="77" t="s">
        <v>11757</v>
      </c>
      <c r="QGN1" s="77" t="s">
        <v>11758</v>
      </c>
      <c r="QGO1" s="77" t="s">
        <v>11759</v>
      </c>
      <c r="QGP1" s="77" t="s">
        <v>11760</v>
      </c>
      <c r="QGQ1" s="77" t="s">
        <v>11761</v>
      </c>
      <c r="QGR1" s="77" t="s">
        <v>11762</v>
      </c>
      <c r="QGS1" s="77" t="s">
        <v>11763</v>
      </c>
      <c r="QGT1" s="77" t="s">
        <v>11764</v>
      </c>
      <c r="QGU1" s="77" t="s">
        <v>11765</v>
      </c>
      <c r="QGV1" s="77" t="s">
        <v>11766</v>
      </c>
      <c r="QGW1" s="77" t="s">
        <v>11767</v>
      </c>
      <c r="QGX1" s="77" t="s">
        <v>11768</v>
      </c>
      <c r="QGY1" s="77" t="s">
        <v>11769</v>
      </c>
      <c r="QGZ1" s="77" t="s">
        <v>11770</v>
      </c>
      <c r="QHA1" s="77" t="s">
        <v>11771</v>
      </c>
      <c r="QHB1" s="77" t="s">
        <v>11772</v>
      </c>
      <c r="QHC1" s="77" t="s">
        <v>11773</v>
      </c>
      <c r="QHD1" s="77" t="s">
        <v>11774</v>
      </c>
      <c r="QHE1" s="77" t="s">
        <v>11775</v>
      </c>
      <c r="QHF1" s="77" t="s">
        <v>11776</v>
      </c>
      <c r="QHG1" s="77" t="s">
        <v>11777</v>
      </c>
      <c r="QHH1" s="77" t="s">
        <v>11778</v>
      </c>
      <c r="QHI1" s="77" t="s">
        <v>11779</v>
      </c>
      <c r="QHJ1" s="77" t="s">
        <v>11780</v>
      </c>
      <c r="QHK1" s="77" t="s">
        <v>11781</v>
      </c>
      <c r="QHL1" s="77" t="s">
        <v>11782</v>
      </c>
      <c r="QHM1" s="77" t="s">
        <v>11783</v>
      </c>
      <c r="QHN1" s="77" t="s">
        <v>11784</v>
      </c>
      <c r="QHO1" s="77" t="s">
        <v>11785</v>
      </c>
      <c r="QHP1" s="77" t="s">
        <v>11786</v>
      </c>
      <c r="QHQ1" s="77" t="s">
        <v>11787</v>
      </c>
      <c r="QHR1" s="77" t="s">
        <v>11788</v>
      </c>
      <c r="QHS1" s="77" t="s">
        <v>11789</v>
      </c>
      <c r="QHT1" s="77" t="s">
        <v>11790</v>
      </c>
      <c r="QHU1" s="77" t="s">
        <v>11791</v>
      </c>
      <c r="QHV1" s="77" t="s">
        <v>11792</v>
      </c>
      <c r="QHW1" s="77" t="s">
        <v>11793</v>
      </c>
      <c r="QHX1" s="77" t="s">
        <v>11794</v>
      </c>
      <c r="QHY1" s="77" t="s">
        <v>11795</v>
      </c>
      <c r="QHZ1" s="77" t="s">
        <v>11796</v>
      </c>
      <c r="QIA1" s="77" t="s">
        <v>11797</v>
      </c>
      <c r="QIB1" s="77" t="s">
        <v>11798</v>
      </c>
      <c r="QIC1" s="77" t="s">
        <v>11799</v>
      </c>
      <c r="QID1" s="77" t="s">
        <v>11800</v>
      </c>
      <c r="QIE1" s="77" t="s">
        <v>11801</v>
      </c>
      <c r="QIF1" s="77" t="s">
        <v>11802</v>
      </c>
      <c r="QIG1" s="77" t="s">
        <v>11803</v>
      </c>
      <c r="QIH1" s="77" t="s">
        <v>11804</v>
      </c>
      <c r="QII1" s="77" t="s">
        <v>11805</v>
      </c>
      <c r="QIJ1" s="77" t="s">
        <v>11806</v>
      </c>
      <c r="QIK1" s="77" t="s">
        <v>11807</v>
      </c>
      <c r="QIL1" s="77" t="s">
        <v>11808</v>
      </c>
      <c r="QIM1" s="77" t="s">
        <v>11809</v>
      </c>
      <c r="QIN1" s="77" t="s">
        <v>11810</v>
      </c>
      <c r="QIO1" s="77" t="s">
        <v>11811</v>
      </c>
      <c r="QIP1" s="77" t="s">
        <v>11812</v>
      </c>
      <c r="QIQ1" s="77" t="s">
        <v>11813</v>
      </c>
      <c r="QIR1" s="77" t="s">
        <v>11814</v>
      </c>
      <c r="QIS1" s="77" t="s">
        <v>11815</v>
      </c>
      <c r="QIT1" s="77" t="s">
        <v>11816</v>
      </c>
      <c r="QIU1" s="77" t="s">
        <v>11817</v>
      </c>
      <c r="QIV1" s="77" t="s">
        <v>11818</v>
      </c>
      <c r="QIW1" s="77" t="s">
        <v>11819</v>
      </c>
      <c r="QIX1" s="77" t="s">
        <v>11820</v>
      </c>
      <c r="QIY1" s="77" t="s">
        <v>11821</v>
      </c>
      <c r="QIZ1" s="77" t="s">
        <v>11822</v>
      </c>
      <c r="QJA1" s="77" t="s">
        <v>11823</v>
      </c>
      <c r="QJB1" s="77" t="s">
        <v>11824</v>
      </c>
      <c r="QJC1" s="77" t="s">
        <v>11825</v>
      </c>
      <c r="QJD1" s="77" t="s">
        <v>11826</v>
      </c>
      <c r="QJE1" s="77" t="s">
        <v>11827</v>
      </c>
      <c r="QJF1" s="77" t="s">
        <v>11828</v>
      </c>
      <c r="QJG1" s="77" t="s">
        <v>11829</v>
      </c>
      <c r="QJH1" s="77" t="s">
        <v>11830</v>
      </c>
      <c r="QJI1" s="77" t="s">
        <v>11831</v>
      </c>
      <c r="QJJ1" s="77" t="s">
        <v>11832</v>
      </c>
      <c r="QJK1" s="77" t="s">
        <v>11833</v>
      </c>
      <c r="QJL1" s="77" t="s">
        <v>11834</v>
      </c>
      <c r="QJM1" s="77" t="s">
        <v>11835</v>
      </c>
      <c r="QJN1" s="77" t="s">
        <v>11836</v>
      </c>
      <c r="QJO1" s="77" t="s">
        <v>11837</v>
      </c>
      <c r="QJP1" s="77" t="s">
        <v>11838</v>
      </c>
      <c r="QJQ1" s="77" t="s">
        <v>11839</v>
      </c>
      <c r="QJR1" s="77" t="s">
        <v>11840</v>
      </c>
      <c r="QJS1" s="77" t="s">
        <v>11841</v>
      </c>
      <c r="QJT1" s="77" t="s">
        <v>11842</v>
      </c>
      <c r="QJU1" s="77" t="s">
        <v>11843</v>
      </c>
      <c r="QJV1" s="77" t="s">
        <v>11844</v>
      </c>
      <c r="QJW1" s="77" t="s">
        <v>11845</v>
      </c>
      <c r="QJX1" s="77" t="s">
        <v>11846</v>
      </c>
      <c r="QJY1" s="77" t="s">
        <v>11847</v>
      </c>
      <c r="QJZ1" s="77" t="s">
        <v>11848</v>
      </c>
      <c r="QKA1" s="77" t="s">
        <v>11849</v>
      </c>
      <c r="QKB1" s="77" t="s">
        <v>11850</v>
      </c>
      <c r="QKC1" s="77" t="s">
        <v>11851</v>
      </c>
      <c r="QKD1" s="77" t="s">
        <v>11852</v>
      </c>
      <c r="QKE1" s="77" t="s">
        <v>11853</v>
      </c>
      <c r="QKF1" s="77" t="s">
        <v>11854</v>
      </c>
      <c r="QKG1" s="77" t="s">
        <v>11855</v>
      </c>
      <c r="QKH1" s="77" t="s">
        <v>11856</v>
      </c>
      <c r="QKI1" s="77" t="s">
        <v>11857</v>
      </c>
      <c r="QKJ1" s="77" t="s">
        <v>11858</v>
      </c>
      <c r="QKK1" s="77" t="s">
        <v>11859</v>
      </c>
      <c r="QKL1" s="77" t="s">
        <v>11860</v>
      </c>
      <c r="QKM1" s="77" t="s">
        <v>11861</v>
      </c>
      <c r="QKN1" s="77" t="s">
        <v>11862</v>
      </c>
      <c r="QKO1" s="77" t="s">
        <v>11863</v>
      </c>
      <c r="QKP1" s="77" t="s">
        <v>11864</v>
      </c>
      <c r="QKQ1" s="77" t="s">
        <v>11865</v>
      </c>
      <c r="QKR1" s="77" t="s">
        <v>11866</v>
      </c>
      <c r="QKS1" s="77" t="s">
        <v>11867</v>
      </c>
      <c r="QKT1" s="77" t="s">
        <v>11868</v>
      </c>
      <c r="QKU1" s="77" t="s">
        <v>11869</v>
      </c>
      <c r="QKV1" s="77" t="s">
        <v>11870</v>
      </c>
      <c r="QKW1" s="77" t="s">
        <v>11871</v>
      </c>
      <c r="QKX1" s="77" t="s">
        <v>11872</v>
      </c>
      <c r="QKY1" s="77" t="s">
        <v>11873</v>
      </c>
      <c r="QKZ1" s="77" t="s">
        <v>11874</v>
      </c>
      <c r="QLA1" s="77" t="s">
        <v>11875</v>
      </c>
      <c r="QLB1" s="77" t="s">
        <v>11876</v>
      </c>
      <c r="QLC1" s="77" t="s">
        <v>11877</v>
      </c>
      <c r="QLD1" s="77" t="s">
        <v>11878</v>
      </c>
      <c r="QLE1" s="77" t="s">
        <v>11879</v>
      </c>
      <c r="QLF1" s="77" t="s">
        <v>11880</v>
      </c>
      <c r="QLG1" s="77" t="s">
        <v>11881</v>
      </c>
      <c r="QLH1" s="77" t="s">
        <v>11882</v>
      </c>
      <c r="QLI1" s="77" t="s">
        <v>11883</v>
      </c>
      <c r="QLJ1" s="77" t="s">
        <v>11884</v>
      </c>
      <c r="QLK1" s="77" t="s">
        <v>11885</v>
      </c>
      <c r="QLL1" s="77" t="s">
        <v>11886</v>
      </c>
      <c r="QLM1" s="77" t="s">
        <v>11887</v>
      </c>
      <c r="QLN1" s="77" t="s">
        <v>11888</v>
      </c>
      <c r="QLO1" s="77" t="s">
        <v>11889</v>
      </c>
      <c r="QLP1" s="77" t="s">
        <v>11890</v>
      </c>
      <c r="QLQ1" s="77" t="s">
        <v>11891</v>
      </c>
      <c r="QLR1" s="77" t="s">
        <v>11892</v>
      </c>
      <c r="QLS1" s="77" t="s">
        <v>11893</v>
      </c>
      <c r="QLT1" s="77" t="s">
        <v>11894</v>
      </c>
      <c r="QLU1" s="77" t="s">
        <v>11895</v>
      </c>
      <c r="QLV1" s="77" t="s">
        <v>11896</v>
      </c>
      <c r="QLW1" s="77" t="s">
        <v>11897</v>
      </c>
      <c r="QLX1" s="77" t="s">
        <v>11898</v>
      </c>
      <c r="QLY1" s="77" t="s">
        <v>11899</v>
      </c>
      <c r="QLZ1" s="77" t="s">
        <v>11900</v>
      </c>
      <c r="QMA1" s="77" t="s">
        <v>11901</v>
      </c>
      <c r="QMB1" s="77" t="s">
        <v>11902</v>
      </c>
      <c r="QMC1" s="77" t="s">
        <v>11903</v>
      </c>
      <c r="QMD1" s="77" t="s">
        <v>11904</v>
      </c>
      <c r="QME1" s="77" t="s">
        <v>11905</v>
      </c>
      <c r="QMF1" s="77" t="s">
        <v>11906</v>
      </c>
      <c r="QMG1" s="77" t="s">
        <v>11907</v>
      </c>
      <c r="QMH1" s="77" t="s">
        <v>11908</v>
      </c>
      <c r="QMI1" s="77" t="s">
        <v>11909</v>
      </c>
      <c r="QMJ1" s="77" t="s">
        <v>11910</v>
      </c>
      <c r="QMK1" s="77" t="s">
        <v>11911</v>
      </c>
      <c r="QML1" s="77" t="s">
        <v>11912</v>
      </c>
      <c r="QMM1" s="77" t="s">
        <v>11913</v>
      </c>
      <c r="QMN1" s="77" t="s">
        <v>11914</v>
      </c>
      <c r="QMO1" s="77" t="s">
        <v>11915</v>
      </c>
      <c r="QMP1" s="77" t="s">
        <v>11916</v>
      </c>
      <c r="QMQ1" s="77" t="s">
        <v>11917</v>
      </c>
      <c r="QMR1" s="77" t="s">
        <v>11918</v>
      </c>
      <c r="QMS1" s="77" t="s">
        <v>11919</v>
      </c>
      <c r="QMT1" s="77" t="s">
        <v>11920</v>
      </c>
      <c r="QMU1" s="77" t="s">
        <v>11921</v>
      </c>
      <c r="QMV1" s="77" t="s">
        <v>11922</v>
      </c>
      <c r="QMW1" s="77" t="s">
        <v>11923</v>
      </c>
      <c r="QMX1" s="77" t="s">
        <v>11924</v>
      </c>
      <c r="QMY1" s="77" t="s">
        <v>11925</v>
      </c>
      <c r="QMZ1" s="77" t="s">
        <v>11926</v>
      </c>
      <c r="QNA1" s="77" t="s">
        <v>11927</v>
      </c>
      <c r="QNB1" s="77" t="s">
        <v>11928</v>
      </c>
      <c r="QNC1" s="77" t="s">
        <v>11929</v>
      </c>
      <c r="QND1" s="77" t="s">
        <v>11930</v>
      </c>
      <c r="QNE1" s="77" t="s">
        <v>11931</v>
      </c>
      <c r="QNF1" s="77" t="s">
        <v>11932</v>
      </c>
      <c r="QNG1" s="77" t="s">
        <v>11933</v>
      </c>
      <c r="QNH1" s="77" t="s">
        <v>11934</v>
      </c>
      <c r="QNI1" s="77" t="s">
        <v>11935</v>
      </c>
      <c r="QNJ1" s="77" t="s">
        <v>11936</v>
      </c>
      <c r="QNK1" s="77" t="s">
        <v>11937</v>
      </c>
      <c r="QNL1" s="77" t="s">
        <v>11938</v>
      </c>
      <c r="QNM1" s="77" t="s">
        <v>11939</v>
      </c>
      <c r="QNN1" s="77" t="s">
        <v>11940</v>
      </c>
      <c r="QNO1" s="77" t="s">
        <v>11941</v>
      </c>
      <c r="QNP1" s="77" t="s">
        <v>11942</v>
      </c>
      <c r="QNQ1" s="77" t="s">
        <v>11943</v>
      </c>
      <c r="QNR1" s="77" t="s">
        <v>11944</v>
      </c>
      <c r="QNS1" s="77" t="s">
        <v>11945</v>
      </c>
      <c r="QNT1" s="77" t="s">
        <v>11946</v>
      </c>
      <c r="QNU1" s="77" t="s">
        <v>11947</v>
      </c>
      <c r="QNV1" s="77" t="s">
        <v>11948</v>
      </c>
      <c r="QNW1" s="77" t="s">
        <v>11949</v>
      </c>
      <c r="QNX1" s="77" t="s">
        <v>11950</v>
      </c>
      <c r="QNY1" s="77" t="s">
        <v>11951</v>
      </c>
      <c r="QNZ1" s="77" t="s">
        <v>11952</v>
      </c>
      <c r="QOA1" s="77" t="s">
        <v>11953</v>
      </c>
      <c r="QOB1" s="77" t="s">
        <v>11954</v>
      </c>
      <c r="QOC1" s="77" t="s">
        <v>11955</v>
      </c>
      <c r="QOD1" s="77" t="s">
        <v>11956</v>
      </c>
      <c r="QOE1" s="77" t="s">
        <v>11957</v>
      </c>
      <c r="QOF1" s="77" t="s">
        <v>11958</v>
      </c>
      <c r="QOG1" s="77" t="s">
        <v>11959</v>
      </c>
      <c r="QOH1" s="77" t="s">
        <v>11960</v>
      </c>
      <c r="QOI1" s="77" t="s">
        <v>11961</v>
      </c>
      <c r="QOJ1" s="77" t="s">
        <v>11962</v>
      </c>
      <c r="QOK1" s="77" t="s">
        <v>11963</v>
      </c>
      <c r="QOL1" s="77" t="s">
        <v>11964</v>
      </c>
      <c r="QOM1" s="77" t="s">
        <v>11965</v>
      </c>
      <c r="QON1" s="77" t="s">
        <v>11966</v>
      </c>
      <c r="QOO1" s="77" t="s">
        <v>11967</v>
      </c>
      <c r="QOP1" s="77" t="s">
        <v>11968</v>
      </c>
      <c r="QOQ1" s="77" t="s">
        <v>11969</v>
      </c>
      <c r="QOR1" s="77" t="s">
        <v>11970</v>
      </c>
      <c r="QOS1" s="77" t="s">
        <v>11971</v>
      </c>
      <c r="QOT1" s="77" t="s">
        <v>11972</v>
      </c>
      <c r="QOU1" s="77" t="s">
        <v>11973</v>
      </c>
      <c r="QOV1" s="77" t="s">
        <v>11974</v>
      </c>
      <c r="QOW1" s="77" t="s">
        <v>11975</v>
      </c>
      <c r="QOX1" s="77" t="s">
        <v>11976</v>
      </c>
      <c r="QOY1" s="77" t="s">
        <v>11977</v>
      </c>
      <c r="QOZ1" s="77" t="s">
        <v>11978</v>
      </c>
      <c r="QPA1" s="77" t="s">
        <v>11979</v>
      </c>
      <c r="QPB1" s="77" t="s">
        <v>11980</v>
      </c>
      <c r="QPC1" s="77" t="s">
        <v>11981</v>
      </c>
      <c r="QPD1" s="77" t="s">
        <v>11982</v>
      </c>
      <c r="QPE1" s="77" t="s">
        <v>11983</v>
      </c>
      <c r="QPF1" s="77" t="s">
        <v>11984</v>
      </c>
      <c r="QPG1" s="77" t="s">
        <v>11985</v>
      </c>
      <c r="QPH1" s="77" t="s">
        <v>11986</v>
      </c>
      <c r="QPI1" s="77" t="s">
        <v>11987</v>
      </c>
      <c r="QPJ1" s="77" t="s">
        <v>11988</v>
      </c>
      <c r="QPK1" s="77" t="s">
        <v>11989</v>
      </c>
      <c r="QPL1" s="77" t="s">
        <v>11990</v>
      </c>
      <c r="QPM1" s="77" t="s">
        <v>11991</v>
      </c>
      <c r="QPN1" s="77" t="s">
        <v>11992</v>
      </c>
      <c r="QPO1" s="77" t="s">
        <v>11993</v>
      </c>
      <c r="QPP1" s="77" t="s">
        <v>11994</v>
      </c>
      <c r="QPQ1" s="77" t="s">
        <v>11995</v>
      </c>
      <c r="QPR1" s="77" t="s">
        <v>11996</v>
      </c>
      <c r="QPS1" s="77" t="s">
        <v>11997</v>
      </c>
      <c r="QPT1" s="77" t="s">
        <v>11998</v>
      </c>
      <c r="QPU1" s="77" t="s">
        <v>11999</v>
      </c>
      <c r="QPV1" s="77" t="s">
        <v>12000</v>
      </c>
      <c r="QPW1" s="77" t="s">
        <v>12001</v>
      </c>
      <c r="QPX1" s="77" t="s">
        <v>12002</v>
      </c>
      <c r="QPY1" s="77" t="s">
        <v>12003</v>
      </c>
      <c r="QPZ1" s="77" t="s">
        <v>12004</v>
      </c>
      <c r="QQA1" s="77" t="s">
        <v>12005</v>
      </c>
      <c r="QQB1" s="77" t="s">
        <v>12006</v>
      </c>
      <c r="QQC1" s="77" t="s">
        <v>12007</v>
      </c>
      <c r="QQD1" s="77" t="s">
        <v>12008</v>
      </c>
      <c r="QQE1" s="77" t="s">
        <v>12009</v>
      </c>
      <c r="QQF1" s="77" t="s">
        <v>12010</v>
      </c>
      <c r="QQG1" s="77" t="s">
        <v>12011</v>
      </c>
      <c r="QQH1" s="77" t="s">
        <v>12012</v>
      </c>
      <c r="QQI1" s="77" t="s">
        <v>12013</v>
      </c>
      <c r="QQJ1" s="77" t="s">
        <v>12014</v>
      </c>
      <c r="QQK1" s="77" t="s">
        <v>12015</v>
      </c>
      <c r="QQL1" s="77" t="s">
        <v>12016</v>
      </c>
      <c r="QQM1" s="77" t="s">
        <v>12017</v>
      </c>
      <c r="QQN1" s="77" t="s">
        <v>12018</v>
      </c>
      <c r="QQO1" s="77" t="s">
        <v>12019</v>
      </c>
      <c r="QQP1" s="77" t="s">
        <v>12020</v>
      </c>
      <c r="QQQ1" s="77" t="s">
        <v>12021</v>
      </c>
      <c r="QQR1" s="77" t="s">
        <v>12022</v>
      </c>
      <c r="QQS1" s="77" t="s">
        <v>12023</v>
      </c>
      <c r="QQT1" s="77" t="s">
        <v>12024</v>
      </c>
      <c r="QQU1" s="77" t="s">
        <v>12025</v>
      </c>
      <c r="QQV1" s="77" t="s">
        <v>12026</v>
      </c>
      <c r="QQW1" s="77" t="s">
        <v>12027</v>
      </c>
      <c r="QQX1" s="77" t="s">
        <v>12028</v>
      </c>
      <c r="QQY1" s="77" t="s">
        <v>12029</v>
      </c>
      <c r="QQZ1" s="77" t="s">
        <v>12030</v>
      </c>
      <c r="QRA1" s="77" t="s">
        <v>12031</v>
      </c>
      <c r="QRB1" s="77" t="s">
        <v>12032</v>
      </c>
      <c r="QRC1" s="77" t="s">
        <v>12033</v>
      </c>
      <c r="QRD1" s="77" t="s">
        <v>12034</v>
      </c>
      <c r="QRE1" s="77" t="s">
        <v>12035</v>
      </c>
      <c r="QRF1" s="77" t="s">
        <v>12036</v>
      </c>
      <c r="QRG1" s="77" t="s">
        <v>12037</v>
      </c>
      <c r="QRH1" s="77" t="s">
        <v>12038</v>
      </c>
      <c r="QRI1" s="77" t="s">
        <v>12039</v>
      </c>
      <c r="QRJ1" s="77" t="s">
        <v>12040</v>
      </c>
      <c r="QRK1" s="77" t="s">
        <v>12041</v>
      </c>
      <c r="QRL1" s="77" t="s">
        <v>12042</v>
      </c>
      <c r="QRM1" s="77" t="s">
        <v>12043</v>
      </c>
      <c r="QRN1" s="77" t="s">
        <v>12044</v>
      </c>
      <c r="QRO1" s="77" t="s">
        <v>12045</v>
      </c>
      <c r="QRP1" s="77" t="s">
        <v>12046</v>
      </c>
      <c r="QRQ1" s="77" t="s">
        <v>12047</v>
      </c>
      <c r="QRR1" s="77" t="s">
        <v>12048</v>
      </c>
      <c r="QRS1" s="77" t="s">
        <v>12049</v>
      </c>
      <c r="QRT1" s="77" t="s">
        <v>12050</v>
      </c>
      <c r="QRU1" s="77" t="s">
        <v>12051</v>
      </c>
      <c r="QRV1" s="77" t="s">
        <v>12052</v>
      </c>
      <c r="QRW1" s="77" t="s">
        <v>12053</v>
      </c>
      <c r="QRX1" s="77" t="s">
        <v>12054</v>
      </c>
      <c r="QRY1" s="77" t="s">
        <v>12055</v>
      </c>
      <c r="QRZ1" s="77" t="s">
        <v>12056</v>
      </c>
      <c r="QSA1" s="77" t="s">
        <v>12057</v>
      </c>
      <c r="QSB1" s="77" t="s">
        <v>12058</v>
      </c>
      <c r="QSC1" s="77" t="s">
        <v>12059</v>
      </c>
      <c r="QSD1" s="77" t="s">
        <v>12060</v>
      </c>
      <c r="QSE1" s="77" t="s">
        <v>12061</v>
      </c>
      <c r="QSF1" s="77" t="s">
        <v>12062</v>
      </c>
      <c r="QSG1" s="77" t="s">
        <v>12063</v>
      </c>
      <c r="QSH1" s="77" t="s">
        <v>12064</v>
      </c>
      <c r="QSI1" s="77" t="s">
        <v>12065</v>
      </c>
      <c r="QSJ1" s="77" t="s">
        <v>12066</v>
      </c>
      <c r="QSK1" s="77" t="s">
        <v>12067</v>
      </c>
      <c r="QSL1" s="77" t="s">
        <v>12068</v>
      </c>
      <c r="QSM1" s="77" t="s">
        <v>12069</v>
      </c>
      <c r="QSN1" s="77" t="s">
        <v>12070</v>
      </c>
      <c r="QSO1" s="77" t="s">
        <v>12071</v>
      </c>
      <c r="QSP1" s="77" t="s">
        <v>12072</v>
      </c>
      <c r="QSQ1" s="77" t="s">
        <v>12073</v>
      </c>
      <c r="QSR1" s="77" t="s">
        <v>12074</v>
      </c>
      <c r="QSS1" s="77" t="s">
        <v>12075</v>
      </c>
      <c r="QST1" s="77" t="s">
        <v>12076</v>
      </c>
      <c r="QSU1" s="77" t="s">
        <v>12077</v>
      </c>
      <c r="QSV1" s="77" t="s">
        <v>12078</v>
      </c>
      <c r="QSW1" s="77" t="s">
        <v>12079</v>
      </c>
      <c r="QSX1" s="77" t="s">
        <v>12080</v>
      </c>
      <c r="QSY1" s="77" t="s">
        <v>12081</v>
      </c>
      <c r="QSZ1" s="77" t="s">
        <v>12082</v>
      </c>
      <c r="QTA1" s="77" t="s">
        <v>12083</v>
      </c>
      <c r="QTB1" s="77" t="s">
        <v>12084</v>
      </c>
      <c r="QTC1" s="77" t="s">
        <v>12085</v>
      </c>
      <c r="QTD1" s="77" t="s">
        <v>12086</v>
      </c>
      <c r="QTE1" s="77" t="s">
        <v>12087</v>
      </c>
      <c r="QTF1" s="77" t="s">
        <v>12088</v>
      </c>
      <c r="QTG1" s="77" t="s">
        <v>12089</v>
      </c>
      <c r="QTH1" s="77" t="s">
        <v>12090</v>
      </c>
      <c r="QTI1" s="77" t="s">
        <v>12091</v>
      </c>
      <c r="QTJ1" s="77" t="s">
        <v>12092</v>
      </c>
      <c r="QTK1" s="77" t="s">
        <v>12093</v>
      </c>
      <c r="QTL1" s="77" t="s">
        <v>12094</v>
      </c>
      <c r="QTM1" s="77" t="s">
        <v>12095</v>
      </c>
      <c r="QTN1" s="77" t="s">
        <v>12096</v>
      </c>
      <c r="QTO1" s="77" t="s">
        <v>12097</v>
      </c>
      <c r="QTP1" s="77" t="s">
        <v>12098</v>
      </c>
      <c r="QTQ1" s="77" t="s">
        <v>12099</v>
      </c>
      <c r="QTR1" s="77" t="s">
        <v>12100</v>
      </c>
      <c r="QTS1" s="77" t="s">
        <v>12101</v>
      </c>
      <c r="QTT1" s="77" t="s">
        <v>12102</v>
      </c>
      <c r="QTU1" s="77" t="s">
        <v>12103</v>
      </c>
      <c r="QTV1" s="77" t="s">
        <v>12104</v>
      </c>
      <c r="QTW1" s="77" t="s">
        <v>12105</v>
      </c>
      <c r="QTX1" s="77" t="s">
        <v>12106</v>
      </c>
      <c r="QTY1" s="77" t="s">
        <v>12107</v>
      </c>
      <c r="QTZ1" s="77" t="s">
        <v>12108</v>
      </c>
      <c r="QUA1" s="77" t="s">
        <v>12109</v>
      </c>
      <c r="QUB1" s="77" t="s">
        <v>12110</v>
      </c>
      <c r="QUC1" s="77" t="s">
        <v>12111</v>
      </c>
      <c r="QUD1" s="77" t="s">
        <v>12112</v>
      </c>
      <c r="QUE1" s="77" t="s">
        <v>12113</v>
      </c>
      <c r="QUF1" s="77" t="s">
        <v>12114</v>
      </c>
      <c r="QUG1" s="77" t="s">
        <v>12115</v>
      </c>
      <c r="QUH1" s="77" t="s">
        <v>12116</v>
      </c>
      <c r="QUI1" s="77" t="s">
        <v>12117</v>
      </c>
      <c r="QUJ1" s="77" t="s">
        <v>12118</v>
      </c>
      <c r="QUK1" s="77" t="s">
        <v>12119</v>
      </c>
      <c r="QUL1" s="77" t="s">
        <v>12120</v>
      </c>
      <c r="QUM1" s="77" t="s">
        <v>12121</v>
      </c>
      <c r="QUN1" s="77" t="s">
        <v>12122</v>
      </c>
      <c r="QUO1" s="77" t="s">
        <v>12123</v>
      </c>
      <c r="QUP1" s="77" t="s">
        <v>12124</v>
      </c>
      <c r="QUQ1" s="77" t="s">
        <v>12125</v>
      </c>
      <c r="QUR1" s="77" t="s">
        <v>12126</v>
      </c>
      <c r="QUS1" s="77" t="s">
        <v>12127</v>
      </c>
      <c r="QUT1" s="77" t="s">
        <v>12128</v>
      </c>
      <c r="QUU1" s="77" t="s">
        <v>12129</v>
      </c>
      <c r="QUV1" s="77" t="s">
        <v>12130</v>
      </c>
      <c r="QUW1" s="77" t="s">
        <v>12131</v>
      </c>
      <c r="QUX1" s="77" t="s">
        <v>12132</v>
      </c>
      <c r="QUY1" s="77" t="s">
        <v>12133</v>
      </c>
      <c r="QUZ1" s="77" t="s">
        <v>12134</v>
      </c>
      <c r="QVA1" s="77" t="s">
        <v>12135</v>
      </c>
      <c r="QVB1" s="77" t="s">
        <v>12136</v>
      </c>
      <c r="QVC1" s="77" t="s">
        <v>12137</v>
      </c>
      <c r="QVD1" s="77" t="s">
        <v>12138</v>
      </c>
      <c r="QVE1" s="77" t="s">
        <v>12139</v>
      </c>
      <c r="QVF1" s="77" t="s">
        <v>12140</v>
      </c>
      <c r="QVG1" s="77" t="s">
        <v>12141</v>
      </c>
      <c r="QVH1" s="77" t="s">
        <v>12142</v>
      </c>
      <c r="QVI1" s="77" t="s">
        <v>12143</v>
      </c>
      <c r="QVJ1" s="77" t="s">
        <v>12144</v>
      </c>
      <c r="QVK1" s="77" t="s">
        <v>12145</v>
      </c>
      <c r="QVL1" s="77" t="s">
        <v>12146</v>
      </c>
      <c r="QVM1" s="77" t="s">
        <v>12147</v>
      </c>
      <c r="QVN1" s="77" t="s">
        <v>12148</v>
      </c>
      <c r="QVO1" s="77" t="s">
        <v>12149</v>
      </c>
      <c r="QVP1" s="77" t="s">
        <v>12150</v>
      </c>
      <c r="QVQ1" s="77" t="s">
        <v>12151</v>
      </c>
      <c r="QVR1" s="77" t="s">
        <v>12152</v>
      </c>
      <c r="QVS1" s="77" t="s">
        <v>12153</v>
      </c>
      <c r="QVT1" s="77" t="s">
        <v>12154</v>
      </c>
      <c r="QVU1" s="77" t="s">
        <v>12155</v>
      </c>
      <c r="QVV1" s="77" t="s">
        <v>12156</v>
      </c>
      <c r="QVW1" s="77" t="s">
        <v>12157</v>
      </c>
      <c r="QVX1" s="77" t="s">
        <v>12158</v>
      </c>
      <c r="QVY1" s="77" t="s">
        <v>12159</v>
      </c>
      <c r="QVZ1" s="77" t="s">
        <v>12160</v>
      </c>
      <c r="QWA1" s="77" t="s">
        <v>12161</v>
      </c>
      <c r="QWB1" s="77" t="s">
        <v>12162</v>
      </c>
      <c r="QWC1" s="77" t="s">
        <v>12163</v>
      </c>
      <c r="QWD1" s="77" t="s">
        <v>12164</v>
      </c>
      <c r="QWE1" s="77" t="s">
        <v>12165</v>
      </c>
      <c r="QWF1" s="77" t="s">
        <v>12166</v>
      </c>
      <c r="QWG1" s="77" t="s">
        <v>12167</v>
      </c>
      <c r="QWH1" s="77" t="s">
        <v>12168</v>
      </c>
      <c r="QWI1" s="77" t="s">
        <v>12169</v>
      </c>
      <c r="QWJ1" s="77" t="s">
        <v>12170</v>
      </c>
      <c r="QWK1" s="77" t="s">
        <v>12171</v>
      </c>
      <c r="QWL1" s="77" t="s">
        <v>12172</v>
      </c>
      <c r="QWM1" s="77" t="s">
        <v>12173</v>
      </c>
      <c r="QWN1" s="77" t="s">
        <v>12174</v>
      </c>
      <c r="QWO1" s="77" t="s">
        <v>12175</v>
      </c>
      <c r="QWP1" s="77" t="s">
        <v>12176</v>
      </c>
      <c r="QWQ1" s="77" t="s">
        <v>12177</v>
      </c>
      <c r="QWR1" s="77" t="s">
        <v>12178</v>
      </c>
      <c r="QWS1" s="77" t="s">
        <v>12179</v>
      </c>
      <c r="QWT1" s="77" t="s">
        <v>12180</v>
      </c>
      <c r="QWU1" s="77" t="s">
        <v>12181</v>
      </c>
      <c r="QWV1" s="77" t="s">
        <v>12182</v>
      </c>
      <c r="QWW1" s="77" t="s">
        <v>12183</v>
      </c>
      <c r="QWX1" s="77" t="s">
        <v>12184</v>
      </c>
      <c r="QWY1" s="77" t="s">
        <v>12185</v>
      </c>
      <c r="QWZ1" s="77" t="s">
        <v>12186</v>
      </c>
      <c r="QXA1" s="77" t="s">
        <v>12187</v>
      </c>
      <c r="QXB1" s="77" t="s">
        <v>12188</v>
      </c>
      <c r="QXC1" s="77" t="s">
        <v>12189</v>
      </c>
      <c r="QXD1" s="77" t="s">
        <v>12190</v>
      </c>
      <c r="QXE1" s="77" t="s">
        <v>12191</v>
      </c>
      <c r="QXF1" s="77" t="s">
        <v>12192</v>
      </c>
      <c r="QXG1" s="77" t="s">
        <v>12193</v>
      </c>
      <c r="QXH1" s="77" t="s">
        <v>12194</v>
      </c>
      <c r="QXI1" s="77" t="s">
        <v>12195</v>
      </c>
      <c r="QXJ1" s="77" t="s">
        <v>12196</v>
      </c>
      <c r="QXK1" s="77" t="s">
        <v>12197</v>
      </c>
      <c r="QXL1" s="77" t="s">
        <v>12198</v>
      </c>
      <c r="QXM1" s="77" t="s">
        <v>12199</v>
      </c>
      <c r="QXN1" s="77" t="s">
        <v>12200</v>
      </c>
      <c r="QXO1" s="77" t="s">
        <v>12201</v>
      </c>
      <c r="QXP1" s="77" t="s">
        <v>12202</v>
      </c>
      <c r="QXQ1" s="77" t="s">
        <v>12203</v>
      </c>
      <c r="QXR1" s="77" t="s">
        <v>12204</v>
      </c>
      <c r="QXS1" s="77" t="s">
        <v>12205</v>
      </c>
      <c r="QXT1" s="77" t="s">
        <v>12206</v>
      </c>
      <c r="QXU1" s="77" t="s">
        <v>12207</v>
      </c>
      <c r="QXV1" s="77" t="s">
        <v>12208</v>
      </c>
      <c r="QXW1" s="77" t="s">
        <v>12209</v>
      </c>
      <c r="QXX1" s="77" t="s">
        <v>12210</v>
      </c>
      <c r="QXY1" s="77" t="s">
        <v>12211</v>
      </c>
      <c r="QXZ1" s="77" t="s">
        <v>12212</v>
      </c>
      <c r="QYA1" s="77" t="s">
        <v>12213</v>
      </c>
      <c r="QYB1" s="77" t="s">
        <v>12214</v>
      </c>
      <c r="QYC1" s="77" t="s">
        <v>12215</v>
      </c>
      <c r="QYD1" s="77" t="s">
        <v>12216</v>
      </c>
      <c r="QYE1" s="77" t="s">
        <v>12217</v>
      </c>
      <c r="QYF1" s="77" t="s">
        <v>12218</v>
      </c>
      <c r="QYG1" s="77" t="s">
        <v>12219</v>
      </c>
      <c r="QYH1" s="77" t="s">
        <v>12220</v>
      </c>
      <c r="QYI1" s="77" t="s">
        <v>12221</v>
      </c>
      <c r="QYJ1" s="77" t="s">
        <v>12222</v>
      </c>
      <c r="QYK1" s="77" t="s">
        <v>12223</v>
      </c>
      <c r="QYL1" s="77" t="s">
        <v>12224</v>
      </c>
      <c r="QYM1" s="77" t="s">
        <v>12225</v>
      </c>
      <c r="QYN1" s="77" t="s">
        <v>12226</v>
      </c>
      <c r="QYO1" s="77" t="s">
        <v>12227</v>
      </c>
      <c r="QYP1" s="77" t="s">
        <v>12228</v>
      </c>
      <c r="QYQ1" s="77" t="s">
        <v>12229</v>
      </c>
      <c r="QYR1" s="77" t="s">
        <v>12230</v>
      </c>
      <c r="QYS1" s="77" t="s">
        <v>12231</v>
      </c>
      <c r="QYT1" s="77" t="s">
        <v>12232</v>
      </c>
      <c r="QYU1" s="77" t="s">
        <v>12233</v>
      </c>
      <c r="QYV1" s="77" t="s">
        <v>12234</v>
      </c>
      <c r="QYW1" s="77" t="s">
        <v>12235</v>
      </c>
      <c r="QYX1" s="77" t="s">
        <v>12236</v>
      </c>
      <c r="QYY1" s="77" t="s">
        <v>12237</v>
      </c>
      <c r="QYZ1" s="77" t="s">
        <v>12238</v>
      </c>
      <c r="QZA1" s="77" t="s">
        <v>12239</v>
      </c>
      <c r="QZB1" s="77" t="s">
        <v>12240</v>
      </c>
      <c r="QZC1" s="77" t="s">
        <v>12241</v>
      </c>
      <c r="QZD1" s="77" t="s">
        <v>12242</v>
      </c>
      <c r="QZE1" s="77" t="s">
        <v>12243</v>
      </c>
      <c r="QZF1" s="77" t="s">
        <v>12244</v>
      </c>
      <c r="QZG1" s="77" t="s">
        <v>12245</v>
      </c>
      <c r="QZH1" s="77" t="s">
        <v>12246</v>
      </c>
      <c r="QZI1" s="77" t="s">
        <v>12247</v>
      </c>
      <c r="QZJ1" s="77" t="s">
        <v>12248</v>
      </c>
      <c r="QZK1" s="77" t="s">
        <v>12249</v>
      </c>
      <c r="QZL1" s="77" t="s">
        <v>12250</v>
      </c>
      <c r="QZM1" s="77" t="s">
        <v>12251</v>
      </c>
      <c r="QZN1" s="77" t="s">
        <v>12252</v>
      </c>
      <c r="QZO1" s="77" t="s">
        <v>12253</v>
      </c>
      <c r="QZP1" s="77" t="s">
        <v>12254</v>
      </c>
      <c r="QZQ1" s="77" t="s">
        <v>12255</v>
      </c>
      <c r="QZR1" s="77" t="s">
        <v>12256</v>
      </c>
      <c r="QZS1" s="77" t="s">
        <v>12257</v>
      </c>
      <c r="QZT1" s="77" t="s">
        <v>12258</v>
      </c>
      <c r="QZU1" s="77" t="s">
        <v>12259</v>
      </c>
      <c r="QZV1" s="77" t="s">
        <v>12260</v>
      </c>
      <c r="QZW1" s="77" t="s">
        <v>12261</v>
      </c>
      <c r="QZX1" s="77" t="s">
        <v>12262</v>
      </c>
      <c r="QZY1" s="77" t="s">
        <v>12263</v>
      </c>
      <c r="QZZ1" s="77" t="s">
        <v>12264</v>
      </c>
      <c r="RAA1" s="77" t="s">
        <v>12265</v>
      </c>
      <c r="RAB1" s="77" t="s">
        <v>12266</v>
      </c>
      <c r="RAC1" s="77" t="s">
        <v>12267</v>
      </c>
      <c r="RAD1" s="77" t="s">
        <v>12268</v>
      </c>
      <c r="RAE1" s="77" t="s">
        <v>12269</v>
      </c>
      <c r="RAF1" s="77" t="s">
        <v>12270</v>
      </c>
      <c r="RAG1" s="77" t="s">
        <v>12271</v>
      </c>
      <c r="RAH1" s="77" t="s">
        <v>12272</v>
      </c>
      <c r="RAI1" s="77" t="s">
        <v>12273</v>
      </c>
      <c r="RAJ1" s="77" t="s">
        <v>12274</v>
      </c>
      <c r="RAK1" s="77" t="s">
        <v>12275</v>
      </c>
      <c r="RAL1" s="77" t="s">
        <v>12276</v>
      </c>
      <c r="RAM1" s="77" t="s">
        <v>12277</v>
      </c>
      <c r="RAN1" s="77" t="s">
        <v>12278</v>
      </c>
      <c r="RAO1" s="77" t="s">
        <v>12279</v>
      </c>
      <c r="RAP1" s="77" t="s">
        <v>12280</v>
      </c>
      <c r="RAQ1" s="77" t="s">
        <v>12281</v>
      </c>
      <c r="RAR1" s="77" t="s">
        <v>12282</v>
      </c>
      <c r="RAS1" s="77" t="s">
        <v>12283</v>
      </c>
      <c r="RAT1" s="77" t="s">
        <v>12284</v>
      </c>
      <c r="RAU1" s="77" t="s">
        <v>12285</v>
      </c>
      <c r="RAV1" s="77" t="s">
        <v>12286</v>
      </c>
      <c r="RAW1" s="77" t="s">
        <v>12287</v>
      </c>
      <c r="RAX1" s="77" t="s">
        <v>12288</v>
      </c>
      <c r="RAY1" s="77" t="s">
        <v>12289</v>
      </c>
      <c r="RAZ1" s="77" t="s">
        <v>12290</v>
      </c>
      <c r="RBA1" s="77" t="s">
        <v>12291</v>
      </c>
      <c r="RBB1" s="77" t="s">
        <v>12292</v>
      </c>
      <c r="RBC1" s="77" t="s">
        <v>12293</v>
      </c>
      <c r="RBD1" s="77" t="s">
        <v>12294</v>
      </c>
      <c r="RBE1" s="77" t="s">
        <v>12295</v>
      </c>
      <c r="RBF1" s="77" t="s">
        <v>12296</v>
      </c>
      <c r="RBG1" s="77" t="s">
        <v>12297</v>
      </c>
      <c r="RBH1" s="77" t="s">
        <v>12298</v>
      </c>
      <c r="RBI1" s="77" t="s">
        <v>12299</v>
      </c>
      <c r="RBJ1" s="77" t="s">
        <v>12300</v>
      </c>
      <c r="RBK1" s="77" t="s">
        <v>12301</v>
      </c>
      <c r="RBL1" s="77" t="s">
        <v>12302</v>
      </c>
      <c r="RBM1" s="77" t="s">
        <v>12303</v>
      </c>
      <c r="RBN1" s="77" t="s">
        <v>12304</v>
      </c>
      <c r="RBO1" s="77" t="s">
        <v>12305</v>
      </c>
      <c r="RBP1" s="77" t="s">
        <v>12306</v>
      </c>
      <c r="RBQ1" s="77" t="s">
        <v>12307</v>
      </c>
      <c r="RBR1" s="77" t="s">
        <v>12308</v>
      </c>
      <c r="RBS1" s="77" t="s">
        <v>12309</v>
      </c>
      <c r="RBT1" s="77" t="s">
        <v>12310</v>
      </c>
      <c r="RBU1" s="77" t="s">
        <v>12311</v>
      </c>
      <c r="RBV1" s="77" t="s">
        <v>12312</v>
      </c>
      <c r="RBW1" s="77" t="s">
        <v>12313</v>
      </c>
      <c r="RBX1" s="77" t="s">
        <v>12314</v>
      </c>
      <c r="RBY1" s="77" t="s">
        <v>12315</v>
      </c>
      <c r="RBZ1" s="77" t="s">
        <v>12316</v>
      </c>
      <c r="RCA1" s="77" t="s">
        <v>12317</v>
      </c>
      <c r="RCB1" s="77" t="s">
        <v>12318</v>
      </c>
      <c r="RCC1" s="77" t="s">
        <v>12319</v>
      </c>
      <c r="RCD1" s="77" t="s">
        <v>12320</v>
      </c>
      <c r="RCE1" s="77" t="s">
        <v>12321</v>
      </c>
      <c r="RCF1" s="77" t="s">
        <v>12322</v>
      </c>
      <c r="RCG1" s="77" t="s">
        <v>12323</v>
      </c>
      <c r="RCH1" s="77" t="s">
        <v>12324</v>
      </c>
      <c r="RCI1" s="77" t="s">
        <v>12325</v>
      </c>
      <c r="RCJ1" s="77" t="s">
        <v>12326</v>
      </c>
      <c r="RCK1" s="77" t="s">
        <v>12327</v>
      </c>
      <c r="RCL1" s="77" t="s">
        <v>12328</v>
      </c>
      <c r="RCM1" s="77" t="s">
        <v>12329</v>
      </c>
      <c r="RCN1" s="77" t="s">
        <v>12330</v>
      </c>
      <c r="RCO1" s="77" t="s">
        <v>12331</v>
      </c>
      <c r="RCP1" s="77" t="s">
        <v>12332</v>
      </c>
      <c r="RCQ1" s="77" t="s">
        <v>12333</v>
      </c>
      <c r="RCR1" s="77" t="s">
        <v>12334</v>
      </c>
      <c r="RCS1" s="77" t="s">
        <v>12335</v>
      </c>
      <c r="RCT1" s="77" t="s">
        <v>12336</v>
      </c>
      <c r="RCU1" s="77" t="s">
        <v>12337</v>
      </c>
      <c r="RCV1" s="77" t="s">
        <v>12338</v>
      </c>
      <c r="RCW1" s="77" t="s">
        <v>12339</v>
      </c>
      <c r="RCX1" s="77" t="s">
        <v>12340</v>
      </c>
      <c r="RCY1" s="77" t="s">
        <v>12341</v>
      </c>
      <c r="RCZ1" s="77" t="s">
        <v>12342</v>
      </c>
      <c r="RDA1" s="77" t="s">
        <v>12343</v>
      </c>
      <c r="RDB1" s="77" t="s">
        <v>12344</v>
      </c>
      <c r="RDC1" s="77" t="s">
        <v>12345</v>
      </c>
      <c r="RDD1" s="77" t="s">
        <v>12346</v>
      </c>
      <c r="RDE1" s="77" t="s">
        <v>12347</v>
      </c>
      <c r="RDF1" s="77" t="s">
        <v>12348</v>
      </c>
      <c r="RDG1" s="77" t="s">
        <v>12349</v>
      </c>
      <c r="RDH1" s="77" t="s">
        <v>12350</v>
      </c>
      <c r="RDI1" s="77" t="s">
        <v>12351</v>
      </c>
      <c r="RDJ1" s="77" t="s">
        <v>12352</v>
      </c>
      <c r="RDK1" s="77" t="s">
        <v>12353</v>
      </c>
      <c r="RDL1" s="77" t="s">
        <v>12354</v>
      </c>
      <c r="RDM1" s="77" t="s">
        <v>12355</v>
      </c>
      <c r="RDN1" s="77" t="s">
        <v>12356</v>
      </c>
      <c r="RDO1" s="77" t="s">
        <v>12357</v>
      </c>
      <c r="RDP1" s="77" t="s">
        <v>12358</v>
      </c>
      <c r="RDQ1" s="77" t="s">
        <v>12359</v>
      </c>
      <c r="RDR1" s="77" t="s">
        <v>12360</v>
      </c>
      <c r="RDS1" s="77" t="s">
        <v>12361</v>
      </c>
      <c r="RDT1" s="77" t="s">
        <v>12362</v>
      </c>
      <c r="RDU1" s="77" t="s">
        <v>12363</v>
      </c>
      <c r="RDV1" s="77" t="s">
        <v>12364</v>
      </c>
      <c r="RDW1" s="77" t="s">
        <v>12365</v>
      </c>
      <c r="RDX1" s="77" t="s">
        <v>12366</v>
      </c>
      <c r="RDY1" s="77" t="s">
        <v>12367</v>
      </c>
      <c r="RDZ1" s="77" t="s">
        <v>12368</v>
      </c>
      <c r="REA1" s="77" t="s">
        <v>12369</v>
      </c>
      <c r="REB1" s="77" t="s">
        <v>12370</v>
      </c>
      <c r="REC1" s="77" t="s">
        <v>12371</v>
      </c>
      <c r="RED1" s="77" t="s">
        <v>12372</v>
      </c>
      <c r="REE1" s="77" t="s">
        <v>12373</v>
      </c>
      <c r="REF1" s="77" t="s">
        <v>12374</v>
      </c>
      <c r="REG1" s="77" t="s">
        <v>12375</v>
      </c>
      <c r="REH1" s="77" t="s">
        <v>12376</v>
      </c>
      <c r="REI1" s="77" t="s">
        <v>12377</v>
      </c>
      <c r="REJ1" s="77" t="s">
        <v>12378</v>
      </c>
      <c r="REK1" s="77" t="s">
        <v>12379</v>
      </c>
      <c r="REL1" s="77" t="s">
        <v>12380</v>
      </c>
      <c r="REM1" s="77" t="s">
        <v>12381</v>
      </c>
      <c r="REN1" s="77" t="s">
        <v>12382</v>
      </c>
      <c r="REO1" s="77" t="s">
        <v>12383</v>
      </c>
      <c r="REP1" s="77" t="s">
        <v>12384</v>
      </c>
      <c r="REQ1" s="77" t="s">
        <v>12385</v>
      </c>
      <c r="RER1" s="77" t="s">
        <v>12386</v>
      </c>
      <c r="RES1" s="77" t="s">
        <v>12387</v>
      </c>
      <c r="RET1" s="77" t="s">
        <v>12388</v>
      </c>
      <c r="REU1" s="77" t="s">
        <v>12389</v>
      </c>
      <c r="REV1" s="77" t="s">
        <v>12390</v>
      </c>
      <c r="REW1" s="77" t="s">
        <v>12391</v>
      </c>
      <c r="REX1" s="77" t="s">
        <v>12392</v>
      </c>
      <c r="REY1" s="77" t="s">
        <v>12393</v>
      </c>
      <c r="REZ1" s="77" t="s">
        <v>12394</v>
      </c>
      <c r="RFA1" s="77" t="s">
        <v>12395</v>
      </c>
      <c r="RFB1" s="77" t="s">
        <v>12396</v>
      </c>
      <c r="RFC1" s="77" t="s">
        <v>12397</v>
      </c>
      <c r="RFD1" s="77" t="s">
        <v>12398</v>
      </c>
      <c r="RFE1" s="77" t="s">
        <v>12399</v>
      </c>
      <c r="RFF1" s="77" t="s">
        <v>12400</v>
      </c>
      <c r="RFG1" s="77" t="s">
        <v>12401</v>
      </c>
      <c r="RFH1" s="77" t="s">
        <v>12402</v>
      </c>
      <c r="RFI1" s="77" t="s">
        <v>12403</v>
      </c>
      <c r="RFJ1" s="77" t="s">
        <v>12404</v>
      </c>
      <c r="RFK1" s="77" t="s">
        <v>12405</v>
      </c>
      <c r="RFL1" s="77" t="s">
        <v>12406</v>
      </c>
      <c r="RFM1" s="77" t="s">
        <v>12407</v>
      </c>
      <c r="RFN1" s="77" t="s">
        <v>12408</v>
      </c>
      <c r="RFO1" s="77" t="s">
        <v>12409</v>
      </c>
      <c r="RFP1" s="77" t="s">
        <v>12410</v>
      </c>
      <c r="RFQ1" s="77" t="s">
        <v>12411</v>
      </c>
      <c r="RFR1" s="77" t="s">
        <v>12412</v>
      </c>
      <c r="RFS1" s="77" t="s">
        <v>12413</v>
      </c>
      <c r="RFT1" s="77" t="s">
        <v>12414</v>
      </c>
      <c r="RFU1" s="77" t="s">
        <v>12415</v>
      </c>
      <c r="RFV1" s="77" t="s">
        <v>12416</v>
      </c>
      <c r="RFW1" s="77" t="s">
        <v>12417</v>
      </c>
      <c r="RFX1" s="77" t="s">
        <v>12418</v>
      </c>
      <c r="RFY1" s="77" t="s">
        <v>12419</v>
      </c>
      <c r="RFZ1" s="77" t="s">
        <v>12420</v>
      </c>
      <c r="RGA1" s="77" t="s">
        <v>12421</v>
      </c>
      <c r="RGB1" s="77" t="s">
        <v>12422</v>
      </c>
      <c r="RGC1" s="77" t="s">
        <v>12423</v>
      </c>
      <c r="RGD1" s="77" t="s">
        <v>12424</v>
      </c>
      <c r="RGE1" s="77" t="s">
        <v>12425</v>
      </c>
      <c r="RGF1" s="77" t="s">
        <v>12426</v>
      </c>
      <c r="RGG1" s="77" t="s">
        <v>12427</v>
      </c>
      <c r="RGH1" s="77" t="s">
        <v>12428</v>
      </c>
      <c r="RGI1" s="77" t="s">
        <v>12429</v>
      </c>
      <c r="RGJ1" s="77" t="s">
        <v>12430</v>
      </c>
      <c r="RGK1" s="77" t="s">
        <v>12431</v>
      </c>
      <c r="RGL1" s="77" t="s">
        <v>12432</v>
      </c>
      <c r="RGM1" s="77" t="s">
        <v>12433</v>
      </c>
      <c r="RGN1" s="77" t="s">
        <v>12434</v>
      </c>
      <c r="RGO1" s="77" t="s">
        <v>12435</v>
      </c>
      <c r="RGP1" s="77" t="s">
        <v>12436</v>
      </c>
      <c r="RGQ1" s="77" t="s">
        <v>12437</v>
      </c>
      <c r="RGR1" s="77" t="s">
        <v>12438</v>
      </c>
      <c r="RGS1" s="77" t="s">
        <v>12439</v>
      </c>
      <c r="RGT1" s="77" t="s">
        <v>12440</v>
      </c>
      <c r="RGU1" s="77" t="s">
        <v>12441</v>
      </c>
      <c r="RGV1" s="77" t="s">
        <v>12442</v>
      </c>
      <c r="RGW1" s="77" t="s">
        <v>12443</v>
      </c>
      <c r="RGX1" s="77" t="s">
        <v>12444</v>
      </c>
      <c r="RGY1" s="77" t="s">
        <v>12445</v>
      </c>
      <c r="RGZ1" s="77" t="s">
        <v>12446</v>
      </c>
      <c r="RHA1" s="77" t="s">
        <v>12447</v>
      </c>
      <c r="RHB1" s="77" t="s">
        <v>12448</v>
      </c>
      <c r="RHC1" s="77" t="s">
        <v>12449</v>
      </c>
      <c r="RHD1" s="77" t="s">
        <v>12450</v>
      </c>
      <c r="RHE1" s="77" t="s">
        <v>12451</v>
      </c>
      <c r="RHF1" s="77" t="s">
        <v>12452</v>
      </c>
      <c r="RHG1" s="77" t="s">
        <v>12453</v>
      </c>
      <c r="RHH1" s="77" t="s">
        <v>12454</v>
      </c>
      <c r="RHI1" s="77" t="s">
        <v>12455</v>
      </c>
      <c r="RHJ1" s="77" t="s">
        <v>12456</v>
      </c>
      <c r="RHK1" s="77" t="s">
        <v>12457</v>
      </c>
      <c r="RHL1" s="77" t="s">
        <v>12458</v>
      </c>
      <c r="RHM1" s="77" t="s">
        <v>12459</v>
      </c>
      <c r="RHN1" s="77" t="s">
        <v>12460</v>
      </c>
      <c r="RHO1" s="77" t="s">
        <v>12461</v>
      </c>
      <c r="RHP1" s="77" t="s">
        <v>12462</v>
      </c>
      <c r="RHQ1" s="77" t="s">
        <v>12463</v>
      </c>
      <c r="RHR1" s="77" t="s">
        <v>12464</v>
      </c>
      <c r="RHS1" s="77" t="s">
        <v>12465</v>
      </c>
      <c r="RHT1" s="77" t="s">
        <v>12466</v>
      </c>
      <c r="RHU1" s="77" t="s">
        <v>12467</v>
      </c>
      <c r="RHV1" s="77" t="s">
        <v>12468</v>
      </c>
      <c r="RHW1" s="77" t="s">
        <v>12469</v>
      </c>
      <c r="RHX1" s="77" t="s">
        <v>12470</v>
      </c>
      <c r="RHY1" s="77" t="s">
        <v>12471</v>
      </c>
      <c r="RHZ1" s="77" t="s">
        <v>12472</v>
      </c>
      <c r="RIA1" s="77" t="s">
        <v>12473</v>
      </c>
      <c r="RIB1" s="77" t="s">
        <v>12474</v>
      </c>
      <c r="RIC1" s="77" t="s">
        <v>12475</v>
      </c>
      <c r="RID1" s="77" t="s">
        <v>12476</v>
      </c>
      <c r="RIE1" s="77" t="s">
        <v>12477</v>
      </c>
      <c r="RIF1" s="77" t="s">
        <v>12478</v>
      </c>
      <c r="RIG1" s="77" t="s">
        <v>12479</v>
      </c>
      <c r="RIH1" s="77" t="s">
        <v>12480</v>
      </c>
      <c r="RII1" s="77" t="s">
        <v>12481</v>
      </c>
      <c r="RIJ1" s="77" t="s">
        <v>12482</v>
      </c>
      <c r="RIK1" s="77" t="s">
        <v>12483</v>
      </c>
      <c r="RIL1" s="77" t="s">
        <v>12484</v>
      </c>
      <c r="RIM1" s="77" t="s">
        <v>12485</v>
      </c>
      <c r="RIN1" s="77" t="s">
        <v>12486</v>
      </c>
      <c r="RIO1" s="77" t="s">
        <v>12487</v>
      </c>
      <c r="RIP1" s="77" t="s">
        <v>12488</v>
      </c>
      <c r="RIQ1" s="77" t="s">
        <v>12489</v>
      </c>
      <c r="RIR1" s="77" t="s">
        <v>12490</v>
      </c>
      <c r="RIS1" s="77" t="s">
        <v>12491</v>
      </c>
      <c r="RIT1" s="77" t="s">
        <v>12492</v>
      </c>
      <c r="RIU1" s="77" t="s">
        <v>12493</v>
      </c>
      <c r="RIV1" s="77" t="s">
        <v>12494</v>
      </c>
      <c r="RIW1" s="77" t="s">
        <v>12495</v>
      </c>
      <c r="RIX1" s="77" t="s">
        <v>12496</v>
      </c>
      <c r="RIY1" s="77" t="s">
        <v>12497</v>
      </c>
      <c r="RIZ1" s="77" t="s">
        <v>12498</v>
      </c>
      <c r="RJA1" s="77" t="s">
        <v>12499</v>
      </c>
      <c r="RJB1" s="77" t="s">
        <v>12500</v>
      </c>
      <c r="RJC1" s="77" t="s">
        <v>12501</v>
      </c>
      <c r="RJD1" s="77" t="s">
        <v>12502</v>
      </c>
      <c r="RJE1" s="77" t="s">
        <v>12503</v>
      </c>
      <c r="RJF1" s="77" t="s">
        <v>12504</v>
      </c>
      <c r="RJG1" s="77" t="s">
        <v>12505</v>
      </c>
      <c r="RJH1" s="77" t="s">
        <v>12506</v>
      </c>
      <c r="RJI1" s="77" t="s">
        <v>12507</v>
      </c>
      <c r="RJJ1" s="77" t="s">
        <v>12508</v>
      </c>
      <c r="RJK1" s="77" t="s">
        <v>12509</v>
      </c>
      <c r="RJL1" s="77" t="s">
        <v>12510</v>
      </c>
      <c r="RJM1" s="77" t="s">
        <v>12511</v>
      </c>
      <c r="RJN1" s="77" t="s">
        <v>12512</v>
      </c>
      <c r="RJO1" s="77" t="s">
        <v>12513</v>
      </c>
      <c r="RJP1" s="77" t="s">
        <v>12514</v>
      </c>
      <c r="RJQ1" s="77" t="s">
        <v>12515</v>
      </c>
      <c r="RJR1" s="77" t="s">
        <v>12516</v>
      </c>
      <c r="RJS1" s="77" t="s">
        <v>12517</v>
      </c>
      <c r="RJT1" s="77" t="s">
        <v>12518</v>
      </c>
      <c r="RJU1" s="77" t="s">
        <v>12519</v>
      </c>
      <c r="RJV1" s="77" t="s">
        <v>12520</v>
      </c>
      <c r="RJW1" s="77" t="s">
        <v>12521</v>
      </c>
      <c r="RJX1" s="77" t="s">
        <v>12522</v>
      </c>
      <c r="RJY1" s="77" t="s">
        <v>12523</v>
      </c>
      <c r="RJZ1" s="77" t="s">
        <v>12524</v>
      </c>
      <c r="RKA1" s="77" t="s">
        <v>12525</v>
      </c>
      <c r="RKB1" s="77" t="s">
        <v>12526</v>
      </c>
      <c r="RKC1" s="77" t="s">
        <v>12527</v>
      </c>
      <c r="RKD1" s="77" t="s">
        <v>12528</v>
      </c>
      <c r="RKE1" s="77" t="s">
        <v>12529</v>
      </c>
      <c r="RKF1" s="77" t="s">
        <v>12530</v>
      </c>
      <c r="RKG1" s="77" t="s">
        <v>12531</v>
      </c>
      <c r="RKH1" s="77" t="s">
        <v>12532</v>
      </c>
      <c r="RKI1" s="77" t="s">
        <v>12533</v>
      </c>
      <c r="RKJ1" s="77" t="s">
        <v>12534</v>
      </c>
      <c r="RKK1" s="77" t="s">
        <v>12535</v>
      </c>
      <c r="RKL1" s="77" t="s">
        <v>12536</v>
      </c>
      <c r="RKM1" s="77" t="s">
        <v>12537</v>
      </c>
      <c r="RKN1" s="77" t="s">
        <v>12538</v>
      </c>
      <c r="RKO1" s="77" t="s">
        <v>12539</v>
      </c>
      <c r="RKP1" s="77" t="s">
        <v>12540</v>
      </c>
      <c r="RKQ1" s="77" t="s">
        <v>12541</v>
      </c>
      <c r="RKR1" s="77" t="s">
        <v>12542</v>
      </c>
      <c r="RKS1" s="77" t="s">
        <v>12543</v>
      </c>
      <c r="RKT1" s="77" t="s">
        <v>12544</v>
      </c>
      <c r="RKU1" s="77" t="s">
        <v>12545</v>
      </c>
      <c r="RKV1" s="77" t="s">
        <v>12546</v>
      </c>
      <c r="RKW1" s="77" t="s">
        <v>12547</v>
      </c>
      <c r="RKX1" s="77" t="s">
        <v>12548</v>
      </c>
      <c r="RKY1" s="77" t="s">
        <v>12549</v>
      </c>
      <c r="RKZ1" s="77" t="s">
        <v>12550</v>
      </c>
      <c r="RLA1" s="77" t="s">
        <v>12551</v>
      </c>
      <c r="RLB1" s="77" t="s">
        <v>12552</v>
      </c>
      <c r="RLC1" s="77" t="s">
        <v>12553</v>
      </c>
      <c r="RLD1" s="77" t="s">
        <v>12554</v>
      </c>
      <c r="RLE1" s="77" t="s">
        <v>12555</v>
      </c>
      <c r="RLF1" s="77" t="s">
        <v>12556</v>
      </c>
      <c r="RLG1" s="77" t="s">
        <v>12557</v>
      </c>
      <c r="RLH1" s="77" t="s">
        <v>12558</v>
      </c>
      <c r="RLI1" s="77" t="s">
        <v>12559</v>
      </c>
      <c r="RLJ1" s="77" t="s">
        <v>12560</v>
      </c>
      <c r="RLK1" s="77" t="s">
        <v>12561</v>
      </c>
      <c r="RLL1" s="77" t="s">
        <v>12562</v>
      </c>
      <c r="RLM1" s="77" t="s">
        <v>12563</v>
      </c>
      <c r="RLN1" s="77" t="s">
        <v>12564</v>
      </c>
      <c r="RLO1" s="77" t="s">
        <v>12565</v>
      </c>
      <c r="RLP1" s="77" t="s">
        <v>12566</v>
      </c>
      <c r="RLQ1" s="77" t="s">
        <v>12567</v>
      </c>
      <c r="RLR1" s="77" t="s">
        <v>12568</v>
      </c>
      <c r="RLS1" s="77" t="s">
        <v>12569</v>
      </c>
      <c r="RLT1" s="77" t="s">
        <v>12570</v>
      </c>
      <c r="RLU1" s="77" t="s">
        <v>12571</v>
      </c>
      <c r="RLV1" s="77" t="s">
        <v>12572</v>
      </c>
      <c r="RLW1" s="77" t="s">
        <v>12573</v>
      </c>
      <c r="RLX1" s="77" t="s">
        <v>12574</v>
      </c>
      <c r="RLY1" s="77" t="s">
        <v>12575</v>
      </c>
      <c r="RLZ1" s="77" t="s">
        <v>12576</v>
      </c>
      <c r="RMA1" s="77" t="s">
        <v>12577</v>
      </c>
      <c r="RMB1" s="77" t="s">
        <v>12578</v>
      </c>
      <c r="RMC1" s="77" t="s">
        <v>12579</v>
      </c>
      <c r="RMD1" s="77" t="s">
        <v>12580</v>
      </c>
      <c r="RME1" s="77" t="s">
        <v>12581</v>
      </c>
      <c r="RMF1" s="77" t="s">
        <v>12582</v>
      </c>
      <c r="RMG1" s="77" t="s">
        <v>12583</v>
      </c>
      <c r="RMH1" s="77" t="s">
        <v>12584</v>
      </c>
      <c r="RMI1" s="77" t="s">
        <v>12585</v>
      </c>
      <c r="RMJ1" s="77" t="s">
        <v>12586</v>
      </c>
      <c r="RMK1" s="77" t="s">
        <v>12587</v>
      </c>
      <c r="RML1" s="77" t="s">
        <v>12588</v>
      </c>
      <c r="RMM1" s="77" t="s">
        <v>12589</v>
      </c>
      <c r="RMN1" s="77" t="s">
        <v>12590</v>
      </c>
      <c r="RMO1" s="77" t="s">
        <v>12591</v>
      </c>
      <c r="RMP1" s="77" t="s">
        <v>12592</v>
      </c>
      <c r="RMQ1" s="77" t="s">
        <v>12593</v>
      </c>
      <c r="RMR1" s="77" t="s">
        <v>12594</v>
      </c>
      <c r="RMS1" s="77" t="s">
        <v>12595</v>
      </c>
      <c r="RMT1" s="77" t="s">
        <v>12596</v>
      </c>
      <c r="RMU1" s="77" t="s">
        <v>12597</v>
      </c>
      <c r="RMV1" s="77" t="s">
        <v>12598</v>
      </c>
      <c r="RMW1" s="77" t="s">
        <v>12599</v>
      </c>
      <c r="RMX1" s="77" t="s">
        <v>12600</v>
      </c>
      <c r="RMY1" s="77" t="s">
        <v>12601</v>
      </c>
      <c r="RMZ1" s="77" t="s">
        <v>12602</v>
      </c>
      <c r="RNA1" s="77" t="s">
        <v>12603</v>
      </c>
      <c r="RNB1" s="77" t="s">
        <v>12604</v>
      </c>
      <c r="RNC1" s="77" t="s">
        <v>12605</v>
      </c>
      <c r="RND1" s="77" t="s">
        <v>12606</v>
      </c>
      <c r="RNE1" s="77" t="s">
        <v>12607</v>
      </c>
      <c r="RNF1" s="77" t="s">
        <v>12608</v>
      </c>
      <c r="RNG1" s="77" t="s">
        <v>12609</v>
      </c>
      <c r="RNH1" s="77" t="s">
        <v>12610</v>
      </c>
      <c r="RNI1" s="77" t="s">
        <v>12611</v>
      </c>
      <c r="RNJ1" s="77" t="s">
        <v>12612</v>
      </c>
      <c r="RNK1" s="77" t="s">
        <v>12613</v>
      </c>
      <c r="RNL1" s="77" t="s">
        <v>12614</v>
      </c>
      <c r="RNM1" s="77" t="s">
        <v>12615</v>
      </c>
      <c r="RNN1" s="77" t="s">
        <v>12616</v>
      </c>
      <c r="RNO1" s="77" t="s">
        <v>12617</v>
      </c>
      <c r="RNP1" s="77" t="s">
        <v>12618</v>
      </c>
      <c r="RNQ1" s="77" t="s">
        <v>12619</v>
      </c>
      <c r="RNR1" s="77" t="s">
        <v>12620</v>
      </c>
      <c r="RNS1" s="77" t="s">
        <v>12621</v>
      </c>
      <c r="RNT1" s="77" t="s">
        <v>12622</v>
      </c>
      <c r="RNU1" s="77" t="s">
        <v>12623</v>
      </c>
      <c r="RNV1" s="77" t="s">
        <v>12624</v>
      </c>
      <c r="RNW1" s="77" t="s">
        <v>12625</v>
      </c>
      <c r="RNX1" s="77" t="s">
        <v>12626</v>
      </c>
      <c r="RNY1" s="77" t="s">
        <v>12627</v>
      </c>
      <c r="RNZ1" s="77" t="s">
        <v>12628</v>
      </c>
      <c r="ROA1" s="77" t="s">
        <v>12629</v>
      </c>
      <c r="ROB1" s="77" t="s">
        <v>12630</v>
      </c>
      <c r="ROC1" s="77" t="s">
        <v>12631</v>
      </c>
      <c r="ROD1" s="77" t="s">
        <v>12632</v>
      </c>
      <c r="ROE1" s="77" t="s">
        <v>12633</v>
      </c>
      <c r="ROF1" s="77" t="s">
        <v>12634</v>
      </c>
      <c r="ROG1" s="77" t="s">
        <v>12635</v>
      </c>
      <c r="ROH1" s="77" t="s">
        <v>12636</v>
      </c>
      <c r="ROI1" s="77" t="s">
        <v>12637</v>
      </c>
      <c r="ROJ1" s="77" t="s">
        <v>12638</v>
      </c>
      <c r="ROK1" s="77" t="s">
        <v>12639</v>
      </c>
      <c r="ROL1" s="77" t="s">
        <v>12640</v>
      </c>
      <c r="ROM1" s="77" t="s">
        <v>12641</v>
      </c>
      <c r="RON1" s="77" t="s">
        <v>12642</v>
      </c>
      <c r="ROO1" s="77" t="s">
        <v>12643</v>
      </c>
      <c r="ROP1" s="77" t="s">
        <v>12644</v>
      </c>
      <c r="ROQ1" s="77" t="s">
        <v>12645</v>
      </c>
      <c r="ROR1" s="77" t="s">
        <v>12646</v>
      </c>
      <c r="ROS1" s="77" t="s">
        <v>12647</v>
      </c>
      <c r="ROT1" s="77" t="s">
        <v>12648</v>
      </c>
      <c r="ROU1" s="77" t="s">
        <v>12649</v>
      </c>
      <c r="ROV1" s="77" t="s">
        <v>12650</v>
      </c>
      <c r="ROW1" s="77" t="s">
        <v>12651</v>
      </c>
      <c r="ROX1" s="77" t="s">
        <v>12652</v>
      </c>
      <c r="ROY1" s="77" t="s">
        <v>12653</v>
      </c>
      <c r="ROZ1" s="77" t="s">
        <v>12654</v>
      </c>
      <c r="RPA1" s="77" t="s">
        <v>12655</v>
      </c>
      <c r="RPB1" s="77" t="s">
        <v>12656</v>
      </c>
      <c r="RPC1" s="77" t="s">
        <v>12657</v>
      </c>
      <c r="RPD1" s="77" t="s">
        <v>12658</v>
      </c>
      <c r="RPE1" s="77" t="s">
        <v>12659</v>
      </c>
      <c r="RPF1" s="77" t="s">
        <v>12660</v>
      </c>
      <c r="RPG1" s="77" t="s">
        <v>12661</v>
      </c>
      <c r="RPH1" s="77" t="s">
        <v>12662</v>
      </c>
      <c r="RPI1" s="77" t="s">
        <v>12663</v>
      </c>
      <c r="RPJ1" s="77" t="s">
        <v>12664</v>
      </c>
      <c r="RPK1" s="77" t="s">
        <v>12665</v>
      </c>
      <c r="RPL1" s="77" t="s">
        <v>12666</v>
      </c>
      <c r="RPM1" s="77" t="s">
        <v>12667</v>
      </c>
      <c r="RPN1" s="77" t="s">
        <v>12668</v>
      </c>
      <c r="RPO1" s="77" t="s">
        <v>12669</v>
      </c>
      <c r="RPP1" s="77" t="s">
        <v>12670</v>
      </c>
      <c r="RPQ1" s="77" t="s">
        <v>12671</v>
      </c>
      <c r="RPR1" s="77" t="s">
        <v>12672</v>
      </c>
      <c r="RPS1" s="77" t="s">
        <v>12673</v>
      </c>
      <c r="RPT1" s="77" t="s">
        <v>12674</v>
      </c>
      <c r="RPU1" s="77" t="s">
        <v>12675</v>
      </c>
      <c r="RPV1" s="77" t="s">
        <v>12676</v>
      </c>
      <c r="RPW1" s="77" t="s">
        <v>12677</v>
      </c>
      <c r="RPX1" s="77" t="s">
        <v>12678</v>
      </c>
      <c r="RPY1" s="77" t="s">
        <v>12679</v>
      </c>
      <c r="RPZ1" s="77" t="s">
        <v>12680</v>
      </c>
      <c r="RQA1" s="77" t="s">
        <v>12681</v>
      </c>
      <c r="RQB1" s="77" t="s">
        <v>12682</v>
      </c>
      <c r="RQC1" s="77" t="s">
        <v>12683</v>
      </c>
      <c r="RQD1" s="77" t="s">
        <v>12684</v>
      </c>
      <c r="RQE1" s="77" t="s">
        <v>12685</v>
      </c>
      <c r="RQF1" s="77" t="s">
        <v>12686</v>
      </c>
      <c r="RQG1" s="77" t="s">
        <v>12687</v>
      </c>
      <c r="RQH1" s="77" t="s">
        <v>12688</v>
      </c>
      <c r="RQI1" s="77" t="s">
        <v>12689</v>
      </c>
      <c r="RQJ1" s="77" t="s">
        <v>12690</v>
      </c>
      <c r="RQK1" s="77" t="s">
        <v>12691</v>
      </c>
      <c r="RQL1" s="77" t="s">
        <v>12692</v>
      </c>
      <c r="RQM1" s="77" t="s">
        <v>12693</v>
      </c>
      <c r="RQN1" s="77" t="s">
        <v>12694</v>
      </c>
      <c r="RQO1" s="77" t="s">
        <v>12695</v>
      </c>
      <c r="RQP1" s="77" t="s">
        <v>12696</v>
      </c>
      <c r="RQQ1" s="77" t="s">
        <v>12697</v>
      </c>
      <c r="RQR1" s="77" t="s">
        <v>12698</v>
      </c>
      <c r="RQS1" s="77" t="s">
        <v>12699</v>
      </c>
      <c r="RQT1" s="77" t="s">
        <v>12700</v>
      </c>
      <c r="RQU1" s="77" t="s">
        <v>12701</v>
      </c>
      <c r="RQV1" s="77" t="s">
        <v>12702</v>
      </c>
      <c r="RQW1" s="77" t="s">
        <v>12703</v>
      </c>
      <c r="RQX1" s="77" t="s">
        <v>12704</v>
      </c>
      <c r="RQY1" s="77" t="s">
        <v>12705</v>
      </c>
      <c r="RQZ1" s="77" t="s">
        <v>12706</v>
      </c>
      <c r="RRA1" s="77" t="s">
        <v>12707</v>
      </c>
      <c r="RRB1" s="77" t="s">
        <v>12708</v>
      </c>
      <c r="RRC1" s="77" t="s">
        <v>12709</v>
      </c>
      <c r="RRD1" s="77" t="s">
        <v>12710</v>
      </c>
      <c r="RRE1" s="77" t="s">
        <v>12711</v>
      </c>
      <c r="RRF1" s="77" t="s">
        <v>12712</v>
      </c>
      <c r="RRG1" s="77" t="s">
        <v>12713</v>
      </c>
      <c r="RRH1" s="77" t="s">
        <v>12714</v>
      </c>
      <c r="RRI1" s="77" t="s">
        <v>12715</v>
      </c>
      <c r="RRJ1" s="77" t="s">
        <v>12716</v>
      </c>
      <c r="RRK1" s="77" t="s">
        <v>12717</v>
      </c>
      <c r="RRL1" s="77" t="s">
        <v>12718</v>
      </c>
      <c r="RRM1" s="77" t="s">
        <v>12719</v>
      </c>
      <c r="RRN1" s="77" t="s">
        <v>12720</v>
      </c>
      <c r="RRO1" s="77" t="s">
        <v>12721</v>
      </c>
      <c r="RRP1" s="77" t="s">
        <v>12722</v>
      </c>
      <c r="RRQ1" s="77" t="s">
        <v>12723</v>
      </c>
      <c r="RRR1" s="77" t="s">
        <v>12724</v>
      </c>
      <c r="RRS1" s="77" t="s">
        <v>12725</v>
      </c>
      <c r="RRT1" s="77" t="s">
        <v>12726</v>
      </c>
      <c r="RRU1" s="77" t="s">
        <v>12727</v>
      </c>
      <c r="RRV1" s="77" t="s">
        <v>12728</v>
      </c>
      <c r="RRW1" s="77" t="s">
        <v>12729</v>
      </c>
      <c r="RRX1" s="77" t="s">
        <v>12730</v>
      </c>
      <c r="RRY1" s="77" t="s">
        <v>12731</v>
      </c>
      <c r="RRZ1" s="77" t="s">
        <v>12732</v>
      </c>
      <c r="RSA1" s="77" t="s">
        <v>12733</v>
      </c>
      <c r="RSB1" s="77" t="s">
        <v>12734</v>
      </c>
      <c r="RSC1" s="77" t="s">
        <v>12735</v>
      </c>
      <c r="RSD1" s="77" t="s">
        <v>12736</v>
      </c>
      <c r="RSE1" s="77" t="s">
        <v>12737</v>
      </c>
      <c r="RSF1" s="77" t="s">
        <v>12738</v>
      </c>
      <c r="RSG1" s="77" t="s">
        <v>12739</v>
      </c>
      <c r="RSH1" s="77" t="s">
        <v>12740</v>
      </c>
      <c r="RSI1" s="77" t="s">
        <v>12741</v>
      </c>
      <c r="RSJ1" s="77" t="s">
        <v>12742</v>
      </c>
      <c r="RSK1" s="77" t="s">
        <v>12743</v>
      </c>
      <c r="RSL1" s="77" t="s">
        <v>12744</v>
      </c>
      <c r="RSM1" s="77" t="s">
        <v>12745</v>
      </c>
      <c r="RSN1" s="77" t="s">
        <v>12746</v>
      </c>
      <c r="RSO1" s="77" t="s">
        <v>12747</v>
      </c>
      <c r="RSP1" s="77" t="s">
        <v>12748</v>
      </c>
      <c r="RSQ1" s="77" t="s">
        <v>12749</v>
      </c>
      <c r="RSR1" s="77" t="s">
        <v>12750</v>
      </c>
      <c r="RSS1" s="77" t="s">
        <v>12751</v>
      </c>
      <c r="RST1" s="77" t="s">
        <v>12752</v>
      </c>
      <c r="RSU1" s="77" t="s">
        <v>12753</v>
      </c>
      <c r="RSV1" s="77" t="s">
        <v>12754</v>
      </c>
      <c r="RSW1" s="77" t="s">
        <v>12755</v>
      </c>
      <c r="RSX1" s="77" t="s">
        <v>12756</v>
      </c>
      <c r="RSY1" s="77" t="s">
        <v>12757</v>
      </c>
      <c r="RSZ1" s="77" t="s">
        <v>12758</v>
      </c>
      <c r="RTA1" s="77" t="s">
        <v>12759</v>
      </c>
      <c r="RTB1" s="77" t="s">
        <v>12760</v>
      </c>
      <c r="RTC1" s="77" t="s">
        <v>12761</v>
      </c>
      <c r="RTD1" s="77" t="s">
        <v>12762</v>
      </c>
      <c r="RTE1" s="77" t="s">
        <v>12763</v>
      </c>
      <c r="RTF1" s="77" t="s">
        <v>12764</v>
      </c>
      <c r="RTG1" s="77" t="s">
        <v>12765</v>
      </c>
      <c r="RTH1" s="77" t="s">
        <v>12766</v>
      </c>
      <c r="RTI1" s="77" t="s">
        <v>12767</v>
      </c>
      <c r="RTJ1" s="77" t="s">
        <v>12768</v>
      </c>
      <c r="RTK1" s="77" t="s">
        <v>12769</v>
      </c>
      <c r="RTL1" s="77" t="s">
        <v>12770</v>
      </c>
      <c r="RTM1" s="77" t="s">
        <v>12771</v>
      </c>
      <c r="RTN1" s="77" t="s">
        <v>12772</v>
      </c>
      <c r="RTO1" s="77" t="s">
        <v>12773</v>
      </c>
      <c r="RTP1" s="77" t="s">
        <v>12774</v>
      </c>
      <c r="RTQ1" s="77" t="s">
        <v>12775</v>
      </c>
      <c r="RTR1" s="77" t="s">
        <v>12776</v>
      </c>
      <c r="RTS1" s="77" t="s">
        <v>12777</v>
      </c>
      <c r="RTT1" s="77" t="s">
        <v>12778</v>
      </c>
      <c r="RTU1" s="77" t="s">
        <v>12779</v>
      </c>
      <c r="RTV1" s="77" t="s">
        <v>12780</v>
      </c>
      <c r="RTW1" s="77" t="s">
        <v>12781</v>
      </c>
      <c r="RTX1" s="77" t="s">
        <v>12782</v>
      </c>
      <c r="RTY1" s="77" t="s">
        <v>12783</v>
      </c>
      <c r="RTZ1" s="77" t="s">
        <v>12784</v>
      </c>
      <c r="RUA1" s="77" t="s">
        <v>12785</v>
      </c>
      <c r="RUB1" s="77" t="s">
        <v>12786</v>
      </c>
      <c r="RUC1" s="77" t="s">
        <v>12787</v>
      </c>
      <c r="RUD1" s="77" t="s">
        <v>12788</v>
      </c>
      <c r="RUE1" s="77" t="s">
        <v>12789</v>
      </c>
      <c r="RUF1" s="77" t="s">
        <v>12790</v>
      </c>
      <c r="RUG1" s="77" t="s">
        <v>12791</v>
      </c>
      <c r="RUH1" s="77" t="s">
        <v>12792</v>
      </c>
      <c r="RUI1" s="77" t="s">
        <v>12793</v>
      </c>
      <c r="RUJ1" s="77" t="s">
        <v>12794</v>
      </c>
      <c r="RUK1" s="77" t="s">
        <v>12795</v>
      </c>
      <c r="RUL1" s="77" t="s">
        <v>12796</v>
      </c>
      <c r="RUM1" s="77" t="s">
        <v>12797</v>
      </c>
      <c r="RUN1" s="77" t="s">
        <v>12798</v>
      </c>
      <c r="RUO1" s="77" t="s">
        <v>12799</v>
      </c>
      <c r="RUP1" s="77" t="s">
        <v>12800</v>
      </c>
      <c r="RUQ1" s="77" t="s">
        <v>12801</v>
      </c>
      <c r="RUR1" s="77" t="s">
        <v>12802</v>
      </c>
      <c r="RUS1" s="77" t="s">
        <v>12803</v>
      </c>
      <c r="RUT1" s="77" t="s">
        <v>12804</v>
      </c>
      <c r="RUU1" s="77" t="s">
        <v>12805</v>
      </c>
      <c r="RUV1" s="77" t="s">
        <v>12806</v>
      </c>
      <c r="RUW1" s="77" t="s">
        <v>12807</v>
      </c>
      <c r="RUX1" s="77" t="s">
        <v>12808</v>
      </c>
      <c r="RUY1" s="77" t="s">
        <v>12809</v>
      </c>
      <c r="RUZ1" s="77" t="s">
        <v>12810</v>
      </c>
      <c r="RVA1" s="77" t="s">
        <v>12811</v>
      </c>
      <c r="RVB1" s="77" t="s">
        <v>12812</v>
      </c>
      <c r="RVC1" s="77" t="s">
        <v>12813</v>
      </c>
      <c r="RVD1" s="77" t="s">
        <v>12814</v>
      </c>
      <c r="RVE1" s="77" t="s">
        <v>12815</v>
      </c>
      <c r="RVF1" s="77" t="s">
        <v>12816</v>
      </c>
      <c r="RVG1" s="77" t="s">
        <v>12817</v>
      </c>
      <c r="RVH1" s="77" t="s">
        <v>12818</v>
      </c>
      <c r="RVI1" s="77" t="s">
        <v>12819</v>
      </c>
      <c r="RVJ1" s="77" t="s">
        <v>12820</v>
      </c>
      <c r="RVK1" s="77" t="s">
        <v>12821</v>
      </c>
      <c r="RVL1" s="77" t="s">
        <v>12822</v>
      </c>
      <c r="RVM1" s="77" t="s">
        <v>12823</v>
      </c>
      <c r="RVN1" s="77" t="s">
        <v>12824</v>
      </c>
      <c r="RVO1" s="77" t="s">
        <v>12825</v>
      </c>
      <c r="RVP1" s="77" t="s">
        <v>12826</v>
      </c>
      <c r="RVQ1" s="77" t="s">
        <v>12827</v>
      </c>
      <c r="RVR1" s="77" t="s">
        <v>12828</v>
      </c>
      <c r="RVS1" s="77" t="s">
        <v>12829</v>
      </c>
      <c r="RVT1" s="77" t="s">
        <v>12830</v>
      </c>
      <c r="RVU1" s="77" t="s">
        <v>12831</v>
      </c>
      <c r="RVV1" s="77" t="s">
        <v>12832</v>
      </c>
      <c r="RVW1" s="77" t="s">
        <v>12833</v>
      </c>
      <c r="RVX1" s="77" t="s">
        <v>12834</v>
      </c>
      <c r="RVY1" s="77" t="s">
        <v>12835</v>
      </c>
      <c r="RVZ1" s="77" t="s">
        <v>12836</v>
      </c>
      <c r="RWA1" s="77" t="s">
        <v>12837</v>
      </c>
      <c r="RWB1" s="77" t="s">
        <v>12838</v>
      </c>
      <c r="RWC1" s="77" t="s">
        <v>12839</v>
      </c>
      <c r="RWD1" s="77" t="s">
        <v>12840</v>
      </c>
      <c r="RWE1" s="77" t="s">
        <v>12841</v>
      </c>
      <c r="RWF1" s="77" t="s">
        <v>12842</v>
      </c>
      <c r="RWG1" s="77" t="s">
        <v>12843</v>
      </c>
      <c r="RWH1" s="77" t="s">
        <v>12844</v>
      </c>
      <c r="RWI1" s="77" t="s">
        <v>12845</v>
      </c>
      <c r="RWJ1" s="77" t="s">
        <v>12846</v>
      </c>
      <c r="RWK1" s="77" t="s">
        <v>12847</v>
      </c>
      <c r="RWL1" s="77" t="s">
        <v>12848</v>
      </c>
      <c r="RWM1" s="77" t="s">
        <v>12849</v>
      </c>
      <c r="RWN1" s="77" t="s">
        <v>12850</v>
      </c>
      <c r="RWO1" s="77" t="s">
        <v>12851</v>
      </c>
      <c r="RWP1" s="77" t="s">
        <v>12852</v>
      </c>
      <c r="RWQ1" s="77" t="s">
        <v>12853</v>
      </c>
      <c r="RWR1" s="77" t="s">
        <v>12854</v>
      </c>
      <c r="RWS1" s="77" t="s">
        <v>12855</v>
      </c>
      <c r="RWT1" s="77" t="s">
        <v>12856</v>
      </c>
      <c r="RWU1" s="77" t="s">
        <v>12857</v>
      </c>
      <c r="RWV1" s="77" t="s">
        <v>12858</v>
      </c>
      <c r="RWW1" s="77" t="s">
        <v>12859</v>
      </c>
      <c r="RWX1" s="77" t="s">
        <v>12860</v>
      </c>
      <c r="RWY1" s="77" t="s">
        <v>12861</v>
      </c>
      <c r="RWZ1" s="77" t="s">
        <v>12862</v>
      </c>
      <c r="RXA1" s="77" t="s">
        <v>12863</v>
      </c>
      <c r="RXB1" s="77" t="s">
        <v>12864</v>
      </c>
      <c r="RXC1" s="77" t="s">
        <v>12865</v>
      </c>
      <c r="RXD1" s="77" t="s">
        <v>12866</v>
      </c>
      <c r="RXE1" s="77" t="s">
        <v>12867</v>
      </c>
      <c r="RXF1" s="77" t="s">
        <v>12868</v>
      </c>
      <c r="RXG1" s="77" t="s">
        <v>12869</v>
      </c>
      <c r="RXH1" s="77" t="s">
        <v>12870</v>
      </c>
      <c r="RXI1" s="77" t="s">
        <v>12871</v>
      </c>
      <c r="RXJ1" s="77" t="s">
        <v>12872</v>
      </c>
      <c r="RXK1" s="77" t="s">
        <v>12873</v>
      </c>
      <c r="RXL1" s="77" t="s">
        <v>12874</v>
      </c>
      <c r="RXM1" s="77" t="s">
        <v>12875</v>
      </c>
      <c r="RXN1" s="77" t="s">
        <v>12876</v>
      </c>
      <c r="RXO1" s="77" t="s">
        <v>12877</v>
      </c>
      <c r="RXP1" s="77" t="s">
        <v>12878</v>
      </c>
      <c r="RXQ1" s="77" t="s">
        <v>12879</v>
      </c>
      <c r="RXR1" s="77" t="s">
        <v>12880</v>
      </c>
      <c r="RXS1" s="77" t="s">
        <v>12881</v>
      </c>
      <c r="RXT1" s="77" t="s">
        <v>12882</v>
      </c>
      <c r="RXU1" s="77" t="s">
        <v>12883</v>
      </c>
      <c r="RXV1" s="77" t="s">
        <v>12884</v>
      </c>
      <c r="RXW1" s="77" t="s">
        <v>12885</v>
      </c>
      <c r="RXX1" s="77" t="s">
        <v>12886</v>
      </c>
      <c r="RXY1" s="77" t="s">
        <v>12887</v>
      </c>
      <c r="RXZ1" s="77" t="s">
        <v>12888</v>
      </c>
      <c r="RYA1" s="77" t="s">
        <v>12889</v>
      </c>
      <c r="RYB1" s="77" t="s">
        <v>12890</v>
      </c>
      <c r="RYC1" s="77" t="s">
        <v>12891</v>
      </c>
      <c r="RYD1" s="77" t="s">
        <v>12892</v>
      </c>
      <c r="RYE1" s="77" t="s">
        <v>12893</v>
      </c>
      <c r="RYF1" s="77" t="s">
        <v>12894</v>
      </c>
      <c r="RYG1" s="77" t="s">
        <v>12895</v>
      </c>
      <c r="RYH1" s="77" t="s">
        <v>12896</v>
      </c>
      <c r="RYI1" s="77" t="s">
        <v>12897</v>
      </c>
      <c r="RYJ1" s="77" t="s">
        <v>12898</v>
      </c>
      <c r="RYK1" s="77" t="s">
        <v>12899</v>
      </c>
      <c r="RYL1" s="77" t="s">
        <v>12900</v>
      </c>
      <c r="RYM1" s="77" t="s">
        <v>12901</v>
      </c>
      <c r="RYN1" s="77" t="s">
        <v>12902</v>
      </c>
      <c r="RYO1" s="77" t="s">
        <v>12903</v>
      </c>
      <c r="RYP1" s="77" t="s">
        <v>12904</v>
      </c>
      <c r="RYQ1" s="77" t="s">
        <v>12905</v>
      </c>
      <c r="RYR1" s="77" t="s">
        <v>12906</v>
      </c>
      <c r="RYS1" s="77" t="s">
        <v>12907</v>
      </c>
      <c r="RYT1" s="77" t="s">
        <v>12908</v>
      </c>
      <c r="RYU1" s="77" t="s">
        <v>12909</v>
      </c>
      <c r="RYV1" s="77" t="s">
        <v>12910</v>
      </c>
      <c r="RYW1" s="77" t="s">
        <v>12911</v>
      </c>
      <c r="RYX1" s="77" t="s">
        <v>12912</v>
      </c>
      <c r="RYY1" s="77" t="s">
        <v>12913</v>
      </c>
      <c r="RYZ1" s="77" t="s">
        <v>12914</v>
      </c>
      <c r="RZA1" s="77" t="s">
        <v>12915</v>
      </c>
      <c r="RZB1" s="77" t="s">
        <v>12916</v>
      </c>
      <c r="RZC1" s="77" t="s">
        <v>12917</v>
      </c>
      <c r="RZD1" s="77" t="s">
        <v>12918</v>
      </c>
      <c r="RZE1" s="77" t="s">
        <v>12919</v>
      </c>
      <c r="RZF1" s="77" t="s">
        <v>12920</v>
      </c>
      <c r="RZG1" s="77" t="s">
        <v>12921</v>
      </c>
      <c r="RZH1" s="77" t="s">
        <v>12922</v>
      </c>
      <c r="RZI1" s="77" t="s">
        <v>12923</v>
      </c>
      <c r="RZJ1" s="77" t="s">
        <v>12924</v>
      </c>
      <c r="RZK1" s="77" t="s">
        <v>12925</v>
      </c>
      <c r="RZL1" s="77" t="s">
        <v>12926</v>
      </c>
      <c r="RZM1" s="77" t="s">
        <v>12927</v>
      </c>
      <c r="RZN1" s="77" t="s">
        <v>12928</v>
      </c>
      <c r="RZO1" s="77" t="s">
        <v>12929</v>
      </c>
      <c r="RZP1" s="77" t="s">
        <v>12930</v>
      </c>
      <c r="RZQ1" s="77" t="s">
        <v>12931</v>
      </c>
      <c r="RZR1" s="77" t="s">
        <v>12932</v>
      </c>
      <c r="RZS1" s="77" t="s">
        <v>12933</v>
      </c>
      <c r="RZT1" s="77" t="s">
        <v>12934</v>
      </c>
      <c r="RZU1" s="77" t="s">
        <v>12935</v>
      </c>
      <c r="RZV1" s="77" t="s">
        <v>12936</v>
      </c>
      <c r="RZW1" s="77" t="s">
        <v>12937</v>
      </c>
      <c r="RZX1" s="77" t="s">
        <v>12938</v>
      </c>
      <c r="RZY1" s="77" t="s">
        <v>12939</v>
      </c>
      <c r="RZZ1" s="77" t="s">
        <v>12940</v>
      </c>
      <c r="SAA1" s="77" t="s">
        <v>12941</v>
      </c>
      <c r="SAB1" s="77" t="s">
        <v>12942</v>
      </c>
      <c r="SAC1" s="77" t="s">
        <v>12943</v>
      </c>
      <c r="SAD1" s="77" t="s">
        <v>12944</v>
      </c>
      <c r="SAE1" s="77" t="s">
        <v>12945</v>
      </c>
      <c r="SAF1" s="77" t="s">
        <v>12946</v>
      </c>
      <c r="SAG1" s="77" t="s">
        <v>12947</v>
      </c>
      <c r="SAH1" s="77" t="s">
        <v>12948</v>
      </c>
      <c r="SAI1" s="77" t="s">
        <v>12949</v>
      </c>
      <c r="SAJ1" s="77" t="s">
        <v>12950</v>
      </c>
      <c r="SAK1" s="77" t="s">
        <v>12951</v>
      </c>
      <c r="SAL1" s="77" t="s">
        <v>12952</v>
      </c>
      <c r="SAM1" s="77" t="s">
        <v>12953</v>
      </c>
      <c r="SAN1" s="77" t="s">
        <v>12954</v>
      </c>
      <c r="SAO1" s="77" t="s">
        <v>12955</v>
      </c>
      <c r="SAP1" s="77" t="s">
        <v>12956</v>
      </c>
      <c r="SAQ1" s="77" t="s">
        <v>12957</v>
      </c>
      <c r="SAR1" s="77" t="s">
        <v>12958</v>
      </c>
      <c r="SAS1" s="77" t="s">
        <v>12959</v>
      </c>
      <c r="SAT1" s="77" t="s">
        <v>12960</v>
      </c>
      <c r="SAU1" s="77" t="s">
        <v>12961</v>
      </c>
      <c r="SAV1" s="77" t="s">
        <v>12962</v>
      </c>
      <c r="SAW1" s="77" t="s">
        <v>12963</v>
      </c>
      <c r="SAX1" s="77" t="s">
        <v>12964</v>
      </c>
      <c r="SAY1" s="77" t="s">
        <v>12965</v>
      </c>
      <c r="SAZ1" s="77" t="s">
        <v>12966</v>
      </c>
      <c r="SBA1" s="77" t="s">
        <v>12967</v>
      </c>
      <c r="SBB1" s="77" t="s">
        <v>12968</v>
      </c>
      <c r="SBC1" s="77" t="s">
        <v>12969</v>
      </c>
      <c r="SBD1" s="77" t="s">
        <v>12970</v>
      </c>
      <c r="SBE1" s="77" t="s">
        <v>12971</v>
      </c>
      <c r="SBF1" s="77" t="s">
        <v>12972</v>
      </c>
      <c r="SBG1" s="77" t="s">
        <v>12973</v>
      </c>
      <c r="SBH1" s="77" t="s">
        <v>12974</v>
      </c>
      <c r="SBI1" s="77" t="s">
        <v>12975</v>
      </c>
      <c r="SBJ1" s="77" t="s">
        <v>12976</v>
      </c>
      <c r="SBK1" s="77" t="s">
        <v>12977</v>
      </c>
      <c r="SBL1" s="77" t="s">
        <v>12978</v>
      </c>
      <c r="SBM1" s="77" t="s">
        <v>12979</v>
      </c>
      <c r="SBN1" s="77" t="s">
        <v>12980</v>
      </c>
      <c r="SBO1" s="77" t="s">
        <v>12981</v>
      </c>
      <c r="SBP1" s="77" t="s">
        <v>12982</v>
      </c>
      <c r="SBQ1" s="77" t="s">
        <v>12983</v>
      </c>
      <c r="SBR1" s="77" t="s">
        <v>12984</v>
      </c>
      <c r="SBS1" s="77" t="s">
        <v>12985</v>
      </c>
      <c r="SBT1" s="77" t="s">
        <v>12986</v>
      </c>
      <c r="SBU1" s="77" t="s">
        <v>12987</v>
      </c>
      <c r="SBV1" s="77" t="s">
        <v>12988</v>
      </c>
      <c r="SBW1" s="77" t="s">
        <v>12989</v>
      </c>
      <c r="SBX1" s="77" t="s">
        <v>12990</v>
      </c>
      <c r="SBY1" s="77" t="s">
        <v>12991</v>
      </c>
      <c r="SBZ1" s="77" t="s">
        <v>12992</v>
      </c>
      <c r="SCA1" s="77" t="s">
        <v>12993</v>
      </c>
      <c r="SCB1" s="77" t="s">
        <v>12994</v>
      </c>
      <c r="SCC1" s="77" t="s">
        <v>12995</v>
      </c>
      <c r="SCD1" s="77" t="s">
        <v>12996</v>
      </c>
      <c r="SCE1" s="77" t="s">
        <v>12997</v>
      </c>
      <c r="SCF1" s="77" t="s">
        <v>12998</v>
      </c>
      <c r="SCG1" s="77" t="s">
        <v>12999</v>
      </c>
      <c r="SCH1" s="77" t="s">
        <v>13000</v>
      </c>
      <c r="SCI1" s="77" t="s">
        <v>13001</v>
      </c>
      <c r="SCJ1" s="77" t="s">
        <v>13002</v>
      </c>
      <c r="SCK1" s="77" t="s">
        <v>13003</v>
      </c>
      <c r="SCL1" s="77" t="s">
        <v>13004</v>
      </c>
      <c r="SCM1" s="77" t="s">
        <v>13005</v>
      </c>
      <c r="SCN1" s="77" t="s">
        <v>13006</v>
      </c>
      <c r="SCO1" s="77" t="s">
        <v>13007</v>
      </c>
      <c r="SCP1" s="77" t="s">
        <v>13008</v>
      </c>
      <c r="SCQ1" s="77" t="s">
        <v>13009</v>
      </c>
      <c r="SCR1" s="77" t="s">
        <v>13010</v>
      </c>
      <c r="SCS1" s="77" t="s">
        <v>13011</v>
      </c>
      <c r="SCT1" s="77" t="s">
        <v>13012</v>
      </c>
      <c r="SCU1" s="77" t="s">
        <v>13013</v>
      </c>
      <c r="SCV1" s="77" t="s">
        <v>13014</v>
      </c>
      <c r="SCW1" s="77" t="s">
        <v>13015</v>
      </c>
      <c r="SCX1" s="77" t="s">
        <v>13016</v>
      </c>
      <c r="SCY1" s="77" t="s">
        <v>13017</v>
      </c>
      <c r="SCZ1" s="77" t="s">
        <v>13018</v>
      </c>
      <c r="SDA1" s="77" t="s">
        <v>13019</v>
      </c>
      <c r="SDB1" s="77" t="s">
        <v>13020</v>
      </c>
      <c r="SDC1" s="77" t="s">
        <v>13021</v>
      </c>
      <c r="SDD1" s="77" t="s">
        <v>13022</v>
      </c>
      <c r="SDE1" s="77" t="s">
        <v>13023</v>
      </c>
      <c r="SDF1" s="77" t="s">
        <v>13024</v>
      </c>
      <c r="SDG1" s="77" t="s">
        <v>13025</v>
      </c>
      <c r="SDH1" s="77" t="s">
        <v>13026</v>
      </c>
      <c r="SDI1" s="77" t="s">
        <v>13027</v>
      </c>
      <c r="SDJ1" s="77" t="s">
        <v>13028</v>
      </c>
      <c r="SDK1" s="77" t="s">
        <v>13029</v>
      </c>
      <c r="SDL1" s="77" t="s">
        <v>13030</v>
      </c>
      <c r="SDM1" s="77" t="s">
        <v>13031</v>
      </c>
      <c r="SDN1" s="77" t="s">
        <v>13032</v>
      </c>
      <c r="SDO1" s="77" t="s">
        <v>13033</v>
      </c>
      <c r="SDP1" s="77" t="s">
        <v>13034</v>
      </c>
      <c r="SDQ1" s="77" t="s">
        <v>13035</v>
      </c>
      <c r="SDR1" s="77" t="s">
        <v>13036</v>
      </c>
      <c r="SDS1" s="77" t="s">
        <v>13037</v>
      </c>
      <c r="SDT1" s="77" t="s">
        <v>13038</v>
      </c>
      <c r="SDU1" s="77" t="s">
        <v>13039</v>
      </c>
      <c r="SDV1" s="77" t="s">
        <v>13040</v>
      </c>
      <c r="SDW1" s="77" t="s">
        <v>13041</v>
      </c>
      <c r="SDX1" s="77" t="s">
        <v>13042</v>
      </c>
      <c r="SDY1" s="77" t="s">
        <v>13043</v>
      </c>
      <c r="SDZ1" s="77" t="s">
        <v>13044</v>
      </c>
      <c r="SEA1" s="77" t="s">
        <v>13045</v>
      </c>
      <c r="SEB1" s="77" t="s">
        <v>13046</v>
      </c>
      <c r="SEC1" s="77" t="s">
        <v>13047</v>
      </c>
      <c r="SED1" s="77" t="s">
        <v>13048</v>
      </c>
      <c r="SEE1" s="77" t="s">
        <v>13049</v>
      </c>
      <c r="SEF1" s="77" t="s">
        <v>13050</v>
      </c>
      <c r="SEG1" s="77" t="s">
        <v>13051</v>
      </c>
      <c r="SEH1" s="77" t="s">
        <v>13052</v>
      </c>
      <c r="SEI1" s="77" t="s">
        <v>13053</v>
      </c>
      <c r="SEJ1" s="77" t="s">
        <v>13054</v>
      </c>
      <c r="SEK1" s="77" t="s">
        <v>13055</v>
      </c>
      <c r="SEL1" s="77" t="s">
        <v>13056</v>
      </c>
      <c r="SEM1" s="77" t="s">
        <v>13057</v>
      </c>
      <c r="SEN1" s="77" t="s">
        <v>13058</v>
      </c>
      <c r="SEO1" s="77" t="s">
        <v>13059</v>
      </c>
      <c r="SEP1" s="77" t="s">
        <v>13060</v>
      </c>
      <c r="SEQ1" s="77" t="s">
        <v>13061</v>
      </c>
      <c r="SER1" s="77" t="s">
        <v>13062</v>
      </c>
      <c r="SES1" s="77" t="s">
        <v>13063</v>
      </c>
      <c r="SET1" s="77" t="s">
        <v>13064</v>
      </c>
      <c r="SEU1" s="77" t="s">
        <v>13065</v>
      </c>
      <c r="SEV1" s="77" t="s">
        <v>13066</v>
      </c>
      <c r="SEW1" s="77" t="s">
        <v>13067</v>
      </c>
      <c r="SEX1" s="77" t="s">
        <v>13068</v>
      </c>
      <c r="SEY1" s="77" t="s">
        <v>13069</v>
      </c>
      <c r="SEZ1" s="77" t="s">
        <v>13070</v>
      </c>
      <c r="SFA1" s="77" t="s">
        <v>13071</v>
      </c>
      <c r="SFB1" s="77" t="s">
        <v>13072</v>
      </c>
      <c r="SFC1" s="77" t="s">
        <v>13073</v>
      </c>
      <c r="SFD1" s="77" t="s">
        <v>13074</v>
      </c>
      <c r="SFE1" s="77" t="s">
        <v>13075</v>
      </c>
      <c r="SFF1" s="77" t="s">
        <v>13076</v>
      </c>
      <c r="SFG1" s="77" t="s">
        <v>13077</v>
      </c>
      <c r="SFH1" s="77" t="s">
        <v>13078</v>
      </c>
      <c r="SFI1" s="77" t="s">
        <v>13079</v>
      </c>
      <c r="SFJ1" s="77" t="s">
        <v>13080</v>
      </c>
      <c r="SFK1" s="77" t="s">
        <v>13081</v>
      </c>
      <c r="SFL1" s="77" t="s">
        <v>13082</v>
      </c>
      <c r="SFM1" s="77" t="s">
        <v>13083</v>
      </c>
      <c r="SFN1" s="77" t="s">
        <v>13084</v>
      </c>
      <c r="SFO1" s="77" t="s">
        <v>13085</v>
      </c>
      <c r="SFP1" s="77" t="s">
        <v>13086</v>
      </c>
      <c r="SFQ1" s="77" t="s">
        <v>13087</v>
      </c>
      <c r="SFR1" s="77" t="s">
        <v>13088</v>
      </c>
      <c r="SFS1" s="77" t="s">
        <v>13089</v>
      </c>
      <c r="SFT1" s="77" t="s">
        <v>13090</v>
      </c>
      <c r="SFU1" s="77" t="s">
        <v>13091</v>
      </c>
      <c r="SFV1" s="77" t="s">
        <v>13092</v>
      </c>
      <c r="SFW1" s="77" t="s">
        <v>13093</v>
      </c>
      <c r="SFX1" s="77" t="s">
        <v>13094</v>
      </c>
      <c r="SFY1" s="77" t="s">
        <v>13095</v>
      </c>
      <c r="SFZ1" s="77" t="s">
        <v>13096</v>
      </c>
      <c r="SGA1" s="77" t="s">
        <v>13097</v>
      </c>
      <c r="SGB1" s="77" t="s">
        <v>13098</v>
      </c>
      <c r="SGC1" s="77" t="s">
        <v>13099</v>
      </c>
      <c r="SGD1" s="77" t="s">
        <v>13100</v>
      </c>
      <c r="SGE1" s="77" t="s">
        <v>13101</v>
      </c>
      <c r="SGF1" s="77" t="s">
        <v>13102</v>
      </c>
      <c r="SGG1" s="77" t="s">
        <v>13103</v>
      </c>
      <c r="SGH1" s="77" t="s">
        <v>13104</v>
      </c>
      <c r="SGI1" s="77" t="s">
        <v>13105</v>
      </c>
      <c r="SGJ1" s="77" t="s">
        <v>13106</v>
      </c>
      <c r="SGK1" s="77" t="s">
        <v>13107</v>
      </c>
      <c r="SGL1" s="77" t="s">
        <v>13108</v>
      </c>
      <c r="SGM1" s="77" t="s">
        <v>13109</v>
      </c>
      <c r="SGN1" s="77" t="s">
        <v>13110</v>
      </c>
      <c r="SGO1" s="77" t="s">
        <v>13111</v>
      </c>
      <c r="SGP1" s="77" t="s">
        <v>13112</v>
      </c>
      <c r="SGQ1" s="77" t="s">
        <v>13113</v>
      </c>
      <c r="SGR1" s="77" t="s">
        <v>13114</v>
      </c>
      <c r="SGS1" s="77" t="s">
        <v>13115</v>
      </c>
      <c r="SGT1" s="77" t="s">
        <v>13116</v>
      </c>
      <c r="SGU1" s="77" t="s">
        <v>13117</v>
      </c>
      <c r="SGV1" s="77" t="s">
        <v>13118</v>
      </c>
      <c r="SGW1" s="77" t="s">
        <v>13119</v>
      </c>
      <c r="SGX1" s="77" t="s">
        <v>13120</v>
      </c>
      <c r="SGY1" s="77" t="s">
        <v>13121</v>
      </c>
      <c r="SGZ1" s="77" t="s">
        <v>13122</v>
      </c>
      <c r="SHA1" s="77" t="s">
        <v>13123</v>
      </c>
      <c r="SHB1" s="77" t="s">
        <v>13124</v>
      </c>
      <c r="SHC1" s="77" t="s">
        <v>13125</v>
      </c>
      <c r="SHD1" s="77" t="s">
        <v>13126</v>
      </c>
      <c r="SHE1" s="77" t="s">
        <v>13127</v>
      </c>
      <c r="SHF1" s="77" t="s">
        <v>13128</v>
      </c>
      <c r="SHG1" s="77" t="s">
        <v>13129</v>
      </c>
      <c r="SHH1" s="77" t="s">
        <v>13130</v>
      </c>
      <c r="SHI1" s="77" t="s">
        <v>13131</v>
      </c>
      <c r="SHJ1" s="77" t="s">
        <v>13132</v>
      </c>
      <c r="SHK1" s="77" t="s">
        <v>13133</v>
      </c>
      <c r="SHL1" s="77" t="s">
        <v>13134</v>
      </c>
      <c r="SHM1" s="77" t="s">
        <v>13135</v>
      </c>
      <c r="SHN1" s="77" t="s">
        <v>13136</v>
      </c>
      <c r="SHO1" s="77" t="s">
        <v>13137</v>
      </c>
      <c r="SHP1" s="77" t="s">
        <v>13138</v>
      </c>
      <c r="SHQ1" s="77" t="s">
        <v>13139</v>
      </c>
      <c r="SHR1" s="77" t="s">
        <v>13140</v>
      </c>
      <c r="SHS1" s="77" t="s">
        <v>13141</v>
      </c>
      <c r="SHT1" s="77" t="s">
        <v>13142</v>
      </c>
      <c r="SHU1" s="77" t="s">
        <v>13143</v>
      </c>
      <c r="SHV1" s="77" t="s">
        <v>13144</v>
      </c>
      <c r="SHW1" s="77" t="s">
        <v>13145</v>
      </c>
      <c r="SHX1" s="77" t="s">
        <v>13146</v>
      </c>
      <c r="SHY1" s="77" t="s">
        <v>13147</v>
      </c>
      <c r="SHZ1" s="77" t="s">
        <v>13148</v>
      </c>
      <c r="SIA1" s="77" t="s">
        <v>13149</v>
      </c>
      <c r="SIB1" s="77" t="s">
        <v>13150</v>
      </c>
      <c r="SIC1" s="77" t="s">
        <v>13151</v>
      </c>
      <c r="SID1" s="77" t="s">
        <v>13152</v>
      </c>
      <c r="SIE1" s="77" t="s">
        <v>13153</v>
      </c>
      <c r="SIF1" s="77" t="s">
        <v>13154</v>
      </c>
      <c r="SIG1" s="77" t="s">
        <v>13155</v>
      </c>
      <c r="SIH1" s="77" t="s">
        <v>13156</v>
      </c>
      <c r="SII1" s="77" t="s">
        <v>13157</v>
      </c>
      <c r="SIJ1" s="77" t="s">
        <v>13158</v>
      </c>
      <c r="SIK1" s="77" t="s">
        <v>13159</v>
      </c>
      <c r="SIL1" s="77" t="s">
        <v>13160</v>
      </c>
      <c r="SIM1" s="77" t="s">
        <v>13161</v>
      </c>
      <c r="SIN1" s="77" t="s">
        <v>13162</v>
      </c>
      <c r="SIO1" s="77" t="s">
        <v>13163</v>
      </c>
      <c r="SIP1" s="77" t="s">
        <v>13164</v>
      </c>
      <c r="SIQ1" s="77" t="s">
        <v>13165</v>
      </c>
      <c r="SIR1" s="77" t="s">
        <v>13166</v>
      </c>
      <c r="SIS1" s="77" t="s">
        <v>13167</v>
      </c>
      <c r="SIT1" s="77" t="s">
        <v>13168</v>
      </c>
      <c r="SIU1" s="77" t="s">
        <v>13169</v>
      </c>
      <c r="SIV1" s="77" t="s">
        <v>13170</v>
      </c>
      <c r="SIW1" s="77" t="s">
        <v>13171</v>
      </c>
      <c r="SIX1" s="77" t="s">
        <v>13172</v>
      </c>
      <c r="SIY1" s="77" t="s">
        <v>13173</v>
      </c>
      <c r="SIZ1" s="77" t="s">
        <v>13174</v>
      </c>
      <c r="SJA1" s="77" t="s">
        <v>13175</v>
      </c>
      <c r="SJB1" s="77" t="s">
        <v>13176</v>
      </c>
      <c r="SJC1" s="77" t="s">
        <v>13177</v>
      </c>
      <c r="SJD1" s="77" t="s">
        <v>13178</v>
      </c>
      <c r="SJE1" s="77" t="s">
        <v>13179</v>
      </c>
      <c r="SJF1" s="77" t="s">
        <v>13180</v>
      </c>
      <c r="SJG1" s="77" t="s">
        <v>13181</v>
      </c>
      <c r="SJH1" s="77" t="s">
        <v>13182</v>
      </c>
      <c r="SJI1" s="77" t="s">
        <v>13183</v>
      </c>
      <c r="SJJ1" s="77" t="s">
        <v>13184</v>
      </c>
      <c r="SJK1" s="77" t="s">
        <v>13185</v>
      </c>
      <c r="SJL1" s="77" t="s">
        <v>13186</v>
      </c>
      <c r="SJM1" s="77" t="s">
        <v>13187</v>
      </c>
      <c r="SJN1" s="77" t="s">
        <v>13188</v>
      </c>
      <c r="SJO1" s="77" t="s">
        <v>13189</v>
      </c>
      <c r="SJP1" s="77" t="s">
        <v>13190</v>
      </c>
      <c r="SJQ1" s="77" t="s">
        <v>13191</v>
      </c>
      <c r="SJR1" s="77" t="s">
        <v>13192</v>
      </c>
      <c r="SJS1" s="77" t="s">
        <v>13193</v>
      </c>
      <c r="SJT1" s="77" t="s">
        <v>13194</v>
      </c>
      <c r="SJU1" s="77" t="s">
        <v>13195</v>
      </c>
      <c r="SJV1" s="77" t="s">
        <v>13196</v>
      </c>
      <c r="SJW1" s="77" t="s">
        <v>13197</v>
      </c>
      <c r="SJX1" s="77" t="s">
        <v>13198</v>
      </c>
      <c r="SJY1" s="77" t="s">
        <v>13199</v>
      </c>
      <c r="SJZ1" s="77" t="s">
        <v>13200</v>
      </c>
      <c r="SKA1" s="77" t="s">
        <v>13201</v>
      </c>
      <c r="SKB1" s="77" t="s">
        <v>13202</v>
      </c>
      <c r="SKC1" s="77" t="s">
        <v>13203</v>
      </c>
      <c r="SKD1" s="77" t="s">
        <v>13204</v>
      </c>
      <c r="SKE1" s="77" t="s">
        <v>13205</v>
      </c>
      <c r="SKF1" s="77" t="s">
        <v>13206</v>
      </c>
      <c r="SKG1" s="77" t="s">
        <v>13207</v>
      </c>
      <c r="SKH1" s="77" t="s">
        <v>13208</v>
      </c>
      <c r="SKI1" s="77" t="s">
        <v>13209</v>
      </c>
      <c r="SKJ1" s="77" t="s">
        <v>13210</v>
      </c>
      <c r="SKK1" s="77" t="s">
        <v>13211</v>
      </c>
      <c r="SKL1" s="77" t="s">
        <v>13212</v>
      </c>
      <c r="SKM1" s="77" t="s">
        <v>13213</v>
      </c>
      <c r="SKN1" s="77" t="s">
        <v>13214</v>
      </c>
      <c r="SKO1" s="77" t="s">
        <v>13215</v>
      </c>
      <c r="SKP1" s="77" t="s">
        <v>13216</v>
      </c>
      <c r="SKQ1" s="77" t="s">
        <v>13217</v>
      </c>
      <c r="SKR1" s="77" t="s">
        <v>13218</v>
      </c>
      <c r="SKS1" s="77" t="s">
        <v>13219</v>
      </c>
      <c r="SKT1" s="77" t="s">
        <v>13220</v>
      </c>
      <c r="SKU1" s="77" t="s">
        <v>13221</v>
      </c>
      <c r="SKV1" s="77" t="s">
        <v>13222</v>
      </c>
      <c r="SKW1" s="77" t="s">
        <v>13223</v>
      </c>
      <c r="SKX1" s="77" t="s">
        <v>13224</v>
      </c>
      <c r="SKY1" s="77" t="s">
        <v>13225</v>
      </c>
      <c r="SKZ1" s="77" t="s">
        <v>13226</v>
      </c>
      <c r="SLA1" s="77" t="s">
        <v>13227</v>
      </c>
      <c r="SLB1" s="77" t="s">
        <v>13228</v>
      </c>
      <c r="SLC1" s="77" t="s">
        <v>13229</v>
      </c>
      <c r="SLD1" s="77" t="s">
        <v>13230</v>
      </c>
      <c r="SLE1" s="77" t="s">
        <v>13231</v>
      </c>
      <c r="SLF1" s="77" t="s">
        <v>13232</v>
      </c>
      <c r="SLG1" s="77" t="s">
        <v>13233</v>
      </c>
      <c r="SLH1" s="77" t="s">
        <v>13234</v>
      </c>
      <c r="SLI1" s="77" t="s">
        <v>13235</v>
      </c>
      <c r="SLJ1" s="77" t="s">
        <v>13236</v>
      </c>
      <c r="SLK1" s="77" t="s">
        <v>13237</v>
      </c>
      <c r="SLL1" s="77" t="s">
        <v>13238</v>
      </c>
      <c r="SLM1" s="77" t="s">
        <v>13239</v>
      </c>
      <c r="SLN1" s="77" t="s">
        <v>13240</v>
      </c>
      <c r="SLO1" s="77" t="s">
        <v>13241</v>
      </c>
      <c r="SLP1" s="77" t="s">
        <v>13242</v>
      </c>
      <c r="SLQ1" s="77" t="s">
        <v>13243</v>
      </c>
      <c r="SLR1" s="77" t="s">
        <v>13244</v>
      </c>
      <c r="SLS1" s="77" t="s">
        <v>13245</v>
      </c>
      <c r="SLT1" s="77" t="s">
        <v>13246</v>
      </c>
      <c r="SLU1" s="77" t="s">
        <v>13247</v>
      </c>
      <c r="SLV1" s="77" t="s">
        <v>13248</v>
      </c>
      <c r="SLW1" s="77" t="s">
        <v>13249</v>
      </c>
      <c r="SLX1" s="77" t="s">
        <v>13250</v>
      </c>
      <c r="SLY1" s="77" t="s">
        <v>13251</v>
      </c>
      <c r="SLZ1" s="77" t="s">
        <v>13252</v>
      </c>
      <c r="SMA1" s="77" t="s">
        <v>13253</v>
      </c>
      <c r="SMB1" s="77" t="s">
        <v>13254</v>
      </c>
      <c r="SMC1" s="77" t="s">
        <v>13255</v>
      </c>
      <c r="SMD1" s="77" t="s">
        <v>13256</v>
      </c>
      <c r="SME1" s="77" t="s">
        <v>13257</v>
      </c>
      <c r="SMF1" s="77" t="s">
        <v>13258</v>
      </c>
      <c r="SMG1" s="77" t="s">
        <v>13259</v>
      </c>
      <c r="SMH1" s="77" t="s">
        <v>13260</v>
      </c>
      <c r="SMI1" s="77" t="s">
        <v>13261</v>
      </c>
      <c r="SMJ1" s="77" t="s">
        <v>13262</v>
      </c>
      <c r="SMK1" s="77" t="s">
        <v>13263</v>
      </c>
      <c r="SML1" s="77" t="s">
        <v>13264</v>
      </c>
      <c r="SMM1" s="77" t="s">
        <v>13265</v>
      </c>
      <c r="SMN1" s="77" t="s">
        <v>13266</v>
      </c>
      <c r="SMO1" s="77" t="s">
        <v>13267</v>
      </c>
      <c r="SMP1" s="77" t="s">
        <v>13268</v>
      </c>
      <c r="SMQ1" s="77" t="s">
        <v>13269</v>
      </c>
      <c r="SMR1" s="77" t="s">
        <v>13270</v>
      </c>
      <c r="SMS1" s="77" t="s">
        <v>13271</v>
      </c>
      <c r="SMT1" s="77" t="s">
        <v>13272</v>
      </c>
      <c r="SMU1" s="77" t="s">
        <v>13273</v>
      </c>
      <c r="SMV1" s="77" t="s">
        <v>13274</v>
      </c>
      <c r="SMW1" s="77" t="s">
        <v>13275</v>
      </c>
      <c r="SMX1" s="77" t="s">
        <v>13276</v>
      </c>
      <c r="SMY1" s="77" t="s">
        <v>13277</v>
      </c>
      <c r="SMZ1" s="77" t="s">
        <v>13278</v>
      </c>
      <c r="SNA1" s="77" t="s">
        <v>13279</v>
      </c>
      <c r="SNB1" s="77" t="s">
        <v>13280</v>
      </c>
      <c r="SNC1" s="77" t="s">
        <v>13281</v>
      </c>
      <c r="SND1" s="77" t="s">
        <v>13282</v>
      </c>
      <c r="SNE1" s="77" t="s">
        <v>13283</v>
      </c>
      <c r="SNF1" s="77" t="s">
        <v>13284</v>
      </c>
      <c r="SNG1" s="77" t="s">
        <v>13285</v>
      </c>
      <c r="SNH1" s="77" t="s">
        <v>13286</v>
      </c>
      <c r="SNI1" s="77" t="s">
        <v>13287</v>
      </c>
      <c r="SNJ1" s="77" t="s">
        <v>13288</v>
      </c>
      <c r="SNK1" s="77" t="s">
        <v>13289</v>
      </c>
      <c r="SNL1" s="77" t="s">
        <v>13290</v>
      </c>
      <c r="SNM1" s="77" t="s">
        <v>13291</v>
      </c>
      <c r="SNN1" s="77" t="s">
        <v>13292</v>
      </c>
      <c r="SNO1" s="77" t="s">
        <v>13293</v>
      </c>
      <c r="SNP1" s="77" t="s">
        <v>13294</v>
      </c>
      <c r="SNQ1" s="77" t="s">
        <v>13295</v>
      </c>
      <c r="SNR1" s="77" t="s">
        <v>13296</v>
      </c>
      <c r="SNS1" s="77" t="s">
        <v>13297</v>
      </c>
      <c r="SNT1" s="77" t="s">
        <v>13298</v>
      </c>
      <c r="SNU1" s="77" t="s">
        <v>13299</v>
      </c>
      <c r="SNV1" s="77" t="s">
        <v>13300</v>
      </c>
      <c r="SNW1" s="77" t="s">
        <v>13301</v>
      </c>
      <c r="SNX1" s="77" t="s">
        <v>13302</v>
      </c>
      <c r="SNY1" s="77" t="s">
        <v>13303</v>
      </c>
      <c r="SNZ1" s="77" t="s">
        <v>13304</v>
      </c>
      <c r="SOA1" s="77" t="s">
        <v>13305</v>
      </c>
      <c r="SOB1" s="77" t="s">
        <v>13306</v>
      </c>
      <c r="SOC1" s="77" t="s">
        <v>13307</v>
      </c>
      <c r="SOD1" s="77" t="s">
        <v>13308</v>
      </c>
      <c r="SOE1" s="77" t="s">
        <v>13309</v>
      </c>
      <c r="SOF1" s="77" t="s">
        <v>13310</v>
      </c>
      <c r="SOG1" s="77" t="s">
        <v>13311</v>
      </c>
      <c r="SOH1" s="77" t="s">
        <v>13312</v>
      </c>
      <c r="SOI1" s="77" t="s">
        <v>13313</v>
      </c>
      <c r="SOJ1" s="77" t="s">
        <v>13314</v>
      </c>
      <c r="SOK1" s="77" t="s">
        <v>13315</v>
      </c>
      <c r="SOL1" s="77" t="s">
        <v>13316</v>
      </c>
      <c r="SOM1" s="77" t="s">
        <v>13317</v>
      </c>
      <c r="SON1" s="77" t="s">
        <v>13318</v>
      </c>
      <c r="SOO1" s="77" t="s">
        <v>13319</v>
      </c>
      <c r="SOP1" s="77" t="s">
        <v>13320</v>
      </c>
      <c r="SOQ1" s="77" t="s">
        <v>13321</v>
      </c>
      <c r="SOR1" s="77" t="s">
        <v>13322</v>
      </c>
      <c r="SOS1" s="77" t="s">
        <v>13323</v>
      </c>
      <c r="SOT1" s="77" t="s">
        <v>13324</v>
      </c>
      <c r="SOU1" s="77" t="s">
        <v>13325</v>
      </c>
      <c r="SOV1" s="77" t="s">
        <v>13326</v>
      </c>
      <c r="SOW1" s="77" t="s">
        <v>13327</v>
      </c>
      <c r="SOX1" s="77" t="s">
        <v>13328</v>
      </c>
      <c r="SOY1" s="77" t="s">
        <v>13329</v>
      </c>
      <c r="SOZ1" s="77" t="s">
        <v>13330</v>
      </c>
      <c r="SPA1" s="77" t="s">
        <v>13331</v>
      </c>
      <c r="SPB1" s="77" t="s">
        <v>13332</v>
      </c>
      <c r="SPC1" s="77" t="s">
        <v>13333</v>
      </c>
      <c r="SPD1" s="77" t="s">
        <v>13334</v>
      </c>
      <c r="SPE1" s="77" t="s">
        <v>13335</v>
      </c>
      <c r="SPF1" s="77" t="s">
        <v>13336</v>
      </c>
      <c r="SPG1" s="77" t="s">
        <v>13337</v>
      </c>
      <c r="SPH1" s="77" t="s">
        <v>13338</v>
      </c>
      <c r="SPI1" s="77" t="s">
        <v>13339</v>
      </c>
      <c r="SPJ1" s="77" t="s">
        <v>13340</v>
      </c>
      <c r="SPK1" s="77" t="s">
        <v>13341</v>
      </c>
      <c r="SPL1" s="77" t="s">
        <v>13342</v>
      </c>
      <c r="SPM1" s="77" t="s">
        <v>13343</v>
      </c>
      <c r="SPN1" s="77" t="s">
        <v>13344</v>
      </c>
      <c r="SPO1" s="77" t="s">
        <v>13345</v>
      </c>
      <c r="SPP1" s="77" t="s">
        <v>13346</v>
      </c>
      <c r="SPQ1" s="77" t="s">
        <v>13347</v>
      </c>
      <c r="SPR1" s="77" t="s">
        <v>13348</v>
      </c>
      <c r="SPS1" s="77" t="s">
        <v>13349</v>
      </c>
      <c r="SPT1" s="77" t="s">
        <v>13350</v>
      </c>
      <c r="SPU1" s="77" t="s">
        <v>13351</v>
      </c>
      <c r="SPV1" s="77" t="s">
        <v>13352</v>
      </c>
      <c r="SPW1" s="77" t="s">
        <v>13353</v>
      </c>
      <c r="SPX1" s="77" t="s">
        <v>13354</v>
      </c>
      <c r="SPY1" s="77" t="s">
        <v>13355</v>
      </c>
      <c r="SPZ1" s="77" t="s">
        <v>13356</v>
      </c>
      <c r="SQA1" s="77" t="s">
        <v>13357</v>
      </c>
      <c r="SQB1" s="77" t="s">
        <v>13358</v>
      </c>
      <c r="SQC1" s="77" t="s">
        <v>13359</v>
      </c>
      <c r="SQD1" s="77" t="s">
        <v>13360</v>
      </c>
      <c r="SQE1" s="77" t="s">
        <v>13361</v>
      </c>
      <c r="SQF1" s="77" t="s">
        <v>13362</v>
      </c>
      <c r="SQG1" s="77" t="s">
        <v>13363</v>
      </c>
      <c r="SQH1" s="77" t="s">
        <v>13364</v>
      </c>
      <c r="SQI1" s="77" t="s">
        <v>13365</v>
      </c>
      <c r="SQJ1" s="77" t="s">
        <v>13366</v>
      </c>
      <c r="SQK1" s="77" t="s">
        <v>13367</v>
      </c>
      <c r="SQL1" s="77" t="s">
        <v>13368</v>
      </c>
      <c r="SQM1" s="77" t="s">
        <v>13369</v>
      </c>
      <c r="SQN1" s="77" t="s">
        <v>13370</v>
      </c>
      <c r="SQO1" s="77" t="s">
        <v>13371</v>
      </c>
      <c r="SQP1" s="77" t="s">
        <v>13372</v>
      </c>
      <c r="SQQ1" s="77" t="s">
        <v>13373</v>
      </c>
      <c r="SQR1" s="77" t="s">
        <v>13374</v>
      </c>
      <c r="SQS1" s="77" t="s">
        <v>13375</v>
      </c>
      <c r="SQT1" s="77" t="s">
        <v>13376</v>
      </c>
      <c r="SQU1" s="77" t="s">
        <v>13377</v>
      </c>
      <c r="SQV1" s="77" t="s">
        <v>13378</v>
      </c>
      <c r="SQW1" s="77" t="s">
        <v>13379</v>
      </c>
      <c r="SQX1" s="77" t="s">
        <v>13380</v>
      </c>
      <c r="SQY1" s="77" t="s">
        <v>13381</v>
      </c>
      <c r="SQZ1" s="77" t="s">
        <v>13382</v>
      </c>
      <c r="SRA1" s="77" t="s">
        <v>13383</v>
      </c>
      <c r="SRB1" s="77" t="s">
        <v>13384</v>
      </c>
      <c r="SRC1" s="77" t="s">
        <v>13385</v>
      </c>
      <c r="SRD1" s="77" t="s">
        <v>13386</v>
      </c>
      <c r="SRE1" s="77" t="s">
        <v>13387</v>
      </c>
      <c r="SRF1" s="77" t="s">
        <v>13388</v>
      </c>
      <c r="SRG1" s="77" t="s">
        <v>13389</v>
      </c>
      <c r="SRH1" s="77" t="s">
        <v>13390</v>
      </c>
      <c r="SRI1" s="77" t="s">
        <v>13391</v>
      </c>
      <c r="SRJ1" s="77" t="s">
        <v>13392</v>
      </c>
      <c r="SRK1" s="77" t="s">
        <v>13393</v>
      </c>
      <c r="SRL1" s="77" t="s">
        <v>13394</v>
      </c>
      <c r="SRM1" s="77" t="s">
        <v>13395</v>
      </c>
      <c r="SRN1" s="77" t="s">
        <v>13396</v>
      </c>
      <c r="SRO1" s="77" t="s">
        <v>13397</v>
      </c>
      <c r="SRP1" s="77" t="s">
        <v>13398</v>
      </c>
      <c r="SRQ1" s="77" t="s">
        <v>13399</v>
      </c>
      <c r="SRR1" s="77" t="s">
        <v>13400</v>
      </c>
      <c r="SRS1" s="77" t="s">
        <v>13401</v>
      </c>
      <c r="SRT1" s="77" t="s">
        <v>13402</v>
      </c>
      <c r="SRU1" s="77" t="s">
        <v>13403</v>
      </c>
      <c r="SRV1" s="77" t="s">
        <v>13404</v>
      </c>
      <c r="SRW1" s="77" t="s">
        <v>13405</v>
      </c>
      <c r="SRX1" s="77" t="s">
        <v>13406</v>
      </c>
      <c r="SRY1" s="77" t="s">
        <v>13407</v>
      </c>
      <c r="SRZ1" s="77" t="s">
        <v>13408</v>
      </c>
      <c r="SSA1" s="77" t="s">
        <v>13409</v>
      </c>
      <c r="SSB1" s="77" t="s">
        <v>13410</v>
      </c>
      <c r="SSC1" s="77" t="s">
        <v>13411</v>
      </c>
      <c r="SSD1" s="77" t="s">
        <v>13412</v>
      </c>
      <c r="SSE1" s="77" t="s">
        <v>13413</v>
      </c>
      <c r="SSF1" s="77" t="s">
        <v>13414</v>
      </c>
      <c r="SSG1" s="77" t="s">
        <v>13415</v>
      </c>
      <c r="SSH1" s="77" t="s">
        <v>13416</v>
      </c>
      <c r="SSI1" s="77" t="s">
        <v>13417</v>
      </c>
      <c r="SSJ1" s="77" t="s">
        <v>13418</v>
      </c>
      <c r="SSK1" s="77" t="s">
        <v>13419</v>
      </c>
      <c r="SSL1" s="77" t="s">
        <v>13420</v>
      </c>
      <c r="SSM1" s="77" t="s">
        <v>13421</v>
      </c>
      <c r="SSN1" s="77" t="s">
        <v>13422</v>
      </c>
      <c r="SSO1" s="77" t="s">
        <v>13423</v>
      </c>
      <c r="SSP1" s="77" t="s">
        <v>13424</v>
      </c>
      <c r="SSQ1" s="77" t="s">
        <v>13425</v>
      </c>
      <c r="SSR1" s="77" t="s">
        <v>13426</v>
      </c>
      <c r="SSS1" s="77" t="s">
        <v>13427</v>
      </c>
      <c r="SST1" s="77" t="s">
        <v>13428</v>
      </c>
      <c r="SSU1" s="77" t="s">
        <v>13429</v>
      </c>
      <c r="SSV1" s="77" t="s">
        <v>13430</v>
      </c>
      <c r="SSW1" s="77" t="s">
        <v>13431</v>
      </c>
      <c r="SSX1" s="77" t="s">
        <v>13432</v>
      </c>
      <c r="SSY1" s="77" t="s">
        <v>13433</v>
      </c>
      <c r="SSZ1" s="77" t="s">
        <v>13434</v>
      </c>
      <c r="STA1" s="77" t="s">
        <v>13435</v>
      </c>
      <c r="STB1" s="77" t="s">
        <v>13436</v>
      </c>
      <c r="STC1" s="77" t="s">
        <v>13437</v>
      </c>
      <c r="STD1" s="77" t="s">
        <v>13438</v>
      </c>
      <c r="STE1" s="77" t="s">
        <v>13439</v>
      </c>
      <c r="STF1" s="77" t="s">
        <v>13440</v>
      </c>
      <c r="STG1" s="77" t="s">
        <v>13441</v>
      </c>
      <c r="STH1" s="77" t="s">
        <v>13442</v>
      </c>
      <c r="STI1" s="77" t="s">
        <v>13443</v>
      </c>
      <c r="STJ1" s="77" t="s">
        <v>13444</v>
      </c>
      <c r="STK1" s="77" t="s">
        <v>13445</v>
      </c>
      <c r="STL1" s="77" t="s">
        <v>13446</v>
      </c>
      <c r="STM1" s="77" t="s">
        <v>13447</v>
      </c>
      <c r="STN1" s="77" t="s">
        <v>13448</v>
      </c>
      <c r="STO1" s="77" t="s">
        <v>13449</v>
      </c>
      <c r="STP1" s="77" t="s">
        <v>13450</v>
      </c>
      <c r="STQ1" s="77" t="s">
        <v>13451</v>
      </c>
      <c r="STR1" s="77" t="s">
        <v>13452</v>
      </c>
      <c r="STS1" s="77" t="s">
        <v>13453</v>
      </c>
      <c r="STT1" s="77" t="s">
        <v>13454</v>
      </c>
      <c r="STU1" s="77" t="s">
        <v>13455</v>
      </c>
      <c r="STV1" s="77" t="s">
        <v>13456</v>
      </c>
      <c r="STW1" s="77" t="s">
        <v>13457</v>
      </c>
      <c r="STX1" s="77" t="s">
        <v>13458</v>
      </c>
      <c r="STY1" s="77" t="s">
        <v>13459</v>
      </c>
      <c r="STZ1" s="77" t="s">
        <v>13460</v>
      </c>
      <c r="SUA1" s="77" t="s">
        <v>13461</v>
      </c>
      <c r="SUB1" s="77" t="s">
        <v>13462</v>
      </c>
      <c r="SUC1" s="77" t="s">
        <v>13463</v>
      </c>
      <c r="SUD1" s="77" t="s">
        <v>13464</v>
      </c>
      <c r="SUE1" s="77" t="s">
        <v>13465</v>
      </c>
      <c r="SUF1" s="77" t="s">
        <v>13466</v>
      </c>
      <c r="SUG1" s="77" t="s">
        <v>13467</v>
      </c>
      <c r="SUH1" s="77" t="s">
        <v>13468</v>
      </c>
      <c r="SUI1" s="77" t="s">
        <v>13469</v>
      </c>
      <c r="SUJ1" s="77" t="s">
        <v>13470</v>
      </c>
      <c r="SUK1" s="77" t="s">
        <v>13471</v>
      </c>
      <c r="SUL1" s="77" t="s">
        <v>13472</v>
      </c>
      <c r="SUM1" s="77" t="s">
        <v>13473</v>
      </c>
      <c r="SUN1" s="77" t="s">
        <v>13474</v>
      </c>
      <c r="SUO1" s="77" t="s">
        <v>13475</v>
      </c>
      <c r="SUP1" s="77" t="s">
        <v>13476</v>
      </c>
      <c r="SUQ1" s="77" t="s">
        <v>13477</v>
      </c>
      <c r="SUR1" s="77" t="s">
        <v>13478</v>
      </c>
      <c r="SUS1" s="77" t="s">
        <v>13479</v>
      </c>
      <c r="SUT1" s="77" t="s">
        <v>13480</v>
      </c>
      <c r="SUU1" s="77" t="s">
        <v>13481</v>
      </c>
      <c r="SUV1" s="77" t="s">
        <v>13482</v>
      </c>
      <c r="SUW1" s="77" t="s">
        <v>13483</v>
      </c>
      <c r="SUX1" s="77" t="s">
        <v>13484</v>
      </c>
      <c r="SUY1" s="77" t="s">
        <v>13485</v>
      </c>
      <c r="SUZ1" s="77" t="s">
        <v>13486</v>
      </c>
      <c r="SVA1" s="77" t="s">
        <v>13487</v>
      </c>
      <c r="SVB1" s="77" t="s">
        <v>13488</v>
      </c>
      <c r="SVC1" s="77" t="s">
        <v>13489</v>
      </c>
      <c r="SVD1" s="77" t="s">
        <v>13490</v>
      </c>
      <c r="SVE1" s="77" t="s">
        <v>13491</v>
      </c>
      <c r="SVF1" s="77" t="s">
        <v>13492</v>
      </c>
      <c r="SVG1" s="77" t="s">
        <v>13493</v>
      </c>
      <c r="SVH1" s="77" t="s">
        <v>13494</v>
      </c>
      <c r="SVI1" s="77" t="s">
        <v>13495</v>
      </c>
      <c r="SVJ1" s="77" t="s">
        <v>13496</v>
      </c>
      <c r="SVK1" s="77" t="s">
        <v>13497</v>
      </c>
      <c r="SVL1" s="77" t="s">
        <v>13498</v>
      </c>
      <c r="SVM1" s="77" t="s">
        <v>13499</v>
      </c>
      <c r="SVN1" s="77" t="s">
        <v>13500</v>
      </c>
      <c r="SVO1" s="77" t="s">
        <v>13501</v>
      </c>
      <c r="SVP1" s="77" t="s">
        <v>13502</v>
      </c>
      <c r="SVQ1" s="77" t="s">
        <v>13503</v>
      </c>
      <c r="SVR1" s="77" t="s">
        <v>13504</v>
      </c>
      <c r="SVS1" s="77" t="s">
        <v>13505</v>
      </c>
      <c r="SVT1" s="77" t="s">
        <v>13506</v>
      </c>
      <c r="SVU1" s="77" t="s">
        <v>13507</v>
      </c>
      <c r="SVV1" s="77" t="s">
        <v>13508</v>
      </c>
      <c r="SVW1" s="77" t="s">
        <v>13509</v>
      </c>
      <c r="SVX1" s="77" t="s">
        <v>13510</v>
      </c>
      <c r="SVY1" s="77" t="s">
        <v>13511</v>
      </c>
      <c r="SVZ1" s="77" t="s">
        <v>13512</v>
      </c>
      <c r="SWA1" s="77" t="s">
        <v>13513</v>
      </c>
      <c r="SWB1" s="77" t="s">
        <v>13514</v>
      </c>
      <c r="SWC1" s="77" t="s">
        <v>13515</v>
      </c>
      <c r="SWD1" s="77" t="s">
        <v>13516</v>
      </c>
      <c r="SWE1" s="77" t="s">
        <v>13517</v>
      </c>
      <c r="SWF1" s="77" t="s">
        <v>13518</v>
      </c>
      <c r="SWG1" s="77" t="s">
        <v>13519</v>
      </c>
      <c r="SWH1" s="77" t="s">
        <v>13520</v>
      </c>
      <c r="SWI1" s="77" t="s">
        <v>13521</v>
      </c>
      <c r="SWJ1" s="77" t="s">
        <v>13522</v>
      </c>
      <c r="SWK1" s="77" t="s">
        <v>13523</v>
      </c>
      <c r="SWL1" s="77" t="s">
        <v>13524</v>
      </c>
      <c r="SWM1" s="77" t="s">
        <v>13525</v>
      </c>
      <c r="SWN1" s="77" t="s">
        <v>13526</v>
      </c>
      <c r="SWO1" s="77" t="s">
        <v>13527</v>
      </c>
      <c r="SWP1" s="77" t="s">
        <v>13528</v>
      </c>
      <c r="SWQ1" s="77" t="s">
        <v>13529</v>
      </c>
      <c r="SWR1" s="77" t="s">
        <v>13530</v>
      </c>
      <c r="SWS1" s="77" t="s">
        <v>13531</v>
      </c>
      <c r="SWT1" s="77" t="s">
        <v>13532</v>
      </c>
      <c r="SWU1" s="77" t="s">
        <v>13533</v>
      </c>
      <c r="SWV1" s="77" t="s">
        <v>13534</v>
      </c>
      <c r="SWW1" s="77" t="s">
        <v>13535</v>
      </c>
      <c r="SWX1" s="77" t="s">
        <v>13536</v>
      </c>
      <c r="SWY1" s="77" t="s">
        <v>13537</v>
      </c>
      <c r="SWZ1" s="77" t="s">
        <v>13538</v>
      </c>
      <c r="SXA1" s="77" t="s">
        <v>13539</v>
      </c>
      <c r="SXB1" s="77" t="s">
        <v>13540</v>
      </c>
      <c r="SXC1" s="77" t="s">
        <v>13541</v>
      </c>
      <c r="SXD1" s="77" t="s">
        <v>13542</v>
      </c>
      <c r="SXE1" s="77" t="s">
        <v>13543</v>
      </c>
      <c r="SXF1" s="77" t="s">
        <v>13544</v>
      </c>
      <c r="SXG1" s="77" t="s">
        <v>13545</v>
      </c>
      <c r="SXH1" s="77" t="s">
        <v>13546</v>
      </c>
      <c r="SXI1" s="77" t="s">
        <v>13547</v>
      </c>
      <c r="SXJ1" s="77" t="s">
        <v>13548</v>
      </c>
      <c r="SXK1" s="77" t="s">
        <v>13549</v>
      </c>
      <c r="SXL1" s="77" t="s">
        <v>13550</v>
      </c>
      <c r="SXM1" s="77" t="s">
        <v>13551</v>
      </c>
      <c r="SXN1" s="77" t="s">
        <v>13552</v>
      </c>
      <c r="SXO1" s="77" t="s">
        <v>13553</v>
      </c>
      <c r="SXP1" s="77" t="s">
        <v>13554</v>
      </c>
      <c r="SXQ1" s="77" t="s">
        <v>13555</v>
      </c>
      <c r="SXR1" s="77" t="s">
        <v>13556</v>
      </c>
      <c r="SXS1" s="77" t="s">
        <v>13557</v>
      </c>
      <c r="SXT1" s="77" t="s">
        <v>13558</v>
      </c>
      <c r="SXU1" s="77" t="s">
        <v>13559</v>
      </c>
      <c r="SXV1" s="77" t="s">
        <v>13560</v>
      </c>
      <c r="SXW1" s="77" t="s">
        <v>13561</v>
      </c>
      <c r="SXX1" s="77" t="s">
        <v>13562</v>
      </c>
      <c r="SXY1" s="77" t="s">
        <v>13563</v>
      </c>
      <c r="SXZ1" s="77" t="s">
        <v>13564</v>
      </c>
      <c r="SYA1" s="77" t="s">
        <v>13565</v>
      </c>
      <c r="SYB1" s="77" t="s">
        <v>13566</v>
      </c>
      <c r="SYC1" s="77" t="s">
        <v>13567</v>
      </c>
      <c r="SYD1" s="77" t="s">
        <v>13568</v>
      </c>
      <c r="SYE1" s="77" t="s">
        <v>13569</v>
      </c>
      <c r="SYF1" s="77" t="s">
        <v>13570</v>
      </c>
      <c r="SYG1" s="77" t="s">
        <v>13571</v>
      </c>
      <c r="SYH1" s="77" t="s">
        <v>13572</v>
      </c>
      <c r="SYI1" s="77" t="s">
        <v>13573</v>
      </c>
      <c r="SYJ1" s="77" t="s">
        <v>13574</v>
      </c>
      <c r="SYK1" s="77" t="s">
        <v>13575</v>
      </c>
      <c r="SYL1" s="77" t="s">
        <v>13576</v>
      </c>
      <c r="SYM1" s="77" t="s">
        <v>13577</v>
      </c>
      <c r="SYN1" s="77" t="s">
        <v>13578</v>
      </c>
      <c r="SYO1" s="77" t="s">
        <v>13579</v>
      </c>
      <c r="SYP1" s="77" t="s">
        <v>13580</v>
      </c>
      <c r="SYQ1" s="77" t="s">
        <v>13581</v>
      </c>
      <c r="SYR1" s="77" t="s">
        <v>13582</v>
      </c>
      <c r="SYS1" s="77" t="s">
        <v>13583</v>
      </c>
      <c r="SYT1" s="77" t="s">
        <v>13584</v>
      </c>
      <c r="SYU1" s="77" t="s">
        <v>13585</v>
      </c>
      <c r="SYV1" s="77" t="s">
        <v>13586</v>
      </c>
      <c r="SYW1" s="77" t="s">
        <v>13587</v>
      </c>
      <c r="SYX1" s="77" t="s">
        <v>13588</v>
      </c>
      <c r="SYY1" s="77" t="s">
        <v>13589</v>
      </c>
      <c r="SYZ1" s="77" t="s">
        <v>13590</v>
      </c>
      <c r="SZA1" s="77" t="s">
        <v>13591</v>
      </c>
      <c r="SZB1" s="77" t="s">
        <v>13592</v>
      </c>
      <c r="SZC1" s="77" t="s">
        <v>13593</v>
      </c>
      <c r="SZD1" s="77" t="s">
        <v>13594</v>
      </c>
      <c r="SZE1" s="77" t="s">
        <v>13595</v>
      </c>
      <c r="SZF1" s="77" t="s">
        <v>13596</v>
      </c>
      <c r="SZG1" s="77" t="s">
        <v>13597</v>
      </c>
      <c r="SZH1" s="77" t="s">
        <v>13598</v>
      </c>
      <c r="SZI1" s="77" t="s">
        <v>13599</v>
      </c>
      <c r="SZJ1" s="77" t="s">
        <v>13600</v>
      </c>
      <c r="SZK1" s="77" t="s">
        <v>13601</v>
      </c>
      <c r="SZL1" s="77" t="s">
        <v>13602</v>
      </c>
      <c r="SZM1" s="77" t="s">
        <v>13603</v>
      </c>
      <c r="SZN1" s="77" t="s">
        <v>13604</v>
      </c>
      <c r="SZO1" s="77" t="s">
        <v>13605</v>
      </c>
      <c r="SZP1" s="77" t="s">
        <v>13606</v>
      </c>
      <c r="SZQ1" s="77" t="s">
        <v>13607</v>
      </c>
      <c r="SZR1" s="77" t="s">
        <v>13608</v>
      </c>
      <c r="SZS1" s="77" t="s">
        <v>13609</v>
      </c>
      <c r="SZT1" s="77" t="s">
        <v>13610</v>
      </c>
      <c r="SZU1" s="77" t="s">
        <v>13611</v>
      </c>
      <c r="SZV1" s="77" t="s">
        <v>13612</v>
      </c>
      <c r="SZW1" s="77" t="s">
        <v>13613</v>
      </c>
      <c r="SZX1" s="77" t="s">
        <v>13614</v>
      </c>
      <c r="SZY1" s="77" t="s">
        <v>13615</v>
      </c>
      <c r="SZZ1" s="77" t="s">
        <v>13616</v>
      </c>
      <c r="TAA1" s="77" t="s">
        <v>13617</v>
      </c>
      <c r="TAB1" s="77" t="s">
        <v>13618</v>
      </c>
      <c r="TAC1" s="77" t="s">
        <v>13619</v>
      </c>
      <c r="TAD1" s="77" t="s">
        <v>13620</v>
      </c>
      <c r="TAE1" s="77" t="s">
        <v>13621</v>
      </c>
      <c r="TAF1" s="77" t="s">
        <v>13622</v>
      </c>
      <c r="TAG1" s="77" t="s">
        <v>13623</v>
      </c>
      <c r="TAH1" s="77" t="s">
        <v>13624</v>
      </c>
      <c r="TAI1" s="77" t="s">
        <v>13625</v>
      </c>
      <c r="TAJ1" s="77" t="s">
        <v>13626</v>
      </c>
      <c r="TAK1" s="77" t="s">
        <v>13627</v>
      </c>
      <c r="TAL1" s="77" t="s">
        <v>13628</v>
      </c>
      <c r="TAM1" s="77" t="s">
        <v>13629</v>
      </c>
      <c r="TAN1" s="77" t="s">
        <v>13630</v>
      </c>
      <c r="TAO1" s="77" t="s">
        <v>13631</v>
      </c>
      <c r="TAP1" s="77" t="s">
        <v>13632</v>
      </c>
      <c r="TAQ1" s="77" t="s">
        <v>13633</v>
      </c>
      <c r="TAR1" s="77" t="s">
        <v>13634</v>
      </c>
      <c r="TAS1" s="77" t="s">
        <v>13635</v>
      </c>
      <c r="TAT1" s="77" t="s">
        <v>13636</v>
      </c>
      <c r="TAU1" s="77" t="s">
        <v>13637</v>
      </c>
      <c r="TAV1" s="77" t="s">
        <v>13638</v>
      </c>
      <c r="TAW1" s="77" t="s">
        <v>13639</v>
      </c>
      <c r="TAX1" s="77" t="s">
        <v>13640</v>
      </c>
      <c r="TAY1" s="77" t="s">
        <v>13641</v>
      </c>
      <c r="TAZ1" s="77" t="s">
        <v>13642</v>
      </c>
      <c r="TBA1" s="77" t="s">
        <v>13643</v>
      </c>
      <c r="TBB1" s="77" t="s">
        <v>13644</v>
      </c>
      <c r="TBC1" s="77" t="s">
        <v>13645</v>
      </c>
      <c r="TBD1" s="77" t="s">
        <v>13646</v>
      </c>
      <c r="TBE1" s="77" t="s">
        <v>13647</v>
      </c>
      <c r="TBF1" s="77" t="s">
        <v>13648</v>
      </c>
      <c r="TBG1" s="77" t="s">
        <v>13649</v>
      </c>
      <c r="TBH1" s="77" t="s">
        <v>13650</v>
      </c>
      <c r="TBI1" s="77" t="s">
        <v>13651</v>
      </c>
      <c r="TBJ1" s="77" t="s">
        <v>13652</v>
      </c>
      <c r="TBK1" s="77" t="s">
        <v>13653</v>
      </c>
      <c r="TBL1" s="77" t="s">
        <v>13654</v>
      </c>
      <c r="TBM1" s="77" t="s">
        <v>13655</v>
      </c>
      <c r="TBN1" s="77" t="s">
        <v>13656</v>
      </c>
      <c r="TBO1" s="77" t="s">
        <v>13657</v>
      </c>
      <c r="TBP1" s="77" t="s">
        <v>13658</v>
      </c>
      <c r="TBQ1" s="77" t="s">
        <v>13659</v>
      </c>
      <c r="TBR1" s="77" t="s">
        <v>13660</v>
      </c>
      <c r="TBS1" s="77" t="s">
        <v>13661</v>
      </c>
      <c r="TBT1" s="77" t="s">
        <v>13662</v>
      </c>
      <c r="TBU1" s="77" t="s">
        <v>13663</v>
      </c>
      <c r="TBV1" s="77" t="s">
        <v>13664</v>
      </c>
      <c r="TBW1" s="77" t="s">
        <v>13665</v>
      </c>
      <c r="TBX1" s="77" t="s">
        <v>13666</v>
      </c>
      <c r="TBY1" s="77" t="s">
        <v>13667</v>
      </c>
      <c r="TBZ1" s="77" t="s">
        <v>13668</v>
      </c>
      <c r="TCA1" s="77" t="s">
        <v>13669</v>
      </c>
      <c r="TCB1" s="77" t="s">
        <v>13670</v>
      </c>
      <c r="TCC1" s="77" t="s">
        <v>13671</v>
      </c>
      <c r="TCD1" s="77" t="s">
        <v>13672</v>
      </c>
      <c r="TCE1" s="77" t="s">
        <v>13673</v>
      </c>
      <c r="TCF1" s="77" t="s">
        <v>13674</v>
      </c>
      <c r="TCG1" s="77" t="s">
        <v>13675</v>
      </c>
      <c r="TCH1" s="77" t="s">
        <v>13676</v>
      </c>
      <c r="TCI1" s="77" t="s">
        <v>13677</v>
      </c>
      <c r="TCJ1" s="77" t="s">
        <v>13678</v>
      </c>
      <c r="TCK1" s="77" t="s">
        <v>13679</v>
      </c>
      <c r="TCL1" s="77" t="s">
        <v>13680</v>
      </c>
      <c r="TCM1" s="77" t="s">
        <v>13681</v>
      </c>
      <c r="TCN1" s="77" t="s">
        <v>13682</v>
      </c>
      <c r="TCO1" s="77" t="s">
        <v>13683</v>
      </c>
      <c r="TCP1" s="77" t="s">
        <v>13684</v>
      </c>
      <c r="TCQ1" s="77" t="s">
        <v>13685</v>
      </c>
      <c r="TCR1" s="77" t="s">
        <v>13686</v>
      </c>
      <c r="TCS1" s="77" t="s">
        <v>13687</v>
      </c>
      <c r="TCT1" s="77" t="s">
        <v>13688</v>
      </c>
      <c r="TCU1" s="77" t="s">
        <v>13689</v>
      </c>
      <c r="TCV1" s="77" t="s">
        <v>13690</v>
      </c>
      <c r="TCW1" s="77" t="s">
        <v>13691</v>
      </c>
      <c r="TCX1" s="77" t="s">
        <v>13692</v>
      </c>
      <c r="TCY1" s="77" t="s">
        <v>13693</v>
      </c>
      <c r="TCZ1" s="77" t="s">
        <v>13694</v>
      </c>
      <c r="TDA1" s="77" t="s">
        <v>13695</v>
      </c>
      <c r="TDB1" s="77" t="s">
        <v>13696</v>
      </c>
      <c r="TDC1" s="77" t="s">
        <v>13697</v>
      </c>
      <c r="TDD1" s="77" t="s">
        <v>13698</v>
      </c>
      <c r="TDE1" s="77" t="s">
        <v>13699</v>
      </c>
      <c r="TDF1" s="77" t="s">
        <v>13700</v>
      </c>
      <c r="TDG1" s="77" t="s">
        <v>13701</v>
      </c>
      <c r="TDH1" s="77" t="s">
        <v>13702</v>
      </c>
      <c r="TDI1" s="77" t="s">
        <v>13703</v>
      </c>
      <c r="TDJ1" s="77" t="s">
        <v>13704</v>
      </c>
      <c r="TDK1" s="77" t="s">
        <v>13705</v>
      </c>
      <c r="TDL1" s="77" t="s">
        <v>13706</v>
      </c>
      <c r="TDM1" s="77" t="s">
        <v>13707</v>
      </c>
      <c r="TDN1" s="77" t="s">
        <v>13708</v>
      </c>
      <c r="TDO1" s="77" t="s">
        <v>13709</v>
      </c>
      <c r="TDP1" s="77" t="s">
        <v>13710</v>
      </c>
      <c r="TDQ1" s="77" t="s">
        <v>13711</v>
      </c>
      <c r="TDR1" s="77" t="s">
        <v>13712</v>
      </c>
      <c r="TDS1" s="77" t="s">
        <v>13713</v>
      </c>
      <c r="TDT1" s="77" t="s">
        <v>13714</v>
      </c>
      <c r="TDU1" s="77" t="s">
        <v>13715</v>
      </c>
      <c r="TDV1" s="77" t="s">
        <v>13716</v>
      </c>
      <c r="TDW1" s="77" t="s">
        <v>13717</v>
      </c>
      <c r="TDX1" s="77" t="s">
        <v>13718</v>
      </c>
      <c r="TDY1" s="77" t="s">
        <v>13719</v>
      </c>
      <c r="TDZ1" s="77" t="s">
        <v>13720</v>
      </c>
      <c r="TEA1" s="77" t="s">
        <v>13721</v>
      </c>
      <c r="TEB1" s="77" t="s">
        <v>13722</v>
      </c>
      <c r="TEC1" s="77" t="s">
        <v>13723</v>
      </c>
      <c r="TED1" s="77" t="s">
        <v>13724</v>
      </c>
      <c r="TEE1" s="77" t="s">
        <v>13725</v>
      </c>
      <c r="TEF1" s="77" t="s">
        <v>13726</v>
      </c>
      <c r="TEG1" s="77" t="s">
        <v>13727</v>
      </c>
      <c r="TEH1" s="77" t="s">
        <v>13728</v>
      </c>
      <c r="TEI1" s="77" t="s">
        <v>13729</v>
      </c>
      <c r="TEJ1" s="77" t="s">
        <v>13730</v>
      </c>
      <c r="TEK1" s="77" t="s">
        <v>13731</v>
      </c>
      <c r="TEL1" s="77" t="s">
        <v>13732</v>
      </c>
      <c r="TEM1" s="77" t="s">
        <v>13733</v>
      </c>
      <c r="TEN1" s="77" t="s">
        <v>13734</v>
      </c>
      <c r="TEO1" s="77" t="s">
        <v>13735</v>
      </c>
      <c r="TEP1" s="77" t="s">
        <v>13736</v>
      </c>
      <c r="TEQ1" s="77" t="s">
        <v>13737</v>
      </c>
      <c r="TER1" s="77" t="s">
        <v>13738</v>
      </c>
      <c r="TES1" s="77" t="s">
        <v>13739</v>
      </c>
      <c r="TET1" s="77" t="s">
        <v>13740</v>
      </c>
      <c r="TEU1" s="77" t="s">
        <v>13741</v>
      </c>
      <c r="TEV1" s="77" t="s">
        <v>13742</v>
      </c>
      <c r="TEW1" s="77" t="s">
        <v>13743</v>
      </c>
      <c r="TEX1" s="77" t="s">
        <v>13744</v>
      </c>
      <c r="TEY1" s="77" t="s">
        <v>13745</v>
      </c>
      <c r="TEZ1" s="77" t="s">
        <v>13746</v>
      </c>
      <c r="TFA1" s="77" t="s">
        <v>13747</v>
      </c>
      <c r="TFB1" s="77" t="s">
        <v>13748</v>
      </c>
      <c r="TFC1" s="77" t="s">
        <v>13749</v>
      </c>
      <c r="TFD1" s="77" t="s">
        <v>13750</v>
      </c>
      <c r="TFE1" s="77" t="s">
        <v>13751</v>
      </c>
      <c r="TFF1" s="77" t="s">
        <v>13752</v>
      </c>
      <c r="TFG1" s="77" t="s">
        <v>13753</v>
      </c>
      <c r="TFH1" s="77" t="s">
        <v>13754</v>
      </c>
      <c r="TFI1" s="77" t="s">
        <v>13755</v>
      </c>
      <c r="TFJ1" s="77" t="s">
        <v>13756</v>
      </c>
      <c r="TFK1" s="77" t="s">
        <v>13757</v>
      </c>
      <c r="TFL1" s="77" t="s">
        <v>13758</v>
      </c>
      <c r="TFM1" s="77" t="s">
        <v>13759</v>
      </c>
      <c r="TFN1" s="77" t="s">
        <v>13760</v>
      </c>
      <c r="TFO1" s="77" t="s">
        <v>13761</v>
      </c>
      <c r="TFP1" s="77" t="s">
        <v>13762</v>
      </c>
      <c r="TFQ1" s="77" t="s">
        <v>13763</v>
      </c>
      <c r="TFR1" s="77" t="s">
        <v>13764</v>
      </c>
      <c r="TFS1" s="77" t="s">
        <v>13765</v>
      </c>
      <c r="TFT1" s="77" t="s">
        <v>13766</v>
      </c>
      <c r="TFU1" s="77" t="s">
        <v>13767</v>
      </c>
      <c r="TFV1" s="77" t="s">
        <v>13768</v>
      </c>
      <c r="TFW1" s="77" t="s">
        <v>13769</v>
      </c>
      <c r="TFX1" s="77" t="s">
        <v>13770</v>
      </c>
      <c r="TFY1" s="77" t="s">
        <v>13771</v>
      </c>
      <c r="TFZ1" s="77" t="s">
        <v>13772</v>
      </c>
      <c r="TGA1" s="77" t="s">
        <v>13773</v>
      </c>
      <c r="TGB1" s="77" t="s">
        <v>13774</v>
      </c>
      <c r="TGC1" s="77" t="s">
        <v>13775</v>
      </c>
      <c r="TGD1" s="77" t="s">
        <v>13776</v>
      </c>
      <c r="TGE1" s="77" t="s">
        <v>13777</v>
      </c>
      <c r="TGF1" s="77" t="s">
        <v>13778</v>
      </c>
      <c r="TGG1" s="77" t="s">
        <v>13779</v>
      </c>
      <c r="TGH1" s="77" t="s">
        <v>13780</v>
      </c>
      <c r="TGI1" s="77" t="s">
        <v>13781</v>
      </c>
      <c r="TGJ1" s="77" t="s">
        <v>13782</v>
      </c>
      <c r="TGK1" s="77" t="s">
        <v>13783</v>
      </c>
      <c r="TGL1" s="77" t="s">
        <v>13784</v>
      </c>
      <c r="TGM1" s="77" t="s">
        <v>13785</v>
      </c>
      <c r="TGN1" s="77" t="s">
        <v>13786</v>
      </c>
      <c r="TGO1" s="77" t="s">
        <v>13787</v>
      </c>
      <c r="TGP1" s="77" t="s">
        <v>13788</v>
      </c>
      <c r="TGQ1" s="77" t="s">
        <v>13789</v>
      </c>
      <c r="TGR1" s="77" t="s">
        <v>13790</v>
      </c>
      <c r="TGS1" s="77" t="s">
        <v>13791</v>
      </c>
      <c r="TGT1" s="77" t="s">
        <v>13792</v>
      </c>
      <c r="TGU1" s="77" t="s">
        <v>13793</v>
      </c>
      <c r="TGV1" s="77" t="s">
        <v>13794</v>
      </c>
      <c r="TGW1" s="77" t="s">
        <v>13795</v>
      </c>
      <c r="TGX1" s="77" t="s">
        <v>13796</v>
      </c>
      <c r="TGY1" s="77" t="s">
        <v>13797</v>
      </c>
      <c r="TGZ1" s="77" t="s">
        <v>13798</v>
      </c>
      <c r="THA1" s="77" t="s">
        <v>13799</v>
      </c>
      <c r="THB1" s="77" t="s">
        <v>13800</v>
      </c>
      <c r="THC1" s="77" t="s">
        <v>13801</v>
      </c>
      <c r="THD1" s="77" t="s">
        <v>13802</v>
      </c>
      <c r="THE1" s="77" t="s">
        <v>13803</v>
      </c>
      <c r="THF1" s="77" t="s">
        <v>13804</v>
      </c>
      <c r="THG1" s="77" t="s">
        <v>13805</v>
      </c>
      <c r="THH1" s="77" t="s">
        <v>13806</v>
      </c>
      <c r="THI1" s="77" t="s">
        <v>13807</v>
      </c>
      <c r="THJ1" s="77" t="s">
        <v>13808</v>
      </c>
      <c r="THK1" s="77" t="s">
        <v>13809</v>
      </c>
      <c r="THL1" s="77" t="s">
        <v>13810</v>
      </c>
      <c r="THM1" s="77" t="s">
        <v>13811</v>
      </c>
      <c r="THN1" s="77" t="s">
        <v>13812</v>
      </c>
      <c r="THO1" s="77" t="s">
        <v>13813</v>
      </c>
      <c r="THP1" s="77" t="s">
        <v>13814</v>
      </c>
      <c r="THQ1" s="77" t="s">
        <v>13815</v>
      </c>
      <c r="THR1" s="77" t="s">
        <v>13816</v>
      </c>
      <c r="THS1" s="77" t="s">
        <v>13817</v>
      </c>
      <c r="THT1" s="77" t="s">
        <v>13818</v>
      </c>
      <c r="THU1" s="77" t="s">
        <v>13819</v>
      </c>
      <c r="THV1" s="77" t="s">
        <v>13820</v>
      </c>
      <c r="THW1" s="77" t="s">
        <v>13821</v>
      </c>
      <c r="THX1" s="77" t="s">
        <v>13822</v>
      </c>
      <c r="THY1" s="77" t="s">
        <v>13823</v>
      </c>
      <c r="THZ1" s="77" t="s">
        <v>13824</v>
      </c>
      <c r="TIA1" s="77" t="s">
        <v>13825</v>
      </c>
      <c r="TIB1" s="77" t="s">
        <v>13826</v>
      </c>
      <c r="TIC1" s="77" t="s">
        <v>13827</v>
      </c>
      <c r="TID1" s="77" t="s">
        <v>13828</v>
      </c>
      <c r="TIE1" s="77" t="s">
        <v>13829</v>
      </c>
      <c r="TIF1" s="77" t="s">
        <v>13830</v>
      </c>
      <c r="TIG1" s="77" t="s">
        <v>13831</v>
      </c>
      <c r="TIH1" s="77" t="s">
        <v>13832</v>
      </c>
      <c r="TII1" s="77" t="s">
        <v>13833</v>
      </c>
      <c r="TIJ1" s="77" t="s">
        <v>13834</v>
      </c>
      <c r="TIK1" s="77" t="s">
        <v>13835</v>
      </c>
      <c r="TIL1" s="77" t="s">
        <v>13836</v>
      </c>
      <c r="TIM1" s="77" t="s">
        <v>13837</v>
      </c>
      <c r="TIN1" s="77" t="s">
        <v>13838</v>
      </c>
      <c r="TIO1" s="77" t="s">
        <v>13839</v>
      </c>
      <c r="TIP1" s="77" t="s">
        <v>13840</v>
      </c>
      <c r="TIQ1" s="77" t="s">
        <v>13841</v>
      </c>
      <c r="TIR1" s="77" t="s">
        <v>13842</v>
      </c>
      <c r="TIS1" s="77" t="s">
        <v>13843</v>
      </c>
      <c r="TIT1" s="77" t="s">
        <v>13844</v>
      </c>
      <c r="TIU1" s="77" t="s">
        <v>13845</v>
      </c>
      <c r="TIV1" s="77" t="s">
        <v>13846</v>
      </c>
      <c r="TIW1" s="77" t="s">
        <v>13847</v>
      </c>
      <c r="TIX1" s="77" t="s">
        <v>13848</v>
      </c>
      <c r="TIY1" s="77" t="s">
        <v>13849</v>
      </c>
      <c r="TIZ1" s="77" t="s">
        <v>13850</v>
      </c>
      <c r="TJA1" s="77" t="s">
        <v>13851</v>
      </c>
      <c r="TJB1" s="77" t="s">
        <v>13852</v>
      </c>
      <c r="TJC1" s="77" t="s">
        <v>13853</v>
      </c>
      <c r="TJD1" s="77" t="s">
        <v>13854</v>
      </c>
      <c r="TJE1" s="77" t="s">
        <v>13855</v>
      </c>
      <c r="TJF1" s="77" t="s">
        <v>13856</v>
      </c>
      <c r="TJG1" s="77" t="s">
        <v>13857</v>
      </c>
      <c r="TJH1" s="77" t="s">
        <v>13858</v>
      </c>
      <c r="TJI1" s="77" t="s">
        <v>13859</v>
      </c>
      <c r="TJJ1" s="77" t="s">
        <v>13860</v>
      </c>
      <c r="TJK1" s="77" t="s">
        <v>13861</v>
      </c>
      <c r="TJL1" s="77" t="s">
        <v>13862</v>
      </c>
      <c r="TJM1" s="77" t="s">
        <v>13863</v>
      </c>
      <c r="TJN1" s="77" t="s">
        <v>13864</v>
      </c>
      <c r="TJO1" s="77" t="s">
        <v>13865</v>
      </c>
      <c r="TJP1" s="77" t="s">
        <v>13866</v>
      </c>
      <c r="TJQ1" s="77" t="s">
        <v>13867</v>
      </c>
      <c r="TJR1" s="77" t="s">
        <v>13868</v>
      </c>
      <c r="TJS1" s="77" t="s">
        <v>13869</v>
      </c>
      <c r="TJT1" s="77" t="s">
        <v>13870</v>
      </c>
      <c r="TJU1" s="77" t="s">
        <v>13871</v>
      </c>
      <c r="TJV1" s="77" t="s">
        <v>13872</v>
      </c>
      <c r="TJW1" s="77" t="s">
        <v>13873</v>
      </c>
      <c r="TJX1" s="77" t="s">
        <v>13874</v>
      </c>
      <c r="TJY1" s="77" t="s">
        <v>13875</v>
      </c>
      <c r="TJZ1" s="77" t="s">
        <v>13876</v>
      </c>
      <c r="TKA1" s="77" t="s">
        <v>13877</v>
      </c>
      <c r="TKB1" s="77" t="s">
        <v>13878</v>
      </c>
      <c r="TKC1" s="77" t="s">
        <v>13879</v>
      </c>
      <c r="TKD1" s="77" t="s">
        <v>13880</v>
      </c>
      <c r="TKE1" s="77" t="s">
        <v>13881</v>
      </c>
      <c r="TKF1" s="77" t="s">
        <v>13882</v>
      </c>
      <c r="TKG1" s="77" t="s">
        <v>13883</v>
      </c>
      <c r="TKH1" s="77" t="s">
        <v>13884</v>
      </c>
      <c r="TKI1" s="77" t="s">
        <v>13885</v>
      </c>
      <c r="TKJ1" s="77" t="s">
        <v>13886</v>
      </c>
      <c r="TKK1" s="77" t="s">
        <v>13887</v>
      </c>
      <c r="TKL1" s="77" t="s">
        <v>13888</v>
      </c>
      <c r="TKM1" s="77" t="s">
        <v>13889</v>
      </c>
      <c r="TKN1" s="77" t="s">
        <v>13890</v>
      </c>
      <c r="TKO1" s="77" t="s">
        <v>13891</v>
      </c>
      <c r="TKP1" s="77" t="s">
        <v>13892</v>
      </c>
      <c r="TKQ1" s="77" t="s">
        <v>13893</v>
      </c>
      <c r="TKR1" s="77" t="s">
        <v>13894</v>
      </c>
      <c r="TKS1" s="77" t="s">
        <v>13895</v>
      </c>
      <c r="TKT1" s="77" t="s">
        <v>13896</v>
      </c>
      <c r="TKU1" s="77" t="s">
        <v>13897</v>
      </c>
      <c r="TKV1" s="77" t="s">
        <v>13898</v>
      </c>
      <c r="TKW1" s="77" t="s">
        <v>13899</v>
      </c>
      <c r="TKX1" s="77" t="s">
        <v>13900</v>
      </c>
      <c r="TKY1" s="77" t="s">
        <v>13901</v>
      </c>
      <c r="TKZ1" s="77" t="s">
        <v>13902</v>
      </c>
      <c r="TLA1" s="77" t="s">
        <v>13903</v>
      </c>
      <c r="TLB1" s="77" t="s">
        <v>13904</v>
      </c>
      <c r="TLC1" s="77" t="s">
        <v>13905</v>
      </c>
      <c r="TLD1" s="77" t="s">
        <v>13906</v>
      </c>
      <c r="TLE1" s="77" t="s">
        <v>13907</v>
      </c>
      <c r="TLF1" s="77" t="s">
        <v>13908</v>
      </c>
      <c r="TLG1" s="77" t="s">
        <v>13909</v>
      </c>
      <c r="TLH1" s="77" t="s">
        <v>13910</v>
      </c>
      <c r="TLI1" s="77" t="s">
        <v>13911</v>
      </c>
      <c r="TLJ1" s="77" t="s">
        <v>13912</v>
      </c>
      <c r="TLK1" s="77" t="s">
        <v>13913</v>
      </c>
      <c r="TLL1" s="77" t="s">
        <v>13914</v>
      </c>
      <c r="TLM1" s="77" t="s">
        <v>13915</v>
      </c>
      <c r="TLN1" s="77" t="s">
        <v>13916</v>
      </c>
      <c r="TLO1" s="77" t="s">
        <v>13917</v>
      </c>
      <c r="TLP1" s="77" t="s">
        <v>13918</v>
      </c>
      <c r="TLQ1" s="77" t="s">
        <v>13919</v>
      </c>
      <c r="TLR1" s="77" t="s">
        <v>13920</v>
      </c>
      <c r="TLS1" s="77" t="s">
        <v>13921</v>
      </c>
      <c r="TLT1" s="77" t="s">
        <v>13922</v>
      </c>
      <c r="TLU1" s="77" t="s">
        <v>13923</v>
      </c>
      <c r="TLV1" s="77" t="s">
        <v>13924</v>
      </c>
      <c r="TLW1" s="77" t="s">
        <v>13925</v>
      </c>
      <c r="TLX1" s="77" t="s">
        <v>13926</v>
      </c>
      <c r="TLY1" s="77" t="s">
        <v>13927</v>
      </c>
      <c r="TLZ1" s="77" t="s">
        <v>13928</v>
      </c>
      <c r="TMA1" s="77" t="s">
        <v>13929</v>
      </c>
      <c r="TMB1" s="77" t="s">
        <v>13930</v>
      </c>
      <c r="TMC1" s="77" t="s">
        <v>13931</v>
      </c>
      <c r="TMD1" s="77" t="s">
        <v>13932</v>
      </c>
      <c r="TME1" s="77" t="s">
        <v>13933</v>
      </c>
      <c r="TMF1" s="77" t="s">
        <v>13934</v>
      </c>
      <c r="TMG1" s="77" t="s">
        <v>13935</v>
      </c>
      <c r="TMH1" s="77" t="s">
        <v>13936</v>
      </c>
      <c r="TMI1" s="77" t="s">
        <v>13937</v>
      </c>
      <c r="TMJ1" s="77" t="s">
        <v>13938</v>
      </c>
      <c r="TMK1" s="77" t="s">
        <v>13939</v>
      </c>
      <c r="TML1" s="77" t="s">
        <v>13940</v>
      </c>
      <c r="TMM1" s="77" t="s">
        <v>13941</v>
      </c>
      <c r="TMN1" s="77" t="s">
        <v>13942</v>
      </c>
      <c r="TMO1" s="77" t="s">
        <v>13943</v>
      </c>
      <c r="TMP1" s="77" t="s">
        <v>13944</v>
      </c>
      <c r="TMQ1" s="77" t="s">
        <v>13945</v>
      </c>
      <c r="TMR1" s="77" t="s">
        <v>13946</v>
      </c>
      <c r="TMS1" s="77" t="s">
        <v>13947</v>
      </c>
      <c r="TMT1" s="77" t="s">
        <v>13948</v>
      </c>
      <c r="TMU1" s="77" t="s">
        <v>13949</v>
      </c>
      <c r="TMV1" s="77" t="s">
        <v>13950</v>
      </c>
      <c r="TMW1" s="77" t="s">
        <v>13951</v>
      </c>
      <c r="TMX1" s="77" t="s">
        <v>13952</v>
      </c>
      <c r="TMY1" s="77" t="s">
        <v>13953</v>
      </c>
      <c r="TMZ1" s="77" t="s">
        <v>13954</v>
      </c>
      <c r="TNA1" s="77" t="s">
        <v>13955</v>
      </c>
      <c r="TNB1" s="77" t="s">
        <v>13956</v>
      </c>
      <c r="TNC1" s="77" t="s">
        <v>13957</v>
      </c>
      <c r="TND1" s="77" t="s">
        <v>13958</v>
      </c>
      <c r="TNE1" s="77" t="s">
        <v>13959</v>
      </c>
      <c r="TNF1" s="77" t="s">
        <v>13960</v>
      </c>
      <c r="TNG1" s="77" t="s">
        <v>13961</v>
      </c>
      <c r="TNH1" s="77" t="s">
        <v>13962</v>
      </c>
      <c r="TNI1" s="77" t="s">
        <v>13963</v>
      </c>
      <c r="TNJ1" s="77" t="s">
        <v>13964</v>
      </c>
      <c r="TNK1" s="77" t="s">
        <v>13965</v>
      </c>
      <c r="TNL1" s="77" t="s">
        <v>13966</v>
      </c>
      <c r="TNM1" s="77" t="s">
        <v>13967</v>
      </c>
      <c r="TNN1" s="77" t="s">
        <v>13968</v>
      </c>
      <c r="TNO1" s="77" t="s">
        <v>13969</v>
      </c>
      <c r="TNP1" s="77" t="s">
        <v>13970</v>
      </c>
      <c r="TNQ1" s="77" t="s">
        <v>13971</v>
      </c>
      <c r="TNR1" s="77" t="s">
        <v>13972</v>
      </c>
      <c r="TNS1" s="77" t="s">
        <v>13973</v>
      </c>
      <c r="TNT1" s="77" t="s">
        <v>13974</v>
      </c>
      <c r="TNU1" s="77" t="s">
        <v>13975</v>
      </c>
      <c r="TNV1" s="77" t="s">
        <v>13976</v>
      </c>
      <c r="TNW1" s="77" t="s">
        <v>13977</v>
      </c>
      <c r="TNX1" s="77" t="s">
        <v>13978</v>
      </c>
      <c r="TNY1" s="77" t="s">
        <v>13979</v>
      </c>
      <c r="TNZ1" s="77" t="s">
        <v>13980</v>
      </c>
      <c r="TOA1" s="77" t="s">
        <v>13981</v>
      </c>
      <c r="TOB1" s="77" t="s">
        <v>13982</v>
      </c>
      <c r="TOC1" s="77" t="s">
        <v>13983</v>
      </c>
      <c r="TOD1" s="77" t="s">
        <v>13984</v>
      </c>
      <c r="TOE1" s="77" t="s">
        <v>13985</v>
      </c>
      <c r="TOF1" s="77" t="s">
        <v>13986</v>
      </c>
      <c r="TOG1" s="77" t="s">
        <v>13987</v>
      </c>
      <c r="TOH1" s="77" t="s">
        <v>13988</v>
      </c>
      <c r="TOI1" s="77" t="s">
        <v>13989</v>
      </c>
      <c r="TOJ1" s="77" t="s">
        <v>13990</v>
      </c>
      <c r="TOK1" s="77" t="s">
        <v>13991</v>
      </c>
      <c r="TOL1" s="77" t="s">
        <v>13992</v>
      </c>
      <c r="TOM1" s="77" t="s">
        <v>13993</v>
      </c>
      <c r="TON1" s="77" t="s">
        <v>13994</v>
      </c>
      <c r="TOO1" s="77" t="s">
        <v>13995</v>
      </c>
      <c r="TOP1" s="77" t="s">
        <v>13996</v>
      </c>
      <c r="TOQ1" s="77" t="s">
        <v>13997</v>
      </c>
      <c r="TOR1" s="77" t="s">
        <v>13998</v>
      </c>
      <c r="TOS1" s="77" t="s">
        <v>13999</v>
      </c>
      <c r="TOT1" s="77" t="s">
        <v>14000</v>
      </c>
      <c r="TOU1" s="77" t="s">
        <v>14001</v>
      </c>
      <c r="TOV1" s="77" t="s">
        <v>14002</v>
      </c>
      <c r="TOW1" s="77" t="s">
        <v>14003</v>
      </c>
      <c r="TOX1" s="77" t="s">
        <v>14004</v>
      </c>
      <c r="TOY1" s="77" t="s">
        <v>14005</v>
      </c>
      <c r="TOZ1" s="77" t="s">
        <v>14006</v>
      </c>
      <c r="TPA1" s="77" t="s">
        <v>14007</v>
      </c>
      <c r="TPB1" s="77" t="s">
        <v>14008</v>
      </c>
      <c r="TPC1" s="77" t="s">
        <v>14009</v>
      </c>
      <c r="TPD1" s="77" t="s">
        <v>14010</v>
      </c>
      <c r="TPE1" s="77" t="s">
        <v>14011</v>
      </c>
      <c r="TPF1" s="77" t="s">
        <v>14012</v>
      </c>
      <c r="TPG1" s="77" t="s">
        <v>14013</v>
      </c>
      <c r="TPH1" s="77" t="s">
        <v>14014</v>
      </c>
      <c r="TPI1" s="77" t="s">
        <v>14015</v>
      </c>
      <c r="TPJ1" s="77" t="s">
        <v>14016</v>
      </c>
      <c r="TPK1" s="77" t="s">
        <v>14017</v>
      </c>
      <c r="TPL1" s="77" t="s">
        <v>14018</v>
      </c>
      <c r="TPM1" s="77" t="s">
        <v>14019</v>
      </c>
      <c r="TPN1" s="77" t="s">
        <v>14020</v>
      </c>
      <c r="TPO1" s="77" t="s">
        <v>14021</v>
      </c>
      <c r="TPP1" s="77" t="s">
        <v>14022</v>
      </c>
      <c r="TPQ1" s="77" t="s">
        <v>14023</v>
      </c>
      <c r="TPR1" s="77" t="s">
        <v>14024</v>
      </c>
      <c r="TPS1" s="77" t="s">
        <v>14025</v>
      </c>
      <c r="TPT1" s="77" t="s">
        <v>14026</v>
      </c>
      <c r="TPU1" s="77" t="s">
        <v>14027</v>
      </c>
      <c r="TPV1" s="77" t="s">
        <v>14028</v>
      </c>
      <c r="TPW1" s="77" t="s">
        <v>14029</v>
      </c>
      <c r="TPX1" s="77" t="s">
        <v>14030</v>
      </c>
      <c r="TPY1" s="77" t="s">
        <v>14031</v>
      </c>
      <c r="TPZ1" s="77" t="s">
        <v>14032</v>
      </c>
      <c r="TQA1" s="77" t="s">
        <v>14033</v>
      </c>
      <c r="TQB1" s="77" t="s">
        <v>14034</v>
      </c>
      <c r="TQC1" s="77" t="s">
        <v>14035</v>
      </c>
      <c r="TQD1" s="77" t="s">
        <v>14036</v>
      </c>
      <c r="TQE1" s="77" t="s">
        <v>14037</v>
      </c>
      <c r="TQF1" s="77" t="s">
        <v>14038</v>
      </c>
      <c r="TQG1" s="77" t="s">
        <v>14039</v>
      </c>
      <c r="TQH1" s="77" t="s">
        <v>14040</v>
      </c>
      <c r="TQI1" s="77" t="s">
        <v>14041</v>
      </c>
      <c r="TQJ1" s="77" t="s">
        <v>14042</v>
      </c>
      <c r="TQK1" s="77" t="s">
        <v>14043</v>
      </c>
      <c r="TQL1" s="77" t="s">
        <v>14044</v>
      </c>
      <c r="TQM1" s="77" t="s">
        <v>14045</v>
      </c>
      <c r="TQN1" s="77" t="s">
        <v>14046</v>
      </c>
      <c r="TQO1" s="77" t="s">
        <v>14047</v>
      </c>
      <c r="TQP1" s="77" t="s">
        <v>14048</v>
      </c>
      <c r="TQQ1" s="77" t="s">
        <v>14049</v>
      </c>
      <c r="TQR1" s="77" t="s">
        <v>14050</v>
      </c>
      <c r="TQS1" s="77" t="s">
        <v>14051</v>
      </c>
      <c r="TQT1" s="77" t="s">
        <v>14052</v>
      </c>
      <c r="TQU1" s="77" t="s">
        <v>14053</v>
      </c>
      <c r="TQV1" s="77" t="s">
        <v>14054</v>
      </c>
      <c r="TQW1" s="77" t="s">
        <v>14055</v>
      </c>
      <c r="TQX1" s="77" t="s">
        <v>14056</v>
      </c>
      <c r="TQY1" s="77" t="s">
        <v>14057</v>
      </c>
      <c r="TQZ1" s="77" t="s">
        <v>14058</v>
      </c>
      <c r="TRA1" s="77" t="s">
        <v>14059</v>
      </c>
      <c r="TRB1" s="77" t="s">
        <v>14060</v>
      </c>
      <c r="TRC1" s="77" t="s">
        <v>14061</v>
      </c>
      <c r="TRD1" s="77" t="s">
        <v>14062</v>
      </c>
      <c r="TRE1" s="77" t="s">
        <v>14063</v>
      </c>
      <c r="TRF1" s="77" t="s">
        <v>14064</v>
      </c>
      <c r="TRG1" s="77" t="s">
        <v>14065</v>
      </c>
      <c r="TRH1" s="77" t="s">
        <v>14066</v>
      </c>
      <c r="TRI1" s="77" t="s">
        <v>14067</v>
      </c>
      <c r="TRJ1" s="77" t="s">
        <v>14068</v>
      </c>
      <c r="TRK1" s="77" t="s">
        <v>14069</v>
      </c>
      <c r="TRL1" s="77" t="s">
        <v>14070</v>
      </c>
      <c r="TRM1" s="77" t="s">
        <v>14071</v>
      </c>
      <c r="TRN1" s="77" t="s">
        <v>14072</v>
      </c>
      <c r="TRO1" s="77" t="s">
        <v>14073</v>
      </c>
      <c r="TRP1" s="77" t="s">
        <v>14074</v>
      </c>
      <c r="TRQ1" s="77" t="s">
        <v>14075</v>
      </c>
      <c r="TRR1" s="77" t="s">
        <v>14076</v>
      </c>
      <c r="TRS1" s="77" t="s">
        <v>14077</v>
      </c>
      <c r="TRT1" s="77" t="s">
        <v>14078</v>
      </c>
      <c r="TRU1" s="77" t="s">
        <v>14079</v>
      </c>
      <c r="TRV1" s="77" t="s">
        <v>14080</v>
      </c>
      <c r="TRW1" s="77" t="s">
        <v>14081</v>
      </c>
      <c r="TRX1" s="77" t="s">
        <v>14082</v>
      </c>
      <c r="TRY1" s="77" t="s">
        <v>14083</v>
      </c>
      <c r="TRZ1" s="77" t="s">
        <v>14084</v>
      </c>
      <c r="TSA1" s="77" t="s">
        <v>14085</v>
      </c>
      <c r="TSB1" s="77" t="s">
        <v>14086</v>
      </c>
      <c r="TSC1" s="77" t="s">
        <v>14087</v>
      </c>
      <c r="TSD1" s="77" t="s">
        <v>14088</v>
      </c>
      <c r="TSE1" s="77" t="s">
        <v>14089</v>
      </c>
      <c r="TSF1" s="77" t="s">
        <v>14090</v>
      </c>
      <c r="TSG1" s="77" t="s">
        <v>14091</v>
      </c>
      <c r="TSH1" s="77" t="s">
        <v>14092</v>
      </c>
      <c r="TSI1" s="77" t="s">
        <v>14093</v>
      </c>
      <c r="TSJ1" s="77" t="s">
        <v>14094</v>
      </c>
      <c r="TSK1" s="77" t="s">
        <v>14095</v>
      </c>
      <c r="TSL1" s="77" t="s">
        <v>14096</v>
      </c>
      <c r="TSM1" s="77" t="s">
        <v>14097</v>
      </c>
      <c r="TSN1" s="77" t="s">
        <v>14098</v>
      </c>
      <c r="TSO1" s="77" t="s">
        <v>14099</v>
      </c>
      <c r="TSP1" s="77" t="s">
        <v>14100</v>
      </c>
      <c r="TSQ1" s="77" t="s">
        <v>14101</v>
      </c>
      <c r="TSR1" s="77" t="s">
        <v>14102</v>
      </c>
      <c r="TSS1" s="77" t="s">
        <v>14103</v>
      </c>
      <c r="TST1" s="77" t="s">
        <v>14104</v>
      </c>
      <c r="TSU1" s="77" t="s">
        <v>14105</v>
      </c>
      <c r="TSV1" s="77" t="s">
        <v>14106</v>
      </c>
      <c r="TSW1" s="77" t="s">
        <v>14107</v>
      </c>
      <c r="TSX1" s="77" t="s">
        <v>14108</v>
      </c>
      <c r="TSY1" s="77" t="s">
        <v>14109</v>
      </c>
      <c r="TSZ1" s="77" t="s">
        <v>14110</v>
      </c>
      <c r="TTA1" s="77" t="s">
        <v>14111</v>
      </c>
      <c r="TTB1" s="77" t="s">
        <v>14112</v>
      </c>
      <c r="TTC1" s="77" t="s">
        <v>14113</v>
      </c>
      <c r="TTD1" s="77" t="s">
        <v>14114</v>
      </c>
      <c r="TTE1" s="77" t="s">
        <v>14115</v>
      </c>
      <c r="TTF1" s="77" t="s">
        <v>14116</v>
      </c>
      <c r="TTG1" s="77" t="s">
        <v>14117</v>
      </c>
      <c r="TTH1" s="77" t="s">
        <v>14118</v>
      </c>
      <c r="TTI1" s="77" t="s">
        <v>14119</v>
      </c>
      <c r="TTJ1" s="77" t="s">
        <v>14120</v>
      </c>
      <c r="TTK1" s="77" t="s">
        <v>14121</v>
      </c>
      <c r="TTL1" s="77" t="s">
        <v>14122</v>
      </c>
      <c r="TTM1" s="77" t="s">
        <v>14123</v>
      </c>
      <c r="TTN1" s="77" t="s">
        <v>14124</v>
      </c>
      <c r="TTO1" s="77" t="s">
        <v>14125</v>
      </c>
      <c r="TTP1" s="77" t="s">
        <v>14126</v>
      </c>
      <c r="TTQ1" s="77" t="s">
        <v>14127</v>
      </c>
      <c r="TTR1" s="77" t="s">
        <v>14128</v>
      </c>
      <c r="TTS1" s="77" t="s">
        <v>14129</v>
      </c>
      <c r="TTT1" s="77" t="s">
        <v>14130</v>
      </c>
      <c r="TTU1" s="77" t="s">
        <v>14131</v>
      </c>
      <c r="TTV1" s="77" t="s">
        <v>14132</v>
      </c>
      <c r="TTW1" s="77" t="s">
        <v>14133</v>
      </c>
      <c r="TTX1" s="77" t="s">
        <v>14134</v>
      </c>
      <c r="TTY1" s="77" t="s">
        <v>14135</v>
      </c>
      <c r="TTZ1" s="77" t="s">
        <v>14136</v>
      </c>
      <c r="TUA1" s="77" t="s">
        <v>14137</v>
      </c>
      <c r="TUB1" s="77" t="s">
        <v>14138</v>
      </c>
      <c r="TUC1" s="77" t="s">
        <v>14139</v>
      </c>
      <c r="TUD1" s="77" t="s">
        <v>14140</v>
      </c>
      <c r="TUE1" s="77" t="s">
        <v>14141</v>
      </c>
      <c r="TUF1" s="77" t="s">
        <v>14142</v>
      </c>
      <c r="TUG1" s="77" t="s">
        <v>14143</v>
      </c>
      <c r="TUH1" s="77" t="s">
        <v>14144</v>
      </c>
      <c r="TUI1" s="77" t="s">
        <v>14145</v>
      </c>
      <c r="TUJ1" s="77" t="s">
        <v>14146</v>
      </c>
      <c r="TUK1" s="77" t="s">
        <v>14147</v>
      </c>
      <c r="TUL1" s="77" t="s">
        <v>14148</v>
      </c>
      <c r="TUM1" s="77" t="s">
        <v>14149</v>
      </c>
      <c r="TUN1" s="77" t="s">
        <v>14150</v>
      </c>
      <c r="TUO1" s="77" t="s">
        <v>14151</v>
      </c>
      <c r="TUP1" s="77" t="s">
        <v>14152</v>
      </c>
      <c r="TUQ1" s="77" t="s">
        <v>14153</v>
      </c>
      <c r="TUR1" s="77" t="s">
        <v>14154</v>
      </c>
      <c r="TUS1" s="77" t="s">
        <v>14155</v>
      </c>
      <c r="TUT1" s="77" t="s">
        <v>14156</v>
      </c>
      <c r="TUU1" s="77" t="s">
        <v>14157</v>
      </c>
      <c r="TUV1" s="77" t="s">
        <v>14158</v>
      </c>
      <c r="TUW1" s="77" t="s">
        <v>14159</v>
      </c>
      <c r="TUX1" s="77" t="s">
        <v>14160</v>
      </c>
      <c r="TUY1" s="77" t="s">
        <v>14161</v>
      </c>
      <c r="TUZ1" s="77" t="s">
        <v>14162</v>
      </c>
      <c r="TVA1" s="77" t="s">
        <v>14163</v>
      </c>
      <c r="TVB1" s="77" t="s">
        <v>14164</v>
      </c>
      <c r="TVC1" s="77" t="s">
        <v>14165</v>
      </c>
      <c r="TVD1" s="77" t="s">
        <v>14166</v>
      </c>
      <c r="TVE1" s="77" t="s">
        <v>14167</v>
      </c>
      <c r="TVF1" s="77" t="s">
        <v>14168</v>
      </c>
      <c r="TVG1" s="77" t="s">
        <v>14169</v>
      </c>
      <c r="TVH1" s="77" t="s">
        <v>14170</v>
      </c>
      <c r="TVI1" s="77" t="s">
        <v>14171</v>
      </c>
      <c r="TVJ1" s="77" t="s">
        <v>14172</v>
      </c>
      <c r="TVK1" s="77" t="s">
        <v>14173</v>
      </c>
      <c r="TVL1" s="77" t="s">
        <v>14174</v>
      </c>
      <c r="TVM1" s="77" t="s">
        <v>14175</v>
      </c>
      <c r="TVN1" s="77" t="s">
        <v>14176</v>
      </c>
      <c r="TVO1" s="77" t="s">
        <v>14177</v>
      </c>
      <c r="TVP1" s="77" t="s">
        <v>14178</v>
      </c>
      <c r="TVQ1" s="77" t="s">
        <v>14179</v>
      </c>
      <c r="TVR1" s="77" t="s">
        <v>14180</v>
      </c>
      <c r="TVS1" s="77" t="s">
        <v>14181</v>
      </c>
      <c r="TVT1" s="77" t="s">
        <v>14182</v>
      </c>
      <c r="TVU1" s="77" t="s">
        <v>14183</v>
      </c>
      <c r="TVV1" s="77" t="s">
        <v>14184</v>
      </c>
      <c r="TVW1" s="77" t="s">
        <v>14185</v>
      </c>
      <c r="TVX1" s="77" t="s">
        <v>14186</v>
      </c>
      <c r="TVY1" s="77" t="s">
        <v>14187</v>
      </c>
      <c r="TVZ1" s="77" t="s">
        <v>14188</v>
      </c>
      <c r="TWA1" s="77" t="s">
        <v>14189</v>
      </c>
      <c r="TWB1" s="77" t="s">
        <v>14190</v>
      </c>
      <c r="TWC1" s="77" t="s">
        <v>14191</v>
      </c>
      <c r="TWD1" s="77" t="s">
        <v>14192</v>
      </c>
      <c r="TWE1" s="77" t="s">
        <v>14193</v>
      </c>
      <c r="TWF1" s="77" t="s">
        <v>14194</v>
      </c>
      <c r="TWG1" s="77" t="s">
        <v>14195</v>
      </c>
      <c r="TWH1" s="77" t="s">
        <v>14196</v>
      </c>
      <c r="TWI1" s="77" t="s">
        <v>14197</v>
      </c>
      <c r="TWJ1" s="77" t="s">
        <v>14198</v>
      </c>
      <c r="TWK1" s="77" t="s">
        <v>14199</v>
      </c>
      <c r="TWL1" s="77" t="s">
        <v>14200</v>
      </c>
      <c r="TWM1" s="77" t="s">
        <v>14201</v>
      </c>
      <c r="TWN1" s="77" t="s">
        <v>14202</v>
      </c>
      <c r="TWO1" s="77" t="s">
        <v>14203</v>
      </c>
      <c r="TWP1" s="77" t="s">
        <v>14204</v>
      </c>
      <c r="TWQ1" s="77" t="s">
        <v>14205</v>
      </c>
      <c r="TWR1" s="77" t="s">
        <v>14206</v>
      </c>
      <c r="TWS1" s="77" t="s">
        <v>14207</v>
      </c>
      <c r="TWT1" s="77" t="s">
        <v>14208</v>
      </c>
      <c r="TWU1" s="77" t="s">
        <v>14209</v>
      </c>
      <c r="TWV1" s="77" t="s">
        <v>14210</v>
      </c>
      <c r="TWW1" s="77" t="s">
        <v>14211</v>
      </c>
      <c r="TWX1" s="77" t="s">
        <v>14212</v>
      </c>
      <c r="TWY1" s="77" t="s">
        <v>14213</v>
      </c>
      <c r="TWZ1" s="77" t="s">
        <v>14214</v>
      </c>
      <c r="TXA1" s="77" t="s">
        <v>14215</v>
      </c>
      <c r="TXB1" s="77" t="s">
        <v>14216</v>
      </c>
      <c r="TXC1" s="77" t="s">
        <v>14217</v>
      </c>
      <c r="TXD1" s="77" t="s">
        <v>14218</v>
      </c>
      <c r="TXE1" s="77" t="s">
        <v>14219</v>
      </c>
      <c r="TXF1" s="77" t="s">
        <v>14220</v>
      </c>
      <c r="TXG1" s="77" t="s">
        <v>14221</v>
      </c>
      <c r="TXH1" s="77" t="s">
        <v>14222</v>
      </c>
      <c r="TXI1" s="77" t="s">
        <v>14223</v>
      </c>
      <c r="TXJ1" s="77" t="s">
        <v>14224</v>
      </c>
      <c r="TXK1" s="77" t="s">
        <v>14225</v>
      </c>
      <c r="TXL1" s="77" t="s">
        <v>14226</v>
      </c>
      <c r="TXM1" s="77" t="s">
        <v>14227</v>
      </c>
      <c r="TXN1" s="77" t="s">
        <v>14228</v>
      </c>
      <c r="TXO1" s="77" t="s">
        <v>14229</v>
      </c>
      <c r="TXP1" s="77" t="s">
        <v>14230</v>
      </c>
      <c r="TXQ1" s="77" t="s">
        <v>14231</v>
      </c>
      <c r="TXR1" s="77" t="s">
        <v>14232</v>
      </c>
      <c r="TXS1" s="77" t="s">
        <v>14233</v>
      </c>
      <c r="TXT1" s="77" t="s">
        <v>14234</v>
      </c>
      <c r="TXU1" s="77" t="s">
        <v>14235</v>
      </c>
      <c r="TXV1" s="77" t="s">
        <v>14236</v>
      </c>
      <c r="TXW1" s="77" t="s">
        <v>14237</v>
      </c>
      <c r="TXX1" s="77" t="s">
        <v>14238</v>
      </c>
      <c r="TXY1" s="77" t="s">
        <v>14239</v>
      </c>
      <c r="TXZ1" s="77" t="s">
        <v>14240</v>
      </c>
      <c r="TYA1" s="77" t="s">
        <v>14241</v>
      </c>
      <c r="TYB1" s="77" t="s">
        <v>14242</v>
      </c>
      <c r="TYC1" s="77" t="s">
        <v>14243</v>
      </c>
      <c r="TYD1" s="77" t="s">
        <v>14244</v>
      </c>
      <c r="TYE1" s="77" t="s">
        <v>14245</v>
      </c>
      <c r="TYF1" s="77" t="s">
        <v>14246</v>
      </c>
      <c r="TYG1" s="77" t="s">
        <v>14247</v>
      </c>
      <c r="TYH1" s="77" t="s">
        <v>14248</v>
      </c>
      <c r="TYI1" s="77" t="s">
        <v>14249</v>
      </c>
      <c r="TYJ1" s="77" t="s">
        <v>14250</v>
      </c>
      <c r="TYK1" s="77" t="s">
        <v>14251</v>
      </c>
      <c r="TYL1" s="77" t="s">
        <v>14252</v>
      </c>
      <c r="TYM1" s="77" t="s">
        <v>14253</v>
      </c>
      <c r="TYN1" s="77" t="s">
        <v>14254</v>
      </c>
      <c r="TYO1" s="77" t="s">
        <v>14255</v>
      </c>
      <c r="TYP1" s="77" t="s">
        <v>14256</v>
      </c>
      <c r="TYQ1" s="77" t="s">
        <v>14257</v>
      </c>
      <c r="TYR1" s="77" t="s">
        <v>14258</v>
      </c>
      <c r="TYS1" s="77" t="s">
        <v>14259</v>
      </c>
      <c r="TYT1" s="77" t="s">
        <v>14260</v>
      </c>
      <c r="TYU1" s="77" t="s">
        <v>14261</v>
      </c>
      <c r="TYV1" s="77" t="s">
        <v>14262</v>
      </c>
      <c r="TYW1" s="77" t="s">
        <v>14263</v>
      </c>
      <c r="TYX1" s="77" t="s">
        <v>14264</v>
      </c>
      <c r="TYY1" s="77" t="s">
        <v>14265</v>
      </c>
      <c r="TYZ1" s="77" t="s">
        <v>14266</v>
      </c>
      <c r="TZA1" s="77" t="s">
        <v>14267</v>
      </c>
      <c r="TZB1" s="77" t="s">
        <v>14268</v>
      </c>
      <c r="TZC1" s="77" t="s">
        <v>14269</v>
      </c>
      <c r="TZD1" s="77" t="s">
        <v>14270</v>
      </c>
      <c r="TZE1" s="77" t="s">
        <v>14271</v>
      </c>
      <c r="TZF1" s="77" t="s">
        <v>14272</v>
      </c>
      <c r="TZG1" s="77" t="s">
        <v>14273</v>
      </c>
      <c r="TZH1" s="77" t="s">
        <v>14274</v>
      </c>
      <c r="TZI1" s="77" t="s">
        <v>14275</v>
      </c>
      <c r="TZJ1" s="77" t="s">
        <v>14276</v>
      </c>
      <c r="TZK1" s="77" t="s">
        <v>14277</v>
      </c>
      <c r="TZL1" s="77" t="s">
        <v>14278</v>
      </c>
      <c r="TZM1" s="77" t="s">
        <v>14279</v>
      </c>
      <c r="TZN1" s="77" t="s">
        <v>14280</v>
      </c>
      <c r="TZO1" s="77" t="s">
        <v>14281</v>
      </c>
      <c r="TZP1" s="77" t="s">
        <v>14282</v>
      </c>
      <c r="TZQ1" s="77" t="s">
        <v>14283</v>
      </c>
      <c r="TZR1" s="77" t="s">
        <v>14284</v>
      </c>
      <c r="TZS1" s="77" t="s">
        <v>14285</v>
      </c>
      <c r="TZT1" s="77" t="s">
        <v>14286</v>
      </c>
      <c r="TZU1" s="77" t="s">
        <v>14287</v>
      </c>
      <c r="TZV1" s="77" t="s">
        <v>14288</v>
      </c>
      <c r="TZW1" s="77" t="s">
        <v>14289</v>
      </c>
      <c r="TZX1" s="77" t="s">
        <v>14290</v>
      </c>
      <c r="TZY1" s="77" t="s">
        <v>14291</v>
      </c>
      <c r="TZZ1" s="77" t="s">
        <v>14292</v>
      </c>
      <c r="UAA1" s="77" t="s">
        <v>14293</v>
      </c>
      <c r="UAB1" s="77" t="s">
        <v>14294</v>
      </c>
      <c r="UAC1" s="77" t="s">
        <v>14295</v>
      </c>
      <c r="UAD1" s="77" t="s">
        <v>14296</v>
      </c>
      <c r="UAE1" s="77" t="s">
        <v>14297</v>
      </c>
      <c r="UAF1" s="77" t="s">
        <v>14298</v>
      </c>
      <c r="UAG1" s="77" t="s">
        <v>14299</v>
      </c>
      <c r="UAH1" s="77" t="s">
        <v>14300</v>
      </c>
      <c r="UAI1" s="77" t="s">
        <v>14301</v>
      </c>
      <c r="UAJ1" s="77" t="s">
        <v>14302</v>
      </c>
      <c r="UAK1" s="77" t="s">
        <v>14303</v>
      </c>
      <c r="UAL1" s="77" t="s">
        <v>14304</v>
      </c>
      <c r="UAM1" s="77" t="s">
        <v>14305</v>
      </c>
      <c r="UAN1" s="77" t="s">
        <v>14306</v>
      </c>
      <c r="UAO1" s="77" t="s">
        <v>14307</v>
      </c>
      <c r="UAP1" s="77" t="s">
        <v>14308</v>
      </c>
      <c r="UAQ1" s="77" t="s">
        <v>14309</v>
      </c>
      <c r="UAR1" s="77" t="s">
        <v>14310</v>
      </c>
      <c r="UAS1" s="77" t="s">
        <v>14311</v>
      </c>
      <c r="UAT1" s="77" t="s">
        <v>14312</v>
      </c>
      <c r="UAU1" s="77" t="s">
        <v>14313</v>
      </c>
      <c r="UAV1" s="77" t="s">
        <v>14314</v>
      </c>
      <c r="UAW1" s="77" t="s">
        <v>14315</v>
      </c>
      <c r="UAX1" s="77" t="s">
        <v>14316</v>
      </c>
      <c r="UAY1" s="77" t="s">
        <v>14317</v>
      </c>
      <c r="UAZ1" s="77" t="s">
        <v>14318</v>
      </c>
      <c r="UBA1" s="77" t="s">
        <v>14319</v>
      </c>
      <c r="UBB1" s="77" t="s">
        <v>14320</v>
      </c>
      <c r="UBC1" s="77" t="s">
        <v>14321</v>
      </c>
      <c r="UBD1" s="77" t="s">
        <v>14322</v>
      </c>
      <c r="UBE1" s="77" t="s">
        <v>14323</v>
      </c>
      <c r="UBF1" s="77" t="s">
        <v>14324</v>
      </c>
      <c r="UBG1" s="77" t="s">
        <v>14325</v>
      </c>
      <c r="UBH1" s="77" t="s">
        <v>14326</v>
      </c>
      <c r="UBI1" s="77" t="s">
        <v>14327</v>
      </c>
      <c r="UBJ1" s="77" t="s">
        <v>14328</v>
      </c>
      <c r="UBK1" s="77" t="s">
        <v>14329</v>
      </c>
      <c r="UBL1" s="77" t="s">
        <v>14330</v>
      </c>
      <c r="UBM1" s="77" t="s">
        <v>14331</v>
      </c>
      <c r="UBN1" s="77" t="s">
        <v>14332</v>
      </c>
      <c r="UBO1" s="77" t="s">
        <v>14333</v>
      </c>
      <c r="UBP1" s="77" t="s">
        <v>14334</v>
      </c>
      <c r="UBQ1" s="77" t="s">
        <v>14335</v>
      </c>
      <c r="UBR1" s="77" t="s">
        <v>14336</v>
      </c>
      <c r="UBS1" s="77" t="s">
        <v>14337</v>
      </c>
      <c r="UBT1" s="77" t="s">
        <v>14338</v>
      </c>
      <c r="UBU1" s="77" t="s">
        <v>14339</v>
      </c>
      <c r="UBV1" s="77" t="s">
        <v>14340</v>
      </c>
      <c r="UBW1" s="77" t="s">
        <v>14341</v>
      </c>
      <c r="UBX1" s="77" t="s">
        <v>14342</v>
      </c>
      <c r="UBY1" s="77" t="s">
        <v>14343</v>
      </c>
      <c r="UBZ1" s="77" t="s">
        <v>14344</v>
      </c>
      <c r="UCA1" s="77" t="s">
        <v>14345</v>
      </c>
      <c r="UCB1" s="77" t="s">
        <v>14346</v>
      </c>
      <c r="UCC1" s="77" t="s">
        <v>14347</v>
      </c>
      <c r="UCD1" s="77" t="s">
        <v>14348</v>
      </c>
      <c r="UCE1" s="77" t="s">
        <v>14349</v>
      </c>
      <c r="UCF1" s="77" t="s">
        <v>14350</v>
      </c>
      <c r="UCG1" s="77" t="s">
        <v>14351</v>
      </c>
      <c r="UCH1" s="77" t="s">
        <v>14352</v>
      </c>
      <c r="UCI1" s="77" t="s">
        <v>14353</v>
      </c>
      <c r="UCJ1" s="77" t="s">
        <v>14354</v>
      </c>
      <c r="UCK1" s="77" t="s">
        <v>14355</v>
      </c>
      <c r="UCL1" s="77" t="s">
        <v>14356</v>
      </c>
      <c r="UCM1" s="77" t="s">
        <v>14357</v>
      </c>
      <c r="UCN1" s="77" t="s">
        <v>14358</v>
      </c>
      <c r="UCO1" s="77" t="s">
        <v>14359</v>
      </c>
      <c r="UCP1" s="77" t="s">
        <v>14360</v>
      </c>
      <c r="UCQ1" s="77" t="s">
        <v>14361</v>
      </c>
      <c r="UCR1" s="77" t="s">
        <v>14362</v>
      </c>
      <c r="UCS1" s="77" t="s">
        <v>14363</v>
      </c>
      <c r="UCT1" s="77" t="s">
        <v>14364</v>
      </c>
      <c r="UCU1" s="77" t="s">
        <v>14365</v>
      </c>
      <c r="UCV1" s="77" t="s">
        <v>14366</v>
      </c>
      <c r="UCW1" s="77" t="s">
        <v>14367</v>
      </c>
      <c r="UCX1" s="77" t="s">
        <v>14368</v>
      </c>
      <c r="UCY1" s="77" t="s">
        <v>14369</v>
      </c>
      <c r="UCZ1" s="77" t="s">
        <v>14370</v>
      </c>
      <c r="UDA1" s="77" t="s">
        <v>14371</v>
      </c>
      <c r="UDB1" s="77" t="s">
        <v>14372</v>
      </c>
      <c r="UDC1" s="77" t="s">
        <v>14373</v>
      </c>
      <c r="UDD1" s="77" t="s">
        <v>14374</v>
      </c>
      <c r="UDE1" s="77" t="s">
        <v>14375</v>
      </c>
      <c r="UDF1" s="77" t="s">
        <v>14376</v>
      </c>
      <c r="UDG1" s="77" t="s">
        <v>14377</v>
      </c>
      <c r="UDH1" s="77" t="s">
        <v>14378</v>
      </c>
      <c r="UDI1" s="77" t="s">
        <v>14379</v>
      </c>
      <c r="UDJ1" s="77" t="s">
        <v>14380</v>
      </c>
      <c r="UDK1" s="77" t="s">
        <v>14381</v>
      </c>
      <c r="UDL1" s="77" t="s">
        <v>14382</v>
      </c>
      <c r="UDM1" s="77" t="s">
        <v>14383</v>
      </c>
      <c r="UDN1" s="77" t="s">
        <v>14384</v>
      </c>
      <c r="UDO1" s="77" t="s">
        <v>14385</v>
      </c>
      <c r="UDP1" s="77" t="s">
        <v>14386</v>
      </c>
      <c r="UDQ1" s="77" t="s">
        <v>14387</v>
      </c>
      <c r="UDR1" s="77" t="s">
        <v>14388</v>
      </c>
      <c r="UDS1" s="77" t="s">
        <v>14389</v>
      </c>
      <c r="UDT1" s="77" t="s">
        <v>14390</v>
      </c>
      <c r="UDU1" s="77" t="s">
        <v>14391</v>
      </c>
      <c r="UDV1" s="77" t="s">
        <v>14392</v>
      </c>
      <c r="UDW1" s="77" t="s">
        <v>14393</v>
      </c>
      <c r="UDX1" s="77" t="s">
        <v>14394</v>
      </c>
      <c r="UDY1" s="77" t="s">
        <v>14395</v>
      </c>
      <c r="UDZ1" s="77" t="s">
        <v>14396</v>
      </c>
      <c r="UEA1" s="77" t="s">
        <v>14397</v>
      </c>
      <c r="UEB1" s="77" t="s">
        <v>14398</v>
      </c>
      <c r="UEC1" s="77" t="s">
        <v>14399</v>
      </c>
      <c r="UED1" s="77" t="s">
        <v>14400</v>
      </c>
      <c r="UEE1" s="77" t="s">
        <v>14401</v>
      </c>
      <c r="UEF1" s="77" t="s">
        <v>14402</v>
      </c>
      <c r="UEG1" s="77" t="s">
        <v>14403</v>
      </c>
      <c r="UEH1" s="77" t="s">
        <v>14404</v>
      </c>
      <c r="UEI1" s="77" t="s">
        <v>14405</v>
      </c>
      <c r="UEJ1" s="77" t="s">
        <v>14406</v>
      </c>
      <c r="UEK1" s="77" t="s">
        <v>14407</v>
      </c>
      <c r="UEL1" s="77" t="s">
        <v>14408</v>
      </c>
      <c r="UEM1" s="77" t="s">
        <v>14409</v>
      </c>
      <c r="UEN1" s="77" t="s">
        <v>14410</v>
      </c>
      <c r="UEO1" s="77" t="s">
        <v>14411</v>
      </c>
      <c r="UEP1" s="77" t="s">
        <v>14412</v>
      </c>
      <c r="UEQ1" s="77" t="s">
        <v>14413</v>
      </c>
      <c r="UER1" s="77" t="s">
        <v>14414</v>
      </c>
      <c r="UES1" s="77" t="s">
        <v>14415</v>
      </c>
      <c r="UET1" s="77" t="s">
        <v>14416</v>
      </c>
      <c r="UEU1" s="77" t="s">
        <v>14417</v>
      </c>
      <c r="UEV1" s="77" t="s">
        <v>14418</v>
      </c>
      <c r="UEW1" s="77" t="s">
        <v>14419</v>
      </c>
      <c r="UEX1" s="77" t="s">
        <v>14420</v>
      </c>
      <c r="UEY1" s="77" t="s">
        <v>14421</v>
      </c>
      <c r="UEZ1" s="77" t="s">
        <v>14422</v>
      </c>
      <c r="UFA1" s="77" t="s">
        <v>14423</v>
      </c>
      <c r="UFB1" s="77" t="s">
        <v>14424</v>
      </c>
      <c r="UFC1" s="77" t="s">
        <v>14425</v>
      </c>
      <c r="UFD1" s="77" t="s">
        <v>14426</v>
      </c>
      <c r="UFE1" s="77" t="s">
        <v>14427</v>
      </c>
      <c r="UFF1" s="77" t="s">
        <v>14428</v>
      </c>
      <c r="UFG1" s="77" t="s">
        <v>14429</v>
      </c>
      <c r="UFH1" s="77" t="s">
        <v>14430</v>
      </c>
      <c r="UFI1" s="77" t="s">
        <v>14431</v>
      </c>
      <c r="UFJ1" s="77" t="s">
        <v>14432</v>
      </c>
      <c r="UFK1" s="77" t="s">
        <v>14433</v>
      </c>
      <c r="UFL1" s="77" t="s">
        <v>14434</v>
      </c>
      <c r="UFM1" s="77" t="s">
        <v>14435</v>
      </c>
      <c r="UFN1" s="77" t="s">
        <v>14436</v>
      </c>
      <c r="UFO1" s="77" t="s">
        <v>14437</v>
      </c>
      <c r="UFP1" s="77" t="s">
        <v>14438</v>
      </c>
      <c r="UFQ1" s="77" t="s">
        <v>14439</v>
      </c>
      <c r="UFR1" s="77" t="s">
        <v>14440</v>
      </c>
      <c r="UFS1" s="77" t="s">
        <v>14441</v>
      </c>
      <c r="UFT1" s="77" t="s">
        <v>14442</v>
      </c>
      <c r="UFU1" s="77" t="s">
        <v>14443</v>
      </c>
      <c r="UFV1" s="77" t="s">
        <v>14444</v>
      </c>
      <c r="UFW1" s="77" t="s">
        <v>14445</v>
      </c>
      <c r="UFX1" s="77" t="s">
        <v>14446</v>
      </c>
      <c r="UFY1" s="77" t="s">
        <v>14447</v>
      </c>
      <c r="UFZ1" s="77" t="s">
        <v>14448</v>
      </c>
      <c r="UGA1" s="77" t="s">
        <v>14449</v>
      </c>
      <c r="UGB1" s="77" t="s">
        <v>14450</v>
      </c>
      <c r="UGC1" s="77" t="s">
        <v>14451</v>
      </c>
      <c r="UGD1" s="77" t="s">
        <v>14452</v>
      </c>
      <c r="UGE1" s="77" t="s">
        <v>14453</v>
      </c>
      <c r="UGF1" s="77" t="s">
        <v>14454</v>
      </c>
      <c r="UGG1" s="77" t="s">
        <v>14455</v>
      </c>
      <c r="UGH1" s="77" t="s">
        <v>14456</v>
      </c>
      <c r="UGI1" s="77" t="s">
        <v>14457</v>
      </c>
      <c r="UGJ1" s="77" t="s">
        <v>14458</v>
      </c>
      <c r="UGK1" s="77" t="s">
        <v>14459</v>
      </c>
      <c r="UGL1" s="77" t="s">
        <v>14460</v>
      </c>
      <c r="UGM1" s="77" t="s">
        <v>14461</v>
      </c>
      <c r="UGN1" s="77" t="s">
        <v>14462</v>
      </c>
      <c r="UGO1" s="77" t="s">
        <v>14463</v>
      </c>
      <c r="UGP1" s="77" t="s">
        <v>14464</v>
      </c>
      <c r="UGQ1" s="77" t="s">
        <v>14465</v>
      </c>
      <c r="UGR1" s="77" t="s">
        <v>14466</v>
      </c>
      <c r="UGS1" s="77" t="s">
        <v>14467</v>
      </c>
      <c r="UGT1" s="77" t="s">
        <v>14468</v>
      </c>
      <c r="UGU1" s="77" t="s">
        <v>14469</v>
      </c>
      <c r="UGV1" s="77" t="s">
        <v>14470</v>
      </c>
      <c r="UGW1" s="77" t="s">
        <v>14471</v>
      </c>
      <c r="UGX1" s="77" t="s">
        <v>14472</v>
      </c>
      <c r="UGY1" s="77" t="s">
        <v>14473</v>
      </c>
      <c r="UGZ1" s="77" t="s">
        <v>14474</v>
      </c>
      <c r="UHA1" s="77" t="s">
        <v>14475</v>
      </c>
      <c r="UHB1" s="77" t="s">
        <v>14476</v>
      </c>
      <c r="UHC1" s="77" t="s">
        <v>14477</v>
      </c>
      <c r="UHD1" s="77" t="s">
        <v>14478</v>
      </c>
      <c r="UHE1" s="77" t="s">
        <v>14479</v>
      </c>
      <c r="UHF1" s="77" t="s">
        <v>14480</v>
      </c>
      <c r="UHG1" s="77" t="s">
        <v>14481</v>
      </c>
      <c r="UHH1" s="77" t="s">
        <v>14482</v>
      </c>
      <c r="UHI1" s="77" t="s">
        <v>14483</v>
      </c>
      <c r="UHJ1" s="77" t="s">
        <v>14484</v>
      </c>
      <c r="UHK1" s="77" t="s">
        <v>14485</v>
      </c>
      <c r="UHL1" s="77" t="s">
        <v>14486</v>
      </c>
      <c r="UHM1" s="77" t="s">
        <v>14487</v>
      </c>
      <c r="UHN1" s="77" t="s">
        <v>14488</v>
      </c>
      <c r="UHO1" s="77" t="s">
        <v>14489</v>
      </c>
      <c r="UHP1" s="77" t="s">
        <v>14490</v>
      </c>
      <c r="UHQ1" s="77" t="s">
        <v>14491</v>
      </c>
      <c r="UHR1" s="77" t="s">
        <v>14492</v>
      </c>
      <c r="UHS1" s="77" t="s">
        <v>14493</v>
      </c>
      <c r="UHT1" s="77" t="s">
        <v>14494</v>
      </c>
      <c r="UHU1" s="77" t="s">
        <v>14495</v>
      </c>
      <c r="UHV1" s="77" t="s">
        <v>14496</v>
      </c>
      <c r="UHW1" s="77" t="s">
        <v>14497</v>
      </c>
      <c r="UHX1" s="77" t="s">
        <v>14498</v>
      </c>
      <c r="UHY1" s="77" t="s">
        <v>14499</v>
      </c>
      <c r="UHZ1" s="77" t="s">
        <v>14500</v>
      </c>
      <c r="UIA1" s="77" t="s">
        <v>14501</v>
      </c>
      <c r="UIB1" s="77" t="s">
        <v>14502</v>
      </c>
      <c r="UIC1" s="77" t="s">
        <v>14503</v>
      </c>
      <c r="UID1" s="77" t="s">
        <v>14504</v>
      </c>
      <c r="UIE1" s="77" t="s">
        <v>14505</v>
      </c>
      <c r="UIF1" s="77" t="s">
        <v>14506</v>
      </c>
      <c r="UIG1" s="77" t="s">
        <v>14507</v>
      </c>
      <c r="UIH1" s="77" t="s">
        <v>14508</v>
      </c>
      <c r="UII1" s="77" t="s">
        <v>14509</v>
      </c>
      <c r="UIJ1" s="77" t="s">
        <v>14510</v>
      </c>
      <c r="UIK1" s="77" t="s">
        <v>14511</v>
      </c>
      <c r="UIL1" s="77" t="s">
        <v>14512</v>
      </c>
      <c r="UIM1" s="77" t="s">
        <v>14513</v>
      </c>
      <c r="UIN1" s="77" t="s">
        <v>14514</v>
      </c>
      <c r="UIO1" s="77" t="s">
        <v>14515</v>
      </c>
      <c r="UIP1" s="77" t="s">
        <v>14516</v>
      </c>
      <c r="UIQ1" s="77" t="s">
        <v>14517</v>
      </c>
      <c r="UIR1" s="77" t="s">
        <v>14518</v>
      </c>
      <c r="UIS1" s="77" t="s">
        <v>14519</v>
      </c>
      <c r="UIT1" s="77" t="s">
        <v>14520</v>
      </c>
      <c r="UIU1" s="77" t="s">
        <v>14521</v>
      </c>
      <c r="UIV1" s="77" t="s">
        <v>14522</v>
      </c>
      <c r="UIW1" s="77" t="s">
        <v>14523</v>
      </c>
      <c r="UIX1" s="77" t="s">
        <v>14524</v>
      </c>
      <c r="UIY1" s="77" t="s">
        <v>14525</v>
      </c>
      <c r="UIZ1" s="77" t="s">
        <v>14526</v>
      </c>
      <c r="UJA1" s="77" t="s">
        <v>14527</v>
      </c>
      <c r="UJB1" s="77" t="s">
        <v>14528</v>
      </c>
      <c r="UJC1" s="77" t="s">
        <v>14529</v>
      </c>
      <c r="UJD1" s="77" t="s">
        <v>14530</v>
      </c>
      <c r="UJE1" s="77" t="s">
        <v>14531</v>
      </c>
      <c r="UJF1" s="77" t="s">
        <v>14532</v>
      </c>
      <c r="UJG1" s="77" t="s">
        <v>14533</v>
      </c>
      <c r="UJH1" s="77" t="s">
        <v>14534</v>
      </c>
      <c r="UJI1" s="77" t="s">
        <v>14535</v>
      </c>
      <c r="UJJ1" s="77" t="s">
        <v>14536</v>
      </c>
      <c r="UJK1" s="77" t="s">
        <v>14537</v>
      </c>
      <c r="UJL1" s="77" t="s">
        <v>14538</v>
      </c>
      <c r="UJM1" s="77" t="s">
        <v>14539</v>
      </c>
      <c r="UJN1" s="77" t="s">
        <v>14540</v>
      </c>
      <c r="UJO1" s="77" t="s">
        <v>14541</v>
      </c>
      <c r="UJP1" s="77" t="s">
        <v>14542</v>
      </c>
      <c r="UJQ1" s="77" t="s">
        <v>14543</v>
      </c>
      <c r="UJR1" s="77" t="s">
        <v>14544</v>
      </c>
      <c r="UJS1" s="77" t="s">
        <v>14545</v>
      </c>
      <c r="UJT1" s="77" t="s">
        <v>14546</v>
      </c>
      <c r="UJU1" s="77" t="s">
        <v>14547</v>
      </c>
      <c r="UJV1" s="77" t="s">
        <v>14548</v>
      </c>
      <c r="UJW1" s="77" t="s">
        <v>14549</v>
      </c>
      <c r="UJX1" s="77" t="s">
        <v>14550</v>
      </c>
      <c r="UJY1" s="77" t="s">
        <v>14551</v>
      </c>
      <c r="UJZ1" s="77" t="s">
        <v>14552</v>
      </c>
      <c r="UKA1" s="77" t="s">
        <v>14553</v>
      </c>
      <c r="UKB1" s="77" t="s">
        <v>14554</v>
      </c>
      <c r="UKC1" s="77" t="s">
        <v>14555</v>
      </c>
      <c r="UKD1" s="77" t="s">
        <v>14556</v>
      </c>
      <c r="UKE1" s="77" t="s">
        <v>14557</v>
      </c>
      <c r="UKF1" s="77" t="s">
        <v>14558</v>
      </c>
      <c r="UKG1" s="77" t="s">
        <v>14559</v>
      </c>
      <c r="UKH1" s="77" t="s">
        <v>14560</v>
      </c>
      <c r="UKI1" s="77" t="s">
        <v>14561</v>
      </c>
      <c r="UKJ1" s="77" t="s">
        <v>14562</v>
      </c>
      <c r="UKK1" s="77" t="s">
        <v>14563</v>
      </c>
      <c r="UKL1" s="77" t="s">
        <v>14564</v>
      </c>
      <c r="UKM1" s="77" t="s">
        <v>14565</v>
      </c>
      <c r="UKN1" s="77" t="s">
        <v>14566</v>
      </c>
      <c r="UKO1" s="77" t="s">
        <v>14567</v>
      </c>
      <c r="UKP1" s="77" t="s">
        <v>14568</v>
      </c>
      <c r="UKQ1" s="77" t="s">
        <v>14569</v>
      </c>
      <c r="UKR1" s="77" t="s">
        <v>14570</v>
      </c>
      <c r="UKS1" s="77" t="s">
        <v>14571</v>
      </c>
      <c r="UKT1" s="77" t="s">
        <v>14572</v>
      </c>
      <c r="UKU1" s="77" t="s">
        <v>14573</v>
      </c>
      <c r="UKV1" s="77" t="s">
        <v>14574</v>
      </c>
      <c r="UKW1" s="77" t="s">
        <v>14575</v>
      </c>
      <c r="UKX1" s="77" t="s">
        <v>14576</v>
      </c>
      <c r="UKY1" s="77" t="s">
        <v>14577</v>
      </c>
      <c r="UKZ1" s="77" t="s">
        <v>14578</v>
      </c>
      <c r="ULA1" s="77" t="s">
        <v>14579</v>
      </c>
      <c r="ULB1" s="77" t="s">
        <v>14580</v>
      </c>
      <c r="ULC1" s="77" t="s">
        <v>14581</v>
      </c>
      <c r="ULD1" s="77" t="s">
        <v>14582</v>
      </c>
      <c r="ULE1" s="77" t="s">
        <v>14583</v>
      </c>
      <c r="ULF1" s="77" t="s">
        <v>14584</v>
      </c>
      <c r="ULG1" s="77" t="s">
        <v>14585</v>
      </c>
      <c r="ULH1" s="77" t="s">
        <v>14586</v>
      </c>
      <c r="ULI1" s="77" t="s">
        <v>14587</v>
      </c>
      <c r="ULJ1" s="77" t="s">
        <v>14588</v>
      </c>
      <c r="ULK1" s="77" t="s">
        <v>14589</v>
      </c>
      <c r="ULL1" s="77" t="s">
        <v>14590</v>
      </c>
      <c r="ULM1" s="77" t="s">
        <v>14591</v>
      </c>
      <c r="ULN1" s="77" t="s">
        <v>14592</v>
      </c>
      <c r="ULO1" s="77" t="s">
        <v>14593</v>
      </c>
      <c r="ULP1" s="77" t="s">
        <v>14594</v>
      </c>
      <c r="ULQ1" s="77" t="s">
        <v>14595</v>
      </c>
      <c r="ULR1" s="77" t="s">
        <v>14596</v>
      </c>
      <c r="ULS1" s="77" t="s">
        <v>14597</v>
      </c>
      <c r="ULT1" s="77" t="s">
        <v>14598</v>
      </c>
      <c r="ULU1" s="77" t="s">
        <v>14599</v>
      </c>
      <c r="ULV1" s="77" t="s">
        <v>14600</v>
      </c>
      <c r="ULW1" s="77" t="s">
        <v>14601</v>
      </c>
      <c r="ULX1" s="77" t="s">
        <v>14602</v>
      </c>
      <c r="ULY1" s="77" t="s">
        <v>14603</v>
      </c>
      <c r="ULZ1" s="77" t="s">
        <v>14604</v>
      </c>
      <c r="UMA1" s="77" t="s">
        <v>14605</v>
      </c>
      <c r="UMB1" s="77" t="s">
        <v>14606</v>
      </c>
      <c r="UMC1" s="77" t="s">
        <v>14607</v>
      </c>
      <c r="UMD1" s="77" t="s">
        <v>14608</v>
      </c>
      <c r="UME1" s="77" t="s">
        <v>14609</v>
      </c>
      <c r="UMF1" s="77" t="s">
        <v>14610</v>
      </c>
      <c r="UMG1" s="77" t="s">
        <v>14611</v>
      </c>
      <c r="UMH1" s="77" t="s">
        <v>14612</v>
      </c>
      <c r="UMI1" s="77" t="s">
        <v>14613</v>
      </c>
      <c r="UMJ1" s="77" t="s">
        <v>14614</v>
      </c>
      <c r="UMK1" s="77" t="s">
        <v>14615</v>
      </c>
      <c r="UML1" s="77" t="s">
        <v>14616</v>
      </c>
      <c r="UMM1" s="77" t="s">
        <v>14617</v>
      </c>
      <c r="UMN1" s="77" t="s">
        <v>14618</v>
      </c>
      <c r="UMO1" s="77" t="s">
        <v>14619</v>
      </c>
      <c r="UMP1" s="77" t="s">
        <v>14620</v>
      </c>
      <c r="UMQ1" s="77" t="s">
        <v>14621</v>
      </c>
      <c r="UMR1" s="77" t="s">
        <v>14622</v>
      </c>
      <c r="UMS1" s="77" t="s">
        <v>14623</v>
      </c>
      <c r="UMT1" s="77" t="s">
        <v>14624</v>
      </c>
      <c r="UMU1" s="77" t="s">
        <v>14625</v>
      </c>
      <c r="UMV1" s="77" t="s">
        <v>14626</v>
      </c>
      <c r="UMW1" s="77" t="s">
        <v>14627</v>
      </c>
      <c r="UMX1" s="77" t="s">
        <v>14628</v>
      </c>
      <c r="UMY1" s="77" t="s">
        <v>14629</v>
      </c>
      <c r="UMZ1" s="77" t="s">
        <v>14630</v>
      </c>
      <c r="UNA1" s="77" t="s">
        <v>14631</v>
      </c>
      <c r="UNB1" s="77" t="s">
        <v>14632</v>
      </c>
      <c r="UNC1" s="77" t="s">
        <v>14633</v>
      </c>
      <c r="UND1" s="77" t="s">
        <v>14634</v>
      </c>
      <c r="UNE1" s="77" t="s">
        <v>14635</v>
      </c>
      <c r="UNF1" s="77" t="s">
        <v>14636</v>
      </c>
      <c r="UNG1" s="77" t="s">
        <v>14637</v>
      </c>
      <c r="UNH1" s="77" t="s">
        <v>14638</v>
      </c>
      <c r="UNI1" s="77" t="s">
        <v>14639</v>
      </c>
      <c r="UNJ1" s="77" t="s">
        <v>14640</v>
      </c>
      <c r="UNK1" s="77" t="s">
        <v>14641</v>
      </c>
      <c r="UNL1" s="77" t="s">
        <v>14642</v>
      </c>
      <c r="UNM1" s="77" t="s">
        <v>14643</v>
      </c>
      <c r="UNN1" s="77" t="s">
        <v>14644</v>
      </c>
      <c r="UNO1" s="77" t="s">
        <v>14645</v>
      </c>
      <c r="UNP1" s="77" t="s">
        <v>14646</v>
      </c>
      <c r="UNQ1" s="77" t="s">
        <v>14647</v>
      </c>
      <c r="UNR1" s="77" t="s">
        <v>14648</v>
      </c>
      <c r="UNS1" s="77" t="s">
        <v>14649</v>
      </c>
      <c r="UNT1" s="77" t="s">
        <v>14650</v>
      </c>
      <c r="UNU1" s="77" t="s">
        <v>14651</v>
      </c>
      <c r="UNV1" s="77" t="s">
        <v>14652</v>
      </c>
      <c r="UNW1" s="77" t="s">
        <v>14653</v>
      </c>
      <c r="UNX1" s="77" t="s">
        <v>14654</v>
      </c>
      <c r="UNY1" s="77" t="s">
        <v>14655</v>
      </c>
      <c r="UNZ1" s="77" t="s">
        <v>14656</v>
      </c>
      <c r="UOA1" s="77" t="s">
        <v>14657</v>
      </c>
      <c r="UOB1" s="77" t="s">
        <v>14658</v>
      </c>
      <c r="UOC1" s="77" t="s">
        <v>14659</v>
      </c>
      <c r="UOD1" s="77" t="s">
        <v>14660</v>
      </c>
      <c r="UOE1" s="77" t="s">
        <v>14661</v>
      </c>
      <c r="UOF1" s="77" t="s">
        <v>14662</v>
      </c>
      <c r="UOG1" s="77" t="s">
        <v>14663</v>
      </c>
      <c r="UOH1" s="77" t="s">
        <v>14664</v>
      </c>
      <c r="UOI1" s="77" t="s">
        <v>14665</v>
      </c>
      <c r="UOJ1" s="77" t="s">
        <v>14666</v>
      </c>
      <c r="UOK1" s="77" t="s">
        <v>14667</v>
      </c>
      <c r="UOL1" s="77" t="s">
        <v>14668</v>
      </c>
      <c r="UOM1" s="77" t="s">
        <v>14669</v>
      </c>
      <c r="UON1" s="77" t="s">
        <v>14670</v>
      </c>
      <c r="UOO1" s="77" t="s">
        <v>14671</v>
      </c>
      <c r="UOP1" s="77" t="s">
        <v>14672</v>
      </c>
      <c r="UOQ1" s="77" t="s">
        <v>14673</v>
      </c>
      <c r="UOR1" s="77" t="s">
        <v>14674</v>
      </c>
      <c r="UOS1" s="77" t="s">
        <v>14675</v>
      </c>
      <c r="UOT1" s="77" t="s">
        <v>14676</v>
      </c>
      <c r="UOU1" s="77" t="s">
        <v>14677</v>
      </c>
      <c r="UOV1" s="77" t="s">
        <v>14678</v>
      </c>
      <c r="UOW1" s="77" t="s">
        <v>14679</v>
      </c>
      <c r="UOX1" s="77" t="s">
        <v>14680</v>
      </c>
      <c r="UOY1" s="77" t="s">
        <v>14681</v>
      </c>
      <c r="UOZ1" s="77" t="s">
        <v>14682</v>
      </c>
      <c r="UPA1" s="77" t="s">
        <v>14683</v>
      </c>
      <c r="UPB1" s="77" t="s">
        <v>14684</v>
      </c>
      <c r="UPC1" s="77" t="s">
        <v>14685</v>
      </c>
      <c r="UPD1" s="77" t="s">
        <v>14686</v>
      </c>
      <c r="UPE1" s="77" t="s">
        <v>14687</v>
      </c>
      <c r="UPF1" s="77" t="s">
        <v>14688</v>
      </c>
      <c r="UPG1" s="77" t="s">
        <v>14689</v>
      </c>
      <c r="UPH1" s="77" t="s">
        <v>14690</v>
      </c>
      <c r="UPI1" s="77" t="s">
        <v>14691</v>
      </c>
      <c r="UPJ1" s="77" t="s">
        <v>14692</v>
      </c>
      <c r="UPK1" s="77" t="s">
        <v>14693</v>
      </c>
      <c r="UPL1" s="77" t="s">
        <v>14694</v>
      </c>
      <c r="UPM1" s="77" t="s">
        <v>14695</v>
      </c>
      <c r="UPN1" s="77" t="s">
        <v>14696</v>
      </c>
      <c r="UPO1" s="77" t="s">
        <v>14697</v>
      </c>
      <c r="UPP1" s="77" t="s">
        <v>14698</v>
      </c>
      <c r="UPQ1" s="77" t="s">
        <v>14699</v>
      </c>
      <c r="UPR1" s="77" t="s">
        <v>14700</v>
      </c>
      <c r="UPS1" s="77" t="s">
        <v>14701</v>
      </c>
      <c r="UPT1" s="77" t="s">
        <v>14702</v>
      </c>
      <c r="UPU1" s="77" t="s">
        <v>14703</v>
      </c>
      <c r="UPV1" s="77" t="s">
        <v>14704</v>
      </c>
      <c r="UPW1" s="77" t="s">
        <v>14705</v>
      </c>
      <c r="UPX1" s="77" t="s">
        <v>14706</v>
      </c>
      <c r="UPY1" s="77" t="s">
        <v>14707</v>
      </c>
      <c r="UPZ1" s="77" t="s">
        <v>14708</v>
      </c>
      <c r="UQA1" s="77" t="s">
        <v>14709</v>
      </c>
      <c r="UQB1" s="77" t="s">
        <v>14710</v>
      </c>
      <c r="UQC1" s="77" t="s">
        <v>14711</v>
      </c>
      <c r="UQD1" s="77" t="s">
        <v>14712</v>
      </c>
      <c r="UQE1" s="77" t="s">
        <v>14713</v>
      </c>
      <c r="UQF1" s="77" t="s">
        <v>14714</v>
      </c>
      <c r="UQG1" s="77" t="s">
        <v>14715</v>
      </c>
      <c r="UQH1" s="77" t="s">
        <v>14716</v>
      </c>
      <c r="UQI1" s="77" t="s">
        <v>14717</v>
      </c>
      <c r="UQJ1" s="77" t="s">
        <v>14718</v>
      </c>
      <c r="UQK1" s="77" t="s">
        <v>14719</v>
      </c>
      <c r="UQL1" s="77" t="s">
        <v>14720</v>
      </c>
      <c r="UQM1" s="77" t="s">
        <v>14721</v>
      </c>
      <c r="UQN1" s="77" t="s">
        <v>14722</v>
      </c>
      <c r="UQO1" s="77" t="s">
        <v>14723</v>
      </c>
      <c r="UQP1" s="77" t="s">
        <v>14724</v>
      </c>
      <c r="UQQ1" s="77" t="s">
        <v>14725</v>
      </c>
      <c r="UQR1" s="77" t="s">
        <v>14726</v>
      </c>
      <c r="UQS1" s="77" t="s">
        <v>14727</v>
      </c>
      <c r="UQT1" s="77" t="s">
        <v>14728</v>
      </c>
      <c r="UQU1" s="77" t="s">
        <v>14729</v>
      </c>
      <c r="UQV1" s="77" t="s">
        <v>14730</v>
      </c>
      <c r="UQW1" s="77" t="s">
        <v>14731</v>
      </c>
      <c r="UQX1" s="77" t="s">
        <v>14732</v>
      </c>
      <c r="UQY1" s="77" t="s">
        <v>14733</v>
      </c>
      <c r="UQZ1" s="77" t="s">
        <v>14734</v>
      </c>
      <c r="URA1" s="77" t="s">
        <v>14735</v>
      </c>
      <c r="URB1" s="77" t="s">
        <v>14736</v>
      </c>
      <c r="URC1" s="77" t="s">
        <v>14737</v>
      </c>
      <c r="URD1" s="77" t="s">
        <v>14738</v>
      </c>
      <c r="URE1" s="77" t="s">
        <v>14739</v>
      </c>
      <c r="URF1" s="77" t="s">
        <v>14740</v>
      </c>
      <c r="URG1" s="77" t="s">
        <v>14741</v>
      </c>
      <c r="URH1" s="77" t="s">
        <v>14742</v>
      </c>
      <c r="URI1" s="77" t="s">
        <v>14743</v>
      </c>
      <c r="URJ1" s="77" t="s">
        <v>14744</v>
      </c>
      <c r="URK1" s="77" t="s">
        <v>14745</v>
      </c>
      <c r="URL1" s="77" t="s">
        <v>14746</v>
      </c>
      <c r="URM1" s="77" t="s">
        <v>14747</v>
      </c>
      <c r="URN1" s="77" t="s">
        <v>14748</v>
      </c>
      <c r="URO1" s="77" t="s">
        <v>14749</v>
      </c>
      <c r="URP1" s="77" t="s">
        <v>14750</v>
      </c>
      <c r="URQ1" s="77" t="s">
        <v>14751</v>
      </c>
      <c r="URR1" s="77" t="s">
        <v>14752</v>
      </c>
      <c r="URS1" s="77" t="s">
        <v>14753</v>
      </c>
      <c r="URT1" s="77" t="s">
        <v>14754</v>
      </c>
      <c r="URU1" s="77" t="s">
        <v>14755</v>
      </c>
      <c r="URV1" s="77" t="s">
        <v>14756</v>
      </c>
      <c r="URW1" s="77" t="s">
        <v>14757</v>
      </c>
      <c r="URX1" s="77" t="s">
        <v>14758</v>
      </c>
      <c r="URY1" s="77" t="s">
        <v>14759</v>
      </c>
      <c r="URZ1" s="77" t="s">
        <v>14760</v>
      </c>
      <c r="USA1" s="77" t="s">
        <v>14761</v>
      </c>
      <c r="USB1" s="77" t="s">
        <v>14762</v>
      </c>
      <c r="USC1" s="77" t="s">
        <v>14763</v>
      </c>
      <c r="USD1" s="77" t="s">
        <v>14764</v>
      </c>
      <c r="USE1" s="77" t="s">
        <v>14765</v>
      </c>
      <c r="USF1" s="77" t="s">
        <v>14766</v>
      </c>
      <c r="USG1" s="77" t="s">
        <v>14767</v>
      </c>
      <c r="USH1" s="77" t="s">
        <v>14768</v>
      </c>
      <c r="USI1" s="77" t="s">
        <v>14769</v>
      </c>
      <c r="USJ1" s="77" t="s">
        <v>14770</v>
      </c>
      <c r="USK1" s="77" t="s">
        <v>14771</v>
      </c>
      <c r="USL1" s="77" t="s">
        <v>14772</v>
      </c>
      <c r="USM1" s="77" t="s">
        <v>14773</v>
      </c>
      <c r="USN1" s="77" t="s">
        <v>14774</v>
      </c>
      <c r="USO1" s="77" t="s">
        <v>14775</v>
      </c>
      <c r="USP1" s="77" t="s">
        <v>14776</v>
      </c>
      <c r="USQ1" s="77" t="s">
        <v>14777</v>
      </c>
      <c r="USR1" s="77" t="s">
        <v>14778</v>
      </c>
      <c r="USS1" s="77" t="s">
        <v>14779</v>
      </c>
      <c r="UST1" s="77" t="s">
        <v>14780</v>
      </c>
      <c r="USU1" s="77" t="s">
        <v>14781</v>
      </c>
      <c r="USV1" s="77" t="s">
        <v>14782</v>
      </c>
      <c r="USW1" s="77" t="s">
        <v>14783</v>
      </c>
      <c r="USX1" s="77" t="s">
        <v>14784</v>
      </c>
      <c r="USY1" s="77" t="s">
        <v>14785</v>
      </c>
      <c r="USZ1" s="77" t="s">
        <v>14786</v>
      </c>
      <c r="UTA1" s="77" t="s">
        <v>14787</v>
      </c>
      <c r="UTB1" s="77" t="s">
        <v>14788</v>
      </c>
      <c r="UTC1" s="77" t="s">
        <v>14789</v>
      </c>
      <c r="UTD1" s="77" t="s">
        <v>14790</v>
      </c>
      <c r="UTE1" s="77" t="s">
        <v>14791</v>
      </c>
      <c r="UTF1" s="77" t="s">
        <v>14792</v>
      </c>
      <c r="UTG1" s="77" t="s">
        <v>14793</v>
      </c>
      <c r="UTH1" s="77" t="s">
        <v>14794</v>
      </c>
      <c r="UTI1" s="77" t="s">
        <v>14795</v>
      </c>
      <c r="UTJ1" s="77" t="s">
        <v>14796</v>
      </c>
      <c r="UTK1" s="77" t="s">
        <v>14797</v>
      </c>
      <c r="UTL1" s="77" t="s">
        <v>14798</v>
      </c>
      <c r="UTM1" s="77" t="s">
        <v>14799</v>
      </c>
      <c r="UTN1" s="77" t="s">
        <v>14800</v>
      </c>
      <c r="UTO1" s="77" t="s">
        <v>14801</v>
      </c>
      <c r="UTP1" s="77" t="s">
        <v>14802</v>
      </c>
      <c r="UTQ1" s="77" t="s">
        <v>14803</v>
      </c>
      <c r="UTR1" s="77" t="s">
        <v>14804</v>
      </c>
      <c r="UTS1" s="77" t="s">
        <v>14805</v>
      </c>
      <c r="UTT1" s="77" t="s">
        <v>14806</v>
      </c>
      <c r="UTU1" s="77" t="s">
        <v>14807</v>
      </c>
      <c r="UTV1" s="77" t="s">
        <v>14808</v>
      </c>
      <c r="UTW1" s="77" t="s">
        <v>14809</v>
      </c>
      <c r="UTX1" s="77" t="s">
        <v>14810</v>
      </c>
      <c r="UTY1" s="77" t="s">
        <v>14811</v>
      </c>
      <c r="UTZ1" s="77" t="s">
        <v>14812</v>
      </c>
      <c r="UUA1" s="77" t="s">
        <v>14813</v>
      </c>
      <c r="UUB1" s="77" t="s">
        <v>14814</v>
      </c>
      <c r="UUC1" s="77" t="s">
        <v>14815</v>
      </c>
      <c r="UUD1" s="77" t="s">
        <v>14816</v>
      </c>
      <c r="UUE1" s="77" t="s">
        <v>14817</v>
      </c>
      <c r="UUF1" s="77" t="s">
        <v>14818</v>
      </c>
      <c r="UUG1" s="77" t="s">
        <v>14819</v>
      </c>
      <c r="UUH1" s="77" t="s">
        <v>14820</v>
      </c>
      <c r="UUI1" s="77" t="s">
        <v>14821</v>
      </c>
      <c r="UUJ1" s="77" t="s">
        <v>14822</v>
      </c>
      <c r="UUK1" s="77" t="s">
        <v>14823</v>
      </c>
      <c r="UUL1" s="77" t="s">
        <v>14824</v>
      </c>
      <c r="UUM1" s="77" t="s">
        <v>14825</v>
      </c>
      <c r="UUN1" s="77" t="s">
        <v>14826</v>
      </c>
      <c r="UUO1" s="77" t="s">
        <v>14827</v>
      </c>
      <c r="UUP1" s="77" t="s">
        <v>14828</v>
      </c>
      <c r="UUQ1" s="77" t="s">
        <v>14829</v>
      </c>
      <c r="UUR1" s="77" t="s">
        <v>14830</v>
      </c>
      <c r="UUS1" s="77" t="s">
        <v>14831</v>
      </c>
      <c r="UUT1" s="77" t="s">
        <v>14832</v>
      </c>
      <c r="UUU1" s="77" t="s">
        <v>14833</v>
      </c>
      <c r="UUV1" s="77" t="s">
        <v>14834</v>
      </c>
      <c r="UUW1" s="77" t="s">
        <v>14835</v>
      </c>
      <c r="UUX1" s="77" t="s">
        <v>14836</v>
      </c>
      <c r="UUY1" s="77" t="s">
        <v>14837</v>
      </c>
      <c r="UUZ1" s="77" t="s">
        <v>14838</v>
      </c>
      <c r="UVA1" s="77" t="s">
        <v>14839</v>
      </c>
      <c r="UVB1" s="77" t="s">
        <v>14840</v>
      </c>
      <c r="UVC1" s="77" t="s">
        <v>14841</v>
      </c>
      <c r="UVD1" s="77" t="s">
        <v>14842</v>
      </c>
      <c r="UVE1" s="77" t="s">
        <v>14843</v>
      </c>
      <c r="UVF1" s="77" t="s">
        <v>14844</v>
      </c>
      <c r="UVG1" s="77" t="s">
        <v>14845</v>
      </c>
      <c r="UVH1" s="77" t="s">
        <v>14846</v>
      </c>
      <c r="UVI1" s="77" t="s">
        <v>14847</v>
      </c>
      <c r="UVJ1" s="77" t="s">
        <v>14848</v>
      </c>
      <c r="UVK1" s="77" t="s">
        <v>14849</v>
      </c>
      <c r="UVL1" s="77" t="s">
        <v>14850</v>
      </c>
      <c r="UVM1" s="77" t="s">
        <v>14851</v>
      </c>
      <c r="UVN1" s="77" t="s">
        <v>14852</v>
      </c>
      <c r="UVO1" s="77" t="s">
        <v>14853</v>
      </c>
      <c r="UVP1" s="77" t="s">
        <v>14854</v>
      </c>
      <c r="UVQ1" s="77" t="s">
        <v>14855</v>
      </c>
      <c r="UVR1" s="77" t="s">
        <v>14856</v>
      </c>
      <c r="UVS1" s="77" t="s">
        <v>14857</v>
      </c>
      <c r="UVT1" s="77" t="s">
        <v>14858</v>
      </c>
      <c r="UVU1" s="77" t="s">
        <v>14859</v>
      </c>
      <c r="UVV1" s="77" t="s">
        <v>14860</v>
      </c>
      <c r="UVW1" s="77" t="s">
        <v>14861</v>
      </c>
      <c r="UVX1" s="77" t="s">
        <v>14862</v>
      </c>
      <c r="UVY1" s="77" t="s">
        <v>14863</v>
      </c>
      <c r="UVZ1" s="77" t="s">
        <v>14864</v>
      </c>
      <c r="UWA1" s="77" t="s">
        <v>14865</v>
      </c>
      <c r="UWB1" s="77" t="s">
        <v>14866</v>
      </c>
      <c r="UWC1" s="77" t="s">
        <v>14867</v>
      </c>
      <c r="UWD1" s="77" t="s">
        <v>14868</v>
      </c>
      <c r="UWE1" s="77" t="s">
        <v>14869</v>
      </c>
      <c r="UWF1" s="77" t="s">
        <v>14870</v>
      </c>
      <c r="UWG1" s="77" t="s">
        <v>14871</v>
      </c>
      <c r="UWH1" s="77" t="s">
        <v>14872</v>
      </c>
      <c r="UWI1" s="77" t="s">
        <v>14873</v>
      </c>
      <c r="UWJ1" s="77" t="s">
        <v>14874</v>
      </c>
      <c r="UWK1" s="77" t="s">
        <v>14875</v>
      </c>
      <c r="UWL1" s="77" t="s">
        <v>14876</v>
      </c>
      <c r="UWM1" s="77" t="s">
        <v>14877</v>
      </c>
      <c r="UWN1" s="77" t="s">
        <v>14878</v>
      </c>
      <c r="UWO1" s="77" t="s">
        <v>14879</v>
      </c>
      <c r="UWP1" s="77" t="s">
        <v>14880</v>
      </c>
      <c r="UWQ1" s="77" t="s">
        <v>14881</v>
      </c>
      <c r="UWR1" s="77" t="s">
        <v>14882</v>
      </c>
      <c r="UWS1" s="77" t="s">
        <v>14883</v>
      </c>
      <c r="UWT1" s="77" t="s">
        <v>14884</v>
      </c>
      <c r="UWU1" s="77" t="s">
        <v>14885</v>
      </c>
      <c r="UWV1" s="77" t="s">
        <v>14886</v>
      </c>
      <c r="UWW1" s="77" t="s">
        <v>14887</v>
      </c>
      <c r="UWX1" s="77" t="s">
        <v>14888</v>
      </c>
      <c r="UWY1" s="77" t="s">
        <v>14889</v>
      </c>
      <c r="UWZ1" s="77" t="s">
        <v>14890</v>
      </c>
      <c r="UXA1" s="77" t="s">
        <v>14891</v>
      </c>
      <c r="UXB1" s="77" t="s">
        <v>14892</v>
      </c>
      <c r="UXC1" s="77" t="s">
        <v>14893</v>
      </c>
      <c r="UXD1" s="77" t="s">
        <v>14894</v>
      </c>
      <c r="UXE1" s="77" t="s">
        <v>14895</v>
      </c>
      <c r="UXF1" s="77" t="s">
        <v>14896</v>
      </c>
      <c r="UXG1" s="77" t="s">
        <v>14897</v>
      </c>
      <c r="UXH1" s="77" t="s">
        <v>14898</v>
      </c>
      <c r="UXI1" s="77" t="s">
        <v>14899</v>
      </c>
      <c r="UXJ1" s="77" t="s">
        <v>14900</v>
      </c>
      <c r="UXK1" s="77" t="s">
        <v>14901</v>
      </c>
      <c r="UXL1" s="77" t="s">
        <v>14902</v>
      </c>
      <c r="UXM1" s="77" t="s">
        <v>14903</v>
      </c>
      <c r="UXN1" s="77" t="s">
        <v>14904</v>
      </c>
      <c r="UXO1" s="77" t="s">
        <v>14905</v>
      </c>
      <c r="UXP1" s="77" t="s">
        <v>14906</v>
      </c>
      <c r="UXQ1" s="77" t="s">
        <v>14907</v>
      </c>
      <c r="UXR1" s="77" t="s">
        <v>14908</v>
      </c>
      <c r="UXS1" s="77" t="s">
        <v>14909</v>
      </c>
      <c r="UXT1" s="77" t="s">
        <v>14910</v>
      </c>
      <c r="UXU1" s="77" t="s">
        <v>14911</v>
      </c>
      <c r="UXV1" s="77" t="s">
        <v>14912</v>
      </c>
      <c r="UXW1" s="77" t="s">
        <v>14913</v>
      </c>
      <c r="UXX1" s="77" t="s">
        <v>14914</v>
      </c>
      <c r="UXY1" s="77" t="s">
        <v>14915</v>
      </c>
      <c r="UXZ1" s="77" t="s">
        <v>14916</v>
      </c>
      <c r="UYA1" s="77" t="s">
        <v>14917</v>
      </c>
      <c r="UYB1" s="77" t="s">
        <v>14918</v>
      </c>
      <c r="UYC1" s="77" t="s">
        <v>14919</v>
      </c>
      <c r="UYD1" s="77" t="s">
        <v>14920</v>
      </c>
      <c r="UYE1" s="77" t="s">
        <v>14921</v>
      </c>
      <c r="UYF1" s="77" t="s">
        <v>14922</v>
      </c>
      <c r="UYG1" s="77" t="s">
        <v>14923</v>
      </c>
      <c r="UYH1" s="77" t="s">
        <v>14924</v>
      </c>
      <c r="UYI1" s="77" t="s">
        <v>14925</v>
      </c>
      <c r="UYJ1" s="77" t="s">
        <v>14926</v>
      </c>
      <c r="UYK1" s="77" t="s">
        <v>14927</v>
      </c>
      <c r="UYL1" s="77" t="s">
        <v>14928</v>
      </c>
      <c r="UYM1" s="77" t="s">
        <v>14929</v>
      </c>
      <c r="UYN1" s="77" t="s">
        <v>14930</v>
      </c>
      <c r="UYO1" s="77" t="s">
        <v>14931</v>
      </c>
      <c r="UYP1" s="77" t="s">
        <v>14932</v>
      </c>
      <c r="UYQ1" s="77" t="s">
        <v>14933</v>
      </c>
      <c r="UYR1" s="77" t="s">
        <v>14934</v>
      </c>
      <c r="UYS1" s="77" t="s">
        <v>14935</v>
      </c>
      <c r="UYT1" s="77" t="s">
        <v>14936</v>
      </c>
      <c r="UYU1" s="77" t="s">
        <v>14937</v>
      </c>
      <c r="UYV1" s="77" t="s">
        <v>14938</v>
      </c>
      <c r="UYW1" s="77" t="s">
        <v>14939</v>
      </c>
      <c r="UYX1" s="77" t="s">
        <v>14940</v>
      </c>
      <c r="UYY1" s="77" t="s">
        <v>14941</v>
      </c>
      <c r="UYZ1" s="77" t="s">
        <v>14942</v>
      </c>
      <c r="UZA1" s="77" t="s">
        <v>14943</v>
      </c>
      <c r="UZB1" s="77" t="s">
        <v>14944</v>
      </c>
      <c r="UZC1" s="77" t="s">
        <v>14945</v>
      </c>
      <c r="UZD1" s="77" t="s">
        <v>14946</v>
      </c>
      <c r="UZE1" s="77" t="s">
        <v>14947</v>
      </c>
      <c r="UZF1" s="77" t="s">
        <v>14948</v>
      </c>
      <c r="UZG1" s="77" t="s">
        <v>14949</v>
      </c>
      <c r="UZH1" s="77" t="s">
        <v>14950</v>
      </c>
      <c r="UZI1" s="77" t="s">
        <v>14951</v>
      </c>
      <c r="UZJ1" s="77" t="s">
        <v>14952</v>
      </c>
      <c r="UZK1" s="77" t="s">
        <v>14953</v>
      </c>
      <c r="UZL1" s="77" t="s">
        <v>14954</v>
      </c>
      <c r="UZM1" s="77" t="s">
        <v>14955</v>
      </c>
      <c r="UZN1" s="77" t="s">
        <v>14956</v>
      </c>
      <c r="UZO1" s="77" t="s">
        <v>14957</v>
      </c>
      <c r="UZP1" s="77" t="s">
        <v>14958</v>
      </c>
      <c r="UZQ1" s="77" t="s">
        <v>14959</v>
      </c>
      <c r="UZR1" s="77" t="s">
        <v>14960</v>
      </c>
      <c r="UZS1" s="77" t="s">
        <v>14961</v>
      </c>
      <c r="UZT1" s="77" t="s">
        <v>14962</v>
      </c>
      <c r="UZU1" s="77" t="s">
        <v>14963</v>
      </c>
      <c r="UZV1" s="77" t="s">
        <v>14964</v>
      </c>
      <c r="UZW1" s="77" t="s">
        <v>14965</v>
      </c>
      <c r="UZX1" s="77" t="s">
        <v>14966</v>
      </c>
      <c r="UZY1" s="77" t="s">
        <v>14967</v>
      </c>
      <c r="UZZ1" s="77" t="s">
        <v>14968</v>
      </c>
      <c r="VAA1" s="77" t="s">
        <v>14969</v>
      </c>
      <c r="VAB1" s="77" t="s">
        <v>14970</v>
      </c>
      <c r="VAC1" s="77" t="s">
        <v>14971</v>
      </c>
      <c r="VAD1" s="77" t="s">
        <v>14972</v>
      </c>
      <c r="VAE1" s="77" t="s">
        <v>14973</v>
      </c>
      <c r="VAF1" s="77" t="s">
        <v>14974</v>
      </c>
      <c r="VAG1" s="77" t="s">
        <v>14975</v>
      </c>
      <c r="VAH1" s="77" t="s">
        <v>14976</v>
      </c>
      <c r="VAI1" s="77" t="s">
        <v>14977</v>
      </c>
      <c r="VAJ1" s="77" t="s">
        <v>14978</v>
      </c>
      <c r="VAK1" s="77" t="s">
        <v>14979</v>
      </c>
      <c r="VAL1" s="77" t="s">
        <v>14980</v>
      </c>
      <c r="VAM1" s="77" t="s">
        <v>14981</v>
      </c>
      <c r="VAN1" s="77" t="s">
        <v>14982</v>
      </c>
      <c r="VAO1" s="77" t="s">
        <v>14983</v>
      </c>
      <c r="VAP1" s="77" t="s">
        <v>14984</v>
      </c>
      <c r="VAQ1" s="77" t="s">
        <v>14985</v>
      </c>
      <c r="VAR1" s="77" t="s">
        <v>14986</v>
      </c>
      <c r="VAS1" s="77" t="s">
        <v>14987</v>
      </c>
      <c r="VAT1" s="77" t="s">
        <v>14988</v>
      </c>
      <c r="VAU1" s="77" t="s">
        <v>14989</v>
      </c>
      <c r="VAV1" s="77" t="s">
        <v>14990</v>
      </c>
      <c r="VAW1" s="77" t="s">
        <v>14991</v>
      </c>
      <c r="VAX1" s="77" t="s">
        <v>14992</v>
      </c>
      <c r="VAY1" s="77" t="s">
        <v>14993</v>
      </c>
      <c r="VAZ1" s="77" t="s">
        <v>14994</v>
      </c>
      <c r="VBA1" s="77" t="s">
        <v>14995</v>
      </c>
      <c r="VBB1" s="77" t="s">
        <v>14996</v>
      </c>
      <c r="VBC1" s="77" t="s">
        <v>14997</v>
      </c>
      <c r="VBD1" s="77" t="s">
        <v>14998</v>
      </c>
      <c r="VBE1" s="77" t="s">
        <v>14999</v>
      </c>
      <c r="VBF1" s="77" t="s">
        <v>15000</v>
      </c>
      <c r="VBG1" s="77" t="s">
        <v>15001</v>
      </c>
      <c r="VBH1" s="77" t="s">
        <v>15002</v>
      </c>
      <c r="VBI1" s="77" t="s">
        <v>15003</v>
      </c>
      <c r="VBJ1" s="77" t="s">
        <v>15004</v>
      </c>
      <c r="VBK1" s="77" t="s">
        <v>15005</v>
      </c>
      <c r="VBL1" s="77" t="s">
        <v>15006</v>
      </c>
      <c r="VBM1" s="77" t="s">
        <v>15007</v>
      </c>
      <c r="VBN1" s="77" t="s">
        <v>15008</v>
      </c>
      <c r="VBO1" s="77" t="s">
        <v>15009</v>
      </c>
      <c r="VBP1" s="77" t="s">
        <v>15010</v>
      </c>
      <c r="VBQ1" s="77" t="s">
        <v>15011</v>
      </c>
      <c r="VBR1" s="77" t="s">
        <v>15012</v>
      </c>
      <c r="VBS1" s="77" t="s">
        <v>15013</v>
      </c>
      <c r="VBT1" s="77" t="s">
        <v>15014</v>
      </c>
      <c r="VBU1" s="77" t="s">
        <v>15015</v>
      </c>
      <c r="VBV1" s="77" t="s">
        <v>15016</v>
      </c>
      <c r="VBW1" s="77" t="s">
        <v>15017</v>
      </c>
      <c r="VBX1" s="77" t="s">
        <v>15018</v>
      </c>
      <c r="VBY1" s="77" t="s">
        <v>15019</v>
      </c>
      <c r="VBZ1" s="77" t="s">
        <v>15020</v>
      </c>
      <c r="VCA1" s="77" t="s">
        <v>15021</v>
      </c>
      <c r="VCB1" s="77" t="s">
        <v>15022</v>
      </c>
      <c r="VCC1" s="77" t="s">
        <v>15023</v>
      </c>
      <c r="VCD1" s="77" t="s">
        <v>15024</v>
      </c>
      <c r="VCE1" s="77" t="s">
        <v>15025</v>
      </c>
      <c r="VCF1" s="77" t="s">
        <v>15026</v>
      </c>
      <c r="VCG1" s="77" t="s">
        <v>15027</v>
      </c>
      <c r="VCH1" s="77" t="s">
        <v>15028</v>
      </c>
      <c r="VCI1" s="77" t="s">
        <v>15029</v>
      </c>
      <c r="VCJ1" s="77" t="s">
        <v>15030</v>
      </c>
      <c r="VCK1" s="77" t="s">
        <v>15031</v>
      </c>
      <c r="VCL1" s="77" t="s">
        <v>15032</v>
      </c>
      <c r="VCM1" s="77" t="s">
        <v>15033</v>
      </c>
      <c r="VCN1" s="77" t="s">
        <v>15034</v>
      </c>
      <c r="VCO1" s="77" t="s">
        <v>15035</v>
      </c>
      <c r="VCP1" s="77" t="s">
        <v>15036</v>
      </c>
      <c r="VCQ1" s="77" t="s">
        <v>15037</v>
      </c>
      <c r="VCR1" s="77" t="s">
        <v>15038</v>
      </c>
      <c r="VCS1" s="77" t="s">
        <v>15039</v>
      </c>
      <c r="VCT1" s="77" t="s">
        <v>15040</v>
      </c>
      <c r="VCU1" s="77" t="s">
        <v>15041</v>
      </c>
      <c r="VCV1" s="77" t="s">
        <v>15042</v>
      </c>
      <c r="VCW1" s="77" t="s">
        <v>15043</v>
      </c>
      <c r="VCX1" s="77" t="s">
        <v>15044</v>
      </c>
      <c r="VCY1" s="77" t="s">
        <v>15045</v>
      </c>
      <c r="VCZ1" s="77" t="s">
        <v>15046</v>
      </c>
      <c r="VDA1" s="77" t="s">
        <v>15047</v>
      </c>
      <c r="VDB1" s="77" t="s">
        <v>15048</v>
      </c>
      <c r="VDC1" s="77" t="s">
        <v>15049</v>
      </c>
      <c r="VDD1" s="77" t="s">
        <v>15050</v>
      </c>
      <c r="VDE1" s="77" t="s">
        <v>15051</v>
      </c>
      <c r="VDF1" s="77" t="s">
        <v>15052</v>
      </c>
      <c r="VDG1" s="77" t="s">
        <v>15053</v>
      </c>
      <c r="VDH1" s="77" t="s">
        <v>15054</v>
      </c>
      <c r="VDI1" s="77" t="s">
        <v>15055</v>
      </c>
      <c r="VDJ1" s="77" t="s">
        <v>15056</v>
      </c>
      <c r="VDK1" s="77" t="s">
        <v>15057</v>
      </c>
      <c r="VDL1" s="77" t="s">
        <v>15058</v>
      </c>
      <c r="VDM1" s="77" t="s">
        <v>15059</v>
      </c>
      <c r="VDN1" s="77" t="s">
        <v>15060</v>
      </c>
      <c r="VDO1" s="77" t="s">
        <v>15061</v>
      </c>
      <c r="VDP1" s="77" t="s">
        <v>15062</v>
      </c>
      <c r="VDQ1" s="77" t="s">
        <v>15063</v>
      </c>
      <c r="VDR1" s="77" t="s">
        <v>15064</v>
      </c>
      <c r="VDS1" s="77" t="s">
        <v>15065</v>
      </c>
      <c r="VDT1" s="77" t="s">
        <v>15066</v>
      </c>
      <c r="VDU1" s="77" t="s">
        <v>15067</v>
      </c>
      <c r="VDV1" s="77" t="s">
        <v>15068</v>
      </c>
      <c r="VDW1" s="77" t="s">
        <v>15069</v>
      </c>
      <c r="VDX1" s="77" t="s">
        <v>15070</v>
      </c>
      <c r="VDY1" s="77" t="s">
        <v>15071</v>
      </c>
      <c r="VDZ1" s="77" t="s">
        <v>15072</v>
      </c>
      <c r="VEA1" s="77" t="s">
        <v>15073</v>
      </c>
      <c r="VEB1" s="77" t="s">
        <v>15074</v>
      </c>
      <c r="VEC1" s="77" t="s">
        <v>15075</v>
      </c>
      <c r="VED1" s="77" t="s">
        <v>15076</v>
      </c>
      <c r="VEE1" s="77" t="s">
        <v>15077</v>
      </c>
      <c r="VEF1" s="77" t="s">
        <v>15078</v>
      </c>
      <c r="VEG1" s="77" t="s">
        <v>15079</v>
      </c>
      <c r="VEH1" s="77" t="s">
        <v>15080</v>
      </c>
      <c r="VEI1" s="77" t="s">
        <v>15081</v>
      </c>
      <c r="VEJ1" s="77" t="s">
        <v>15082</v>
      </c>
      <c r="VEK1" s="77" t="s">
        <v>15083</v>
      </c>
      <c r="VEL1" s="77" t="s">
        <v>15084</v>
      </c>
      <c r="VEM1" s="77" t="s">
        <v>15085</v>
      </c>
      <c r="VEN1" s="77" t="s">
        <v>15086</v>
      </c>
      <c r="VEO1" s="77" t="s">
        <v>15087</v>
      </c>
      <c r="VEP1" s="77" t="s">
        <v>15088</v>
      </c>
      <c r="VEQ1" s="77" t="s">
        <v>15089</v>
      </c>
      <c r="VER1" s="77" t="s">
        <v>15090</v>
      </c>
      <c r="VES1" s="77" t="s">
        <v>15091</v>
      </c>
      <c r="VET1" s="77" t="s">
        <v>15092</v>
      </c>
      <c r="VEU1" s="77" t="s">
        <v>15093</v>
      </c>
      <c r="VEV1" s="77" t="s">
        <v>15094</v>
      </c>
      <c r="VEW1" s="77" t="s">
        <v>15095</v>
      </c>
      <c r="VEX1" s="77" t="s">
        <v>15096</v>
      </c>
      <c r="VEY1" s="77" t="s">
        <v>15097</v>
      </c>
      <c r="VEZ1" s="77" t="s">
        <v>15098</v>
      </c>
      <c r="VFA1" s="77" t="s">
        <v>15099</v>
      </c>
      <c r="VFB1" s="77" t="s">
        <v>15100</v>
      </c>
      <c r="VFC1" s="77" t="s">
        <v>15101</v>
      </c>
      <c r="VFD1" s="77" t="s">
        <v>15102</v>
      </c>
      <c r="VFE1" s="77" t="s">
        <v>15103</v>
      </c>
      <c r="VFF1" s="77" t="s">
        <v>15104</v>
      </c>
      <c r="VFG1" s="77" t="s">
        <v>15105</v>
      </c>
      <c r="VFH1" s="77" t="s">
        <v>15106</v>
      </c>
      <c r="VFI1" s="77" t="s">
        <v>15107</v>
      </c>
      <c r="VFJ1" s="77" t="s">
        <v>15108</v>
      </c>
      <c r="VFK1" s="77" t="s">
        <v>15109</v>
      </c>
      <c r="VFL1" s="77" t="s">
        <v>15110</v>
      </c>
      <c r="VFM1" s="77" t="s">
        <v>15111</v>
      </c>
      <c r="VFN1" s="77" t="s">
        <v>15112</v>
      </c>
      <c r="VFO1" s="77" t="s">
        <v>15113</v>
      </c>
      <c r="VFP1" s="77" t="s">
        <v>15114</v>
      </c>
      <c r="VFQ1" s="77" t="s">
        <v>15115</v>
      </c>
      <c r="VFR1" s="77" t="s">
        <v>15116</v>
      </c>
      <c r="VFS1" s="77" t="s">
        <v>15117</v>
      </c>
      <c r="VFT1" s="77" t="s">
        <v>15118</v>
      </c>
      <c r="VFU1" s="77" t="s">
        <v>15119</v>
      </c>
      <c r="VFV1" s="77" t="s">
        <v>15120</v>
      </c>
      <c r="VFW1" s="77" t="s">
        <v>15121</v>
      </c>
      <c r="VFX1" s="77" t="s">
        <v>15122</v>
      </c>
      <c r="VFY1" s="77" t="s">
        <v>15123</v>
      </c>
      <c r="VFZ1" s="77" t="s">
        <v>15124</v>
      </c>
      <c r="VGA1" s="77" t="s">
        <v>15125</v>
      </c>
      <c r="VGB1" s="77" t="s">
        <v>15126</v>
      </c>
      <c r="VGC1" s="77" t="s">
        <v>15127</v>
      </c>
      <c r="VGD1" s="77" t="s">
        <v>15128</v>
      </c>
      <c r="VGE1" s="77" t="s">
        <v>15129</v>
      </c>
      <c r="VGF1" s="77" t="s">
        <v>15130</v>
      </c>
      <c r="VGG1" s="77" t="s">
        <v>15131</v>
      </c>
      <c r="VGH1" s="77" t="s">
        <v>15132</v>
      </c>
      <c r="VGI1" s="77" t="s">
        <v>15133</v>
      </c>
      <c r="VGJ1" s="77" t="s">
        <v>15134</v>
      </c>
      <c r="VGK1" s="77" t="s">
        <v>15135</v>
      </c>
      <c r="VGL1" s="77" t="s">
        <v>15136</v>
      </c>
      <c r="VGM1" s="77" t="s">
        <v>15137</v>
      </c>
      <c r="VGN1" s="77" t="s">
        <v>15138</v>
      </c>
      <c r="VGO1" s="77" t="s">
        <v>15139</v>
      </c>
      <c r="VGP1" s="77" t="s">
        <v>15140</v>
      </c>
      <c r="VGQ1" s="77" t="s">
        <v>15141</v>
      </c>
      <c r="VGR1" s="77" t="s">
        <v>15142</v>
      </c>
      <c r="VGS1" s="77" t="s">
        <v>15143</v>
      </c>
      <c r="VGT1" s="77" t="s">
        <v>15144</v>
      </c>
      <c r="VGU1" s="77" t="s">
        <v>15145</v>
      </c>
      <c r="VGV1" s="77" t="s">
        <v>15146</v>
      </c>
      <c r="VGW1" s="77" t="s">
        <v>15147</v>
      </c>
      <c r="VGX1" s="77" t="s">
        <v>15148</v>
      </c>
      <c r="VGY1" s="77" t="s">
        <v>15149</v>
      </c>
      <c r="VGZ1" s="77" t="s">
        <v>15150</v>
      </c>
      <c r="VHA1" s="77" t="s">
        <v>15151</v>
      </c>
      <c r="VHB1" s="77" t="s">
        <v>15152</v>
      </c>
      <c r="VHC1" s="77" t="s">
        <v>15153</v>
      </c>
      <c r="VHD1" s="77" t="s">
        <v>15154</v>
      </c>
      <c r="VHE1" s="77" t="s">
        <v>15155</v>
      </c>
      <c r="VHF1" s="77" t="s">
        <v>15156</v>
      </c>
      <c r="VHG1" s="77" t="s">
        <v>15157</v>
      </c>
      <c r="VHH1" s="77" t="s">
        <v>15158</v>
      </c>
      <c r="VHI1" s="77" t="s">
        <v>15159</v>
      </c>
      <c r="VHJ1" s="77" t="s">
        <v>15160</v>
      </c>
      <c r="VHK1" s="77" t="s">
        <v>15161</v>
      </c>
      <c r="VHL1" s="77" t="s">
        <v>15162</v>
      </c>
      <c r="VHM1" s="77" t="s">
        <v>15163</v>
      </c>
      <c r="VHN1" s="77" t="s">
        <v>15164</v>
      </c>
      <c r="VHO1" s="77" t="s">
        <v>15165</v>
      </c>
      <c r="VHP1" s="77" t="s">
        <v>15166</v>
      </c>
      <c r="VHQ1" s="77" t="s">
        <v>15167</v>
      </c>
      <c r="VHR1" s="77" t="s">
        <v>15168</v>
      </c>
      <c r="VHS1" s="77" t="s">
        <v>15169</v>
      </c>
      <c r="VHT1" s="77" t="s">
        <v>15170</v>
      </c>
      <c r="VHU1" s="77" t="s">
        <v>15171</v>
      </c>
      <c r="VHV1" s="77" t="s">
        <v>15172</v>
      </c>
      <c r="VHW1" s="77" t="s">
        <v>15173</v>
      </c>
      <c r="VHX1" s="77" t="s">
        <v>15174</v>
      </c>
      <c r="VHY1" s="77" t="s">
        <v>15175</v>
      </c>
      <c r="VHZ1" s="77" t="s">
        <v>15176</v>
      </c>
      <c r="VIA1" s="77" t="s">
        <v>15177</v>
      </c>
      <c r="VIB1" s="77" t="s">
        <v>15178</v>
      </c>
      <c r="VIC1" s="77" t="s">
        <v>15179</v>
      </c>
      <c r="VID1" s="77" t="s">
        <v>15180</v>
      </c>
      <c r="VIE1" s="77" t="s">
        <v>15181</v>
      </c>
      <c r="VIF1" s="77" t="s">
        <v>15182</v>
      </c>
      <c r="VIG1" s="77" t="s">
        <v>15183</v>
      </c>
      <c r="VIH1" s="77" t="s">
        <v>15184</v>
      </c>
      <c r="VII1" s="77" t="s">
        <v>15185</v>
      </c>
      <c r="VIJ1" s="77" t="s">
        <v>15186</v>
      </c>
      <c r="VIK1" s="77" t="s">
        <v>15187</v>
      </c>
      <c r="VIL1" s="77" t="s">
        <v>15188</v>
      </c>
      <c r="VIM1" s="77" t="s">
        <v>15189</v>
      </c>
      <c r="VIN1" s="77" t="s">
        <v>15190</v>
      </c>
      <c r="VIO1" s="77" t="s">
        <v>15191</v>
      </c>
      <c r="VIP1" s="77" t="s">
        <v>15192</v>
      </c>
      <c r="VIQ1" s="77" t="s">
        <v>15193</v>
      </c>
      <c r="VIR1" s="77" t="s">
        <v>15194</v>
      </c>
      <c r="VIS1" s="77" t="s">
        <v>15195</v>
      </c>
      <c r="VIT1" s="77" t="s">
        <v>15196</v>
      </c>
      <c r="VIU1" s="77" t="s">
        <v>15197</v>
      </c>
      <c r="VIV1" s="77" t="s">
        <v>15198</v>
      </c>
      <c r="VIW1" s="77" t="s">
        <v>15199</v>
      </c>
      <c r="VIX1" s="77" t="s">
        <v>15200</v>
      </c>
      <c r="VIY1" s="77" t="s">
        <v>15201</v>
      </c>
      <c r="VIZ1" s="77" t="s">
        <v>15202</v>
      </c>
      <c r="VJA1" s="77" t="s">
        <v>15203</v>
      </c>
      <c r="VJB1" s="77" t="s">
        <v>15204</v>
      </c>
      <c r="VJC1" s="77" t="s">
        <v>15205</v>
      </c>
      <c r="VJD1" s="77" t="s">
        <v>15206</v>
      </c>
      <c r="VJE1" s="77" t="s">
        <v>15207</v>
      </c>
      <c r="VJF1" s="77" t="s">
        <v>15208</v>
      </c>
      <c r="VJG1" s="77" t="s">
        <v>15209</v>
      </c>
      <c r="VJH1" s="77" t="s">
        <v>15210</v>
      </c>
      <c r="VJI1" s="77" t="s">
        <v>15211</v>
      </c>
      <c r="VJJ1" s="77" t="s">
        <v>15212</v>
      </c>
      <c r="VJK1" s="77" t="s">
        <v>15213</v>
      </c>
      <c r="VJL1" s="77" t="s">
        <v>15214</v>
      </c>
      <c r="VJM1" s="77" t="s">
        <v>15215</v>
      </c>
      <c r="VJN1" s="77" t="s">
        <v>15216</v>
      </c>
      <c r="VJO1" s="77" t="s">
        <v>15217</v>
      </c>
      <c r="VJP1" s="77" t="s">
        <v>15218</v>
      </c>
      <c r="VJQ1" s="77" t="s">
        <v>15219</v>
      </c>
      <c r="VJR1" s="77" t="s">
        <v>15220</v>
      </c>
      <c r="VJS1" s="77" t="s">
        <v>15221</v>
      </c>
      <c r="VJT1" s="77" t="s">
        <v>15222</v>
      </c>
      <c r="VJU1" s="77" t="s">
        <v>15223</v>
      </c>
      <c r="VJV1" s="77" t="s">
        <v>15224</v>
      </c>
      <c r="VJW1" s="77" t="s">
        <v>15225</v>
      </c>
      <c r="VJX1" s="77" t="s">
        <v>15226</v>
      </c>
      <c r="VJY1" s="77" t="s">
        <v>15227</v>
      </c>
      <c r="VJZ1" s="77" t="s">
        <v>15228</v>
      </c>
      <c r="VKA1" s="77" t="s">
        <v>15229</v>
      </c>
      <c r="VKB1" s="77" t="s">
        <v>15230</v>
      </c>
      <c r="VKC1" s="77" t="s">
        <v>15231</v>
      </c>
      <c r="VKD1" s="77" t="s">
        <v>15232</v>
      </c>
      <c r="VKE1" s="77" t="s">
        <v>15233</v>
      </c>
      <c r="VKF1" s="77" t="s">
        <v>15234</v>
      </c>
      <c r="VKG1" s="77" t="s">
        <v>15235</v>
      </c>
      <c r="VKH1" s="77" t="s">
        <v>15236</v>
      </c>
      <c r="VKI1" s="77" t="s">
        <v>15237</v>
      </c>
      <c r="VKJ1" s="77" t="s">
        <v>15238</v>
      </c>
      <c r="VKK1" s="77" t="s">
        <v>15239</v>
      </c>
      <c r="VKL1" s="77" t="s">
        <v>15240</v>
      </c>
      <c r="VKM1" s="77" t="s">
        <v>15241</v>
      </c>
      <c r="VKN1" s="77" t="s">
        <v>15242</v>
      </c>
      <c r="VKO1" s="77" t="s">
        <v>15243</v>
      </c>
      <c r="VKP1" s="77" t="s">
        <v>15244</v>
      </c>
      <c r="VKQ1" s="77" t="s">
        <v>15245</v>
      </c>
      <c r="VKR1" s="77" t="s">
        <v>15246</v>
      </c>
      <c r="VKS1" s="77" t="s">
        <v>15247</v>
      </c>
      <c r="VKT1" s="77" t="s">
        <v>15248</v>
      </c>
      <c r="VKU1" s="77" t="s">
        <v>15249</v>
      </c>
      <c r="VKV1" s="77" t="s">
        <v>15250</v>
      </c>
      <c r="VKW1" s="77" t="s">
        <v>15251</v>
      </c>
      <c r="VKX1" s="77" t="s">
        <v>15252</v>
      </c>
      <c r="VKY1" s="77" t="s">
        <v>15253</v>
      </c>
      <c r="VKZ1" s="77" t="s">
        <v>15254</v>
      </c>
      <c r="VLA1" s="77" t="s">
        <v>15255</v>
      </c>
      <c r="VLB1" s="77" t="s">
        <v>15256</v>
      </c>
      <c r="VLC1" s="77" t="s">
        <v>15257</v>
      </c>
      <c r="VLD1" s="77" t="s">
        <v>15258</v>
      </c>
      <c r="VLE1" s="77" t="s">
        <v>15259</v>
      </c>
      <c r="VLF1" s="77" t="s">
        <v>15260</v>
      </c>
      <c r="VLG1" s="77" t="s">
        <v>15261</v>
      </c>
      <c r="VLH1" s="77" t="s">
        <v>15262</v>
      </c>
      <c r="VLI1" s="77" t="s">
        <v>15263</v>
      </c>
      <c r="VLJ1" s="77" t="s">
        <v>15264</v>
      </c>
      <c r="VLK1" s="77" t="s">
        <v>15265</v>
      </c>
      <c r="VLL1" s="77" t="s">
        <v>15266</v>
      </c>
      <c r="VLM1" s="77" t="s">
        <v>15267</v>
      </c>
      <c r="VLN1" s="77" t="s">
        <v>15268</v>
      </c>
      <c r="VLO1" s="77" t="s">
        <v>15269</v>
      </c>
      <c r="VLP1" s="77" t="s">
        <v>15270</v>
      </c>
      <c r="VLQ1" s="77" t="s">
        <v>15271</v>
      </c>
      <c r="VLR1" s="77" t="s">
        <v>15272</v>
      </c>
      <c r="VLS1" s="77" t="s">
        <v>15273</v>
      </c>
      <c r="VLT1" s="77" t="s">
        <v>15274</v>
      </c>
      <c r="VLU1" s="77" t="s">
        <v>15275</v>
      </c>
      <c r="VLV1" s="77" t="s">
        <v>15276</v>
      </c>
      <c r="VLW1" s="77" t="s">
        <v>15277</v>
      </c>
      <c r="VLX1" s="77" t="s">
        <v>15278</v>
      </c>
      <c r="VLY1" s="77" t="s">
        <v>15279</v>
      </c>
      <c r="VLZ1" s="77" t="s">
        <v>15280</v>
      </c>
      <c r="VMA1" s="77" t="s">
        <v>15281</v>
      </c>
      <c r="VMB1" s="77" t="s">
        <v>15282</v>
      </c>
      <c r="VMC1" s="77" t="s">
        <v>15283</v>
      </c>
      <c r="VMD1" s="77" t="s">
        <v>15284</v>
      </c>
      <c r="VME1" s="77" t="s">
        <v>15285</v>
      </c>
      <c r="VMF1" s="77" t="s">
        <v>15286</v>
      </c>
      <c r="VMG1" s="77" t="s">
        <v>15287</v>
      </c>
      <c r="VMH1" s="77" t="s">
        <v>15288</v>
      </c>
      <c r="VMI1" s="77" t="s">
        <v>15289</v>
      </c>
      <c r="VMJ1" s="77" t="s">
        <v>15290</v>
      </c>
      <c r="VMK1" s="77" t="s">
        <v>15291</v>
      </c>
      <c r="VML1" s="77" t="s">
        <v>15292</v>
      </c>
      <c r="VMM1" s="77" t="s">
        <v>15293</v>
      </c>
      <c r="VMN1" s="77" t="s">
        <v>15294</v>
      </c>
      <c r="VMO1" s="77" t="s">
        <v>15295</v>
      </c>
      <c r="VMP1" s="77" t="s">
        <v>15296</v>
      </c>
      <c r="VMQ1" s="77" t="s">
        <v>15297</v>
      </c>
      <c r="VMR1" s="77" t="s">
        <v>15298</v>
      </c>
      <c r="VMS1" s="77" t="s">
        <v>15299</v>
      </c>
      <c r="VMT1" s="77" t="s">
        <v>15300</v>
      </c>
      <c r="VMU1" s="77" t="s">
        <v>15301</v>
      </c>
      <c r="VMV1" s="77" t="s">
        <v>15302</v>
      </c>
      <c r="VMW1" s="77" t="s">
        <v>15303</v>
      </c>
      <c r="VMX1" s="77" t="s">
        <v>15304</v>
      </c>
      <c r="VMY1" s="77" t="s">
        <v>15305</v>
      </c>
      <c r="VMZ1" s="77" t="s">
        <v>15306</v>
      </c>
      <c r="VNA1" s="77" t="s">
        <v>15307</v>
      </c>
      <c r="VNB1" s="77" t="s">
        <v>15308</v>
      </c>
      <c r="VNC1" s="77" t="s">
        <v>15309</v>
      </c>
      <c r="VND1" s="77" t="s">
        <v>15310</v>
      </c>
      <c r="VNE1" s="77" t="s">
        <v>15311</v>
      </c>
      <c r="VNF1" s="77" t="s">
        <v>15312</v>
      </c>
      <c r="VNG1" s="77" t="s">
        <v>15313</v>
      </c>
      <c r="VNH1" s="77" t="s">
        <v>15314</v>
      </c>
      <c r="VNI1" s="77" t="s">
        <v>15315</v>
      </c>
      <c r="VNJ1" s="77" t="s">
        <v>15316</v>
      </c>
      <c r="VNK1" s="77" t="s">
        <v>15317</v>
      </c>
      <c r="VNL1" s="77" t="s">
        <v>15318</v>
      </c>
      <c r="VNM1" s="77" t="s">
        <v>15319</v>
      </c>
      <c r="VNN1" s="77" t="s">
        <v>15320</v>
      </c>
      <c r="VNO1" s="77" t="s">
        <v>15321</v>
      </c>
      <c r="VNP1" s="77" t="s">
        <v>15322</v>
      </c>
      <c r="VNQ1" s="77" t="s">
        <v>15323</v>
      </c>
      <c r="VNR1" s="77" t="s">
        <v>15324</v>
      </c>
      <c r="VNS1" s="77" t="s">
        <v>15325</v>
      </c>
      <c r="VNT1" s="77" t="s">
        <v>15326</v>
      </c>
      <c r="VNU1" s="77" t="s">
        <v>15327</v>
      </c>
      <c r="VNV1" s="77" t="s">
        <v>15328</v>
      </c>
      <c r="VNW1" s="77" t="s">
        <v>15329</v>
      </c>
      <c r="VNX1" s="77" t="s">
        <v>15330</v>
      </c>
      <c r="VNY1" s="77" t="s">
        <v>15331</v>
      </c>
      <c r="VNZ1" s="77" t="s">
        <v>15332</v>
      </c>
      <c r="VOA1" s="77" t="s">
        <v>15333</v>
      </c>
      <c r="VOB1" s="77" t="s">
        <v>15334</v>
      </c>
      <c r="VOC1" s="77" t="s">
        <v>15335</v>
      </c>
      <c r="VOD1" s="77" t="s">
        <v>15336</v>
      </c>
      <c r="VOE1" s="77" t="s">
        <v>15337</v>
      </c>
      <c r="VOF1" s="77" t="s">
        <v>15338</v>
      </c>
      <c r="VOG1" s="77" t="s">
        <v>15339</v>
      </c>
      <c r="VOH1" s="77" t="s">
        <v>15340</v>
      </c>
      <c r="VOI1" s="77" t="s">
        <v>15341</v>
      </c>
      <c r="VOJ1" s="77" t="s">
        <v>15342</v>
      </c>
      <c r="VOK1" s="77" t="s">
        <v>15343</v>
      </c>
      <c r="VOL1" s="77" t="s">
        <v>15344</v>
      </c>
      <c r="VOM1" s="77" t="s">
        <v>15345</v>
      </c>
      <c r="VON1" s="77" t="s">
        <v>15346</v>
      </c>
      <c r="VOO1" s="77" t="s">
        <v>15347</v>
      </c>
      <c r="VOP1" s="77" t="s">
        <v>15348</v>
      </c>
      <c r="VOQ1" s="77" t="s">
        <v>15349</v>
      </c>
      <c r="VOR1" s="77" t="s">
        <v>15350</v>
      </c>
      <c r="VOS1" s="77" t="s">
        <v>15351</v>
      </c>
      <c r="VOT1" s="77" t="s">
        <v>15352</v>
      </c>
      <c r="VOU1" s="77" t="s">
        <v>15353</v>
      </c>
      <c r="VOV1" s="77" t="s">
        <v>15354</v>
      </c>
      <c r="VOW1" s="77" t="s">
        <v>15355</v>
      </c>
      <c r="VOX1" s="77" t="s">
        <v>15356</v>
      </c>
      <c r="VOY1" s="77" t="s">
        <v>15357</v>
      </c>
      <c r="VOZ1" s="77" t="s">
        <v>15358</v>
      </c>
      <c r="VPA1" s="77" t="s">
        <v>15359</v>
      </c>
      <c r="VPB1" s="77" t="s">
        <v>15360</v>
      </c>
      <c r="VPC1" s="77" t="s">
        <v>15361</v>
      </c>
      <c r="VPD1" s="77" t="s">
        <v>15362</v>
      </c>
      <c r="VPE1" s="77" t="s">
        <v>15363</v>
      </c>
      <c r="VPF1" s="77" t="s">
        <v>15364</v>
      </c>
      <c r="VPG1" s="77" t="s">
        <v>15365</v>
      </c>
      <c r="VPH1" s="77" t="s">
        <v>15366</v>
      </c>
      <c r="VPI1" s="77" t="s">
        <v>15367</v>
      </c>
      <c r="VPJ1" s="77" t="s">
        <v>15368</v>
      </c>
      <c r="VPK1" s="77" t="s">
        <v>15369</v>
      </c>
      <c r="VPL1" s="77" t="s">
        <v>15370</v>
      </c>
      <c r="VPM1" s="77" t="s">
        <v>15371</v>
      </c>
      <c r="VPN1" s="77" t="s">
        <v>15372</v>
      </c>
      <c r="VPO1" s="77" t="s">
        <v>15373</v>
      </c>
      <c r="VPP1" s="77" t="s">
        <v>15374</v>
      </c>
      <c r="VPQ1" s="77" t="s">
        <v>15375</v>
      </c>
      <c r="VPR1" s="77" t="s">
        <v>15376</v>
      </c>
      <c r="VPS1" s="77" t="s">
        <v>15377</v>
      </c>
      <c r="VPT1" s="77" t="s">
        <v>15378</v>
      </c>
      <c r="VPU1" s="77" t="s">
        <v>15379</v>
      </c>
      <c r="VPV1" s="77" t="s">
        <v>15380</v>
      </c>
      <c r="VPW1" s="77" t="s">
        <v>15381</v>
      </c>
      <c r="VPX1" s="77" t="s">
        <v>15382</v>
      </c>
      <c r="VPY1" s="77" t="s">
        <v>15383</v>
      </c>
      <c r="VPZ1" s="77" t="s">
        <v>15384</v>
      </c>
      <c r="VQA1" s="77" t="s">
        <v>15385</v>
      </c>
      <c r="VQB1" s="77" t="s">
        <v>15386</v>
      </c>
      <c r="VQC1" s="77" t="s">
        <v>15387</v>
      </c>
      <c r="VQD1" s="77" t="s">
        <v>15388</v>
      </c>
      <c r="VQE1" s="77" t="s">
        <v>15389</v>
      </c>
      <c r="VQF1" s="77" t="s">
        <v>15390</v>
      </c>
      <c r="VQG1" s="77" t="s">
        <v>15391</v>
      </c>
      <c r="VQH1" s="77" t="s">
        <v>15392</v>
      </c>
      <c r="VQI1" s="77" t="s">
        <v>15393</v>
      </c>
      <c r="VQJ1" s="77" t="s">
        <v>15394</v>
      </c>
      <c r="VQK1" s="77" t="s">
        <v>15395</v>
      </c>
      <c r="VQL1" s="77" t="s">
        <v>15396</v>
      </c>
      <c r="VQM1" s="77" t="s">
        <v>15397</v>
      </c>
      <c r="VQN1" s="77" t="s">
        <v>15398</v>
      </c>
      <c r="VQO1" s="77" t="s">
        <v>15399</v>
      </c>
      <c r="VQP1" s="77" t="s">
        <v>15400</v>
      </c>
      <c r="VQQ1" s="77" t="s">
        <v>15401</v>
      </c>
      <c r="VQR1" s="77" t="s">
        <v>15402</v>
      </c>
      <c r="VQS1" s="77" t="s">
        <v>15403</v>
      </c>
      <c r="VQT1" s="77" t="s">
        <v>15404</v>
      </c>
      <c r="VQU1" s="77" t="s">
        <v>15405</v>
      </c>
      <c r="VQV1" s="77" t="s">
        <v>15406</v>
      </c>
      <c r="VQW1" s="77" t="s">
        <v>15407</v>
      </c>
      <c r="VQX1" s="77" t="s">
        <v>15408</v>
      </c>
      <c r="VQY1" s="77" t="s">
        <v>15409</v>
      </c>
      <c r="VQZ1" s="77" t="s">
        <v>15410</v>
      </c>
      <c r="VRA1" s="77" t="s">
        <v>15411</v>
      </c>
      <c r="VRB1" s="77" t="s">
        <v>15412</v>
      </c>
      <c r="VRC1" s="77" t="s">
        <v>15413</v>
      </c>
      <c r="VRD1" s="77" t="s">
        <v>15414</v>
      </c>
      <c r="VRE1" s="77" t="s">
        <v>15415</v>
      </c>
      <c r="VRF1" s="77" t="s">
        <v>15416</v>
      </c>
      <c r="VRG1" s="77" t="s">
        <v>15417</v>
      </c>
      <c r="VRH1" s="77" t="s">
        <v>15418</v>
      </c>
      <c r="VRI1" s="77" t="s">
        <v>15419</v>
      </c>
      <c r="VRJ1" s="77" t="s">
        <v>15420</v>
      </c>
      <c r="VRK1" s="77" t="s">
        <v>15421</v>
      </c>
      <c r="VRL1" s="77" t="s">
        <v>15422</v>
      </c>
      <c r="VRM1" s="77" t="s">
        <v>15423</v>
      </c>
      <c r="VRN1" s="77" t="s">
        <v>15424</v>
      </c>
      <c r="VRO1" s="77" t="s">
        <v>15425</v>
      </c>
      <c r="VRP1" s="77" t="s">
        <v>15426</v>
      </c>
      <c r="VRQ1" s="77" t="s">
        <v>15427</v>
      </c>
      <c r="VRR1" s="77" t="s">
        <v>15428</v>
      </c>
      <c r="VRS1" s="77" t="s">
        <v>15429</v>
      </c>
      <c r="VRT1" s="77" t="s">
        <v>15430</v>
      </c>
      <c r="VRU1" s="77" t="s">
        <v>15431</v>
      </c>
      <c r="VRV1" s="77" t="s">
        <v>15432</v>
      </c>
      <c r="VRW1" s="77" t="s">
        <v>15433</v>
      </c>
      <c r="VRX1" s="77" t="s">
        <v>15434</v>
      </c>
      <c r="VRY1" s="77" t="s">
        <v>15435</v>
      </c>
      <c r="VRZ1" s="77" t="s">
        <v>15436</v>
      </c>
      <c r="VSA1" s="77" t="s">
        <v>15437</v>
      </c>
      <c r="VSB1" s="77" t="s">
        <v>15438</v>
      </c>
      <c r="VSC1" s="77" t="s">
        <v>15439</v>
      </c>
      <c r="VSD1" s="77" t="s">
        <v>15440</v>
      </c>
      <c r="VSE1" s="77" t="s">
        <v>15441</v>
      </c>
      <c r="VSF1" s="77" t="s">
        <v>15442</v>
      </c>
      <c r="VSG1" s="77" t="s">
        <v>15443</v>
      </c>
      <c r="VSH1" s="77" t="s">
        <v>15444</v>
      </c>
      <c r="VSI1" s="77" t="s">
        <v>15445</v>
      </c>
      <c r="VSJ1" s="77" t="s">
        <v>15446</v>
      </c>
      <c r="VSK1" s="77" t="s">
        <v>15447</v>
      </c>
      <c r="VSL1" s="77" t="s">
        <v>15448</v>
      </c>
      <c r="VSM1" s="77" t="s">
        <v>15449</v>
      </c>
      <c r="VSN1" s="77" t="s">
        <v>15450</v>
      </c>
      <c r="VSO1" s="77" t="s">
        <v>15451</v>
      </c>
      <c r="VSP1" s="77" t="s">
        <v>15452</v>
      </c>
      <c r="VSQ1" s="77" t="s">
        <v>15453</v>
      </c>
      <c r="VSR1" s="77" t="s">
        <v>15454</v>
      </c>
      <c r="VSS1" s="77" t="s">
        <v>15455</v>
      </c>
      <c r="VST1" s="77" t="s">
        <v>15456</v>
      </c>
      <c r="VSU1" s="77" t="s">
        <v>15457</v>
      </c>
      <c r="VSV1" s="77" t="s">
        <v>15458</v>
      </c>
      <c r="VSW1" s="77" t="s">
        <v>15459</v>
      </c>
      <c r="VSX1" s="77" t="s">
        <v>15460</v>
      </c>
      <c r="VSY1" s="77" t="s">
        <v>15461</v>
      </c>
      <c r="VSZ1" s="77" t="s">
        <v>15462</v>
      </c>
      <c r="VTA1" s="77" t="s">
        <v>15463</v>
      </c>
      <c r="VTB1" s="77" t="s">
        <v>15464</v>
      </c>
      <c r="VTC1" s="77" t="s">
        <v>15465</v>
      </c>
      <c r="VTD1" s="77" t="s">
        <v>15466</v>
      </c>
      <c r="VTE1" s="77" t="s">
        <v>15467</v>
      </c>
      <c r="VTF1" s="77" t="s">
        <v>15468</v>
      </c>
      <c r="VTG1" s="77" t="s">
        <v>15469</v>
      </c>
      <c r="VTH1" s="77" t="s">
        <v>15470</v>
      </c>
      <c r="VTI1" s="77" t="s">
        <v>15471</v>
      </c>
      <c r="VTJ1" s="77" t="s">
        <v>15472</v>
      </c>
      <c r="VTK1" s="77" t="s">
        <v>15473</v>
      </c>
      <c r="VTL1" s="77" t="s">
        <v>15474</v>
      </c>
      <c r="VTM1" s="77" t="s">
        <v>15475</v>
      </c>
      <c r="VTN1" s="77" t="s">
        <v>15476</v>
      </c>
      <c r="VTO1" s="77" t="s">
        <v>15477</v>
      </c>
      <c r="VTP1" s="77" t="s">
        <v>15478</v>
      </c>
      <c r="VTQ1" s="77" t="s">
        <v>15479</v>
      </c>
      <c r="VTR1" s="77" t="s">
        <v>15480</v>
      </c>
      <c r="VTS1" s="77" t="s">
        <v>15481</v>
      </c>
      <c r="VTT1" s="77" t="s">
        <v>15482</v>
      </c>
      <c r="VTU1" s="77" t="s">
        <v>15483</v>
      </c>
      <c r="VTV1" s="77" t="s">
        <v>15484</v>
      </c>
      <c r="VTW1" s="77" t="s">
        <v>15485</v>
      </c>
      <c r="VTX1" s="77" t="s">
        <v>15486</v>
      </c>
      <c r="VTY1" s="77" t="s">
        <v>15487</v>
      </c>
      <c r="VTZ1" s="77" t="s">
        <v>15488</v>
      </c>
      <c r="VUA1" s="77" t="s">
        <v>15489</v>
      </c>
      <c r="VUB1" s="77" t="s">
        <v>15490</v>
      </c>
      <c r="VUC1" s="77" t="s">
        <v>15491</v>
      </c>
      <c r="VUD1" s="77" t="s">
        <v>15492</v>
      </c>
      <c r="VUE1" s="77" t="s">
        <v>15493</v>
      </c>
      <c r="VUF1" s="77" t="s">
        <v>15494</v>
      </c>
      <c r="VUG1" s="77" t="s">
        <v>15495</v>
      </c>
      <c r="VUH1" s="77" t="s">
        <v>15496</v>
      </c>
      <c r="VUI1" s="77" t="s">
        <v>15497</v>
      </c>
      <c r="VUJ1" s="77" t="s">
        <v>15498</v>
      </c>
      <c r="VUK1" s="77" t="s">
        <v>15499</v>
      </c>
      <c r="VUL1" s="77" t="s">
        <v>15500</v>
      </c>
      <c r="VUM1" s="77" t="s">
        <v>15501</v>
      </c>
      <c r="VUN1" s="77" t="s">
        <v>15502</v>
      </c>
      <c r="VUO1" s="77" t="s">
        <v>15503</v>
      </c>
      <c r="VUP1" s="77" t="s">
        <v>15504</v>
      </c>
      <c r="VUQ1" s="77" t="s">
        <v>15505</v>
      </c>
      <c r="VUR1" s="77" t="s">
        <v>15506</v>
      </c>
      <c r="VUS1" s="77" t="s">
        <v>15507</v>
      </c>
      <c r="VUT1" s="77" t="s">
        <v>15508</v>
      </c>
      <c r="VUU1" s="77" t="s">
        <v>15509</v>
      </c>
      <c r="VUV1" s="77" t="s">
        <v>15510</v>
      </c>
      <c r="VUW1" s="77" t="s">
        <v>15511</v>
      </c>
      <c r="VUX1" s="77" t="s">
        <v>15512</v>
      </c>
      <c r="VUY1" s="77" t="s">
        <v>15513</v>
      </c>
      <c r="VUZ1" s="77" t="s">
        <v>15514</v>
      </c>
      <c r="VVA1" s="77" t="s">
        <v>15515</v>
      </c>
      <c r="VVB1" s="77" t="s">
        <v>15516</v>
      </c>
      <c r="VVC1" s="77" t="s">
        <v>15517</v>
      </c>
      <c r="VVD1" s="77" t="s">
        <v>15518</v>
      </c>
      <c r="VVE1" s="77" t="s">
        <v>15519</v>
      </c>
      <c r="VVF1" s="77" t="s">
        <v>15520</v>
      </c>
      <c r="VVG1" s="77" t="s">
        <v>15521</v>
      </c>
      <c r="VVH1" s="77" t="s">
        <v>15522</v>
      </c>
      <c r="VVI1" s="77" t="s">
        <v>15523</v>
      </c>
      <c r="VVJ1" s="77" t="s">
        <v>15524</v>
      </c>
      <c r="VVK1" s="77" t="s">
        <v>15525</v>
      </c>
      <c r="VVL1" s="77" t="s">
        <v>15526</v>
      </c>
      <c r="VVM1" s="77" t="s">
        <v>15527</v>
      </c>
      <c r="VVN1" s="77" t="s">
        <v>15528</v>
      </c>
      <c r="VVO1" s="77" t="s">
        <v>15529</v>
      </c>
      <c r="VVP1" s="77" t="s">
        <v>15530</v>
      </c>
      <c r="VVQ1" s="77" t="s">
        <v>15531</v>
      </c>
      <c r="VVR1" s="77" t="s">
        <v>15532</v>
      </c>
      <c r="VVS1" s="77" t="s">
        <v>15533</v>
      </c>
      <c r="VVT1" s="77" t="s">
        <v>15534</v>
      </c>
      <c r="VVU1" s="77" t="s">
        <v>15535</v>
      </c>
      <c r="VVV1" s="77" t="s">
        <v>15536</v>
      </c>
      <c r="VVW1" s="77" t="s">
        <v>15537</v>
      </c>
      <c r="VVX1" s="77" t="s">
        <v>15538</v>
      </c>
      <c r="VVY1" s="77" t="s">
        <v>15539</v>
      </c>
      <c r="VVZ1" s="77" t="s">
        <v>15540</v>
      </c>
      <c r="VWA1" s="77" t="s">
        <v>15541</v>
      </c>
      <c r="VWB1" s="77" t="s">
        <v>15542</v>
      </c>
      <c r="VWC1" s="77" t="s">
        <v>15543</v>
      </c>
      <c r="VWD1" s="77" t="s">
        <v>15544</v>
      </c>
      <c r="VWE1" s="77" t="s">
        <v>15545</v>
      </c>
      <c r="VWF1" s="77" t="s">
        <v>15546</v>
      </c>
      <c r="VWG1" s="77" t="s">
        <v>15547</v>
      </c>
      <c r="VWH1" s="77" t="s">
        <v>15548</v>
      </c>
      <c r="VWI1" s="77" t="s">
        <v>15549</v>
      </c>
      <c r="VWJ1" s="77" t="s">
        <v>15550</v>
      </c>
      <c r="VWK1" s="77" t="s">
        <v>15551</v>
      </c>
      <c r="VWL1" s="77" t="s">
        <v>15552</v>
      </c>
      <c r="VWM1" s="77" t="s">
        <v>15553</v>
      </c>
      <c r="VWN1" s="77" t="s">
        <v>15554</v>
      </c>
      <c r="VWO1" s="77" t="s">
        <v>15555</v>
      </c>
      <c r="VWP1" s="77" t="s">
        <v>15556</v>
      </c>
      <c r="VWQ1" s="77" t="s">
        <v>15557</v>
      </c>
      <c r="VWR1" s="77" t="s">
        <v>15558</v>
      </c>
      <c r="VWS1" s="77" t="s">
        <v>15559</v>
      </c>
      <c r="VWT1" s="77" t="s">
        <v>15560</v>
      </c>
      <c r="VWU1" s="77" t="s">
        <v>15561</v>
      </c>
      <c r="VWV1" s="77" t="s">
        <v>15562</v>
      </c>
      <c r="VWW1" s="77" t="s">
        <v>15563</v>
      </c>
      <c r="VWX1" s="77" t="s">
        <v>15564</v>
      </c>
      <c r="VWY1" s="77" t="s">
        <v>15565</v>
      </c>
      <c r="VWZ1" s="77" t="s">
        <v>15566</v>
      </c>
      <c r="VXA1" s="77" t="s">
        <v>15567</v>
      </c>
      <c r="VXB1" s="77" t="s">
        <v>15568</v>
      </c>
      <c r="VXC1" s="77" t="s">
        <v>15569</v>
      </c>
      <c r="VXD1" s="77" t="s">
        <v>15570</v>
      </c>
      <c r="VXE1" s="77" t="s">
        <v>15571</v>
      </c>
      <c r="VXF1" s="77" t="s">
        <v>15572</v>
      </c>
      <c r="VXG1" s="77" t="s">
        <v>15573</v>
      </c>
      <c r="VXH1" s="77" t="s">
        <v>15574</v>
      </c>
      <c r="VXI1" s="77" t="s">
        <v>15575</v>
      </c>
      <c r="VXJ1" s="77" t="s">
        <v>15576</v>
      </c>
      <c r="VXK1" s="77" t="s">
        <v>15577</v>
      </c>
      <c r="VXL1" s="77" t="s">
        <v>15578</v>
      </c>
      <c r="VXM1" s="77" t="s">
        <v>15579</v>
      </c>
      <c r="VXN1" s="77" t="s">
        <v>15580</v>
      </c>
      <c r="VXO1" s="77" t="s">
        <v>15581</v>
      </c>
      <c r="VXP1" s="77" t="s">
        <v>15582</v>
      </c>
      <c r="VXQ1" s="77" t="s">
        <v>15583</v>
      </c>
      <c r="VXR1" s="77" t="s">
        <v>15584</v>
      </c>
      <c r="VXS1" s="77" t="s">
        <v>15585</v>
      </c>
      <c r="VXT1" s="77" t="s">
        <v>15586</v>
      </c>
      <c r="VXU1" s="77" t="s">
        <v>15587</v>
      </c>
      <c r="VXV1" s="77" t="s">
        <v>15588</v>
      </c>
      <c r="VXW1" s="77" t="s">
        <v>15589</v>
      </c>
      <c r="VXX1" s="77" t="s">
        <v>15590</v>
      </c>
      <c r="VXY1" s="77" t="s">
        <v>15591</v>
      </c>
      <c r="VXZ1" s="77" t="s">
        <v>15592</v>
      </c>
      <c r="VYA1" s="77" t="s">
        <v>15593</v>
      </c>
      <c r="VYB1" s="77" t="s">
        <v>15594</v>
      </c>
      <c r="VYC1" s="77" t="s">
        <v>15595</v>
      </c>
      <c r="VYD1" s="77" t="s">
        <v>15596</v>
      </c>
      <c r="VYE1" s="77" t="s">
        <v>15597</v>
      </c>
      <c r="VYF1" s="77" t="s">
        <v>15598</v>
      </c>
      <c r="VYG1" s="77" t="s">
        <v>15599</v>
      </c>
      <c r="VYH1" s="77" t="s">
        <v>15600</v>
      </c>
      <c r="VYI1" s="77" t="s">
        <v>15601</v>
      </c>
      <c r="VYJ1" s="77" t="s">
        <v>15602</v>
      </c>
      <c r="VYK1" s="77" t="s">
        <v>15603</v>
      </c>
      <c r="VYL1" s="77" t="s">
        <v>15604</v>
      </c>
      <c r="VYM1" s="77" t="s">
        <v>15605</v>
      </c>
      <c r="VYN1" s="77" t="s">
        <v>15606</v>
      </c>
      <c r="VYO1" s="77" t="s">
        <v>15607</v>
      </c>
      <c r="VYP1" s="77" t="s">
        <v>15608</v>
      </c>
      <c r="VYQ1" s="77" t="s">
        <v>15609</v>
      </c>
      <c r="VYR1" s="77" t="s">
        <v>15610</v>
      </c>
      <c r="VYS1" s="77" t="s">
        <v>15611</v>
      </c>
      <c r="VYT1" s="77" t="s">
        <v>15612</v>
      </c>
      <c r="VYU1" s="77" t="s">
        <v>15613</v>
      </c>
      <c r="VYV1" s="77" t="s">
        <v>15614</v>
      </c>
      <c r="VYW1" s="77" t="s">
        <v>15615</v>
      </c>
      <c r="VYX1" s="77" t="s">
        <v>15616</v>
      </c>
      <c r="VYY1" s="77" t="s">
        <v>15617</v>
      </c>
      <c r="VYZ1" s="77" t="s">
        <v>15618</v>
      </c>
      <c r="VZA1" s="77" t="s">
        <v>15619</v>
      </c>
      <c r="VZB1" s="77" t="s">
        <v>15620</v>
      </c>
      <c r="VZC1" s="77" t="s">
        <v>15621</v>
      </c>
      <c r="VZD1" s="77" t="s">
        <v>15622</v>
      </c>
      <c r="VZE1" s="77" t="s">
        <v>15623</v>
      </c>
      <c r="VZF1" s="77" t="s">
        <v>15624</v>
      </c>
      <c r="VZG1" s="77" t="s">
        <v>15625</v>
      </c>
      <c r="VZH1" s="77" t="s">
        <v>15626</v>
      </c>
      <c r="VZI1" s="77" t="s">
        <v>15627</v>
      </c>
      <c r="VZJ1" s="77" t="s">
        <v>15628</v>
      </c>
      <c r="VZK1" s="77" t="s">
        <v>15629</v>
      </c>
      <c r="VZL1" s="77" t="s">
        <v>15630</v>
      </c>
      <c r="VZM1" s="77" t="s">
        <v>15631</v>
      </c>
      <c r="VZN1" s="77" t="s">
        <v>15632</v>
      </c>
      <c r="VZO1" s="77" t="s">
        <v>15633</v>
      </c>
      <c r="VZP1" s="77" t="s">
        <v>15634</v>
      </c>
      <c r="VZQ1" s="77" t="s">
        <v>15635</v>
      </c>
      <c r="VZR1" s="77" t="s">
        <v>15636</v>
      </c>
      <c r="VZS1" s="77" t="s">
        <v>15637</v>
      </c>
      <c r="VZT1" s="77" t="s">
        <v>15638</v>
      </c>
      <c r="VZU1" s="77" t="s">
        <v>15639</v>
      </c>
      <c r="VZV1" s="77" t="s">
        <v>15640</v>
      </c>
      <c r="VZW1" s="77" t="s">
        <v>15641</v>
      </c>
      <c r="VZX1" s="77" t="s">
        <v>15642</v>
      </c>
      <c r="VZY1" s="77" t="s">
        <v>15643</v>
      </c>
      <c r="VZZ1" s="77" t="s">
        <v>15644</v>
      </c>
      <c r="WAA1" s="77" t="s">
        <v>15645</v>
      </c>
      <c r="WAB1" s="77" t="s">
        <v>15646</v>
      </c>
      <c r="WAC1" s="77" t="s">
        <v>15647</v>
      </c>
      <c r="WAD1" s="77" t="s">
        <v>15648</v>
      </c>
      <c r="WAE1" s="77" t="s">
        <v>15649</v>
      </c>
      <c r="WAF1" s="77" t="s">
        <v>15650</v>
      </c>
      <c r="WAG1" s="77" t="s">
        <v>15651</v>
      </c>
      <c r="WAH1" s="77" t="s">
        <v>15652</v>
      </c>
      <c r="WAI1" s="77" t="s">
        <v>15653</v>
      </c>
      <c r="WAJ1" s="77" t="s">
        <v>15654</v>
      </c>
      <c r="WAK1" s="77" t="s">
        <v>15655</v>
      </c>
      <c r="WAL1" s="77" t="s">
        <v>15656</v>
      </c>
      <c r="WAM1" s="77" t="s">
        <v>15657</v>
      </c>
      <c r="WAN1" s="77" t="s">
        <v>15658</v>
      </c>
      <c r="WAO1" s="77" t="s">
        <v>15659</v>
      </c>
      <c r="WAP1" s="77" t="s">
        <v>15660</v>
      </c>
      <c r="WAQ1" s="77" t="s">
        <v>15661</v>
      </c>
      <c r="WAR1" s="77" t="s">
        <v>15662</v>
      </c>
      <c r="WAS1" s="77" t="s">
        <v>15663</v>
      </c>
      <c r="WAT1" s="77" t="s">
        <v>15664</v>
      </c>
      <c r="WAU1" s="77" t="s">
        <v>15665</v>
      </c>
      <c r="WAV1" s="77" t="s">
        <v>15666</v>
      </c>
      <c r="WAW1" s="77" t="s">
        <v>15667</v>
      </c>
      <c r="WAX1" s="77" t="s">
        <v>15668</v>
      </c>
      <c r="WAY1" s="77" t="s">
        <v>15669</v>
      </c>
      <c r="WAZ1" s="77" t="s">
        <v>15670</v>
      </c>
      <c r="WBA1" s="77" t="s">
        <v>15671</v>
      </c>
      <c r="WBB1" s="77" t="s">
        <v>15672</v>
      </c>
      <c r="WBC1" s="77" t="s">
        <v>15673</v>
      </c>
      <c r="WBD1" s="77" t="s">
        <v>15674</v>
      </c>
      <c r="WBE1" s="77" t="s">
        <v>15675</v>
      </c>
      <c r="WBF1" s="77" t="s">
        <v>15676</v>
      </c>
      <c r="WBG1" s="77" t="s">
        <v>15677</v>
      </c>
      <c r="WBH1" s="77" t="s">
        <v>15678</v>
      </c>
      <c r="WBI1" s="77" t="s">
        <v>15679</v>
      </c>
      <c r="WBJ1" s="77" t="s">
        <v>15680</v>
      </c>
      <c r="WBK1" s="77" t="s">
        <v>15681</v>
      </c>
      <c r="WBL1" s="77" t="s">
        <v>15682</v>
      </c>
      <c r="WBM1" s="77" t="s">
        <v>15683</v>
      </c>
      <c r="WBN1" s="77" t="s">
        <v>15684</v>
      </c>
      <c r="WBO1" s="77" t="s">
        <v>15685</v>
      </c>
      <c r="WBP1" s="77" t="s">
        <v>15686</v>
      </c>
      <c r="WBQ1" s="77" t="s">
        <v>15687</v>
      </c>
      <c r="WBR1" s="77" t="s">
        <v>15688</v>
      </c>
      <c r="WBS1" s="77" t="s">
        <v>15689</v>
      </c>
      <c r="WBT1" s="77" t="s">
        <v>15690</v>
      </c>
      <c r="WBU1" s="77" t="s">
        <v>15691</v>
      </c>
      <c r="WBV1" s="77" t="s">
        <v>15692</v>
      </c>
      <c r="WBW1" s="77" t="s">
        <v>15693</v>
      </c>
      <c r="WBX1" s="77" t="s">
        <v>15694</v>
      </c>
      <c r="WBY1" s="77" t="s">
        <v>15695</v>
      </c>
      <c r="WBZ1" s="77" t="s">
        <v>15696</v>
      </c>
      <c r="WCA1" s="77" t="s">
        <v>15697</v>
      </c>
      <c r="WCB1" s="77" t="s">
        <v>15698</v>
      </c>
      <c r="WCC1" s="77" t="s">
        <v>15699</v>
      </c>
      <c r="WCD1" s="77" t="s">
        <v>15700</v>
      </c>
      <c r="WCE1" s="77" t="s">
        <v>15701</v>
      </c>
      <c r="WCF1" s="77" t="s">
        <v>15702</v>
      </c>
      <c r="WCG1" s="77" t="s">
        <v>15703</v>
      </c>
      <c r="WCH1" s="77" t="s">
        <v>15704</v>
      </c>
      <c r="WCI1" s="77" t="s">
        <v>15705</v>
      </c>
      <c r="WCJ1" s="77" t="s">
        <v>15706</v>
      </c>
      <c r="WCK1" s="77" t="s">
        <v>15707</v>
      </c>
      <c r="WCL1" s="77" t="s">
        <v>15708</v>
      </c>
      <c r="WCM1" s="77" t="s">
        <v>15709</v>
      </c>
      <c r="WCN1" s="77" t="s">
        <v>15710</v>
      </c>
      <c r="WCO1" s="77" t="s">
        <v>15711</v>
      </c>
      <c r="WCP1" s="77" t="s">
        <v>15712</v>
      </c>
      <c r="WCQ1" s="77" t="s">
        <v>15713</v>
      </c>
      <c r="WCR1" s="77" t="s">
        <v>15714</v>
      </c>
      <c r="WCS1" s="77" t="s">
        <v>15715</v>
      </c>
      <c r="WCT1" s="77" t="s">
        <v>15716</v>
      </c>
      <c r="WCU1" s="77" t="s">
        <v>15717</v>
      </c>
      <c r="WCV1" s="77" t="s">
        <v>15718</v>
      </c>
      <c r="WCW1" s="77" t="s">
        <v>15719</v>
      </c>
      <c r="WCX1" s="77" t="s">
        <v>15720</v>
      </c>
      <c r="WCY1" s="77" t="s">
        <v>15721</v>
      </c>
      <c r="WCZ1" s="77" t="s">
        <v>15722</v>
      </c>
      <c r="WDA1" s="77" t="s">
        <v>15723</v>
      </c>
      <c r="WDB1" s="77" t="s">
        <v>15724</v>
      </c>
      <c r="WDC1" s="77" t="s">
        <v>15725</v>
      </c>
      <c r="WDD1" s="77" t="s">
        <v>15726</v>
      </c>
      <c r="WDE1" s="77" t="s">
        <v>15727</v>
      </c>
      <c r="WDF1" s="77" t="s">
        <v>15728</v>
      </c>
      <c r="WDG1" s="77" t="s">
        <v>15729</v>
      </c>
      <c r="WDH1" s="77" t="s">
        <v>15730</v>
      </c>
      <c r="WDI1" s="77" t="s">
        <v>15731</v>
      </c>
      <c r="WDJ1" s="77" t="s">
        <v>15732</v>
      </c>
      <c r="WDK1" s="77" t="s">
        <v>15733</v>
      </c>
      <c r="WDL1" s="77" t="s">
        <v>15734</v>
      </c>
      <c r="WDM1" s="77" t="s">
        <v>15735</v>
      </c>
      <c r="WDN1" s="77" t="s">
        <v>15736</v>
      </c>
      <c r="WDO1" s="77" t="s">
        <v>15737</v>
      </c>
      <c r="WDP1" s="77" t="s">
        <v>15738</v>
      </c>
      <c r="WDQ1" s="77" t="s">
        <v>15739</v>
      </c>
      <c r="WDR1" s="77" t="s">
        <v>15740</v>
      </c>
      <c r="WDS1" s="77" t="s">
        <v>15741</v>
      </c>
      <c r="WDT1" s="77" t="s">
        <v>15742</v>
      </c>
      <c r="WDU1" s="77" t="s">
        <v>15743</v>
      </c>
      <c r="WDV1" s="77" t="s">
        <v>15744</v>
      </c>
      <c r="WDW1" s="77" t="s">
        <v>15745</v>
      </c>
      <c r="WDX1" s="77" t="s">
        <v>15746</v>
      </c>
      <c r="WDY1" s="77" t="s">
        <v>15747</v>
      </c>
      <c r="WDZ1" s="77" t="s">
        <v>15748</v>
      </c>
      <c r="WEA1" s="77" t="s">
        <v>15749</v>
      </c>
      <c r="WEB1" s="77" t="s">
        <v>15750</v>
      </c>
      <c r="WEC1" s="77" t="s">
        <v>15751</v>
      </c>
      <c r="WED1" s="77" t="s">
        <v>15752</v>
      </c>
      <c r="WEE1" s="77" t="s">
        <v>15753</v>
      </c>
      <c r="WEF1" s="77" t="s">
        <v>15754</v>
      </c>
      <c r="WEG1" s="77" t="s">
        <v>15755</v>
      </c>
      <c r="WEH1" s="77" t="s">
        <v>15756</v>
      </c>
      <c r="WEI1" s="77" t="s">
        <v>15757</v>
      </c>
      <c r="WEJ1" s="77" t="s">
        <v>15758</v>
      </c>
      <c r="WEK1" s="77" t="s">
        <v>15759</v>
      </c>
      <c r="WEL1" s="77" t="s">
        <v>15760</v>
      </c>
      <c r="WEM1" s="77" t="s">
        <v>15761</v>
      </c>
      <c r="WEN1" s="77" t="s">
        <v>15762</v>
      </c>
      <c r="WEO1" s="77" t="s">
        <v>15763</v>
      </c>
      <c r="WEP1" s="77" t="s">
        <v>15764</v>
      </c>
      <c r="WEQ1" s="77" t="s">
        <v>15765</v>
      </c>
      <c r="WER1" s="77" t="s">
        <v>15766</v>
      </c>
      <c r="WES1" s="77" t="s">
        <v>15767</v>
      </c>
      <c r="WET1" s="77" t="s">
        <v>15768</v>
      </c>
      <c r="WEU1" s="77" t="s">
        <v>15769</v>
      </c>
      <c r="WEV1" s="77" t="s">
        <v>15770</v>
      </c>
      <c r="WEW1" s="77" t="s">
        <v>15771</v>
      </c>
      <c r="WEX1" s="77" t="s">
        <v>15772</v>
      </c>
      <c r="WEY1" s="77" t="s">
        <v>15773</v>
      </c>
      <c r="WEZ1" s="77" t="s">
        <v>15774</v>
      </c>
      <c r="WFA1" s="77" t="s">
        <v>15775</v>
      </c>
      <c r="WFB1" s="77" t="s">
        <v>15776</v>
      </c>
      <c r="WFC1" s="77" t="s">
        <v>15777</v>
      </c>
      <c r="WFD1" s="77" t="s">
        <v>15778</v>
      </c>
      <c r="WFE1" s="77" t="s">
        <v>15779</v>
      </c>
      <c r="WFF1" s="77" t="s">
        <v>15780</v>
      </c>
      <c r="WFG1" s="77" t="s">
        <v>15781</v>
      </c>
      <c r="WFH1" s="77" t="s">
        <v>15782</v>
      </c>
      <c r="WFI1" s="77" t="s">
        <v>15783</v>
      </c>
      <c r="WFJ1" s="77" t="s">
        <v>15784</v>
      </c>
      <c r="WFK1" s="77" t="s">
        <v>15785</v>
      </c>
      <c r="WFL1" s="77" t="s">
        <v>15786</v>
      </c>
      <c r="WFM1" s="77" t="s">
        <v>15787</v>
      </c>
      <c r="WFN1" s="77" t="s">
        <v>15788</v>
      </c>
      <c r="WFO1" s="77" t="s">
        <v>15789</v>
      </c>
      <c r="WFP1" s="77" t="s">
        <v>15790</v>
      </c>
      <c r="WFQ1" s="77" t="s">
        <v>15791</v>
      </c>
      <c r="WFR1" s="77" t="s">
        <v>15792</v>
      </c>
      <c r="WFS1" s="77" t="s">
        <v>15793</v>
      </c>
      <c r="WFT1" s="77" t="s">
        <v>15794</v>
      </c>
      <c r="WFU1" s="77" t="s">
        <v>15795</v>
      </c>
      <c r="WFV1" s="77" t="s">
        <v>15796</v>
      </c>
      <c r="WFW1" s="77" t="s">
        <v>15797</v>
      </c>
      <c r="WFX1" s="77" t="s">
        <v>15798</v>
      </c>
      <c r="WFY1" s="77" t="s">
        <v>15799</v>
      </c>
      <c r="WFZ1" s="77" t="s">
        <v>15800</v>
      </c>
      <c r="WGA1" s="77" t="s">
        <v>15801</v>
      </c>
      <c r="WGB1" s="77" t="s">
        <v>15802</v>
      </c>
      <c r="WGC1" s="77" t="s">
        <v>15803</v>
      </c>
      <c r="WGD1" s="77" t="s">
        <v>15804</v>
      </c>
      <c r="WGE1" s="77" t="s">
        <v>15805</v>
      </c>
      <c r="WGF1" s="77" t="s">
        <v>15806</v>
      </c>
      <c r="WGG1" s="77" t="s">
        <v>15807</v>
      </c>
      <c r="WGH1" s="77" t="s">
        <v>15808</v>
      </c>
      <c r="WGI1" s="77" t="s">
        <v>15809</v>
      </c>
      <c r="WGJ1" s="77" t="s">
        <v>15810</v>
      </c>
      <c r="WGK1" s="77" t="s">
        <v>15811</v>
      </c>
      <c r="WGL1" s="77" t="s">
        <v>15812</v>
      </c>
      <c r="WGM1" s="77" t="s">
        <v>15813</v>
      </c>
      <c r="WGN1" s="77" t="s">
        <v>15814</v>
      </c>
      <c r="WGO1" s="77" t="s">
        <v>15815</v>
      </c>
      <c r="WGP1" s="77" t="s">
        <v>15816</v>
      </c>
      <c r="WGQ1" s="77" t="s">
        <v>15817</v>
      </c>
      <c r="WGR1" s="77" t="s">
        <v>15818</v>
      </c>
      <c r="WGS1" s="77" t="s">
        <v>15819</v>
      </c>
      <c r="WGT1" s="77" t="s">
        <v>15820</v>
      </c>
      <c r="WGU1" s="77" t="s">
        <v>15821</v>
      </c>
      <c r="WGV1" s="77" t="s">
        <v>15822</v>
      </c>
      <c r="WGW1" s="77" t="s">
        <v>15823</v>
      </c>
      <c r="WGX1" s="77" t="s">
        <v>15824</v>
      </c>
      <c r="WGY1" s="77" t="s">
        <v>15825</v>
      </c>
      <c r="WGZ1" s="77" t="s">
        <v>15826</v>
      </c>
      <c r="WHA1" s="77" t="s">
        <v>15827</v>
      </c>
      <c r="WHB1" s="77" t="s">
        <v>15828</v>
      </c>
      <c r="WHC1" s="77" t="s">
        <v>15829</v>
      </c>
      <c r="WHD1" s="77" t="s">
        <v>15830</v>
      </c>
      <c r="WHE1" s="77" t="s">
        <v>15831</v>
      </c>
      <c r="WHF1" s="77" t="s">
        <v>15832</v>
      </c>
      <c r="WHG1" s="77" t="s">
        <v>15833</v>
      </c>
      <c r="WHH1" s="77" t="s">
        <v>15834</v>
      </c>
      <c r="WHI1" s="77" t="s">
        <v>15835</v>
      </c>
      <c r="WHJ1" s="77" t="s">
        <v>15836</v>
      </c>
      <c r="WHK1" s="77" t="s">
        <v>15837</v>
      </c>
      <c r="WHL1" s="77" t="s">
        <v>15838</v>
      </c>
      <c r="WHM1" s="77" t="s">
        <v>15839</v>
      </c>
      <c r="WHN1" s="77" t="s">
        <v>15840</v>
      </c>
      <c r="WHO1" s="77" t="s">
        <v>15841</v>
      </c>
      <c r="WHP1" s="77" t="s">
        <v>15842</v>
      </c>
      <c r="WHQ1" s="77" t="s">
        <v>15843</v>
      </c>
      <c r="WHR1" s="77" t="s">
        <v>15844</v>
      </c>
      <c r="WHS1" s="77" t="s">
        <v>15845</v>
      </c>
      <c r="WHT1" s="77" t="s">
        <v>15846</v>
      </c>
      <c r="WHU1" s="77" t="s">
        <v>15847</v>
      </c>
      <c r="WHV1" s="77" t="s">
        <v>15848</v>
      </c>
      <c r="WHW1" s="77" t="s">
        <v>15849</v>
      </c>
      <c r="WHX1" s="77" t="s">
        <v>15850</v>
      </c>
      <c r="WHY1" s="77" t="s">
        <v>15851</v>
      </c>
      <c r="WHZ1" s="77" t="s">
        <v>15852</v>
      </c>
      <c r="WIA1" s="77" t="s">
        <v>15853</v>
      </c>
      <c r="WIB1" s="77" t="s">
        <v>15854</v>
      </c>
      <c r="WIC1" s="77" t="s">
        <v>15855</v>
      </c>
      <c r="WID1" s="77" t="s">
        <v>15856</v>
      </c>
      <c r="WIE1" s="77" t="s">
        <v>15857</v>
      </c>
      <c r="WIF1" s="77" t="s">
        <v>15858</v>
      </c>
      <c r="WIG1" s="77" t="s">
        <v>15859</v>
      </c>
      <c r="WIH1" s="77" t="s">
        <v>15860</v>
      </c>
      <c r="WII1" s="77" t="s">
        <v>15861</v>
      </c>
      <c r="WIJ1" s="77" t="s">
        <v>15862</v>
      </c>
      <c r="WIK1" s="77" t="s">
        <v>15863</v>
      </c>
      <c r="WIL1" s="77" t="s">
        <v>15864</v>
      </c>
      <c r="WIM1" s="77" t="s">
        <v>15865</v>
      </c>
      <c r="WIN1" s="77" t="s">
        <v>15866</v>
      </c>
      <c r="WIO1" s="77" t="s">
        <v>15867</v>
      </c>
      <c r="WIP1" s="77" t="s">
        <v>15868</v>
      </c>
      <c r="WIQ1" s="77" t="s">
        <v>15869</v>
      </c>
      <c r="WIR1" s="77" t="s">
        <v>15870</v>
      </c>
      <c r="WIS1" s="77" t="s">
        <v>15871</v>
      </c>
      <c r="WIT1" s="77" t="s">
        <v>15872</v>
      </c>
      <c r="WIU1" s="77" t="s">
        <v>15873</v>
      </c>
      <c r="WIV1" s="77" t="s">
        <v>15874</v>
      </c>
      <c r="WIW1" s="77" t="s">
        <v>15875</v>
      </c>
      <c r="WIX1" s="77" t="s">
        <v>15876</v>
      </c>
      <c r="WIY1" s="77" t="s">
        <v>15877</v>
      </c>
      <c r="WIZ1" s="77" t="s">
        <v>15878</v>
      </c>
      <c r="WJA1" s="77" t="s">
        <v>15879</v>
      </c>
      <c r="WJB1" s="77" t="s">
        <v>15880</v>
      </c>
      <c r="WJC1" s="77" t="s">
        <v>15881</v>
      </c>
      <c r="WJD1" s="77" t="s">
        <v>15882</v>
      </c>
      <c r="WJE1" s="77" t="s">
        <v>15883</v>
      </c>
      <c r="WJF1" s="77" t="s">
        <v>15884</v>
      </c>
      <c r="WJG1" s="77" t="s">
        <v>15885</v>
      </c>
      <c r="WJH1" s="77" t="s">
        <v>15886</v>
      </c>
      <c r="WJI1" s="77" t="s">
        <v>15887</v>
      </c>
      <c r="WJJ1" s="77" t="s">
        <v>15888</v>
      </c>
      <c r="WJK1" s="77" t="s">
        <v>15889</v>
      </c>
      <c r="WJL1" s="77" t="s">
        <v>15890</v>
      </c>
      <c r="WJM1" s="77" t="s">
        <v>15891</v>
      </c>
      <c r="WJN1" s="77" t="s">
        <v>15892</v>
      </c>
      <c r="WJO1" s="77" t="s">
        <v>15893</v>
      </c>
      <c r="WJP1" s="77" t="s">
        <v>15894</v>
      </c>
      <c r="WJQ1" s="77" t="s">
        <v>15895</v>
      </c>
      <c r="WJR1" s="77" t="s">
        <v>15896</v>
      </c>
      <c r="WJS1" s="77" t="s">
        <v>15897</v>
      </c>
      <c r="WJT1" s="77" t="s">
        <v>15898</v>
      </c>
      <c r="WJU1" s="77" t="s">
        <v>15899</v>
      </c>
      <c r="WJV1" s="77" t="s">
        <v>15900</v>
      </c>
      <c r="WJW1" s="77" t="s">
        <v>15901</v>
      </c>
      <c r="WJX1" s="77" t="s">
        <v>15902</v>
      </c>
      <c r="WJY1" s="77" t="s">
        <v>15903</v>
      </c>
      <c r="WJZ1" s="77" t="s">
        <v>15904</v>
      </c>
      <c r="WKA1" s="77" t="s">
        <v>15905</v>
      </c>
      <c r="WKB1" s="77" t="s">
        <v>15906</v>
      </c>
      <c r="WKC1" s="77" t="s">
        <v>15907</v>
      </c>
      <c r="WKD1" s="77" t="s">
        <v>15908</v>
      </c>
      <c r="WKE1" s="77" t="s">
        <v>15909</v>
      </c>
      <c r="WKF1" s="77" t="s">
        <v>15910</v>
      </c>
      <c r="WKG1" s="77" t="s">
        <v>15911</v>
      </c>
      <c r="WKH1" s="77" t="s">
        <v>15912</v>
      </c>
      <c r="WKI1" s="77" t="s">
        <v>15913</v>
      </c>
      <c r="WKJ1" s="77" t="s">
        <v>15914</v>
      </c>
      <c r="WKK1" s="77" t="s">
        <v>15915</v>
      </c>
      <c r="WKL1" s="77" t="s">
        <v>15916</v>
      </c>
      <c r="WKM1" s="77" t="s">
        <v>15917</v>
      </c>
      <c r="WKN1" s="77" t="s">
        <v>15918</v>
      </c>
      <c r="WKO1" s="77" t="s">
        <v>15919</v>
      </c>
      <c r="WKP1" s="77" t="s">
        <v>15920</v>
      </c>
      <c r="WKQ1" s="77" t="s">
        <v>15921</v>
      </c>
      <c r="WKR1" s="77" t="s">
        <v>15922</v>
      </c>
      <c r="WKS1" s="77" t="s">
        <v>15923</v>
      </c>
      <c r="WKT1" s="77" t="s">
        <v>15924</v>
      </c>
      <c r="WKU1" s="77" t="s">
        <v>15925</v>
      </c>
      <c r="WKV1" s="77" t="s">
        <v>15926</v>
      </c>
      <c r="WKW1" s="77" t="s">
        <v>15927</v>
      </c>
      <c r="WKX1" s="77" t="s">
        <v>15928</v>
      </c>
      <c r="WKY1" s="77" t="s">
        <v>15929</v>
      </c>
      <c r="WKZ1" s="77" t="s">
        <v>15930</v>
      </c>
      <c r="WLA1" s="77" t="s">
        <v>15931</v>
      </c>
      <c r="WLB1" s="77" t="s">
        <v>15932</v>
      </c>
      <c r="WLC1" s="77" t="s">
        <v>15933</v>
      </c>
      <c r="WLD1" s="77" t="s">
        <v>15934</v>
      </c>
      <c r="WLE1" s="77" t="s">
        <v>15935</v>
      </c>
      <c r="WLF1" s="77" t="s">
        <v>15936</v>
      </c>
      <c r="WLG1" s="77" t="s">
        <v>15937</v>
      </c>
      <c r="WLH1" s="77" t="s">
        <v>15938</v>
      </c>
      <c r="WLI1" s="77" t="s">
        <v>15939</v>
      </c>
      <c r="WLJ1" s="77" t="s">
        <v>15940</v>
      </c>
      <c r="WLK1" s="77" t="s">
        <v>15941</v>
      </c>
      <c r="WLL1" s="77" t="s">
        <v>15942</v>
      </c>
      <c r="WLM1" s="77" t="s">
        <v>15943</v>
      </c>
      <c r="WLN1" s="77" t="s">
        <v>15944</v>
      </c>
      <c r="WLO1" s="77" t="s">
        <v>15945</v>
      </c>
      <c r="WLP1" s="77" t="s">
        <v>15946</v>
      </c>
      <c r="WLQ1" s="77" t="s">
        <v>15947</v>
      </c>
      <c r="WLR1" s="77" t="s">
        <v>15948</v>
      </c>
      <c r="WLS1" s="77" t="s">
        <v>15949</v>
      </c>
      <c r="WLT1" s="77" t="s">
        <v>15950</v>
      </c>
      <c r="WLU1" s="77" t="s">
        <v>15951</v>
      </c>
      <c r="WLV1" s="77" t="s">
        <v>15952</v>
      </c>
      <c r="WLW1" s="77" t="s">
        <v>15953</v>
      </c>
      <c r="WLX1" s="77" t="s">
        <v>15954</v>
      </c>
      <c r="WLY1" s="77" t="s">
        <v>15955</v>
      </c>
      <c r="WLZ1" s="77" t="s">
        <v>15956</v>
      </c>
      <c r="WMA1" s="77" t="s">
        <v>15957</v>
      </c>
      <c r="WMB1" s="77" t="s">
        <v>15958</v>
      </c>
      <c r="WMC1" s="77" t="s">
        <v>15959</v>
      </c>
      <c r="WMD1" s="77" t="s">
        <v>15960</v>
      </c>
      <c r="WME1" s="77" t="s">
        <v>15961</v>
      </c>
      <c r="WMF1" s="77" t="s">
        <v>15962</v>
      </c>
      <c r="WMG1" s="77" t="s">
        <v>15963</v>
      </c>
      <c r="WMH1" s="77" t="s">
        <v>15964</v>
      </c>
      <c r="WMI1" s="77" t="s">
        <v>15965</v>
      </c>
      <c r="WMJ1" s="77" t="s">
        <v>15966</v>
      </c>
      <c r="WMK1" s="77" t="s">
        <v>15967</v>
      </c>
      <c r="WML1" s="77" t="s">
        <v>15968</v>
      </c>
      <c r="WMM1" s="77" t="s">
        <v>15969</v>
      </c>
      <c r="WMN1" s="77" t="s">
        <v>15970</v>
      </c>
      <c r="WMO1" s="77" t="s">
        <v>15971</v>
      </c>
      <c r="WMP1" s="77" t="s">
        <v>15972</v>
      </c>
      <c r="WMQ1" s="77" t="s">
        <v>15973</v>
      </c>
      <c r="WMR1" s="77" t="s">
        <v>15974</v>
      </c>
      <c r="WMS1" s="77" t="s">
        <v>15975</v>
      </c>
      <c r="WMT1" s="77" t="s">
        <v>15976</v>
      </c>
      <c r="WMU1" s="77" t="s">
        <v>15977</v>
      </c>
      <c r="WMV1" s="77" t="s">
        <v>15978</v>
      </c>
      <c r="WMW1" s="77" t="s">
        <v>15979</v>
      </c>
      <c r="WMX1" s="77" t="s">
        <v>15980</v>
      </c>
      <c r="WMY1" s="77" t="s">
        <v>15981</v>
      </c>
      <c r="WMZ1" s="77" t="s">
        <v>15982</v>
      </c>
      <c r="WNA1" s="77" t="s">
        <v>15983</v>
      </c>
      <c r="WNB1" s="77" t="s">
        <v>15984</v>
      </c>
      <c r="WNC1" s="77" t="s">
        <v>15985</v>
      </c>
      <c r="WND1" s="77" t="s">
        <v>15986</v>
      </c>
      <c r="WNE1" s="77" t="s">
        <v>15987</v>
      </c>
      <c r="WNF1" s="77" t="s">
        <v>15988</v>
      </c>
      <c r="WNG1" s="77" t="s">
        <v>15989</v>
      </c>
      <c r="WNH1" s="77" t="s">
        <v>15990</v>
      </c>
      <c r="WNI1" s="77" t="s">
        <v>15991</v>
      </c>
      <c r="WNJ1" s="77" t="s">
        <v>15992</v>
      </c>
      <c r="WNK1" s="77" t="s">
        <v>15993</v>
      </c>
      <c r="WNL1" s="77" t="s">
        <v>15994</v>
      </c>
      <c r="WNM1" s="77" t="s">
        <v>15995</v>
      </c>
      <c r="WNN1" s="77" t="s">
        <v>15996</v>
      </c>
      <c r="WNO1" s="77" t="s">
        <v>15997</v>
      </c>
      <c r="WNP1" s="77" t="s">
        <v>15998</v>
      </c>
      <c r="WNQ1" s="77" t="s">
        <v>15999</v>
      </c>
      <c r="WNR1" s="77" t="s">
        <v>16000</v>
      </c>
      <c r="WNS1" s="77" t="s">
        <v>16001</v>
      </c>
      <c r="WNT1" s="77" t="s">
        <v>16002</v>
      </c>
      <c r="WNU1" s="77" t="s">
        <v>16003</v>
      </c>
      <c r="WNV1" s="77" t="s">
        <v>16004</v>
      </c>
      <c r="WNW1" s="77" t="s">
        <v>16005</v>
      </c>
      <c r="WNX1" s="77" t="s">
        <v>16006</v>
      </c>
      <c r="WNY1" s="77" t="s">
        <v>16007</v>
      </c>
      <c r="WNZ1" s="77" t="s">
        <v>16008</v>
      </c>
      <c r="WOA1" s="77" t="s">
        <v>16009</v>
      </c>
      <c r="WOB1" s="77" t="s">
        <v>16010</v>
      </c>
      <c r="WOC1" s="77" t="s">
        <v>16011</v>
      </c>
      <c r="WOD1" s="77" t="s">
        <v>16012</v>
      </c>
      <c r="WOE1" s="77" t="s">
        <v>16013</v>
      </c>
      <c r="WOF1" s="77" t="s">
        <v>16014</v>
      </c>
      <c r="WOG1" s="77" t="s">
        <v>16015</v>
      </c>
      <c r="WOH1" s="77" t="s">
        <v>16016</v>
      </c>
      <c r="WOI1" s="77" t="s">
        <v>16017</v>
      </c>
      <c r="WOJ1" s="77" t="s">
        <v>16018</v>
      </c>
      <c r="WOK1" s="77" t="s">
        <v>16019</v>
      </c>
      <c r="WOL1" s="77" t="s">
        <v>16020</v>
      </c>
      <c r="WOM1" s="77" t="s">
        <v>16021</v>
      </c>
      <c r="WON1" s="77" t="s">
        <v>16022</v>
      </c>
      <c r="WOO1" s="77" t="s">
        <v>16023</v>
      </c>
      <c r="WOP1" s="77" t="s">
        <v>16024</v>
      </c>
      <c r="WOQ1" s="77" t="s">
        <v>16025</v>
      </c>
      <c r="WOR1" s="77" t="s">
        <v>16026</v>
      </c>
      <c r="WOS1" s="77" t="s">
        <v>16027</v>
      </c>
      <c r="WOT1" s="77" t="s">
        <v>16028</v>
      </c>
      <c r="WOU1" s="77" t="s">
        <v>16029</v>
      </c>
      <c r="WOV1" s="77" t="s">
        <v>16030</v>
      </c>
      <c r="WOW1" s="77" t="s">
        <v>16031</v>
      </c>
      <c r="WOX1" s="77" t="s">
        <v>16032</v>
      </c>
      <c r="WOY1" s="77" t="s">
        <v>16033</v>
      </c>
      <c r="WOZ1" s="77" t="s">
        <v>16034</v>
      </c>
      <c r="WPA1" s="77" t="s">
        <v>16035</v>
      </c>
      <c r="WPB1" s="77" t="s">
        <v>16036</v>
      </c>
      <c r="WPC1" s="77" t="s">
        <v>16037</v>
      </c>
      <c r="WPD1" s="77" t="s">
        <v>16038</v>
      </c>
      <c r="WPE1" s="77" t="s">
        <v>16039</v>
      </c>
      <c r="WPF1" s="77" t="s">
        <v>16040</v>
      </c>
      <c r="WPG1" s="77" t="s">
        <v>16041</v>
      </c>
      <c r="WPH1" s="77" t="s">
        <v>16042</v>
      </c>
      <c r="WPI1" s="77" t="s">
        <v>16043</v>
      </c>
      <c r="WPJ1" s="77" t="s">
        <v>16044</v>
      </c>
      <c r="WPK1" s="77" t="s">
        <v>16045</v>
      </c>
      <c r="WPL1" s="77" t="s">
        <v>16046</v>
      </c>
      <c r="WPM1" s="77" t="s">
        <v>16047</v>
      </c>
      <c r="WPN1" s="77" t="s">
        <v>16048</v>
      </c>
      <c r="WPO1" s="77" t="s">
        <v>16049</v>
      </c>
      <c r="WPP1" s="77" t="s">
        <v>16050</v>
      </c>
      <c r="WPQ1" s="77" t="s">
        <v>16051</v>
      </c>
      <c r="WPR1" s="77" t="s">
        <v>16052</v>
      </c>
      <c r="WPS1" s="77" t="s">
        <v>16053</v>
      </c>
      <c r="WPT1" s="77" t="s">
        <v>16054</v>
      </c>
      <c r="WPU1" s="77" t="s">
        <v>16055</v>
      </c>
      <c r="WPV1" s="77" t="s">
        <v>16056</v>
      </c>
      <c r="WPW1" s="77" t="s">
        <v>16057</v>
      </c>
      <c r="WPX1" s="77" t="s">
        <v>16058</v>
      </c>
      <c r="WPY1" s="77" t="s">
        <v>16059</v>
      </c>
      <c r="WPZ1" s="77" t="s">
        <v>16060</v>
      </c>
      <c r="WQA1" s="77" t="s">
        <v>16061</v>
      </c>
      <c r="WQB1" s="77" t="s">
        <v>16062</v>
      </c>
      <c r="WQC1" s="77" t="s">
        <v>16063</v>
      </c>
      <c r="WQD1" s="77" t="s">
        <v>16064</v>
      </c>
      <c r="WQE1" s="77" t="s">
        <v>16065</v>
      </c>
      <c r="WQF1" s="77" t="s">
        <v>16066</v>
      </c>
      <c r="WQG1" s="77" t="s">
        <v>16067</v>
      </c>
      <c r="WQH1" s="77" t="s">
        <v>16068</v>
      </c>
      <c r="WQI1" s="77" t="s">
        <v>16069</v>
      </c>
      <c r="WQJ1" s="77" t="s">
        <v>16070</v>
      </c>
      <c r="WQK1" s="77" t="s">
        <v>16071</v>
      </c>
      <c r="WQL1" s="77" t="s">
        <v>16072</v>
      </c>
      <c r="WQM1" s="77" t="s">
        <v>16073</v>
      </c>
      <c r="WQN1" s="77" t="s">
        <v>16074</v>
      </c>
      <c r="WQO1" s="77" t="s">
        <v>16075</v>
      </c>
      <c r="WQP1" s="77" t="s">
        <v>16076</v>
      </c>
      <c r="WQQ1" s="77" t="s">
        <v>16077</v>
      </c>
      <c r="WQR1" s="77" t="s">
        <v>16078</v>
      </c>
      <c r="WQS1" s="77" t="s">
        <v>16079</v>
      </c>
      <c r="WQT1" s="77" t="s">
        <v>16080</v>
      </c>
      <c r="WQU1" s="77" t="s">
        <v>16081</v>
      </c>
      <c r="WQV1" s="77" t="s">
        <v>16082</v>
      </c>
      <c r="WQW1" s="77" t="s">
        <v>16083</v>
      </c>
      <c r="WQX1" s="77" t="s">
        <v>16084</v>
      </c>
      <c r="WQY1" s="77" t="s">
        <v>16085</v>
      </c>
      <c r="WQZ1" s="77" t="s">
        <v>16086</v>
      </c>
      <c r="WRA1" s="77" t="s">
        <v>16087</v>
      </c>
      <c r="WRB1" s="77" t="s">
        <v>16088</v>
      </c>
      <c r="WRC1" s="77" t="s">
        <v>16089</v>
      </c>
      <c r="WRD1" s="77" t="s">
        <v>16090</v>
      </c>
      <c r="WRE1" s="77" t="s">
        <v>16091</v>
      </c>
      <c r="WRF1" s="77" t="s">
        <v>16092</v>
      </c>
      <c r="WRG1" s="77" t="s">
        <v>16093</v>
      </c>
      <c r="WRH1" s="77" t="s">
        <v>16094</v>
      </c>
      <c r="WRI1" s="77" t="s">
        <v>16095</v>
      </c>
      <c r="WRJ1" s="77" t="s">
        <v>16096</v>
      </c>
      <c r="WRK1" s="77" t="s">
        <v>16097</v>
      </c>
      <c r="WRL1" s="77" t="s">
        <v>16098</v>
      </c>
      <c r="WRM1" s="77" t="s">
        <v>16099</v>
      </c>
      <c r="WRN1" s="77" t="s">
        <v>16100</v>
      </c>
      <c r="WRO1" s="77" t="s">
        <v>16101</v>
      </c>
      <c r="WRP1" s="77" t="s">
        <v>16102</v>
      </c>
      <c r="WRQ1" s="77" t="s">
        <v>16103</v>
      </c>
      <c r="WRR1" s="77" t="s">
        <v>16104</v>
      </c>
      <c r="WRS1" s="77" t="s">
        <v>16105</v>
      </c>
      <c r="WRT1" s="77" t="s">
        <v>16106</v>
      </c>
      <c r="WRU1" s="77" t="s">
        <v>16107</v>
      </c>
      <c r="WRV1" s="77" t="s">
        <v>16108</v>
      </c>
      <c r="WRW1" s="77" t="s">
        <v>16109</v>
      </c>
      <c r="WRX1" s="77" t="s">
        <v>16110</v>
      </c>
      <c r="WRY1" s="77" t="s">
        <v>16111</v>
      </c>
      <c r="WRZ1" s="77" t="s">
        <v>16112</v>
      </c>
      <c r="WSA1" s="77" t="s">
        <v>16113</v>
      </c>
      <c r="WSB1" s="77" t="s">
        <v>16114</v>
      </c>
      <c r="WSC1" s="77" t="s">
        <v>16115</v>
      </c>
      <c r="WSD1" s="77" t="s">
        <v>16116</v>
      </c>
      <c r="WSE1" s="77" t="s">
        <v>16117</v>
      </c>
      <c r="WSF1" s="77" t="s">
        <v>16118</v>
      </c>
      <c r="WSG1" s="77" t="s">
        <v>16119</v>
      </c>
      <c r="WSH1" s="77" t="s">
        <v>16120</v>
      </c>
      <c r="WSI1" s="77" t="s">
        <v>16121</v>
      </c>
      <c r="WSJ1" s="77" t="s">
        <v>16122</v>
      </c>
      <c r="WSK1" s="77" t="s">
        <v>16123</v>
      </c>
      <c r="WSL1" s="77" t="s">
        <v>16124</v>
      </c>
      <c r="WSM1" s="77" t="s">
        <v>16125</v>
      </c>
      <c r="WSN1" s="77" t="s">
        <v>16126</v>
      </c>
      <c r="WSO1" s="77" t="s">
        <v>16127</v>
      </c>
      <c r="WSP1" s="77" t="s">
        <v>16128</v>
      </c>
      <c r="WSQ1" s="77" t="s">
        <v>16129</v>
      </c>
      <c r="WSR1" s="77" t="s">
        <v>16130</v>
      </c>
      <c r="WSS1" s="77" t="s">
        <v>16131</v>
      </c>
      <c r="WST1" s="77" t="s">
        <v>16132</v>
      </c>
      <c r="WSU1" s="77" t="s">
        <v>16133</v>
      </c>
      <c r="WSV1" s="77" t="s">
        <v>16134</v>
      </c>
      <c r="WSW1" s="77" t="s">
        <v>16135</v>
      </c>
      <c r="WSX1" s="77" t="s">
        <v>16136</v>
      </c>
      <c r="WSY1" s="77" t="s">
        <v>16137</v>
      </c>
      <c r="WSZ1" s="77" t="s">
        <v>16138</v>
      </c>
      <c r="WTA1" s="77" t="s">
        <v>16139</v>
      </c>
      <c r="WTB1" s="77" t="s">
        <v>16140</v>
      </c>
      <c r="WTC1" s="77" t="s">
        <v>16141</v>
      </c>
      <c r="WTD1" s="77" t="s">
        <v>16142</v>
      </c>
      <c r="WTE1" s="77" t="s">
        <v>16143</v>
      </c>
      <c r="WTF1" s="77" t="s">
        <v>16144</v>
      </c>
      <c r="WTG1" s="77" t="s">
        <v>16145</v>
      </c>
      <c r="WTH1" s="77" t="s">
        <v>16146</v>
      </c>
      <c r="WTI1" s="77" t="s">
        <v>16147</v>
      </c>
      <c r="WTJ1" s="77" t="s">
        <v>16148</v>
      </c>
      <c r="WTK1" s="77" t="s">
        <v>16149</v>
      </c>
      <c r="WTL1" s="77" t="s">
        <v>16150</v>
      </c>
      <c r="WTM1" s="77" t="s">
        <v>16151</v>
      </c>
      <c r="WTN1" s="77" t="s">
        <v>16152</v>
      </c>
      <c r="WTO1" s="77" t="s">
        <v>16153</v>
      </c>
      <c r="WTP1" s="77" t="s">
        <v>16154</v>
      </c>
      <c r="WTQ1" s="77" t="s">
        <v>16155</v>
      </c>
      <c r="WTR1" s="77" t="s">
        <v>16156</v>
      </c>
      <c r="WTS1" s="77" t="s">
        <v>16157</v>
      </c>
      <c r="WTT1" s="77" t="s">
        <v>16158</v>
      </c>
      <c r="WTU1" s="77" t="s">
        <v>16159</v>
      </c>
      <c r="WTV1" s="77" t="s">
        <v>16160</v>
      </c>
      <c r="WTW1" s="77" t="s">
        <v>16161</v>
      </c>
      <c r="WTX1" s="77" t="s">
        <v>16162</v>
      </c>
      <c r="WTY1" s="77" t="s">
        <v>16163</v>
      </c>
      <c r="WTZ1" s="77" t="s">
        <v>16164</v>
      </c>
      <c r="WUA1" s="77" t="s">
        <v>16165</v>
      </c>
      <c r="WUB1" s="77" t="s">
        <v>16166</v>
      </c>
      <c r="WUC1" s="77" t="s">
        <v>16167</v>
      </c>
      <c r="WUD1" s="77" t="s">
        <v>16168</v>
      </c>
      <c r="WUE1" s="77" t="s">
        <v>16169</v>
      </c>
      <c r="WUF1" s="77" t="s">
        <v>16170</v>
      </c>
      <c r="WUG1" s="77" t="s">
        <v>16171</v>
      </c>
      <c r="WUH1" s="77" t="s">
        <v>16172</v>
      </c>
      <c r="WUI1" s="77" t="s">
        <v>16173</v>
      </c>
      <c r="WUJ1" s="77" t="s">
        <v>16174</v>
      </c>
      <c r="WUK1" s="77" t="s">
        <v>16175</v>
      </c>
      <c r="WUL1" s="77" t="s">
        <v>16176</v>
      </c>
      <c r="WUM1" s="77" t="s">
        <v>16177</v>
      </c>
      <c r="WUN1" s="77" t="s">
        <v>16178</v>
      </c>
      <c r="WUO1" s="77" t="s">
        <v>16179</v>
      </c>
      <c r="WUP1" s="77" t="s">
        <v>16180</v>
      </c>
      <c r="WUQ1" s="77" t="s">
        <v>16181</v>
      </c>
      <c r="WUR1" s="77" t="s">
        <v>16182</v>
      </c>
      <c r="WUS1" s="77" t="s">
        <v>16183</v>
      </c>
      <c r="WUT1" s="77" t="s">
        <v>16184</v>
      </c>
      <c r="WUU1" s="77" t="s">
        <v>16185</v>
      </c>
      <c r="WUV1" s="77" t="s">
        <v>16186</v>
      </c>
      <c r="WUW1" s="77" t="s">
        <v>16187</v>
      </c>
      <c r="WUX1" s="77" t="s">
        <v>16188</v>
      </c>
      <c r="WUY1" s="77" t="s">
        <v>16189</v>
      </c>
      <c r="WUZ1" s="77" t="s">
        <v>16190</v>
      </c>
      <c r="WVA1" s="77" t="s">
        <v>16191</v>
      </c>
      <c r="WVB1" s="77" t="s">
        <v>16192</v>
      </c>
      <c r="WVC1" s="77" t="s">
        <v>16193</v>
      </c>
      <c r="WVD1" s="77" t="s">
        <v>16194</v>
      </c>
      <c r="WVE1" s="77" t="s">
        <v>16195</v>
      </c>
      <c r="WVF1" s="77" t="s">
        <v>16196</v>
      </c>
      <c r="WVG1" s="77" t="s">
        <v>16197</v>
      </c>
      <c r="WVH1" s="77" t="s">
        <v>16198</v>
      </c>
      <c r="WVI1" s="77" t="s">
        <v>16199</v>
      </c>
      <c r="WVJ1" s="77" t="s">
        <v>16200</v>
      </c>
      <c r="WVK1" s="77" t="s">
        <v>16201</v>
      </c>
      <c r="WVL1" s="77" t="s">
        <v>16202</v>
      </c>
      <c r="WVM1" s="77" t="s">
        <v>16203</v>
      </c>
      <c r="WVN1" s="77" t="s">
        <v>16204</v>
      </c>
      <c r="WVO1" s="77" t="s">
        <v>16205</v>
      </c>
      <c r="WVP1" s="77" t="s">
        <v>16206</v>
      </c>
      <c r="WVQ1" s="77" t="s">
        <v>16207</v>
      </c>
      <c r="WVR1" s="77" t="s">
        <v>16208</v>
      </c>
      <c r="WVS1" s="77" t="s">
        <v>16209</v>
      </c>
      <c r="WVT1" s="77" t="s">
        <v>16210</v>
      </c>
      <c r="WVU1" s="77" t="s">
        <v>16211</v>
      </c>
      <c r="WVV1" s="77" t="s">
        <v>16212</v>
      </c>
      <c r="WVW1" s="77" t="s">
        <v>16213</v>
      </c>
      <c r="WVX1" s="77" t="s">
        <v>16214</v>
      </c>
      <c r="WVY1" s="77" t="s">
        <v>16215</v>
      </c>
      <c r="WVZ1" s="77" t="s">
        <v>16216</v>
      </c>
      <c r="WWA1" s="77" t="s">
        <v>16217</v>
      </c>
      <c r="WWB1" s="77" t="s">
        <v>16218</v>
      </c>
      <c r="WWC1" s="77" t="s">
        <v>16219</v>
      </c>
      <c r="WWD1" s="77" t="s">
        <v>16220</v>
      </c>
      <c r="WWE1" s="77" t="s">
        <v>16221</v>
      </c>
      <c r="WWF1" s="77" t="s">
        <v>16222</v>
      </c>
      <c r="WWG1" s="77" t="s">
        <v>16223</v>
      </c>
      <c r="WWH1" s="77" t="s">
        <v>16224</v>
      </c>
      <c r="WWI1" s="77" t="s">
        <v>16225</v>
      </c>
      <c r="WWJ1" s="77" t="s">
        <v>16226</v>
      </c>
      <c r="WWK1" s="77" t="s">
        <v>16227</v>
      </c>
      <c r="WWL1" s="77" t="s">
        <v>16228</v>
      </c>
      <c r="WWM1" s="77" t="s">
        <v>16229</v>
      </c>
      <c r="WWN1" s="77" t="s">
        <v>16230</v>
      </c>
      <c r="WWO1" s="77" t="s">
        <v>16231</v>
      </c>
      <c r="WWP1" s="77" t="s">
        <v>16232</v>
      </c>
      <c r="WWQ1" s="77" t="s">
        <v>16233</v>
      </c>
      <c r="WWR1" s="77" t="s">
        <v>16234</v>
      </c>
      <c r="WWS1" s="77" t="s">
        <v>16235</v>
      </c>
      <c r="WWT1" s="77" t="s">
        <v>16236</v>
      </c>
      <c r="WWU1" s="77" t="s">
        <v>16237</v>
      </c>
      <c r="WWV1" s="77" t="s">
        <v>16238</v>
      </c>
      <c r="WWW1" s="77" t="s">
        <v>16239</v>
      </c>
      <c r="WWX1" s="77" t="s">
        <v>16240</v>
      </c>
      <c r="WWY1" s="77" t="s">
        <v>16241</v>
      </c>
      <c r="WWZ1" s="77" t="s">
        <v>16242</v>
      </c>
      <c r="WXA1" s="77" t="s">
        <v>16243</v>
      </c>
      <c r="WXB1" s="77" t="s">
        <v>16244</v>
      </c>
      <c r="WXC1" s="77" t="s">
        <v>16245</v>
      </c>
      <c r="WXD1" s="77" t="s">
        <v>16246</v>
      </c>
      <c r="WXE1" s="77" t="s">
        <v>16247</v>
      </c>
      <c r="WXF1" s="77" t="s">
        <v>16248</v>
      </c>
      <c r="WXG1" s="77" t="s">
        <v>16249</v>
      </c>
      <c r="WXH1" s="77" t="s">
        <v>16250</v>
      </c>
      <c r="WXI1" s="77" t="s">
        <v>16251</v>
      </c>
      <c r="WXJ1" s="77" t="s">
        <v>16252</v>
      </c>
      <c r="WXK1" s="77" t="s">
        <v>16253</v>
      </c>
      <c r="WXL1" s="77" t="s">
        <v>16254</v>
      </c>
      <c r="WXM1" s="77" t="s">
        <v>16255</v>
      </c>
      <c r="WXN1" s="77" t="s">
        <v>16256</v>
      </c>
      <c r="WXO1" s="77" t="s">
        <v>16257</v>
      </c>
      <c r="WXP1" s="77" t="s">
        <v>16258</v>
      </c>
      <c r="WXQ1" s="77" t="s">
        <v>16259</v>
      </c>
      <c r="WXR1" s="77" t="s">
        <v>16260</v>
      </c>
      <c r="WXS1" s="77" t="s">
        <v>16261</v>
      </c>
      <c r="WXT1" s="77" t="s">
        <v>16262</v>
      </c>
      <c r="WXU1" s="77" t="s">
        <v>16263</v>
      </c>
      <c r="WXV1" s="77" t="s">
        <v>16264</v>
      </c>
      <c r="WXW1" s="77" t="s">
        <v>16265</v>
      </c>
      <c r="WXX1" s="77" t="s">
        <v>16266</v>
      </c>
      <c r="WXY1" s="77" t="s">
        <v>16267</v>
      </c>
      <c r="WXZ1" s="77" t="s">
        <v>16268</v>
      </c>
      <c r="WYA1" s="77" t="s">
        <v>16269</v>
      </c>
      <c r="WYB1" s="77" t="s">
        <v>16270</v>
      </c>
      <c r="WYC1" s="77" t="s">
        <v>16271</v>
      </c>
      <c r="WYD1" s="77" t="s">
        <v>16272</v>
      </c>
      <c r="WYE1" s="77" t="s">
        <v>16273</v>
      </c>
      <c r="WYF1" s="77" t="s">
        <v>16274</v>
      </c>
      <c r="WYG1" s="77" t="s">
        <v>16275</v>
      </c>
      <c r="WYH1" s="77" t="s">
        <v>16276</v>
      </c>
      <c r="WYI1" s="77" t="s">
        <v>16277</v>
      </c>
      <c r="WYJ1" s="77" t="s">
        <v>16278</v>
      </c>
      <c r="WYK1" s="77" t="s">
        <v>16279</v>
      </c>
      <c r="WYL1" s="77" t="s">
        <v>16280</v>
      </c>
      <c r="WYM1" s="77" t="s">
        <v>16281</v>
      </c>
      <c r="WYN1" s="77" t="s">
        <v>16282</v>
      </c>
      <c r="WYO1" s="77" t="s">
        <v>16283</v>
      </c>
      <c r="WYP1" s="77" t="s">
        <v>16284</v>
      </c>
      <c r="WYQ1" s="77" t="s">
        <v>16285</v>
      </c>
      <c r="WYR1" s="77" t="s">
        <v>16286</v>
      </c>
      <c r="WYS1" s="77" t="s">
        <v>16287</v>
      </c>
      <c r="WYT1" s="77" t="s">
        <v>16288</v>
      </c>
      <c r="WYU1" s="77" t="s">
        <v>16289</v>
      </c>
      <c r="WYV1" s="77" t="s">
        <v>16290</v>
      </c>
      <c r="WYW1" s="77" t="s">
        <v>16291</v>
      </c>
      <c r="WYX1" s="77" t="s">
        <v>16292</v>
      </c>
      <c r="WYY1" s="77" t="s">
        <v>16293</v>
      </c>
      <c r="WYZ1" s="77" t="s">
        <v>16294</v>
      </c>
      <c r="WZA1" s="77" t="s">
        <v>16295</v>
      </c>
      <c r="WZB1" s="77" t="s">
        <v>16296</v>
      </c>
      <c r="WZC1" s="77" t="s">
        <v>16297</v>
      </c>
      <c r="WZD1" s="77" t="s">
        <v>16298</v>
      </c>
      <c r="WZE1" s="77" t="s">
        <v>16299</v>
      </c>
      <c r="WZF1" s="77" t="s">
        <v>16300</v>
      </c>
      <c r="WZG1" s="77" t="s">
        <v>16301</v>
      </c>
      <c r="WZH1" s="77" t="s">
        <v>16302</v>
      </c>
      <c r="WZI1" s="77" t="s">
        <v>16303</v>
      </c>
      <c r="WZJ1" s="77" t="s">
        <v>16304</v>
      </c>
      <c r="WZK1" s="77" t="s">
        <v>16305</v>
      </c>
      <c r="WZL1" s="77" t="s">
        <v>16306</v>
      </c>
      <c r="WZM1" s="77" t="s">
        <v>16307</v>
      </c>
      <c r="WZN1" s="77" t="s">
        <v>16308</v>
      </c>
      <c r="WZO1" s="77" t="s">
        <v>16309</v>
      </c>
      <c r="WZP1" s="77" t="s">
        <v>16310</v>
      </c>
      <c r="WZQ1" s="77" t="s">
        <v>16311</v>
      </c>
      <c r="WZR1" s="77" t="s">
        <v>16312</v>
      </c>
      <c r="WZS1" s="77" t="s">
        <v>16313</v>
      </c>
      <c r="WZT1" s="77" t="s">
        <v>16314</v>
      </c>
      <c r="WZU1" s="77" t="s">
        <v>16315</v>
      </c>
      <c r="WZV1" s="77" t="s">
        <v>16316</v>
      </c>
      <c r="WZW1" s="77" t="s">
        <v>16317</v>
      </c>
      <c r="WZX1" s="77" t="s">
        <v>16318</v>
      </c>
      <c r="WZY1" s="77" t="s">
        <v>16319</v>
      </c>
      <c r="WZZ1" s="77" t="s">
        <v>16320</v>
      </c>
      <c r="XAA1" s="77" t="s">
        <v>16321</v>
      </c>
      <c r="XAB1" s="77" t="s">
        <v>16322</v>
      </c>
      <c r="XAC1" s="77" t="s">
        <v>16323</v>
      </c>
      <c r="XAD1" s="77" t="s">
        <v>16324</v>
      </c>
      <c r="XAE1" s="77" t="s">
        <v>16325</v>
      </c>
      <c r="XAF1" s="77" t="s">
        <v>16326</v>
      </c>
      <c r="XAG1" s="77" t="s">
        <v>16327</v>
      </c>
      <c r="XAH1" s="77" t="s">
        <v>16328</v>
      </c>
      <c r="XAI1" s="77" t="s">
        <v>16329</v>
      </c>
      <c r="XAJ1" s="77" t="s">
        <v>16330</v>
      </c>
      <c r="XAK1" s="77" t="s">
        <v>16331</v>
      </c>
      <c r="XAL1" s="77" t="s">
        <v>16332</v>
      </c>
      <c r="XAM1" s="77" t="s">
        <v>16333</v>
      </c>
      <c r="XAN1" s="77" t="s">
        <v>16334</v>
      </c>
      <c r="XAO1" s="77" t="s">
        <v>16335</v>
      </c>
      <c r="XAP1" s="77" t="s">
        <v>16336</v>
      </c>
      <c r="XAQ1" s="77" t="s">
        <v>16337</v>
      </c>
      <c r="XAR1" s="77" t="s">
        <v>16338</v>
      </c>
      <c r="XAS1" s="77" t="s">
        <v>16339</v>
      </c>
      <c r="XAT1" s="77" t="s">
        <v>16340</v>
      </c>
      <c r="XAU1" s="77" t="s">
        <v>16341</v>
      </c>
      <c r="XAV1" s="77" t="s">
        <v>16342</v>
      </c>
      <c r="XAW1" s="77" t="s">
        <v>16343</v>
      </c>
      <c r="XAX1" s="77" t="s">
        <v>16344</v>
      </c>
      <c r="XAY1" s="77" t="s">
        <v>16345</v>
      </c>
      <c r="XAZ1" s="77" t="s">
        <v>16346</v>
      </c>
      <c r="XBA1" s="77" t="s">
        <v>16347</v>
      </c>
      <c r="XBB1" s="77" t="s">
        <v>16348</v>
      </c>
      <c r="XBC1" s="77" t="s">
        <v>16349</v>
      </c>
      <c r="XBD1" s="77" t="s">
        <v>16350</v>
      </c>
      <c r="XBE1" s="77" t="s">
        <v>16351</v>
      </c>
      <c r="XBF1" s="77" t="s">
        <v>16352</v>
      </c>
      <c r="XBG1" s="77" t="s">
        <v>16353</v>
      </c>
      <c r="XBH1" s="77" t="s">
        <v>16354</v>
      </c>
      <c r="XBI1" s="77" t="s">
        <v>16355</v>
      </c>
      <c r="XBJ1" s="77" t="s">
        <v>16356</v>
      </c>
      <c r="XBK1" s="77" t="s">
        <v>16357</v>
      </c>
      <c r="XBL1" s="77" t="s">
        <v>16358</v>
      </c>
      <c r="XBM1" s="77" t="s">
        <v>16359</v>
      </c>
      <c r="XBN1" s="77" t="s">
        <v>16360</v>
      </c>
      <c r="XBO1" s="77" t="s">
        <v>16361</v>
      </c>
      <c r="XBP1" s="77" t="s">
        <v>16362</v>
      </c>
      <c r="XBQ1" s="77" t="s">
        <v>16363</v>
      </c>
      <c r="XBR1" s="77" t="s">
        <v>16364</v>
      </c>
      <c r="XBS1" s="77" t="s">
        <v>16365</v>
      </c>
      <c r="XBT1" s="77" t="s">
        <v>16366</v>
      </c>
      <c r="XBU1" s="77" t="s">
        <v>16367</v>
      </c>
      <c r="XBV1" s="77" t="s">
        <v>16368</v>
      </c>
      <c r="XBW1" s="77" t="s">
        <v>16369</v>
      </c>
      <c r="XBX1" s="77" t="s">
        <v>16370</v>
      </c>
      <c r="XBY1" s="77" t="s">
        <v>16371</v>
      </c>
      <c r="XBZ1" s="77" t="s">
        <v>16372</v>
      </c>
      <c r="XCA1" s="77" t="s">
        <v>16373</v>
      </c>
      <c r="XCB1" s="77" t="s">
        <v>16374</v>
      </c>
      <c r="XCC1" s="77" t="s">
        <v>16375</v>
      </c>
      <c r="XCD1" s="77" t="s">
        <v>16376</v>
      </c>
      <c r="XCE1" s="77" t="s">
        <v>16377</v>
      </c>
      <c r="XCF1" s="77" t="s">
        <v>16378</v>
      </c>
      <c r="XCG1" s="77" t="s">
        <v>16379</v>
      </c>
      <c r="XCH1" s="77" t="s">
        <v>16380</v>
      </c>
      <c r="XCI1" s="77" t="s">
        <v>16381</v>
      </c>
      <c r="XCJ1" s="77" t="s">
        <v>16382</v>
      </c>
      <c r="XCK1" s="77" t="s">
        <v>16383</v>
      </c>
      <c r="XCL1" s="77" t="s">
        <v>16384</v>
      </c>
      <c r="XCM1" s="77" t="s">
        <v>16385</v>
      </c>
      <c r="XCN1" s="77" t="s">
        <v>16386</v>
      </c>
      <c r="XCO1" s="77" t="s">
        <v>16387</v>
      </c>
      <c r="XCP1" s="77" t="s">
        <v>16388</v>
      </c>
      <c r="XCQ1" s="77" t="s">
        <v>16389</v>
      </c>
      <c r="XCR1" s="77" t="s">
        <v>16390</v>
      </c>
      <c r="XCS1" s="77" t="s">
        <v>16391</v>
      </c>
      <c r="XCT1" s="77" t="s">
        <v>16392</v>
      </c>
      <c r="XCU1" s="77" t="s">
        <v>16393</v>
      </c>
      <c r="XCV1" s="77" t="s">
        <v>16394</v>
      </c>
      <c r="XCW1" s="77" t="s">
        <v>16395</v>
      </c>
      <c r="XCX1" s="77" t="s">
        <v>16396</v>
      </c>
      <c r="XCY1" s="77" t="s">
        <v>16397</v>
      </c>
      <c r="XCZ1" s="77" t="s">
        <v>16398</v>
      </c>
      <c r="XDA1" s="77" t="s">
        <v>16399</v>
      </c>
      <c r="XDB1" s="77" t="s">
        <v>16400</v>
      </c>
      <c r="XDC1" s="77" t="s">
        <v>16401</v>
      </c>
      <c r="XDD1" s="77" t="s">
        <v>16402</v>
      </c>
      <c r="XDE1" s="77" t="s">
        <v>16403</v>
      </c>
      <c r="XDF1" s="77" t="s">
        <v>16404</v>
      </c>
      <c r="XDG1" s="77" t="s">
        <v>16405</v>
      </c>
      <c r="XDH1" s="77" t="s">
        <v>16406</v>
      </c>
      <c r="XDI1" s="77" t="s">
        <v>16407</v>
      </c>
      <c r="XDJ1" s="77" t="s">
        <v>16408</v>
      </c>
      <c r="XDK1" s="77" t="s">
        <v>16409</v>
      </c>
      <c r="XDL1" s="77" t="s">
        <v>16410</v>
      </c>
      <c r="XDM1" s="77" t="s">
        <v>16411</v>
      </c>
      <c r="XDN1" s="77" t="s">
        <v>16412</v>
      </c>
      <c r="XDO1" s="77" t="s">
        <v>16413</v>
      </c>
      <c r="XDP1" s="77" t="s">
        <v>16414</v>
      </c>
      <c r="XDQ1" s="77" t="s">
        <v>16415</v>
      </c>
      <c r="XDR1" s="77" t="s">
        <v>16416</v>
      </c>
      <c r="XDS1" s="77" t="s">
        <v>16417</v>
      </c>
      <c r="XDT1" s="77" t="s">
        <v>16418</v>
      </c>
      <c r="XDU1" s="77" t="s">
        <v>16419</v>
      </c>
      <c r="XDV1" s="77" t="s">
        <v>16420</v>
      </c>
      <c r="XDW1" s="77" t="s">
        <v>16421</v>
      </c>
      <c r="XDX1" s="77" t="s">
        <v>16422</v>
      </c>
      <c r="XDY1" s="77" t="s">
        <v>16423</v>
      </c>
      <c r="XDZ1" s="77" t="s">
        <v>16424</v>
      </c>
      <c r="XEA1" s="77" t="s">
        <v>16425</v>
      </c>
      <c r="XEB1" s="77" t="s">
        <v>16426</v>
      </c>
      <c r="XEC1" s="77" t="s">
        <v>16427</v>
      </c>
      <c r="XED1" s="77" t="s">
        <v>16428</v>
      </c>
      <c r="XEE1" s="77" t="s">
        <v>16429</v>
      </c>
      <c r="XEF1" s="77" t="s">
        <v>16430</v>
      </c>
      <c r="XEG1" s="77" t="s">
        <v>16431</v>
      </c>
      <c r="XEH1" s="77" t="s">
        <v>16432</v>
      </c>
      <c r="XEI1" s="77" t="s">
        <v>16433</v>
      </c>
      <c r="XEJ1" s="77" t="s">
        <v>16434</v>
      </c>
      <c r="XEK1" s="77" t="s">
        <v>16435</v>
      </c>
      <c r="XEL1" s="77" t="s">
        <v>16436</v>
      </c>
      <c r="XEM1" s="77" t="s">
        <v>16437</v>
      </c>
      <c r="XEN1" s="77" t="s">
        <v>16438</v>
      </c>
      <c r="XEO1" s="77" t="s">
        <v>16439</v>
      </c>
      <c r="XEP1" s="77" t="s">
        <v>16440</v>
      </c>
      <c r="XEQ1" s="77" t="s">
        <v>16441</v>
      </c>
      <c r="XER1" s="77" t="s">
        <v>16442</v>
      </c>
      <c r="XES1" s="77" t="s">
        <v>16443</v>
      </c>
      <c r="XET1" s="77" t="s">
        <v>16444</v>
      </c>
      <c r="XEU1" s="77" t="s">
        <v>16445</v>
      </c>
      <c r="XEV1" s="77" t="s">
        <v>16446</v>
      </c>
      <c r="XEW1" s="77" t="s">
        <v>16447</v>
      </c>
      <c r="XEX1" s="77" t="s">
        <v>16448</v>
      </c>
      <c r="XEY1" s="77" t="s">
        <v>16449</v>
      </c>
      <c r="XEZ1" s="77" t="s">
        <v>16450</v>
      </c>
      <c r="XFA1" s="77" t="s">
        <v>16451</v>
      </c>
      <c r="XFB1" s="77" t="s">
        <v>16452</v>
      </c>
      <c r="XFC1" s="77" t="s">
        <v>16453</v>
      </c>
      <c r="XFD1" s="77" t="s">
        <v>16454</v>
      </c>
    </row>
    <row r="4" spans="1:16384" ht="42">
      <c r="B4" s="120" t="s">
        <v>16455</v>
      </c>
      <c r="C4" s="120" t="s">
        <v>16456</v>
      </c>
      <c r="D4" s="124" t="s">
        <v>16457</v>
      </c>
      <c r="E4" s="124" t="s">
        <v>16458</v>
      </c>
      <c r="F4" s="124" t="s">
        <v>16459</v>
      </c>
      <c r="G4" s="124" t="s">
        <v>16460</v>
      </c>
      <c r="H4" s="124" t="s">
        <v>16461</v>
      </c>
      <c r="I4" s="124" t="s">
        <v>16462</v>
      </c>
      <c r="J4" s="124" t="s">
        <v>16463</v>
      </c>
      <c r="K4" s="124" t="s">
        <v>16464</v>
      </c>
      <c r="L4" s="124" t="s">
        <v>16465</v>
      </c>
      <c r="M4" s="124" t="s">
        <v>16466</v>
      </c>
      <c r="N4" s="124" t="s">
        <v>16467</v>
      </c>
      <c r="O4" s="124" t="s">
        <v>16468</v>
      </c>
      <c r="P4" s="124" t="s">
        <v>16469</v>
      </c>
      <c r="Q4" s="124" t="s">
        <v>16470</v>
      </c>
      <c r="R4" s="243" t="s">
        <v>16471</v>
      </c>
      <c r="S4" s="243" t="s">
        <v>16472</v>
      </c>
      <c r="T4" s="124" t="s">
        <v>16473</v>
      </c>
      <c r="U4" s="124" t="s">
        <v>16474</v>
      </c>
      <c r="V4" s="124" t="s">
        <v>16475</v>
      </c>
      <c r="W4" s="124" t="s">
        <v>16476</v>
      </c>
      <c r="X4" s="124" t="s">
        <v>16477</v>
      </c>
      <c r="Y4" s="124" t="s">
        <v>16478</v>
      </c>
      <c r="Z4" s="124" t="s">
        <v>16479</v>
      </c>
      <c r="AA4" s="124" t="s">
        <v>16480</v>
      </c>
      <c r="AB4" s="124" t="s">
        <v>16481</v>
      </c>
      <c r="AC4" s="124" t="s">
        <v>16482</v>
      </c>
      <c r="AD4" s="124" t="s">
        <v>16483</v>
      </c>
      <c r="AE4" s="124" t="s">
        <v>16484</v>
      </c>
      <c r="AF4" s="124" t="s">
        <v>16485</v>
      </c>
      <c r="AG4" s="124" t="s">
        <v>16486</v>
      </c>
      <c r="AH4" s="124" t="s">
        <v>16487</v>
      </c>
      <c r="AI4" s="124" t="s">
        <v>16488</v>
      </c>
      <c r="AJ4" s="124" t="s">
        <v>16489</v>
      </c>
      <c r="AK4" s="124" t="s">
        <v>16490</v>
      </c>
    </row>
    <row r="5" spans="1:16384">
      <c r="B5" s="77" t="s">
        <v>16491</v>
      </c>
      <c r="C5" s="120" t="s">
        <v>16492</v>
      </c>
      <c r="D5" s="77">
        <v>34878543</v>
      </c>
      <c r="E5" s="77">
        <v>34463243</v>
      </c>
      <c r="F5" s="288">
        <v>415300</v>
      </c>
      <c r="G5" s="288">
        <v>25900163</v>
      </c>
      <c r="H5" s="288">
        <v>6248863</v>
      </c>
      <c r="I5" s="288">
        <v>2729517</v>
      </c>
      <c r="J5" s="288">
        <v>1582076</v>
      </c>
      <c r="K5" s="288">
        <v>38045368</v>
      </c>
      <c r="L5" s="288">
        <v>2019078737</v>
      </c>
      <c r="M5" s="288">
        <v>12590993</v>
      </c>
      <c r="N5" s="288">
        <v>25461814435</v>
      </c>
      <c r="O5" s="288">
        <v>37418879</v>
      </c>
      <c r="P5" s="288">
        <v>63299390</v>
      </c>
      <c r="Q5" s="290">
        <v>804.47518945105992</v>
      </c>
      <c r="R5" s="288">
        <v>388333987</v>
      </c>
      <c r="S5" s="288">
        <v>554291164</v>
      </c>
      <c r="T5" s="288">
        <v>624336335</v>
      </c>
      <c r="U5" s="288">
        <v>311310629</v>
      </c>
      <c r="V5" s="288">
        <v>6978187</v>
      </c>
      <c r="W5" s="120">
        <v>28</v>
      </c>
      <c r="X5" s="288">
        <v>24351778</v>
      </c>
      <c r="Y5" s="288">
        <v>24140313</v>
      </c>
      <c r="Z5" s="288">
        <v>211465</v>
      </c>
      <c r="AA5" s="288">
        <v>19601366</v>
      </c>
      <c r="AB5" s="288">
        <v>3120886</v>
      </c>
      <c r="AC5" s="288">
        <v>1629526</v>
      </c>
      <c r="AG5" s="288">
        <v>511988.57587900001</v>
      </c>
      <c r="AH5" s="289">
        <v>0.16035903354297693</v>
      </c>
      <c r="AI5" s="244"/>
    </row>
    <row r="6" spans="1:16384">
      <c r="B6" s="77" t="s">
        <v>16493</v>
      </c>
      <c r="C6" s="120" t="s">
        <v>16494</v>
      </c>
      <c r="D6" s="77">
        <v>37553607</v>
      </c>
      <c r="E6" s="77">
        <v>37126056</v>
      </c>
      <c r="F6" s="288">
        <v>427551</v>
      </c>
      <c r="G6" s="288">
        <v>28381349</v>
      </c>
      <c r="H6" s="288">
        <v>6373676</v>
      </c>
      <c r="I6" s="288">
        <v>2861582</v>
      </c>
      <c r="J6" s="288">
        <v>1745268</v>
      </c>
      <c r="K6" s="288">
        <v>38989835</v>
      </c>
      <c r="L6" s="288">
        <v>1943131873</v>
      </c>
      <c r="M6" s="288">
        <v>12791596</v>
      </c>
      <c r="N6" s="288">
        <v>25903874714</v>
      </c>
      <c r="O6" s="288">
        <v>34651709</v>
      </c>
      <c r="P6" s="288">
        <v>57837414</v>
      </c>
      <c r="Q6" s="290">
        <v>762.80246286047611</v>
      </c>
      <c r="R6" s="288">
        <v>331768815</v>
      </c>
      <c r="S6" s="288">
        <v>462267709</v>
      </c>
      <c r="T6" s="288">
        <v>502761089</v>
      </c>
      <c r="U6" s="288">
        <v>282858428</v>
      </c>
      <c r="V6" s="288">
        <v>8417007</v>
      </c>
      <c r="W6" s="120">
        <v>22</v>
      </c>
      <c r="X6" s="288">
        <v>24708749</v>
      </c>
      <c r="Y6" s="288">
        <v>24492744</v>
      </c>
      <c r="Z6" s="288">
        <v>216005</v>
      </c>
      <c r="AA6" s="288">
        <v>19890327</v>
      </c>
      <c r="AB6" s="288">
        <v>3181152</v>
      </c>
      <c r="AC6" s="288">
        <v>1637270</v>
      </c>
      <c r="AG6" s="288">
        <v>579320.19181800005</v>
      </c>
      <c r="AH6" s="289">
        <v>0.16433786722571628</v>
      </c>
      <c r="AI6" s="244"/>
    </row>
    <row r="7" spans="1:16384">
      <c r="B7" s="77" t="s">
        <v>16495</v>
      </c>
      <c r="C7" s="120" t="s">
        <v>16496</v>
      </c>
      <c r="D7" s="77">
        <v>38469268</v>
      </c>
      <c r="E7" s="77">
        <v>38066589</v>
      </c>
      <c r="F7" s="288">
        <v>402679</v>
      </c>
      <c r="G7" s="288">
        <v>28885932</v>
      </c>
      <c r="H7" s="288">
        <v>6678979</v>
      </c>
      <c r="I7" s="288">
        <v>2904357</v>
      </c>
      <c r="J7" s="288">
        <v>2157495</v>
      </c>
      <c r="K7" s="288">
        <v>36841141</v>
      </c>
      <c r="L7" s="288">
        <v>2063563763</v>
      </c>
      <c r="M7" s="288">
        <v>11665533</v>
      </c>
      <c r="N7" s="288">
        <v>25912381839</v>
      </c>
      <c r="O7" s="288">
        <v>36210403</v>
      </c>
      <c r="P7" s="288">
        <v>41443043</v>
      </c>
      <c r="Q7" s="290">
        <v>735.06088290163677</v>
      </c>
      <c r="R7" s="288">
        <v>444205829</v>
      </c>
      <c r="S7" s="288">
        <v>461247653</v>
      </c>
      <c r="T7" s="288">
        <v>417736806</v>
      </c>
      <c r="U7" s="288">
        <v>478358181</v>
      </c>
      <c r="V7" s="288">
        <v>9358495</v>
      </c>
      <c r="W7" s="120">
        <v>24</v>
      </c>
      <c r="X7" s="288">
        <v>25560884</v>
      </c>
      <c r="Y7" s="288">
        <v>25343215</v>
      </c>
      <c r="Z7" s="288">
        <v>217669</v>
      </c>
      <c r="AA7" s="288">
        <v>20311829</v>
      </c>
      <c r="AB7" s="288">
        <v>3645955</v>
      </c>
      <c r="AC7" s="288">
        <v>1603100</v>
      </c>
      <c r="AG7" s="288">
        <v>661510.70814700006</v>
      </c>
      <c r="AH7" s="289">
        <v>0.14013557840440163</v>
      </c>
      <c r="AI7" s="244"/>
    </row>
    <row r="8" spans="1:16384">
      <c r="B8" s="77" t="s">
        <v>16497</v>
      </c>
      <c r="C8" s="120" t="s">
        <v>16498</v>
      </c>
      <c r="D8" s="77">
        <v>38408712</v>
      </c>
      <c r="E8" s="77">
        <v>37993918</v>
      </c>
      <c r="F8" s="288">
        <v>414794</v>
      </c>
      <c r="G8" s="288">
        <v>28408649</v>
      </c>
      <c r="H8" s="288">
        <v>6968464</v>
      </c>
      <c r="I8" s="288">
        <v>3031599</v>
      </c>
      <c r="J8" s="288">
        <v>2219207</v>
      </c>
      <c r="K8" s="288">
        <v>40153033</v>
      </c>
      <c r="L8" s="288">
        <v>2342153840</v>
      </c>
      <c r="M8" s="288">
        <v>11324044.952484399</v>
      </c>
      <c r="N8" s="288">
        <v>27011080727</v>
      </c>
      <c r="O8" s="288">
        <v>41448117</v>
      </c>
      <c r="P8" s="288">
        <v>62675957</v>
      </c>
      <c r="Q8" s="290">
        <v>759.28206524501024</v>
      </c>
      <c r="R8" s="288">
        <v>483899004</v>
      </c>
      <c r="S8" s="288">
        <v>624216669</v>
      </c>
      <c r="T8" s="288">
        <v>557764667</v>
      </c>
      <c r="U8" s="288">
        <v>539137982</v>
      </c>
      <c r="V8" s="288">
        <v>11213024</v>
      </c>
      <c r="W8" s="120">
        <v>29</v>
      </c>
      <c r="X8" s="288">
        <v>26127592</v>
      </c>
      <c r="Y8" s="288">
        <v>25909066</v>
      </c>
      <c r="Z8" s="288">
        <v>218526</v>
      </c>
      <c r="AA8" s="288">
        <v>20626311</v>
      </c>
      <c r="AB8" s="288">
        <v>3892046</v>
      </c>
      <c r="AC8" s="288">
        <v>1609235</v>
      </c>
      <c r="AG8" s="288">
        <v>763255.614512</v>
      </c>
      <c r="AH8" s="289">
        <v>0.11725652888583218</v>
      </c>
      <c r="AI8" s="244"/>
    </row>
    <row r="9" spans="1:16384">
      <c r="B9" s="77" t="s">
        <v>16491</v>
      </c>
      <c r="C9" s="120" t="s">
        <v>16499</v>
      </c>
      <c r="D9" s="77">
        <v>39970301</v>
      </c>
      <c r="E9" s="77">
        <v>39521042</v>
      </c>
      <c r="F9" s="288">
        <v>449259</v>
      </c>
      <c r="G9" s="288">
        <v>29521441</v>
      </c>
      <c r="H9" s="288">
        <v>7296855</v>
      </c>
      <c r="I9" s="288">
        <v>3152005</v>
      </c>
      <c r="J9" s="288">
        <v>2835577</v>
      </c>
      <c r="K9" s="288">
        <v>40529468</v>
      </c>
      <c r="L9" s="288">
        <v>2456182273</v>
      </c>
      <c r="M9" s="288">
        <v>10852563.802574517</v>
      </c>
      <c r="N9" s="288">
        <v>26526119974</v>
      </c>
      <c r="O9" s="288">
        <v>41329257</v>
      </c>
      <c r="P9" s="288">
        <v>104246439</v>
      </c>
      <c r="Q9" s="290">
        <v>733.01726928299377</v>
      </c>
      <c r="R9" s="288">
        <v>705902360</v>
      </c>
      <c r="S9" s="288">
        <v>1095930867</v>
      </c>
      <c r="T9" s="288">
        <v>1067394045</v>
      </c>
      <c r="U9" s="288">
        <v>721164585</v>
      </c>
      <c r="V9" s="288">
        <v>13274597</v>
      </c>
      <c r="W9" s="120">
        <v>45</v>
      </c>
      <c r="X9" s="288">
        <v>26717143</v>
      </c>
      <c r="Y9" s="288">
        <v>26490317</v>
      </c>
      <c r="Z9" s="288">
        <v>226826</v>
      </c>
      <c r="AA9" s="288">
        <v>21118921</v>
      </c>
      <c r="AB9" s="288">
        <v>3983835</v>
      </c>
      <c r="AC9" s="288">
        <v>1614387</v>
      </c>
      <c r="AG9" s="288">
        <v>755267.48678859998</v>
      </c>
      <c r="AH9" s="289">
        <v>9.7401686382393396E-2</v>
      </c>
      <c r="AI9" s="244"/>
    </row>
    <row r="10" spans="1:16384">
      <c r="B10" s="77" t="s">
        <v>16493</v>
      </c>
      <c r="C10" s="120" t="s">
        <v>16500</v>
      </c>
      <c r="D10" s="288">
        <v>41078883</v>
      </c>
      <c r="E10" s="288">
        <v>41078883</v>
      </c>
      <c r="F10" s="288">
        <v>504807</v>
      </c>
      <c r="G10" s="288">
        <v>30264594</v>
      </c>
      <c r="H10" s="288">
        <v>7628251</v>
      </c>
      <c r="I10" s="288">
        <v>3186038</v>
      </c>
      <c r="J10" s="288">
        <v>3301900</v>
      </c>
      <c r="K10" s="288">
        <v>41113577</v>
      </c>
      <c r="L10" s="288">
        <v>2649268014</v>
      </c>
      <c r="M10" s="288">
        <v>9346327</v>
      </c>
      <c r="N10" s="288">
        <v>25943641908</v>
      </c>
      <c r="O10" s="288">
        <v>40574561</v>
      </c>
      <c r="P10" s="288">
        <v>83599789</v>
      </c>
      <c r="Q10" s="290">
        <v>703.23647144929191</v>
      </c>
      <c r="R10" s="288">
        <v>751314479</v>
      </c>
      <c r="S10" s="288">
        <v>2102646295</v>
      </c>
      <c r="T10" s="288">
        <v>2122080406</v>
      </c>
      <c r="U10" s="288">
        <v>716350511</v>
      </c>
      <c r="V10" s="288">
        <v>15529857</v>
      </c>
      <c r="W10" s="120">
        <v>70</v>
      </c>
      <c r="X10" s="288">
        <v>27247268</v>
      </c>
      <c r="Y10" s="288">
        <v>26997655</v>
      </c>
      <c r="Z10" s="288">
        <v>249613</v>
      </c>
      <c r="AA10" s="288">
        <v>21184896</v>
      </c>
      <c r="AB10" s="288">
        <v>4434780</v>
      </c>
      <c r="AC10" s="288">
        <v>1627592</v>
      </c>
      <c r="AG10" s="288">
        <v>923347.26503541006</v>
      </c>
      <c r="AH10" s="289">
        <v>7.9167812929848688E-2</v>
      </c>
      <c r="AI10" s="244"/>
    </row>
    <row r="11" spans="1:16384">
      <c r="B11" s="77" t="s">
        <v>16495</v>
      </c>
      <c r="C11" s="120" t="s">
        <v>16501</v>
      </c>
      <c r="N11" s="288"/>
    </row>
    <row r="12" spans="1:16384">
      <c r="B12" s="77" t="s">
        <v>16497</v>
      </c>
      <c r="C12" s="120" t="s">
        <v>1</v>
      </c>
      <c r="I12" s="288"/>
      <c r="K12" s="288"/>
      <c r="L12" s="288"/>
      <c r="N12" s="288"/>
      <c r="AG12" s="289"/>
    </row>
    <row r="13" spans="1:16384">
      <c r="I13" s="288"/>
      <c r="AB13" s="288"/>
    </row>
    <row r="14" spans="1:16384">
      <c r="I14" s="288"/>
    </row>
    <row r="15" spans="1:16384">
      <c r="I15" s="288"/>
    </row>
  </sheetData>
  <phoneticPr fontId="20" type="noConversion"/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5D5D13-192D-8942-92B2-EBF84CE6973C}">
  <dimension ref="A2:K10"/>
  <sheetViews>
    <sheetView zoomScale="90" zoomScaleNormal="90" workbookViewId="0">
      <selection activeCell="I40" sqref="I40"/>
    </sheetView>
  </sheetViews>
  <sheetFormatPr defaultColWidth="11" defaultRowHeight="15.95"/>
  <cols>
    <col min="1" max="1" width="27.625" customWidth="1"/>
    <col min="8" max="8" width="12.125" customWidth="1"/>
  </cols>
  <sheetData>
    <row r="2" spans="1:11" ht="21.95" customHeight="1">
      <c r="A2" s="5" t="s">
        <v>16502</v>
      </c>
      <c r="B2" s="6" t="s">
        <v>16503</v>
      </c>
      <c r="C2" s="6" t="s">
        <v>16492</v>
      </c>
      <c r="D2" s="6" t="s">
        <v>16494</v>
      </c>
      <c r="E2" s="6" t="s">
        <v>16496</v>
      </c>
      <c r="F2" s="6" t="s">
        <v>16498</v>
      </c>
      <c r="G2" s="6" t="s">
        <v>16499</v>
      </c>
      <c r="H2" s="6" t="s">
        <v>16500</v>
      </c>
      <c r="I2" s="6" t="s">
        <v>16501</v>
      </c>
      <c r="J2" s="6" t="s">
        <v>1</v>
      </c>
      <c r="K2" s="6" t="s">
        <v>2</v>
      </c>
    </row>
    <row r="3" spans="1:11">
      <c r="A3" s="2" t="s">
        <v>16504</v>
      </c>
      <c r="B3" s="3">
        <v>33384460</v>
      </c>
      <c r="C3" s="3">
        <v>34878543</v>
      </c>
      <c r="D3" s="3">
        <v>37553607</v>
      </c>
      <c r="E3" s="3">
        <v>38469268</v>
      </c>
      <c r="F3" s="3">
        <v>38408712</v>
      </c>
      <c r="G3" s="3">
        <v>39970301</v>
      </c>
      <c r="H3" s="3">
        <v>41078883</v>
      </c>
      <c r="I3" s="3">
        <v>42179045</v>
      </c>
      <c r="J3" s="3">
        <v>42871955</v>
      </c>
      <c r="K3" s="3">
        <v>43500269</v>
      </c>
    </row>
    <row r="4" spans="1:11" ht="21.95" customHeight="1">
      <c r="A4" s="2" t="s">
        <v>16505</v>
      </c>
      <c r="B4" s="8">
        <v>2.5700000000000001E-2</v>
      </c>
      <c r="C4" s="57">
        <f t="shared" ref="C4:K4" si="0">C3/B3-1</f>
        <v>4.4753846550161347E-2</v>
      </c>
      <c r="D4" s="57">
        <f t="shared" si="0"/>
        <v>7.6696552376055438E-2</v>
      </c>
      <c r="E4" s="57">
        <f t="shared" si="0"/>
        <v>2.4382771007855464E-2</v>
      </c>
      <c r="F4" s="57">
        <f t="shared" si="0"/>
        <v>-1.5741396483031078E-3</v>
      </c>
      <c r="G4" s="57">
        <f t="shared" si="0"/>
        <v>4.0657156116039594E-2</v>
      </c>
      <c r="H4" s="57">
        <f t="shared" si="0"/>
        <v>2.773514265003918E-2</v>
      </c>
      <c r="I4" s="57">
        <f t="shared" si="0"/>
        <v>2.6781692189634221E-2</v>
      </c>
      <c r="J4" s="57">
        <f t="shared" si="0"/>
        <v>1.6427825712981514E-2</v>
      </c>
      <c r="K4" s="57">
        <f t="shared" si="0"/>
        <v>1.4655594782183368E-2</v>
      </c>
    </row>
    <row r="5" spans="1:11">
      <c r="A5" s="2" t="s">
        <v>16506</v>
      </c>
      <c r="B5" s="3">
        <v>837155</v>
      </c>
      <c r="C5" s="3">
        <f t="shared" ref="C5:K5" si="1">C3-B3</f>
        <v>1494083</v>
      </c>
      <c r="D5" s="3">
        <f t="shared" si="1"/>
        <v>2675064</v>
      </c>
      <c r="E5" s="3">
        <f t="shared" si="1"/>
        <v>915661</v>
      </c>
      <c r="F5" s="3">
        <f t="shared" si="1"/>
        <v>-60556</v>
      </c>
      <c r="G5" s="3">
        <f t="shared" si="1"/>
        <v>1561589</v>
      </c>
      <c r="H5" s="3">
        <f t="shared" si="1"/>
        <v>1108582</v>
      </c>
      <c r="I5" s="3">
        <f t="shared" si="1"/>
        <v>1100162</v>
      </c>
      <c r="J5" s="3">
        <f t="shared" si="1"/>
        <v>692910</v>
      </c>
      <c r="K5" s="3">
        <f t="shared" si="1"/>
        <v>628314</v>
      </c>
    </row>
    <row r="6" spans="1:11">
      <c r="A6" s="2" t="s">
        <v>16507</v>
      </c>
      <c r="B6" s="3">
        <v>32429591</v>
      </c>
      <c r="C6" s="3">
        <v>32594648</v>
      </c>
      <c r="D6" s="3">
        <v>32759699</v>
      </c>
      <c r="E6" s="3">
        <v>32924755</v>
      </c>
      <c r="F6" s="3">
        <v>33089811</v>
      </c>
      <c r="G6" s="3">
        <v>33254867.455426469</v>
      </c>
      <c r="H6" s="3">
        <v>33419924</v>
      </c>
      <c r="I6" s="3">
        <v>33584979.588049464</v>
      </c>
      <c r="J6" s="3">
        <v>33750035.654360972</v>
      </c>
      <c r="K6" s="3">
        <v>33915092</v>
      </c>
    </row>
    <row r="7" spans="1:11">
      <c r="A7" s="2" t="s">
        <v>16508</v>
      </c>
      <c r="B7" s="4">
        <v>1.0294000000000001</v>
      </c>
      <c r="C7" s="4">
        <v>1.0701000000000001</v>
      </c>
      <c r="D7" s="4">
        <v>1.1463000000000001</v>
      </c>
      <c r="E7" s="4">
        <v>1.1684000000000001</v>
      </c>
      <c r="F7" s="4">
        <v>1.1607000000000001</v>
      </c>
      <c r="G7" s="58">
        <f>G3/G6</f>
        <v>1.2019383644687394</v>
      </c>
      <c r="H7" s="58">
        <f>H3/H6</f>
        <v>1.2291734415673716</v>
      </c>
      <c r="I7" s="58">
        <f>I3/I6</f>
        <v>1.2558901484343483</v>
      </c>
      <c r="J7" s="58">
        <f>J3/J6</f>
        <v>1.2702788061932122</v>
      </c>
      <c r="K7" s="58">
        <f>K3/K6</f>
        <v>1.282622762751167</v>
      </c>
    </row>
    <row r="9" spans="1:11">
      <c r="A9" s="181" t="s">
        <v>16509</v>
      </c>
      <c r="C9" s="57">
        <f t="shared" ref="C9:G9" si="2">C3/B3-1</f>
        <v>4.4753846550161347E-2</v>
      </c>
      <c r="D9" s="57">
        <f t="shared" si="2"/>
        <v>7.6696552376055438E-2</v>
      </c>
      <c r="E9" s="57">
        <f t="shared" si="2"/>
        <v>2.4382771007855464E-2</v>
      </c>
      <c r="F9" s="57">
        <f t="shared" si="2"/>
        <v>-1.5741396483031078E-3</v>
      </c>
      <c r="G9" s="57">
        <f t="shared" si="2"/>
        <v>4.0657156116039594E-2</v>
      </c>
      <c r="H9" s="57">
        <f>H3/G3-1</f>
        <v>2.773514265003918E-2</v>
      </c>
      <c r="I9" s="57">
        <f>I3/H3-1</f>
        <v>2.6781692189634221E-2</v>
      </c>
      <c r="J9" s="57">
        <f>J3/I3-1</f>
        <v>1.6427825712981514E-2</v>
      </c>
      <c r="K9" s="57">
        <f>K3/J3-1</f>
        <v>1.4655594782183368E-2</v>
      </c>
    </row>
    <row r="10" spans="1:11">
      <c r="A10" s="182" t="s">
        <v>16510</v>
      </c>
      <c r="C10" s="57"/>
      <c r="D10" s="57"/>
      <c r="E10" s="57"/>
      <c r="F10" s="57">
        <f t="shared" ref="F10:G10" si="3">F3/B3-1</f>
        <v>0.15049672811841197</v>
      </c>
      <c r="G10" s="57">
        <f t="shared" si="3"/>
        <v>0.14598539852997883</v>
      </c>
      <c r="H10" s="57">
        <f>H3/D3-1</f>
        <v>9.3873166431123423E-2</v>
      </c>
      <c r="I10" s="57">
        <f>I3/E3-1</f>
        <v>9.6434821686755212E-2</v>
      </c>
      <c r="J10" s="57">
        <f>J3/F3-1</f>
        <v>0.11620392269337221</v>
      </c>
      <c r="K10" s="57">
        <f>K3/G3-1</f>
        <v>8.8314771509976797E-2</v>
      </c>
    </row>
  </sheetData>
  <phoneticPr fontId="20" type="noConversion"/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9C3956-81C8-1A4D-AF54-8B3D0CDEB9DC}">
  <dimension ref="A2:N22"/>
  <sheetViews>
    <sheetView zoomScaleNormal="100" workbookViewId="0">
      <pane xSplit="2" ySplit="2" topLeftCell="F3" activePane="bottomRight" state="frozen"/>
      <selection pane="bottomRight" activeCell="H3" sqref="H3:L9"/>
      <selection pane="bottomLeft" activeCell="A3" sqref="A3"/>
      <selection pane="topRight" activeCell="C1" sqref="C1"/>
    </sheetView>
  </sheetViews>
  <sheetFormatPr defaultColWidth="11" defaultRowHeight="15.95"/>
  <cols>
    <col min="2" max="2" width="16.5" customWidth="1"/>
  </cols>
  <sheetData>
    <row r="2" spans="1:14" ht="24" customHeight="1">
      <c r="A2" s="358" t="s">
        <v>16511</v>
      </c>
      <c r="B2" s="358"/>
      <c r="C2" s="9" t="s">
        <v>16503</v>
      </c>
      <c r="D2" s="9" t="s">
        <v>16492</v>
      </c>
      <c r="E2" s="9" t="s">
        <v>16494</v>
      </c>
      <c r="F2" s="9" t="s">
        <v>16496</v>
      </c>
      <c r="G2" s="9" t="s">
        <v>16498</v>
      </c>
      <c r="H2" s="9" t="s">
        <v>16499</v>
      </c>
      <c r="I2" s="9" t="s">
        <v>16500</v>
      </c>
      <c r="J2" s="9" t="s">
        <v>16501</v>
      </c>
      <c r="K2" s="9" t="s">
        <v>1</v>
      </c>
      <c r="L2" s="9" t="s">
        <v>2</v>
      </c>
    </row>
    <row r="3" spans="1:14" ht="24.95" customHeight="1">
      <c r="A3" s="78" t="s">
        <v>16512</v>
      </c>
      <c r="B3" s="2" t="s">
        <v>16513</v>
      </c>
      <c r="C3" s="3">
        <v>24652582</v>
      </c>
      <c r="D3" s="3">
        <v>25900163</v>
      </c>
      <c r="E3" s="3">
        <v>28381349</v>
      </c>
      <c r="F3" s="3">
        <v>28885932</v>
      </c>
      <c r="G3" s="3">
        <v>28408649</v>
      </c>
      <c r="H3" s="3">
        <v>29521441</v>
      </c>
      <c r="I3" s="3">
        <v>30264594</v>
      </c>
      <c r="J3" s="3">
        <v>30895974</v>
      </c>
      <c r="K3" s="3">
        <v>31260304</v>
      </c>
      <c r="L3" s="3">
        <v>31256147</v>
      </c>
    </row>
    <row r="4" spans="1:14">
      <c r="A4" s="78"/>
      <c r="B4" s="1" t="s">
        <v>16514</v>
      </c>
      <c r="C4" s="8">
        <f t="shared" ref="C4:H4" si="0">C3/C9</f>
        <v>0.73844483331466193</v>
      </c>
      <c r="D4" s="8">
        <f t="shared" si="0"/>
        <v>0.74258156368515738</v>
      </c>
      <c r="E4" s="8">
        <f t="shared" si="0"/>
        <v>0.75448987198659356</v>
      </c>
      <c r="F4" s="8">
        <f t="shared" si="0"/>
        <v>0.75088332847924222</v>
      </c>
      <c r="G4" s="8">
        <f t="shared" si="0"/>
        <v>0.73964076171052029</v>
      </c>
      <c r="H4" s="8">
        <f t="shared" si="0"/>
        <v>0.73858440545644122</v>
      </c>
      <c r="I4" s="8">
        <f>I3/I9</f>
        <v>0.73674335302641991</v>
      </c>
      <c r="J4" s="8">
        <f>J3/J9</f>
        <v>0.73249581634671912</v>
      </c>
      <c r="K4" s="8">
        <f>K3/K9</f>
        <v>0.72915508518330918</v>
      </c>
      <c r="L4" s="8">
        <f>L3/L9</f>
        <v>0.71852767163347886</v>
      </c>
    </row>
    <row r="5" spans="1:14" ht="29.1" customHeight="1">
      <c r="A5" s="79" t="s">
        <v>16515</v>
      </c>
      <c r="B5" s="2" t="s">
        <v>16513</v>
      </c>
      <c r="C5" s="3">
        <v>6275415</v>
      </c>
      <c r="D5" s="3">
        <v>6248863</v>
      </c>
      <c r="E5" s="3">
        <v>6373676</v>
      </c>
      <c r="F5" s="3">
        <v>6678979</v>
      </c>
      <c r="G5" s="3">
        <v>6968464</v>
      </c>
      <c r="H5" s="3">
        <v>7296855</v>
      </c>
      <c r="I5" s="3">
        <v>7628251</v>
      </c>
      <c r="J5" s="3">
        <v>8121543</v>
      </c>
      <c r="K5" s="3">
        <v>8648431</v>
      </c>
      <c r="L5" s="3">
        <v>9131220</v>
      </c>
    </row>
    <row r="6" spans="1:14">
      <c r="A6" s="79"/>
      <c r="B6" s="1" t="s">
        <v>16514</v>
      </c>
      <c r="C6" s="8">
        <f t="shared" ref="C6:H6" si="1">C5/C9</f>
        <v>0.18797413527132084</v>
      </c>
      <c r="D6" s="8">
        <f t="shared" si="1"/>
        <v>0.17916066620099355</v>
      </c>
      <c r="E6" s="8">
        <f t="shared" si="1"/>
        <v>0.1694378230338531</v>
      </c>
      <c r="F6" s="8">
        <f t="shared" si="1"/>
        <v>0.1736185622247868</v>
      </c>
      <c r="G6" s="8">
        <f t="shared" si="1"/>
        <v>0.18142925490446021</v>
      </c>
      <c r="H6" s="8">
        <f t="shared" si="1"/>
        <v>0.18255691894839621</v>
      </c>
      <c r="I6" s="8">
        <f>I5/I9</f>
        <v>0.18569762473823839</v>
      </c>
      <c r="J6" s="8">
        <f>J5/J9</f>
        <v>0.19254923860888742</v>
      </c>
      <c r="K6" s="8">
        <f>K5/K9</f>
        <v>0.20172700311893871</v>
      </c>
      <c r="L6" s="8">
        <f>L5/L9</f>
        <v>0.20991180537297366</v>
      </c>
    </row>
    <row r="7" spans="1:14" ht="21.95" customHeight="1">
      <c r="A7" s="80" t="s">
        <v>16516</v>
      </c>
      <c r="B7" s="2" t="s">
        <v>16513</v>
      </c>
      <c r="C7" s="3">
        <v>2456463</v>
      </c>
      <c r="D7" s="3">
        <v>2729517</v>
      </c>
      <c r="E7" s="3">
        <v>2861582</v>
      </c>
      <c r="F7" s="3">
        <v>2904357</v>
      </c>
      <c r="G7" s="3">
        <v>3031599</v>
      </c>
      <c r="H7" s="3">
        <v>3152005</v>
      </c>
      <c r="I7" s="3">
        <v>3186038</v>
      </c>
      <c r="J7" s="3">
        <v>3161528</v>
      </c>
      <c r="K7" s="3">
        <v>2963220</v>
      </c>
      <c r="L7" s="3">
        <v>3112902</v>
      </c>
    </row>
    <row r="8" spans="1:14">
      <c r="A8" s="80"/>
      <c r="B8" s="1" t="s">
        <v>16514</v>
      </c>
      <c r="C8" s="8">
        <f t="shared" ref="C8:H8" si="2">C7/C9</f>
        <v>7.3581031414017187E-2</v>
      </c>
      <c r="D8" s="8">
        <f t="shared" si="2"/>
        <v>7.8257770113849073E-2</v>
      </c>
      <c r="E8" s="8">
        <f t="shared" si="2"/>
        <v>7.6072304979553307E-2</v>
      </c>
      <c r="F8" s="8">
        <f t="shared" si="2"/>
        <v>7.5498109295971005E-2</v>
      </c>
      <c r="G8" s="8">
        <f t="shared" si="2"/>
        <v>7.8929983385019525E-2</v>
      </c>
      <c r="H8" s="8">
        <f t="shared" si="2"/>
        <v>7.885867559516252E-2</v>
      </c>
      <c r="I8" s="8">
        <f>I7/I9</f>
        <v>7.7559022235341696E-2</v>
      </c>
      <c r="J8" s="8">
        <f>J7/J9</f>
        <v>7.4954945044393484E-2</v>
      </c>
      <c r="K8" s="8">
        <f>K7/K9</f>
        <v>6.9117911697752069E-2</v>
      </c>
      <c r="L8" s="8">
        <f>L7/L9</f>
        <v>7.1560522993547468E-2</v>
      </c>
    </row>
    <row r="9" spans="1:14" ht="26.1" customHeight="1">
      <c r="A9" s="359" t="s">
        <v>16517</v>
      </c>
      <c r="B9" s="359"/>
      <c r="C9" s="3">
        <f t="shared" ref="C9:H9" si="3">SUM(C3,C5,C7)</f>
        <v>33384460</v>
      </c>
      <c r="D9" s="3">
        <f t="shared" si="3"/>
        <v>34878543</v>
      </c>
      <c r="E9" s="3">
        <f t="shared" si="3"/>
        <v>37616607</v>
      </c>
      <c r="F9" s="3">
        <f t="shared" si="3"/>
        <v>38469268</v>
      </c>
      <c r="G9" s="3">
        <f t="shared" si="3"/>
        <v>38408712</v>
      </c>
      <c r="H9" s="3">
        <f t="shared" si="3"/>
        <v>39970301</v>
      </c>
      <c r="I9" s="3">
        <f t="shared" ref="I9:J9" si="4">SUM(I3,I5,I7)</f>
        <v>41078883</v>
      </c>
      <c r="J9" s="3">
        <f t="shared" si="4"/>
        <v>42179045</v>
      </c>
      <c r="K9" s="3">
        <f t="shared" ref="K9:L9" si="5">SUM(K3,K5,K7)</f>
        <v>42871955</v>
      </c>
      <c r="L9" s="3">
        <f t="shared" si="5"/>
        <v>43500269</v>
      </c>
    </row>
    <row r="11" spans="1:14">
      <c r="A11" s="360" t="s">
        <v>16512</v>
      </c>
      <c r="B11" s="146" t="s">
        <v>16509</v>
      </c>
      <c r="C11" s="40"/>
      <c r="D11" s="8">
        <f t="shared" ref="D11:H11" si="6">D3/C3-1</f>
        <v>5.0606504422133103E-2</v>
      </c>
      <c r="E11" s="8">
        <f t="shared" si="6"/>
        <v>9.5798084359546287E-2</v>
      </c>
      <c r="F11" s="8">
        <f t="shared" si="6"/>
        <v>1.777868275394523E-2</v>
      </c>
      <c r="G11" s="8">
        <f t="shared" si="6"/>
        <v>-1.6523025810626479E-2</v>
      </c>
      <c r="H11" s="8">
        <f t="shared" si="6"/>
        <v>3.9170887710992419E-2</v>
      </c>
      <c r="I11" s="8">
        <f>I3/H3-1</f>
        <v>2.5173330800484894E-2</v>
      </c>
      <c r="J11" s="8">
        <f>J3/I3-1</f>
        <v>2.0862001320751222E-2</v>
      </c>
      <c r="K11" s="8">
        <f>K3/J3-1</f>
        <v>1.1792151301007747E-2</v>
      </c>
      <c r="L11" s="8">
        <f>L3/K3-1</f>
        <v>-1.3298015272023012E-4</v>
      </c>
      <c r="M11" s="247"/>
      <c r="N11" s="281"/>
    </row>
    <row r="12" spans="1:14">
      <c r="A12" s="360"/>
      <c r="B12" s="248" t="s">
        <v>16510</v>
      </c>
      <c r="C12" s="40"/>
      <c r="D12" s="8"/>
      <c r="E12" s="8"/>
      <c r="F12" s="8"/>
      <c r="G12" s="8">
        <f t="shared" ref="G12:H12" si="7">G3/C3-1</f>
        <v>0.15235998403737172</v>
      </c>
      <c r="H12" s="8">
        <f t="shared" si="7"/>
        <v>0.13981680346953795</v>
      </c>
      <c r="I12" s="8">
        <f>I3/E3-1</f>
        <v>6.6355020686296395E-2</v>
      </c>
      <c r="J12" s="8">
        <f>J3/F3-1</f>
        <v>6.9585499266563433E-2</v>
      </c>
      <c r="K12" s="8">
        <f>K3/G3-1</f>
        <v>0.10037981742813606</v>
      </c>
      <c r="L12" s="8">
        <f>L3/H3-1</f>
        <v>5.8760885012354214E-2</v>
      </c>
      <c r="M12" s="247"/>
      <c r="N12" s="281"/>
    </row>
    <row r="13" spans="1:14">
      <c r="M13" s="247"/>
      <c r="N13" s="281"/>
    </row>
    <row r="14" spans="1:14">
      <c r="A14" s="361" t="s">
        <v>16518</v>
      </c>
      <c r="B14" s="146" t="s">
        <v>16509</v>
      </c>
      <c r="C14" s="40"/>
      <c r="D14" s="8">
        <f t="shared" ref="D14:H14" si="8">D5/C5-1</f>
        <v>-4.2311145956084317E-3</v>
      </c>
      <c r="E14" s="8">
        <f t="shared" si="8"/>
        <v>1.9973713617981392E-2</v>
      </c>
      <c r="F14" s="8">
        <f t="shared" si="8"/>
        <v>4.7900614966935873E-2</v>
      </c>
      <c r="G14" s="8">
        <f t="shared" si="8"/>
        <v>4.3342702529832744E-2</v>
      </c>
      <c r="H14" s="8">
        <f t="shared" si="8"/>
        <v>4.7125306236783349E-2</v>
      </c>
      <c r="I14" s="8">
        <f>I5/H5-1</f>
        <v>4.541627865703779E-2</v>
      </c>
      <c r="J14" s="8">
        <f>J5/I5-1</f>
        <v>6.4666461551933674E-2</v>
      </c>
      <c r="K14" s="8">
        <f>K5/J5-1</f>
        <v>6.4875356813354212E-2</v>
      </c>
      <c r="L14" s="8">
        <f>L5/K5-1</f>
        <v>5.5823882967904748E-2</v>
      </c>
      <c r="M14" s="247"/>
    </row>
    <row r="15" spans="1:14">
      <c r="A15" s="361"/>
      <c r="B15" s="248" t="s">
        <v>16510</v>
      </c>
      <c r="C15" s="40"/>
      <c r="D15" s="8"/>
      <c r="E15" s="8"/>
      <c r="F15" s="8"/>
      <c r="G15" s="8">
        <f t="shared" ref="G15" si="9">G6/C6-1</f>
        <v>-3.4817983641280081E-2</v>
      </c>
      <c r="H15" s="8">
        <f t="shared" ref="H15" si="10">H6/D6-1</f>
        <v>1.8956464158223829E-2</v>
      </c>
      <c r="I15" s="8">
        <f>I6/E6-1</f>
        <v>9.5963235440865047E-2</v>
      </c>
      <c r="J15" s="8">
        <f>J6/F6-1</f>
        <v>0.10903601631944615</v>
      </c>
      <c r="K15" s="8">
        <f>K6/G6-1</f>
        <v>0.11187693090161899</v>
      </c>
      <c r="L15" s="8">
        <f>L6/H6-1</f>
        <v>0.14984305487928351</v>
      </c>
    </row>
    <row r="16" spans="1:14">
      <c r="M16" s="247"/>
    </row>
    <row r="17" spans="1:12">
      <c r="A17" s="362" t="s">
        <v>16516</v>
      </c>
      <c r="B17" s="146" t="s">
        <v>16509</v>
      </c>
      <c r="C17" s="40"/>
      <c r="D17" s="8">
        <f t="shared" ref="D17:H17" si="11">D7/C7-1</f>
        <v>0.11115738360398675</v>
      </c>
      <c r="E17" s="8">
        <f t="shared" si="11"/>
        <v>4.8384018124818517E-2</v>
      </c>
      <c r="F17" s="8">
        <f t="shared" si="11"/>
        <v>1.4948025253164188E-2</v>
      </c>
      <c r="G17" s="8">
        <f t="shared" si="11"/>
        <v>4.3810729879281363E-2</v>
      </c>
      <c r="H17" s="8">
        <f t="shared" si="11"/>
        <v>3.9716994233076397E-2</v>
      </c>
      <c r="I17" s="8">
        <f>I7/H7-1</f>
        <v>1.0797254445979565E-2</v>
      </c>
      <c r="J17" s="8">
        <f>J7/I7-1</f>
        <v>-7.6929402599718033E-3</v>
      </c>
      <c r="K17" s="8">
        <f>K7/J7-1</f>
        <v>-6.2725365709239367E-2</v>
      </c>
      <c r="L17" s="8">
        <f>L7/K7-1</f>
        <v>5.05132929718346E-2</v>
      </c>
    </row>
    <row r="18" spans="1:12">
      <c r="A18" s="362"/>
      <c r="B18" s="248" t="s">
        <v>16510</v>
      </c>
      <c r="C18" s="40"/>
      <c r="D18" s="8"/>
      <c r="E18" s="8"/>
      <c r="F18" s="8"/>
      <c r="G18" s="8">
        <f t="shared" ref="G18:H18" si="12">G7/C7-1</f>
        <v>0.23413175773459649</v>
      </c>
      <c r="H18" s="8">
        <f t="shared" si="12"/>
        <v>0.15478489417724828</v>
      </c>
      <c r="I18" s="8">
        <f>I7/E7-1</f>
        <v>0.11338343615524549</v>
      </c>
      <c r="J18" s="8">
        <f>J7/F7-1</f>
        <v>8.8546621506929046E-2</v>
      </c>
      <c r="K18" s="8">
        <f>K7/G7-1</f>
        <v>-2.2555423721936863E-2</v>
      </c>
      <c r="L18" s="8">
        <f>L7/H7-1</f>
        <v>-1.2405754432496141E-2</v>
      </c>
    </row>
    <row r="20" spans="1:12">
      <c r="I20" s="281"/>
    </row>
    <row r="21" spans="1:12">
      <c r="I21" s="281"/>
    </row>
    <row r="22" spans="1:12">
      <c r="I22" s="281"/>
    </row>
  </sheetData>
  <mergeCells count="5">
    <mergeCell ref="A2:B2"/>
    <mergeCell ref="A9:B9"/>
    <mergeCell ref="A11:A12"/>
    <mergeCell ref="A14:A15"/>
    <mergeCell ref="A17:A18"/>
  </mergeCells>
  <phoneticPr fontId="20" type="noConversion"/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DD4ED0-2B9E-7941-A0A2-02C3066C9304}">
  <dimension ref="A2:M28"/>
  <sheetViews>
    <sheetView topLeftCell="H1" workbookViewId="0">
      <selection activeCell="T10" sqref="T10"/>
    </sheetView>
  </sheetViews>
  <sheetFormatPr defaultColWidth="11" defaultRowHeight="15.95"/>
  <cols>
    <col min="2" max="2" width="18" customWidth="1"/>
    <col min="3" max="3" width="16.875" bestFit="1" customWidth="1"/>
  </cols>
  <sheetData>
    <row r="2" spans="1:13" ht="24" customHeight="1">
      <c r="A2" s="358" t="s">
        <v>16511</v>
      </c>
      <c r="B2" s="358"/>
      <c r="C2" s="9" t="s">
        <v>16503</v>
      </c>
      <c r="D2" s="9" t="s">
        <v>16492</v>
      </c>
      <c r="E2" s="9" t="s">
        <v>16494</v>
      </c>
      <c r="F2" s="9" t="s">
        <v>16496</v>
      </c>
      <c r="G2" s="9" t="s">
        <v>16498</v>
      </c>
      <c r="H2" s="9" t="s">
        <v>16499</v>
      </c>
      <c r="I2" s="9" t="s">
        <v>16500</v>
      </c>
      <c r="J2" s="9" t="s">
        <v>16501</v>
      </c>
      <c r="K2" s="9" t="s">
        <v>1</v>
      </c>
      <c r="L2" s="9" t="s">
        <v>2</v>
      </c>
    </row>
    <row r="3" spans="1:13" ht="24.95" customHeight="1">
      <c r="A3" s="363" t="s">
        <v>16512</v>
      </c>
      <c r="B3" s="2" t="s">
        <v>16513</v>
      </c>
      <c r="C3" s="3">
        <v>24652582</v>
      </c>
      <c r="D3" s="3">
        <v>25900163</v>
      </c>
      <c r="E3" s="3">
        <v>28381349</v>
      </c>
      <c r="F3" s="3">
        <v>28885932</v>
      </c>
      <c r="G3" s="3">
        <v>28408649</v>
      </c>
      <c r="H3" s="3">
        <v>29521441</v>
      </c>
      <c r="I3" s="3">
        <v>30264594</v>
      </c>
      <c r="J3" s="3">
        <v>30895974</v>
      </c>
      <c r="K3" s="3">
        <v>31260304</v>
      </c>
      <c r="L3" s="3">
        <v>31256147</v>
      </c>
    </row>
    <row r="4" spans="1:13">
      <c r="A4" s="363"/>
      <c r="B4" s="1" t="s">
        <v>16514</v>
      </c>
      <c r="C4" s="38">
        <f t="shared" ref="C4:I4" si="0">C3/C9</f>
        <v>0.73844483331466193</v>
      </c>
      <c r="D4" s="38">
        <f t="shared" si="0"/>
        <v>0.74258156368515738</v>
      </c>
      <c r="E4" s="38">
        <f t="shared" si="0"/>
        <v>0.75448987198659356</v>
      </c>
      <c r="F4" s="38">
        <f t="shared" si="0"/>
        <v>0.75088332847924222</v>
      </c>
      <c r="G4" s="38">
        <f t="shared" si="0"/>
        <v>0.73964076171052029</v>
      </c>
      <c r="H4" s="38">
        <f t="shared" si="0"/>
        <v>0.73858440545644122</v>
      </c>
      <c r="I4" s="38">
        <f t="shared" si="0"/>
        <v>0.73674335302641991</v>
      </c>
      <c r="J4" s="38">
        <f t="shared" ref="J4:K4" si="1">J3/J9</f>
        <v>0.73249581634671912</v>
      </c>
      <c r="K4" s="38">
        <f t="shared" si="1"/>
        <v>0.72915508518330918</v>
      </c>
      <c r="L4" s="38">
        <f t="shared" ref="L4" si="2">L3/L9</f>
        <v>0.71852767163347886</v>
      </c>
    </row>
    <row r="5" spans="1:13" ht="29.1" customHeight="1">
      <c r="A5" s="364" t="s">
        <v>16515</v>
      </c>
      <c r="B5" s="2" t="s">
        <v>16513</v>
      </c>
      <c r="C5" s="3">
        <v>6275415</v>
      </c>
      <c r="D5" s="3">
        <v>6248863</v>
      </c>
      <c r="E5" s="3">
        <v>6373676</v>
      </c>
      <c r="F5" s="3">
        <v>6678979</v>
      </c>
      <c r="G5" s="3">
        <v>6968464</v>
      </c>
      <c r="H5" s="3">
        <v>7296855</v>
      </c>
      <c r="I5" s="3">
        <v>7628251</v>
      </c>
      <c r="J5" s="3">
        <v>8121543</v>
      </c>
      <c r="K5" s="3">
        <v>8648431</v>
      </c>
      <c r="L5" s="3">
        <v>9131220</v>
      </c>
    </row>
    <row r="6" spans="1:13">
      <c r="A6" s="364"/>
      <c r="B6" s="1" t="s">
        <v>16514</v>
      </c>
      <c r="C6" s="8">
        <f t="shared" ref="C6:I6" si="3">C5/C9</f>
        <v>0.18797413527132084</v>
      </c>
      <c r="D6" s="8">
        <f t="shared" si="3"/>
        <v>0.17916066620099355</v>
      </c>
      <c r="E6" s="8">
        <f t="shared" si="3"/>
        <v>0.1694378230338531</v>
      </c>
      <c r="F6" s="8">
        <f t="shared" si="3"/>
        <v>0.1736185622247868</v>
      </c>
      <c r="G6" s="8">
        <f t="shared" si="3"/>
        <v>0.18142925490446021</v>
      </c>
      <c r="H6" s="8">
        <f t="shared" si="3"/>
        <v>0.18255691894839621</v>
      </c>
      <c r="I6" s="8">
        <f t="shared" si="3"/>
        <v>0.18569762473823839</v>
      </c>
      <c r="J6" s="8">
        <f t="shared" ref="J6:K6" si="4">J5/J9</f>
        <v>0.19254923860888742</v>
      </c>
      <c r="K6" s="8">
        <f t="shared" si="4"/>
        <v>0.20172700311893871</v>
      </c>
      <c r="L6" s="8">
        <f t="shared" ref="L6" si="5">L5/L9</f>
        <v>0.20991180537297366</v>
      </c>
    </row>
    <row r="7" spans="1:13" ht="21.95" customHeight="1">
      <c r="A7" s="365" t="s">
        <v>16516</v>
      </c>
      <c r="B7" s="2" t="s">
        <v>16513</v>
      </c>
      <c r="C7" s="3">
        <v>2456463</v>
      </c>
      <c r="D7" s="3">
        <v>2729517</v>
      </c>
      <c r="E7" s="3">
        <v>2861582</v>
      </c>
      <c r="F7" s="3">
        <v>2904357</v>
      </c>
      <c r="G7" s="3">
        <v>3031599</v>
      </c>
      <c r="H7" s="3">
        <v>3152005</v>
      </c>
      <c r="I7" s="3">
        <v>3186038</v>
      </c>
      <c r="J7" s="3">
        <v>3161528</v>
      </c>
      <c r="K7" s="3">
        <v>2963220</v>
      </c>
      <c r="L7" s="3">
        <v>3112902</v>
      </c>
    </row>
    <row r="8" spans="1:13">
      <c r="A8" s="365"/>
      <c r="B8" s="1" t="s">
        <v>16514</v>
      </c>
      <c r="C8" s="8">
        <f t="shared" ref="C8:I8" si="6">C7/C9</f>
        <v>7.3581031414017187E-2</v>
      </c>
      <c r="D8" s="8">
        <f t="shared" si="6"/>
        <v>7.8257770113849073E-2</v>
      </c>
      <c r="E8" s="8">
        <f t="shared" si="6"/>
        <v>7.6072304979553307E-2</v>
      </c>
      <c r="F8" s="8">
        <f t="shared" si="6"/>
        <v>7.5498109295971005E-2</v>
      </c>
      <c r="G8" s="8">
        <f t="shared" si="6"/>
        <v>7.8929983385019525E-2</v>
      </c>
      <c r="H8" s="8">
        <f t="shared" si="6"/>
        <v>7.885867559516252E-2</v>
      </c>
      <c r="I8" s="8">
        <f t="shared" si="6"/>
        <v>7.7559022235341696E-2</v>
      </c>
      <c r="J8" s="8">
        <f t="shared" ref="J8:K8" si="7">J7/J9</f>
        <v>7.4954945044393484E-2</v>
      </c>
      <c r="K8" s="8">
        <f t="shared" si="7"/>
        <v>6.9117911697752069E-2</v>
      </c>
      <c r="L8" s="8">
        <f t="shared" ref="L8" si="8">L7/L9</f>
        <v>7.1560522993547468E-2</v>
      </c>
    </row>
    <row r="9" spans="1:13" ht="26.1" customHeight="1">
      <c r="A9" s="359" t="s">
        <v>16517</v>
      </c>
      <c r="B9" s="359"/>
      <c r="C9" s="3">
        <f t="shared" ref="C9:H9" si="9">SUM(C3,C5,C7)</f>
        <v>33384460</v>
      </c>
      <c r="D9" s="3">
        <f t="shared" si="9"/>
        <v>34878543</v>
      </c>
      <c r="E9" s="3">
        <f t="shared" si="9"/>
        <v>37616607</v>
      </c>
      <c r="F9" s="3">
        <f t="shared" si="9"/>
        <v>38469268</v>
      </c>
      <c r="G9" s="3">
        <f t="shared" si="9"/>
        <v>38408712</v>
      </c>
      <c r="H9" s="3">
        <f t="shared" si="9"/>
        <v>39970301</v>
      </c>
      <c r="I9" s="3">
        <f t="shared" ref="I9:J9" si="10">SUM(I3,I5,I7)</f>
        <v>41078883</v>
      </c>
      <c r="J9" s="3">
        <f t="shared" si="10"/>
        <v>42179045</v>
      </c>
      <c r="K9" s="3">
        <f t="shared" ref="K9:L9" si="11">SUM(K3,K5,K7)</f>
        <v>42871955</v>
      </c>
      <c r="L9" s="3">
        <f t="shared" si="11"/>
        <v>43500269</v>
      </c>
    </row>
    <row r="12" spans="1:13" ht="27" customHeight="1">
      <c r="A12" s="366"/>
      <c r="B12" s="367"/>
      <c r="C12" s="9" t="s">
        <v>16503</v>
      </c>
      <c r="D12" s="9" t="s">
        <v>16492</v>
      </c>
      <c r="E12" s="9" t="s">
        <v>16494</v>
      </c>
      <c r="F12" s="9" t="s">
        <v>16496</v>
      </c>
      <c r="G12" s="9" t="s">
        <v>16498</v>
      </c>
      <c r="H12" s="9" t="s">
        <v>16499</v>
      </c>
      <c r="I12" s="9" t="s">
        <v>16500</v>
      </c>
      <c r="J12" s="9" t="s">
        <v>16501</v>
      </c>
      <c r="K12" s="9" t="s">
        <v>1</v>
      </c>
      <c r="L12" s="9" t="s">
        <v>2</v>
      </c>
      <c r="M12" s="77"/>
    </row>
    <row r="13" spans="1:13">
      <c r="A13" s="371">
        <v>1</v>
      </c>
      <c r="B13" s="372" t="s">
        <v>16512</v>
      </c>
      <c r="C13" s="83">
        <f t="shared" ref="C13:H13" si="12">VALUE(SUBSTITUTE(C4, "%", " "))/100 *10000</f>
        <v>73.844483331466208</v>
      </c>
      <c r="D13" s="84">
        <f t="shared" si="12"/>
        <v>74.258156368515699</v>
      </c>
      <c r="E13" s="84">
        <f t="shared" si="12"/>
        <v>75.448987198659395</v>
      </c>
      <c r="F13" s="84">
        <f t="shared" si="12"/>
        <v>75.088332847924207</v>
      </c>
      <c r="G13" s="84">
        <f t="shared" si="12"/>
        <v>73.964076171051985</v>
      </c>
      <c r="H13" s="85">
        <f t="shared" si="12"/>
        <v>73.8584405456441</v>
      </c>
      <c r="I13" s="85">
        <f t="shared" ref="I13:J13" si="13">VALUE(SUBSTITUTE(I4, "%", " "))/100 *10000</f>
        <v>73.674335302642007</v>
      </c>
      <c r="J13" s="85">
        <f t="shared" si="13"/>
        <v>73.249581634671898</v>
      </c>
      <c r="K13" s="85">
        <f t="shared" ref="K13:L13" si="14">VALUE(SUBSTITUTE(K4, "%", " "))/100 *10000</f>
        <v>72.915508518330896</v>
      </c>
      <c r="L13" s="85">
        <f t="shared" si="14"/>
        <v>71.852767163347906</v>
      </c>
      <c r="M13" s="77"/>
    </row>
    <row r="14" spans="1:13">
      <c r="A14" s="371"/>
      <c r="B14" s="372"/>
      <c r="C14" s="86">
        <f t="shared" ref="C14:I14" si="15">C13^2</f>
        <v>5453.0077184911906</v>
      </c>
      <c r="D14" s="87">
        <f t="shared" si="15"/>
        <v>5514.2737872509288</v>
      </c>
      <c r="E14" s="87">
        <f t="shared" si="15"/>
        <v>5692.5496693034693</v>
      </c>
      <c r="F14" s="87">
        <f t="shared" si="15"/>
        <v>5638.2577298806536</v>
      </c>
      <c r="G14" s="87">
        <f t="shared" si="15"/>
        <v>5470.6845638371806</v>
      </c>
      <c r="H14" s="88">
        <f t="shared" si="15"/>
        <v>5455.0692398344445</v>
      </c>
      <c r="I14" s="88">
        <f t="shared" si="15"/>
        <v>5427.9076822861225</v>
      </c>
      <c r="J14" s="88">
        <f t="shared" ref="J14:K14" si="16">J13^2</f>
        <v>5365.5012096544624</v>
      </c>
      <c r="K14" s="88">
        <f t="shared" si="16"/>
        <v>5316.6713824867857</v>
      </c>
      <c r="L14" s="88">
        <f t="shared" ref="L14" si="17">L13^2</f>
        <v>5162.8201490302872</v>
      </c>
      <c r="M14" s="77"/>
    </row>
    <row r="15" spans="1:13">
      <c r="A15" s="371">
        <v>2</v>
      </c>
      <c r="B15" s="368" t="s">
        <v>16515</v>
      </c>
      <c r="C15" s="89">
        <f t="shared" ref="C15:H15" si="18">VALUE(SUBSTITUTE(C6, "%", " "))/100 *10000</f>
        <v>18.7974135271321</v>
      </c>
      <c r="D15" s="90">
        <f t="shared" si="18"/>
        <v>17.9160666200994</v>
      </c>
      <c r="E15" s="90">
        <f t="shared" si="18"/>
        <v>16.943782303385301</v>
      </c>
      <c r="F15" s="90">
        <f t="shared" si="18"/>
        <v>17.3618562224787</v>
      </c>
      <c r="G15" s="90">
        <f t="shared" si="18"/>
        <v>18.142925490445997</v>
      </c>
      <c r="H15" s="91">
        <f t="shared" si="18"/>
        <v>18.2556918948396</v>
      </c>
      <c r="I15" s="91">
        <f t="shared" ref="I15:J15" si="19">VALUE(SUBSTITUTE(I6, "%", " "))/100 *10000</f>
        <v>18.569762473823801</v>
      </c>
      <c r="J15" s="91">
        <f t="shared" si="19"/>
        <v>19.254923860888702</v>
      </c>
      <c r="K15" s="91">
        <f t="shared" ref="K15:L15" si="20">VALUE(SUBSTITUTE(K6, "%", " "))/100 *10000</f>
        <v>20.172700311893902</v>
      </c>
      <c r="L15" s="91">
        <f t="shared" si="20"/>
        <v>20.991180537297399</v>
      </c>
      <c r="M15" s="77"/>
    </row>
    <row r="16" spans="1:13">
      <c r="A16" s="371"/>
      <c r="B16" s="368"/>
      <c r="C16" s="86">
        <f t="shared" ref="C16:I16" si="21">C15^2</f>
        <v>353.3427553100089</v>
      </c>
      <c r="D16" s="87">
        <f t="shared" si="21"/>
        <v>320.98544313583994</v>
      </c>
      <c r="E16" s="87">
        <f t="shared" si="21"/>
        <v>287.0917587445129</v>
      </c>
      <c r="F16" s="87">
        <f t="shared" si="21"/>
        <v>301.43405149002234</v>
      </c>
      <c r="G16" s="87">
        <f t="shared" si="21"/>
        <v>329.1657453518751</v>
      </c>
      <c r="H16" s="88">
        <f t="shared" si="21"/>
        <v>333.2702865593123</v>
      </c>
      <c r="I16" s="88">
        <f t="shared" si="21"/>
        <v>344.83607833423463</v>
      </c>
      <c r="J16" s="88">
        <f t="shared" ref="J16:K16" si="22">J15^2</f>
        <v>370.75209288862106</v>
      </c>
      <c r="K16" s="88">
        <f t="shared" si="22"/>
        <v>406.93783787348434</v>
      </c>
      <c r="L16" s="88">
        <f t="shared" ref="L16" si="23">L15^2</f>
        <v>440.62966034941314</v>
      </c>
      <c r="M16" s="77"/>
    </row>
    <row r="17" spans="1:13">
      <c r="A17" s="371">
        <v>3</v>
      </c>
      <c r="B17" s="369" t="s">
        <v>16516</v>
      </c>
      <c r="C17" s="89">
        <f t="shared" ref="C17:H17" si="24">VALUE(SUBSTITUTE(C8, "%", " "))/100 *10000</f>
        <v>7.3581031414017204</v>
      </c>
      <c r="D17" s="90">
        <f t="shared" si="24"/>
        <v>7.8257770113849103</v>
      </c>
      <c r="E17" s="90">
        <f t="shared" si="24"/>
        <v>7.6072304979553307</v>
      </c>
      <c r="F17" s="90">
        <f t="shared" si="24"/>
        <v>7.5498109295971005</v>
      </c>
      <c r="G17" s="90">
        <f t="shared" si="24"/>
        <v>7.8929983385019495</v>
      </c>
      <c r="H17" s="91">
        <f t="shared" si="24"/>
        <v>7.8858675595162504</v>
      </c>
      <c r="I17" s="91">
        <f t="shared" ref="I17:J17" si="25">VALUE(SUBSTITUTE(I8, "%", " "))/100 *10000</f>
        <v>7.7559022235341697</v>
      </c>
      <c r="J17" s="91">
        <f t="shared" si="25"/>
        <v>7.4954945044393497</v>
      </c>
      <c r="K17" s="91">
        <f t="shared" ref="K17:L17" si="26">VALUE(SUBSTITUTE(K8, "%", " "))/100 *10000</f>
        <v>6.9117911697752099</v>
      </c>
      <c r="L17" s="91">
        <f t="shared" si="26"/>
        <v>7.1560522993547497</v>
      </c>
      <c r="M17" s="77"/>
    </row>
    <row r="18" spans="1:13">
      <c r="A18" s="371"/>
      <c r="B18" s="370"/>
      <c r="C18" s="92">
        <f t="shared" ref="C18:I18" si="27">C17^2</f>
        <v>54.141681839505864</v>
      </c>
      <c r="D18" s="93">
        <f t="shared" si="27"/>
        <v>61.242785831920536</v>
      </c>
      <c r="E18" s="93">
        <f t="shared" si="27"/>
        <v>57.869955849021707</v>
      </c>
      <c r="F18" s="93">
        <f t="shared" si="27"/>
        <v>56.999645072663839</v>
      </c>
      <c r="G18" s="93">
        <f t="shared" si="27"/>
        <v>62.299422771594536</v>
      </c>
      <c r="H18" s="94">
        <f t="shared" si="27"/>
        <v>62.186907166230782</v>
      </c>
      <c r="I18" s="94">
        <f t="shared" si="27"/>
        <v>60.154019301022281</v>
      </c>
      <c r="J18" s="94">
        <f t="shared" ref="J18:K18" si="28">J17^2</f>
        <v>56.182437866080491</v>
      </c>
      <c r="K18" s="94">
        <f t="shared" si="28"/>
        <v>47.772857174582562</v>
      </c>
      <c r="L18" s="94">
        <f t="shared" ref="L18" si="29">L17^2</f>
        <v>51.2090845111004</v>
      </c>
      <c r="M18" s="77"/>
    </row>
    <row r="19" spans="1:13">
      <c r="A19" s="95"/>
      <c r="B19" s="185" t="s">
        <v>16519</v>
      </c>
      <c r="C19" s="186">
        <f t="shared" ref="C19:I19" si="30">SUM(C14,C16,C18)</f>
        <v>5860.4921556407053</v>
      </c>
      <c r="D19" s="97">
        <f t="shared" si="30"/>
        <v>5896.5020162186893</v>
      </c>
      <c r="E19" s="97">
        <f t="shared" si="30"/>
        <v>6037.5113838970037</v>
      </c>
      <c r="F19" s="97">
        <f t="shared" si="30"/>
        <v>5996.6914264433399</v>
      </c>
      <c r="G19" s="97">
        <f t="shared" si="30"/>
        <v>5862.1497319606506</v>
      </c>
      <c r="H19" s="97">
        <f t="shared" si="30"/>
        <v>5850.5264335599868</v>
      </c>
      <c r="I19" s="187">
        <f t="shared" si="30"/>
        <v>5832.8977799213799</v>
      </c>
      <c r="J19" s="187">
        <f t="shared" ref="J19:K19" si="31">SUM(J14,J16,J18)</f>
        <v>5792.4357404091643</v>
      </c>
      <c r="K19" s="187">
        <f t="shared" si="31"/>
        <v>5771.3820775348531</v>
      </c>
      <c r="L19" s="187">
        <f t="shared" ref="L19" si="32">SUM(L14,L16,L18)</f>
        <v>5654.6588938908008</v>
      </c>
      <c r="M19" s="77"/>
    </row>
    <row r="20" spans="1:13">
      <c r="A20" s="95"/>
      <c r="B20" s="191" t="s">
        <v>16509</v>
      </c>
      <c r="C20" s="188" t="e">
        <f t="shared" ref="C20:L20" si="33">C19/B19-1</f>
        <v>#VALUE!</v>
      </c>
      <c r="D20" s="98">
        <f t="shared" si="33"/>
        <v>6.1445113518878713E-3</v>
      </c>
      <c r="E20" s="98">
        <f t="shared" si="33"/>
        <v>2.3914070967916201E-2</v>
      </c>
      <c r="F20" s="98">
        <f t="shared" si="33"/>
        <v>-6.7610568093564583E-3</v>
      </c>
      <c r="G20" s="98">
        <f t="shared" si="33"/>
        <v>-2.2435987599663143E-2</v>
      </c>
      <c r="H20" s="98">
        <f t="shared" si="33"/>
        <v>-1.982770644238796E-3</v>
      </c>
      <c r="I20" s="189">
        <f t="shared" si="33"/>
        <v>-3.0131739149975578E-3</v>
      </c>
      <c r="J20" s="189">
        <f t="shared" si="33"/>
        <v>-6.9368675808957336E-3</v>
      </c>
      <c r="K20" s="189">
        <f t="shared" si="33"/>
        <v>-3.6346821644367422E-3</v>
      </c>
      <c r="L20" s="189">
        <f t="shared" si="33"/>
        <v>-2.0224476923542789E-2</v>
      </c>
      <c r="M20" s="77"/>
    </row>
    <row r="21" spans="1:13">
      <c r="A21" s="95"/>
      <c r="B21" s="192" t="s">
        <v>16510</v>
      </c>
      <c r="C21" s="190"/>
      <c r="D21" s="99"/>
      <c r="E21" s="99"/>
      <c r="F21" s="99"/>
      <c r="G21" s="98">
        <f t="shared" ref="G21:L21" si="34">G19/C19-1</f>
        <v>2.8283909882031999E-4</v>
      </c>
      <c r="H21" s="98">
        <f t="shared" si="34"/>
        <v>-7.7970943675155224E-3</v>
      </c>
      <c r="I21" s="189">
        <f t="shared" si="34"/>
        <v>-3.3890388102846614E-2</v>
      </c>
      <c r="J21" s="189">
        <f t="shared" si="34"/>
        <v>-3.4061396778476638E-2</v>
      </c>
      <c r="K21" s="189">
        <f t="shared" si="34"/>
        <v>-1.5483680659149512E-2</v>
      </c>
      <c r="L21" s="189">
        <f t="shared" si="34"/>
        <v>-3.3478618017285466E-2</v>
      </c>
      <c r="M21" s="77"/>
    </row>
    <row r="22" spans="1:13">
      <c r="A22" s="77"/>
      <c r="B22" s="77"/>
      <c r="C22" s="77"/>
      <c r="D22" s="77"/>
      <c r="E22" s="77"/>
      <c r="F22" s="77"/>
      <c r="G22" s="77"/>
      <c r="H22" s="77"/>
      <c r="I22" s="77"/>
      <c r="J22" s="77"/>
      <c r="K22" s="77"/>
      <c r="L22" s="77"/>
      <c r="M22" s="77"/>
    </row>
    <row r="23" spans="1:13">
      <c r="A23" s="77"/>
      <c r="B23" s="77"/>
      <c r="C23" s="77"/>
      <c r="D23" s="77"/>
      <c r="E23" s="77"/>
      <c r="F23" s="77"/>
      <c r="G23" s="77"/>
      <c r="H23" s="77"/>
      <c r="I23" s="77"/>
      <c r="J23" s="77"/>
      <c r="K23" s="77"/>
      <c r="L23" s="77"/>
      <c r="M23" s="77"/>
    </row>
    <row r="24" spans="1:13">
      <c r="A24" s="77"/>
      <c r="B24" s="77"/>
      <c r="C24" s="77"/>
      <c r="D24" s="77"/>
      <c r="E24" s="77"/>
      <c r="F24" s="77"/>
      <c r="G24" s="77"/>
      <c r="H24" s="77"/>
      <c r="I24" s="77"/>
      <c r="J24" s="77"/>
      <c r="K24" s="77"/>
      <c r="L24" s="77"/>
      <c r="M24" s="77"/>
    </row>
    <row r="25" spans="1:13">
      <c r="A25" s="77"/>
      <c r="B25" s="77"/>
      <c r="C25" s="77"/>
      <c r="D25" s="77"/>
      <c r="E25" s="77"/>
      <c r="F25" s="77"/>
      <c r="G25" s="77"/>
      <c r="H25" s="77"/>
      <c r="I25" s="77"/>
      <c r="J25" s="77"/>
      <c r="K25" s="77"/>
      <c r="L25" s="77"/>
      <c r="M25" s="77"/>
    </row>
    <row r="26" spans="1:13">
      <c r="A26" s="77"/>
      <c r="B26" s="77"/>
      <c r="C26" s="77"/>
      <c r="D26" s="77"/>
      <c r="E26" s="77"/>
      <c r="F26" s="77"/>
      <c r="G26" s="77"/>
      <c r="H26" s="77"/>
      <c r="I26" s="77"/>
      <c r="J26" s="77"/>
      <c r="K26" s="77"/>
      <c r="L26" s="77"/>
      <c r="M26" s="77"/>
    </row>
    <row r="27" spans="1:13">
      <c r="A27" s="77"/>
      <c r="B27" s="77"/>
      <c r="C27" s="77"/>
      <c r="D27" s="77"/>
      <c r="E27" s="77"/>
      <c r="F27" s="77"/>
      <c r="G27" s="77"/>
      <c r="H27" s="77"/>
      <c r="I27" s="77"/>
      <c r="J27" s="77"/>
      <c r="K27" s="77"/>
      <c r="L27" s="77"/>
      <c r="M27" s="77"/>
    </row>
    <row r="28" spans="1:13">
      <c r="A28" s="77"/>
      <c r="B28" s="77"/>
      <c r="C28" s="77"/>
      <c r="D28" s="77"/>
      <c r="E28" s="77"/>
      <c r="F28" s="77"/>
      <c r="G28" s="77"/>
      <c r="H28" s="77"/>
      <c r="I28" s="77"/>
      <c r="J28" s="77"/>
      <c r="K28" s="77"/>
      <c r="L28" s="77"/>
      <c r="M28" s="77"/>
    </row>
  </sheetData>
  <mergeCells count="12">
    <mergeCell ref="A12:B12"/>
    <mergeCell ref="B15:B16"/>
    <mergeCell ref="B17:B18"/>
    <mergeCell ref="A13:A14"/>
    <mergeCell ref="A15:A16"/>
    <mergeCell ref="A17:A18"/>
    <mergeCell ref="B13:B14"/>
    <mergeCell ref="A2:B2"/>
    <mergeCell ref="A3:A4"/>
    <mergeCell ref="A5:A6"/>
    <mergeCell ref="A7:A8"/>
    <mergeCell ref="A9:B9"/>
  </mergeCells>
  <phoneticPr fontId="20" type="noConversion"/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3D4600-A479-BC42-8CFB-A9B9EC3A0C23}">
  <dimension ref="A2:J15"/>
  <sheetViews>
    <sheetView workbookViewId="0">
      <pane xSplit="1" ySplit="2" topLeftCell="B3" activePane="bottomRight" state="frozen"/>
      <selection pane="bottomRight" activeCell="F2" sqref="F2:J7"/>
      <selection pane="bottomLeft" activeCell="A3" sqref="A3"/>
      <selection pane="topRight" activeCell="B1" sqref="B1"/>
    </sheetView>
  </sheetViews>
  <sheetFormatPr defaultColWidth="11" defaultRowHeight="15.95"/>
  <cols>
    <col min="1" max="1" width="25" customWidth="1"/>
    <col min="2" max="4" width="11.375" bestFit="1" customWidth="1"/>
    <col min="5" max="5" width="14.125" customWidth="1"/>
    <col min="6" max="6" width="13.5" customWidth="1"/>
    <col min="7" max="7" width="12.875" customWidth="1"/>
  </cols>
  <sheetData>
    <row r="2" spans="1:10" ht="21" customHeight="1">
      <c r="A2" s="13" t="s">
        <v>16520</v>
      </c>
      <c r="B2" s="14" t="s">
        <v>16492</v>
      </c>
      <c r="C2" s="14" t="s">
        <v>16494</v>
      </c>
      <c r="D2" s="14" t="s">
        <v>16496</v>
      </c>
      <c r="E2" s="14" t="s">
        <v>16498</v>
      </c>
      <c r="F2" s="9" t="s">
        <v>16499</v>
      </c>
      <c r="G2" s="14" t="s">
        <v>16500</v>
      </c>
      <c r="H2" s="14" t="s">
        <v>16501</v>
      </c>
      <c r="I2" s="14" t="s">
        <v>1</v>
      </c>
      <c r="J2" s="9" t="s">
        <v>2</v>
      </c>
    </row>
    <row r="3" spans="1:10">
      <c r="A3" s="65" t="s">
        <v>16521</v>
      </c>
      <c r="B3" s="10">
        <v>34463243</v>
      </c>
      <c r="C3" s="10">
        <v>37126056</v>
      </c>
      <c r="D3" s="10">
        <v>38066589</v>
      </c>
      <c r="E3" s="3">
        <v>37993918</v>
      </c>
      <c r="F3" s="3">
        <v>39521042</v>
      </c>
      <c r="G3" s="3">
        <v>40574076</v>
      </c>
      <c r="H3" s="3">
        <v>41679141</v>
      </c>
      <c r="I3" s="3">
        <v>42375251</v>
      </c>
      <c r="J3" s="3">
        <v>42990046</v>
      </c>
    </row>
    <row r="4" spans="1:10">
      <c r="A4" s="2" t="s">
        <v>16522</v>
      </c>
      <c r="B4" s="4">
        <v>0.98809999999999998</v>
      </c>
      <c r="C4" s="4">
        <v>0.98860000000000003</v>
      </c>
      <c r="D4" s="4">
        <v>0.98950000000000005</v>
      </c>
      <c r="E4" s="8">
        <v>0.98919999999999997</v>
      </c>
      <c r="F4" s="8">
        <f>F3/F7</f>
        <v>0.98876017971443353</v>
      </c>
      <c r="G4" s="8">
        <f>G3/G7</f>
        <v>0.987711277348997</v>
      </c>
      <c r="H4" s="8">
        <f>H3/H7</f>
        <v>0.98814804839701798</v>
      </c>
      <c r="I4" s="8">
        <f>I3/I7</f>
        <v>0.9884142442302899</v>
      </c>
      <c r="J4" s="8">
        <f>J3/J7</f>
        <v>0.98827080816442769</v>
      </c>
    </row>
    <row r="5" spans="1:10">
      <c r="A5" s="66" t="s">
        <v>16523</v>
      </c>
      <c r="B5" s="11">
        <v>415300</v>
      </c>
      <c r="C5" s="11">
        <v>427551</v>
      </c>
      <c r="D5" s="11">
        <v>402679</v>
      </c>
      <c r="E5" s="3">
        <v>414794</v>
      </c>
      <c r="F5" s="3">
        <v>449259</v>
      </c>
      <c r="G5" s="3">
        <v>504807</v>
      </c>
      <c r="H5" s="3">
        <v>499904</v>
      </c>
      <c r="I5" s="3">
        <v>496704</v>
      </c>
      <c r="J5" s="3">
        <v>510223</v>
      </c>
    </row>
    <row r="6" spans="1:10">
      <c r="A6" s="2" t="s">
        <v>16522</v>
      </c>
      <c r="B6" s="4">
        <v>1.1900000000000001E-2</v>
      </c>
      <c r="C6" s="4">
        <v>1.14E-2</v>
      </c>
      <c r="D6" s="4">
        <v>1.0500000000000001E-2</v>
      </c>
      <c r="E6" s="8">
        <v>1.0800000000000001E-2</v>
      </c>
      <c r="F6" s="8">
        <f>F5/F7</f>
        <v>1.1239820285566526E-2</v>
      </c>
      <c r="G6" s="8">
        <f>G5/G7</f>
        <v>1.228872265100295E-2</v>
      </c>
      <c r="H6" s="8">
        <f>H5/H7</f>
        <v>1.1851951602982002E-2</v>
      </c>
      <c r="I6" s="8">
        <f>I5/I7</f>
        <v>1.1585755769710059E-2</v>
      </c>
      <c r="J6" s="8">
        <f>J5/J7</f>
        <v>1.1729191835572327E-2</v>
      </c>
    </row>
    <row r="7" spans="1:10">
      <c r="A7" s="81" t="s">
        <v>16524</v>
      </c>
      <c r="B7" s="10">
        <f t="shared" ref="B7:F7" si="0">SUM(B3,B5)</f>
        <v>34878543</v>
      </c>
      <c r="C7" s="10">
        <f t="shared" si="0"/>
        <v>37553607</v>
      </c>
      <c r="D7" s="10">
        <f t="shared" si="0"/>
        <v>38469268</v>
      </c>
      <c r="E7" s="10">
        <f t="shared" si="0"/>
        <v>38408712</v>
      </c>
      <c r="F7" s="10">
        <f t="shared" si="0"/>
        <v>39970301</v>
      </c>
      <c r="G7" s="10">
        <f>SUM(G3,G5)</f>
        <v>41078883</v>
      </c>
      <c r="H7" s="10">
        <f>SUM(H3,H5)</f>
        <v>42179045</v>
      </c>
      <c r="I7" s="10">
        <f>SUM(I3,I5)</f>
        <v>42871955</v>
      </c>
      <c r="J7" s="10">
        <f>SUM(J3,J5)</f>
        <v>43500269</v>
      </c>
    </row>
    <row r="9" spans="1:10">
      <c r="A9" s="195" t="s">
        <v>16521</v>
      </c>
      <c r="B9" s="14" t="s">
        <v>16492</v>
      </c>
      <c r="C9" s="14" t="s">
        <v>16494</v>
      </c>
      <c r="D9" s="14" t="s">
        <v>16496</v>
      </c>
      <c r="E9" s="14" t="s">
        <v>16498</v>
      </c>
      <c r="F9" s="9" t="s">
        <v>16499</v>
      </c>
      <c r="G9" s="14" t="s">
        <v>16500</v>
      </c>
      <c r="H9" s="14" t="s">
        <v>16501</v>
      </c>
      <c r="I9" s="14" t="s">
        <v>1</v>
      </c>
      <c r="J9" s="14" t="s">
        <v>16525</v>
      </c>
    </row>
    <row r="10" spans="1:10">
      <c r="A10" s="191" t="s">
        <v>16526</v>
      </c>
      <c r="B10" s="40"/>
      <c r="C10" s="8">
        <f t="shared" ref="C10:F10" si="1">C3/B3-1</f>
        <v>7.7265305531461381E-2</v>
      </c>
      <c r="D10" s="8">
        <f t="shared" si="1"/>
        <v>2.5333501624842603E-2</v>
      </c>
      <c r="E10" s="8">
        <f t="shared" si="1"/>
        <v>-1.9090494291463811E-3</v>
      </c>
      <c r="F10" s="8">
        <f t="shared" si="1"/>
        <v>4.0193906824771197E-2</v>
      </c>
      <c r="G10" s="8">
        <f>G3/F3-1</f>
        <v>2.664489463612818E-2</v>
      </c>
      <c r="H10" s="8">
        <f>H3/G3-1</f>
        <v>2.7235740377673734E-2</v>
      </c>
      <c r="I10" s="8">
        <f>I3/H3-1</f>
        <v>1.670163979627115E-2</v>
      </c>
      <c r="J10" s="8">
        <f>J3/I3-1</f>
        <v>1.4508350640802137E-2</v>
      </c>
    </row>
    <row r="11" spans="1:10">
      <c r="A11" s="197" t="s">
        <v>16527</v>
      </c>
      <c r="B11" s="40"/>
      <c r="C11" s="8"/>
      <c r="D11" s="8"/>
      <c r="E11" s="8"/>
      <c r="F11" s="8">
        <f t="shared" ref="F11" si="2">F3/B3-1</f>
        <v>0.146759229826398</v>
      </c>
      <c r="G11" s="8">
        <f>G3/C3-1</f>
        <v>9.2873317866029259E-2</v>
      </c>
      <c r="H11" s="8">
        <f>H3/D3-1</f>
        <v>9.4900859123469239E-2</v>
      </c>
      <c r="I11" s="8">
        <f>I3/E3-1</f>
        <v>0.11531669358237817</v>
      </c>
      <c r="J11" s="8">
        <f>J3/F3-1</f>
        <v>8.7776126955357192E-2</v>
      </c>
    </row>
    <row r="12" spans="1:10">
      <c r="A12" s="194"/>
      <c r="C12" s="193"/>
      <c r="D12" s="193"/>
      <c r="E12" s="193"/>
      <c r="F12" s="193"/>
      <c r="G12" s="193"/>
    </row>
    <row r="13" spans="1:10">
      <c r="A13" s="196" t="s">
        <v>16523</v>
      </c>
      <c r="B13" s="14" t="s">
        <v>16492</v>
      </c>
      <c r="C13" s="14" t="s">
        <v>16494</v>
      </c>
      <c r="D13" s="14" t="s">
        <v>16496</v>
      </c>
      <c r="E13" s="14" t="s">
        <v>16498</v>
      </c>
      <c r="F13" s="9" t="s">
        <v>16499</v>
      </c>
      <c r="G13" s="14" t="s">
        <v>16500</v>
      </c>
      <c r="H13" s="14" t="s">
        <v>16501</v>
      </c>
      <c r="I13" s="14" t="s">
        <v>1</v>
      </c>
      <c r="J13" s="14" t="s">
        <v>16525</v>
      </c>
    </row>
    <row r="14" spans="1:10">
      <c r="A14" s="191" t="s">
        <v>16528</v>
      </c>
      <c r="B14" s="40"/>
      <c r="C14" s="8">
        <f t="shared" ref="C14:F14" si="3">C6/B6-1</f>
        <v>-4.2016806722689148E-2</v>
      </c>
      <c r="D14" s="8">
        <f t="shared" si="3"/>
        <v>-7.8947368421052655E-2</v>
      </c>
      <c r="E14" s="8">
        <f t="shared" si="3"/>
        <v>2.857142857142847E-2</v>
      </c>
      <c r="F14" s="8">
        <f t="shared" si="3"/>
        <v>4.0724100515419082E-2</v>
      </c>
      <c r="G14" s="8">
        <f>G5/F5-1</f>
        <v>0.12364359979432793</v>
      </c>
      <c r="H14" s="8">
        <f>H5/G5-1</f>
        <v>-9.7126228439780027E-3</v>
      </c>
      <c r="I14" s="8">
        <f>I5/H5-1</f>
        <v>-6.4012290359749535E-3</v>
      </c>
      <c r="J14" s="8">
        <f>J5/I5-1</f>
        <v>2.7217417214276507E-2</v>
      </c>
    </row>
    <row r="15" spans="1:10">
      <c r="A15" s="197" t="s">
        <v>16529</v>
      </c>
      <c r="B15" s="40"/>
      <c r="C15" s="8"/>
      <c r="D15" s="8"/>
      <c r="E15" s="8"/>
      <c r="F15" s="8">
        <f t="shared" ref="F15" si="4">F6/B6-1</f>
        <v>-5.5477286927182679E-2</v>
      </c>
      <c r="G15" s="8">
        <f>G5/C5-1</f>
        <v>0.18069423296869846</v>
      </c>
      <c r="H15" s="8">
        <f>H5/D5-1</f>
        <v>0.24144541930421015</v>
      </c>
      <c r="I15" s="8">
        <f>I5/E5-1</f>
        <v>0.19747151598142687</v>
      </c>
      <c r="J15" s="8">
        <f>J5/F5-1</f>
        <v>0.13569900658640122</v>
      </c>
    </row>
  </sheetData>
  <phoneticPr fontId="20" type="noConversion"/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D5A79E-96BE-CE4D-B4F4-D6FD04A94394}">
  <dimension ref="A2:K13"/>
  <sheetViews>
    <sheetView zoomScale="88" workbookViewId="0">
      <pane xSplit="1" ySplit="2" topLeftCell="F3" activePane="bottomRight" state="frozen"/>
      <selection pane="bottomRight" activeCell="G2" sqref="G2:K5"/>
      <selection pane="bottomLeft" activeCell="A3" sqref="A3"/>
      <selection pane="topRight" activeCell="B1" sqref="B1"/>
    </sheetView>
  </sheetViews>
  <sheetFormatPr defaultColWidth="11" defaultRowHeight="15.95"/>
  <cols>
    <col min="1" max="6" width="18.375" customWidth="1"/>
    <col min="7" max="7" width="14.375" customWidth="1"/>
    <col min="8" max="8" width="14.625" customWidth="1"/>
    <col min="9" max="9" width="13.125" bestFit="1" customWidth="1"/>
    <col min="10" max="10" width="12.875" customWidth="1"/>
    <col min="11" max="11" width="13.5" customWidth="1"/>
  </cols>
  <sheetData>
    <row r="2" spans="1:11">
      <c r="A2" s="14" t="s">
        <v>16530</v>
      </c>
      <c r="B2" s="215" t="s">
        <v>16503</v>
      </c>
      <c r="C2" s="215" t="s">
        <v>16492</v>
      </c>
      <c r="D2" s="215" t="s">
        <v>16494</v>
      </c>
      <c r="E2" s="215" t="s">
        <v>16496</v>
      </c>
      <c r="F2" s="215" t="s">
        <v>16498</v>
      </c>
      <c r="G2" s="215" t="s">
        <v>16499</v>
      </c>
      <c r="H2" s="215" t="s">
        <v>16500</v>
      </c>
      <c r="I2" s="215" t="s">
        <v>16501</v>
      </c>
      <c r="J2" s="215" t="s">
        <v>1</v>
      </c>
      <c r="K2" s="215" t="s">
        <v>2</v>
      </c>
    </row>
    <row r="3" spans="1:11">
      <c r="A3" s="7" t="s">
        <v>16467</v>
      </c>
      <c r="B3" s="34">
        <v>24221174621</v>
      </c>
      <c r="C3" s="34">
        <v>25461814435</v>
      </c>
      <c r="D3" s="3">
        <v>25903874714</v>
      </c>
      <c r="E3" s="3">
        <v>25912381839</v>
      </c>
      <c r="F3" s="3">
        <v>27011080727</v>
      </c>
      <c r="G3" s="3">
        <v>26526119974</v>
      </c>
      <c r="H3" s="3">
        <v>25943641908</v>
      </c>
      <c r="I3" s="3">
        <v>26122036725</v>
      </c>
      <c r="J3" s="3">
        <v>27216445349</v>
      </c>
      <c r="K3" s="337">
        <v>28037953212</v>
      </c>
    </row>
    <row r="4" spans="1:11">
      <c r="A4" s="7" t="s">
        <v>16531</v>
      </c>
      <c r="B4" s="8">
        <v>6.2899999999999998E-2</v>
      </c>
      <c r="C4" s="8">
        <v>5.1200000000000002E-2</v>
      </c>
      <c r="D4" s="8">
        <f t="shared" ref="D4:K4" si="0">D3/C3-1</f>
        <v>1.7361695888897133E-2</v>
      </c>
      <c r="E4" s="8">
        <f t="shared" si="0"/>
        <v>3.2841129344252096E-4</v>
      </c>
      <c r="F4" s="8">
        <f t="shared" si="0"/>
        <v>4.2400536346928197E-2</v>
      </c>
      <c r="G4" s="8">
        <f t="shared" si="0"/>
        <v>-1.7954141039430493E-2</v>
      </c>
      <c r="H4" s="8">
        <f t="shared" si="0"/>
        <v>-2.1958660617192649E-2</v>
      </c>
      <c r="I4" s="8">
        <f t="shared" si="0"/>
        <v>6.8762441924157258E-3</v>
      </c>
      <c r="J4" s="8">
        <f t="shared" si="0"/>
        <v>4.1895991324160331E-2</v>
      </c>
      <c r="K4" s="8">
        <f t="shared" si="0"/>
        <v>3.0184245314393454E-2</v>
      </c>
    </row>
    <row r="5" spans="1:11">
      <c r="A5" s="7" t="s">
        <v>16532</v>
      </c>
      <c r="B5" s="57"/>
      <c r="C5" s="57"/>
      <c r="D5" s="57"/>
      <c r="E5" s="57"/>
      <c r="F5" s="57">
        <f t="shared" ref="F5:G5" si="1">F3/B3-1</f>
        <v>0.11518459156729444</v>
      </c>
      <c r="G5" s="57">
        <f t="shared" si="1"/>
        <v>4.1800066594507745E-2</v>
      </c>
      <c r="H5" s="57">
        <f>H3/D3-1</f>
        <v>1.5351832279557609E-3</v>
      </c>
      <c r="I5" s="57">
        <f>I3/E3-1</f>
        <v>8.0909152737342893E-3</v>
      </c>
      <c r="J5" s="57">
        <f>J3/F3-1</f>
        <v>7.6029768699599209E-3</v>
      </c>
      <c r="K5" s="57">
        <f>K3/G3-1</f>
        <v>5.6994134064154434E-2</v>
      </c>
    </row>
    <row r="8" spans="1:11">
      <c r="A8" s="40"/>
      <c r="B8" s="215" t="s">
        <v>16503</v>
      </c>
      <c r="C8" s="215" t="s">
        <v>16492</v>
      </c>
      <c r="D8" s="215" t="s">
        <v>16494</v>
      </c>
      <c r="E8" s="215" t="s">
        <v>16496</v>
      </c>
      <c r="F8" s="215" t="s">
        <v>16498</v>
      </c>
      <c r="G8" s="215" t="s">
        <v>16499</v>
      </c>
      <c r="H8" s="215" t="s">
        <v>16500</v>
      </c>
      <c r="I8" s="215" t="s">
        <v>16501</v>
      </c>
      <c r="J8" s="215" t="s">
        <v>1</v>
      </c>
      <c r="K8" s="215" t="s">
        <v>2</v>
      </c>
    </row>
    <row r="9" spans="1:11">
      <c r="A9" s="138" t="s">
        <v>16531</v>
      </c>
      <c r="B9" s="214"/>
      <c r="C9" s="57">
        <f t="shared" ref="C9:G9" si="2">C3/B3-1</f>
        <v>5.1221290189797486E-2</v>
      </c>
      <c r="D9" s="57">
        <f t="shared" si="2"/>
        <v>1.7361695888897133E-2</v>
      </c>
      <c r="E9" s="57">
        <f t="shared" si="2"/>
        <v>3.2841129344252096E-4</v>
      </c>
      <c r="F9" s="57">
        <f t="shared" si="2"/>
        <v>4.2400536346928197E-2</v>
      </c>
      <c r="G9" s="57">
        <f t="shared" si="2"/>
        <v>-1.7954141039430493E-2</v>
      </c>
      <c r="H9" s="57">
        <f>H3/G3-1</f>
        <v>-2.1958660617192649E-2</v>
      </c>
      <c r="I9" s="57">
        <f>I3/H3-1</f>
        <v>6.8762441924157258E-3</v>
      </c>
      <c r="J9" s="57">
        <f>J3/I3-1</f>
        <v>4.1895991324160331E-2</v>
      </c>
      <c r="K9" s="57">
        <f>K3/J3-1</f>
        <v>3.0184245314393454E-2</v>
      </c>
    </row>
    <row r="10" spans="1:11">
      <c r="A10" s="139" t="s">
        <v>16532</v>
      </c>
      <c r="B10" s="214"/>
      <c r="C10" s="40"/>
      <c r="D10" s="40"/>
      <c r="E10" s="40"/>
      <c r="F10" s="57">
        <f t="shared" ref="F10:K10" si="3">F3/B3-1</f>
        <v>0.11518459156729444</v>
      </c>
      <c r="G10" s="57">
        <f t="shared" si="3"/>
        <v>4.1800066594507745E-2</v>
      </c>
      <c r="H10" s="57">
        <f t="shared" si="3"/>
        <v>1.5351832279557609E-3</v>
      </c>
      <c r="I10" s="57">
        <f t="shared" si="3"/>
        <v>8.0909152737342893E-3</v>
      </c>
      <c r="J10" s="57">
        <f t="shared" si="3"/>
        <v>7.6029768699599209E-3</v>
      </c>
      <c r="K10" s="57">
        <f t="shared" si="3"/>
        <v>5.6994134064154434E-2</v>
      </c>
    </row>
    <row r="13" spans="1:11">
      <c r="H13" s="247"/>
    </row>
  </sheetData>
  <phoneticPr fontId="20" type="noConversion"/>
  <pageMargins left="0.7" right="0.7" top="0.75" bottom="0.75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1C726F-7CA2-C345-A17E-C26153CCA9BF}">
  <dimension ref="A2:K24"/>
  <sheetViews>
    <sheetView workbookViewId="0">
      <pane xSplit="1" ySplit="2" topLeftCell="E3" activePane="bottomRight" state="frozen"/>
      <selection pane="bottomRight" activeCell="K8" sqref="K8"/>
      <selection pane="bottomLeft" activeCell="A3" sqref="A3"/>
      <selection pane="topRight" activeCell="B1" sqref="B1"/>
    </sheetView>
  </sheetViews>
  <sheetFormatPr defaultColWidth="10.875" defaultRowHeight="15.95"/>
  <cols>
    <col min="1" max="1" width="27.625" style="77" customWidth="1"/>
    <col min="2" max="3" width="12.125" style="77" bestFit="1" customWidth="1"/>
    <col min="4" max="4" width="14.125" style="77" customWidth="1"/>
    <col min="5" max="6" width="12.125" style="77" bestFit="1" customWidth="1"/>
    <col min="7" max="7" width="13.875" style="77" customWidth="1"/>
    <col min="8" max="8" width="13.5" style="77" customWidth="1"/>
    <col min="9" max="9" width="11.875" style="77" customWidth="1"/>
    <col min="10" max="11" width="12.125" style="77" bestFit="1" customWidth="1"/>
    <col min="12" max="16384" width="10.875" style="77"/>
  </cols>
  <sheetData>
    <row r="2" spans="1:11" ht="27.95">
      <c r="A2" s="13" t="s">
        <v>16533</v>
      </c>
      <c r="B2" s="9" t="s">
        <v>16503</v>
      </c>
      <c r="C2" s="9" t="s">
        <v>16492</v>
      </c>
      <c r="D2" s="9" t="s">
        <v>16494</v>
      </c>
      <c r="E2" s="9" t="s">
        <v>16496</v>
      </c>
      <c r="F2" s="9" t="s">
        <v>16498</v>
      </c>
      <c r="G2" s="9" t="s">
        <v>16499</v>
      </c>
      <c r="H2" s="9" t="s">
        <v>16500</v>
      </c>
      <c r="I2" s="9" t="s">
        <v>16501</v>
      </c>
      <c r="J2" s="9" t="s">
        <v>1</v>
      </c>
      <c r="K2" s="9" t="s">
        <v>2</v>
      </c>
    </row>
    <row r="3" spans="1:11">
      <c r="A3" s="212" t="s">
        <v>16465</v>
      </c>
      <c r="B3" s="3">
        <v>2025958893</v>
      </c>
      <c r="C3" s="3">
        <v>2019078737</v>
      </c>
      <c r="D3" s="3">
        <v>1943131873</v>
      </c>
      <c r="E3" s="3">
        <v>2063563763</v>
      </c>
      <c r="F3" s="3">
        <v>2342153840</v>
      </c>
      <c r="G3" s="3">
        <v>2456182273</v>
      </c>
      <c r="H3" s="3">
        <v>2649268014</v>
      </c>
      <c r="I3" s="337">
        <v>3205714502</v>
      </c>
      <c r="J3" s="337">
        <v>3212140964</v>
      </c>
      <c r="K3" s="3">
        <v>3138140521</v>
      </c>
    </row>
    <row r="4" spans="1:11">
      <c r="A4" s="2" t="s">
        <v>16534</v>
      </c>
      <c r="B4" s="8">
        <v>0.99370000000000003</v>
      </c>
      <c r="C4" s="8">
        <v>0.99380000000000002</v>
      </c>
      <c r="D4" s="8">
        <v>0.99350000000000005</v>
      </c>
      <c r="E4" s="8">
        <v>0.99439999999999995</v>
      </c>
      <c r="F4" s="8">
        <f t="shared" ref="F4:K4" si="0">F3/F9</f>
        <v>0.99518837843138974</v>
      </c>
      <c r="G4" s="8">
        <f t="shared" si="0"/>
        <v>0.99560096856328129</v>
      </c>
      <c r="H4" s="8">
        <f t="shared" si="0"/>
        <v>0.99648451192944199</v>
      </c>
      <c r="I4" s="8">
        <f t="shared" si="0"/>
        <v>0.99530533916964592</v>
      </c>
      <c r="J4" s="8">
        <f t="shared" si="0"/>
        <v>0.99620964293149161</v>
      </c>
      <c r="K4" s="8">
        <f t="shared" si="0"/>
        <v>0.9963588442382455</v>
      </c>
    </row>
    <row r="5" spans="1:11">
      <c r="A5" s="2" t="s">
        <v>16535</v>
      </c>
      <c r="B5" s="8">
        <v>1.6400000000000001E-2</v>
      </c>
      <c r="C5" s="8">
        <v>-3.3999999999999998E-3</v>
      </c>
      <c r="D5" s="8">
        <v>-3.7600000000000001E-2</v>
      </c>
      <c r="E5" s="8">
        <v>6.2E-2</v>
      </c>
      <c r="F5" s="8">
        <f t="shared" ref="F5:K5" si="1">F3/E3-1</f>
        <v>0.13500434636193992</v>
      </c>
      <c r="G5" s="8">
        <f t="shared" si="1"/>
        <v>4.8685287470271454E-2</v>
      </c>
      <c r="H5" s="8">
        <f t="shared" si="1"/>
        <v>7.8612138489283945E-2</v>
      </c>
      <c r="I5" s="8">
        <f t="shared" si="1"/>
        <v>0.2100378236778877</v>
      </c>
      <c r="J5" s="8">
        <f t="shared" si="1"/>
        <v>2.0046894369385448E-3</v>
      </c>
      <c r="K5" s="8">
        <f t="shared" si="1"/>
        <v>-2.3037732101224173E-2</v>
      </c>
    </row>
    <row r="6" spans="1:11">
      <c r="A6" s="139" t="s">
        <v>16466</v>
      </c>
      <c r="B6" s="3">
        <v>12894213</v>
      </c>
      <c r="C6" s="3">
        <v>12590993</v>
      </c>
      <c r="D6" s="3">
        <v>12791596</v>
      </c>
      <c r="E6" s="3">
        <v>11665533</v>
      </c>
      <c r="F6" s="73">
        <v>11324044.952484399</v>
      </c>
      <c r="G6" s="73">
        <v>10852563.8025745</v>
      </c>
      <c r="H6" s="73">
        <v>9346327</v>
      </c>
      <c r="I6" s="73">
        <v>15120729</v>
      </c>
      <c r="J6" s="73">
        <v>12221485</v>
      </c>
      <c r="K6" s="73">
        <v>11468216</v>
      </c>
    </row>
    <row r="7" spans="1:11">
      <c r="A7" s="2" t="s">
        <v>16534</v>
      </c>
      <c r="B7" s="8">
        <v>6.3E-3</v>
      </c>
      <c r="C7" s="8">
        <v>6.1999999999999998E-3</v>
      </c>
      <c r="D7" s="8">
        <v>6.4999999999999997E-3</v>
      </c>
      <c r="E7" s="8">
        <v>5.5999999999999999E-3</v>
      </c>
      <c r="F7" s="8">
        <f t="shared" ref="F7:K7" si="2">F6/F9</f>
        <v>4.8116215686101619E-3</v>
      </c>
      <c r="G7" s="8">
        <f t="shared" si="2"/>
        <v>4.3990314367186138E-3</v>
      </c>
      <c r="H7" s="8">
        <f t="shared" si="2"/>
        <v>3.5154880705580305E-3</v>
      </c>
      <c r="I7" s="8">
        <f t="shared" si="2"/>
        <v>4.6946608303540379E-3</v>
      </c>
      <c r="J7" s="8">
        <f t="shared" si="2"/>
        <v>3.7903570685083364E-3</v>
      </c>
      <c r="K7" s="8">
        <f t="shared" si="2"/>
        <v>3.6411557617545432E-3</v>
      </c>
    </row>
    <row r="8" spans="1:11">
      <c r="A8" s="2" t="s">
        <v>16535</v>
      </c>
      <c r="B8" s="8">
        <v>6.0299999999999999E-2</v>
      </c>
      <c r="C8" s="8">
        <v>-2.35E-2</v>
      </c>
      <c r="D8" s="8">
        <v>1.5900000000000001E-2</v>
      </c>
      <c r="E8" s="8">
        <f t="shared" ref="E8:J8" si="3">E6/D6-1</f>
        <v>-8.8031470037046144E-2</v>
      </c>
      <c r="F8" s="8">
        <f t="shared" si="3"/>
        <v>-2.9273248596150769E-2</v>
      </c>
      <c r="G8" s="8">
        <f t="shared" si="3"/>
        <v>-4.1635400767855435E-2</v>
      </c>
      <c r="H8" s="8">
        <f t="shared" si="3"/>
        <v>-0.13879087282741276</v>
      </c>
      <c r="I8" s="8">
        <f t="shared" si="3"/>
        <v>0.61782580472521453</v>
      </c>
      <c r="J8" s="8">
        <f t="shared" si="3"/>
        <v>-0.19173969720639794</v>
      </c>
      <c r="K8" s="8">
        <f>K6/J6-1</f>
        <v>-6.1634817700140343E-2</v>
      </c>
    </row>
    <row r="9" spans="1:11" ht="21.95" customHeight="1">
      <c r="A9" s="35" t="s">
        <v>16536</v>
      </c>
      <c r="B9" s="31">
        <v>2038853106</v>
      </c>
      <c r="C9" s="31">
        <v>2031669730</v>
      </c>
      <c r="D9" s="31">
        <v>1955923470</v>
      </c>
      <c r="E9" s="31">
        <v>2075229296</v>
      </c>
      <c r="F9" s="31">
        <f t="shared" ref="F9:K9" si="4">SUM(F3,F6)</f>
        <v>2353477884.9524846</v>
      </c>
      <c r="G9" s="31">
        <f t="shared" si="4"/>
        <v>2467034836.8025746</v>
      </c>
      <c r="H9" s="31">
        <f t="shared" si="4"/>
        <v>2658614341</v>
      </c>
      <c r="I9" s="31">
        <f t="shared" si="4"/>
        <v>3220835231</v>
      </c>
      <c r="J9" s="31">
        <f t="shared" si="4"/>
        <v>3224362449</v>
      </c>
      <c r="K9" s="31">
        <f t="shared" si="4"/>
        <v>3149608737</v>
      </c>
    </row>
    <row r="11" spans="1:11">
      <c r="A11" s="213" t="s">
        <v>16465</v>
      </c>
      <c r="B11" s="9" t="s">
        <v>16503</v>
      </c>
      <c r="C11" s="9" t="s">
        <v>16492</v>
      </c>
      <c r="D11" s="9" t="s">
        <v>16494</v>
      </c>
      <c r="E11" s="9" t="s">
        <v>16496</v>
      </c>
      <c r="F11" s="9" t="s">
        <v>16498</v>
      </c>
      <c r="G11" s="9" t="s">
        <v>16499</v>
      </c>
      <c r="H11" s="9" t="s">
        <v>16500</v>
      </c>
      <c r="I11" s="9" t="s">
        <v>16501</v>
      </c>
      <c r="J11" s="9" t="s">
        <v>1</v>
      </c>
      <c r="K11" s="9" t="s">
        <v>2</v>
      </c>
    </row>
    <row r="12" spans="1:11">
      <c r="A12" s="210" t="s">
        <v>16537</v>
      </c>
      <c r="B12" s="114"/>
      <c r="C12" s="57">
        <f t="shared" ref="C12:K12" si="5">C3/B3-1</f>
        <v>-3.3959998022526916E-3</v>
      </c>
      <c r="D12" s="57">
        <f t="shared" si="5"/>
        <v>-3.7614612351791643E-2</v>
      </c>
      <c r="E12" s="57">
        <f t="shared" si="5"/>
        <v>6.197823815944381E-2</v>
      </c>
      <c r="F12" s="57">
        <f t="shared" si="5"/>
        <v>0.13500434636193992</v>
      </c>
      <c r="G12" s="57">
        <f t="shared" si="5"/>
        <v>4.8685287470271454E-2</v>
      </c>
      <c r="H12" s="57">
        <f t="shared" si="5"/>
        <v>7.8612138489283945E-2</v>
      </c>
      <c r="I12" s="57">
        <f t="shared" si="5"/>
        <v>0.2100378236778877</v>
      </c>
      <c r="J12" s="57">
        <f t="shared" si="5"/>
        <v>2.0046894369385448E-3</v>
      </c>
      <c r="K12" s="57">
        <f t="shared" si="5"/>
        <v>-2.3037732101224173E-2</v>
      </c>
    </row>
    <row r="13" spans="1:11">
      <c r="A13" s="211" t="s">
        <v>16538</v>
      </c>
      <c r="B13" s="114"/>
      <c r="C13" s="114"/>
      <c r="D13" s="114"/>
      <c r="E13" s="114"/>
      <c r="F13" s="57">
        <f t="shared" ref="F13:K13" si="6">F3/B3-1</f>
        <v>0.15607174858902728</v>
      </c>
      <c r="G13" s="57">
        <f t="shared" si="6"/>
        <v>0.21648662233423344</v>
      </c>
      <c r="H13" s="57">
        <f t="shared" si="6"/>
        <v>0.36340103871066498</v>
      </c>
      <c r="I13" s="57">
        <f t="shared" si="6"/>
        <v>0.55348458791481492</v>
      </c>
      <c r="J13" s="57">
        <f t="shared" si="6"/>
        <v>0.37144747246833276</v>
      </c>
      <c r="K13" s="57">
        <f t="shared" si="6"/>
        <v>0.27764969053662747</v>
      </c>
    </row>
    <row r="14" spans="1:11">
      <c r="A14" s="135"/>
      <c r="G14" s="126"/>
      <c r="K14" s="126"/>
    </row>
    <row r="15" spans="1:11">
      <c r="A15" s="213" t="s">
        <v>16466</v>
      </c>
      <c r="B15" s="9" t="s">
        <v>16503</v>
      </c>
      <c r="C15" s="9" t="s">
        <v>16492</v>
      </c>
      <c r="D15" s="9" t="s">
        <v>16494</v>
      </c>
      <c r="E15" s="9" t="s">
        <v>16496</v>
      </c>
      <c r="F15" s="9" t="s">
        <v>16498</v>
      </c>
      <c r="G15" s="9" t="s">
        <v>16499</v>
      </c>
      <c r="H15" s="9" t="s">
        <v>16500</v>
      </c>
      <c r="I15" s="9" t="s">
        <v>16501</v>
      </c>
      <c r="J15" s="9" t="s">
        <v>1</v>
      </c>
      <c r="K15" s="9" t="s">
        <v>2</v>
      </c>
    </row>
    <row r="16" spans="1:11">
      <c r="A16" s="210" t="s">
        <v>16539</v>
      </c>
      <c r="B16" s="114"/>
      <c r="C16" s="57">
        <f t="shared" ref="C16:K16" si="7">C6/B6-1</f>
        <v>-2.3515975732679495E-2</v>
      </c>
      <c r="D16" s="57">
        <f t="shared" si="7"/>
        <v>1.5932262054311419E-2</v>
      </c>
      <c r="E16" s="57">
        <f t="shared" si="7"/>
        <v>-8.8031470037046144E-2</v>
      </c>
      <c r="F16" s="57">
        <f t="shared" si="7"/>
        <v>-2.9273248596150769E-2</v>
      </c>
      <c r="G16" s="57">
        <f t="shared" si="7"/>
        <v>-4.1635400767855435E-2</v>
      </c>
      <c r="H16" s="57">
        <f t="shared" si="7"/>
        <v>-0.13879087282741276</v>
      </c>
      <c r="I16" s="57">
        <f t="shared" si="7"/>
        <v>0.61782580472521453</v>
      </c>
      <c r="J16" s="57">
        <f t="shared" si="7"/>
        <v>-0.19173969720639794</v>
      </c>
      <c r="K16" s="57">
        <f t="shared" si="7"/>
        <v>-6.1634817700140343E-2</v>
      </c>
    </row>
    <row r="17" spans="1:11">
      <c r="A17" s="211" t="s">
        <v>16540</v>
      </c>
      <c r="B17" s="114"/>
      <c r="C17" s="114"/>
      <c r="D17" s="114"/>
      <c r="E17" s="114"/>
      <c r="F17" s="57">
        <f t="shared" ref="F17:K17" si="8">F6/B6-1</f>
        <v>-0.12177308126642561</v>
      </c>
      <c r="G17" s="57">
        <f t="shared" si="8"/>
        <v>-0.13806926883570658</v>
      </c>
      <c r="H17" s="57">
        <f t="shared" si="8"/>
        <v>-0.26933847816957324</v>
      </c>
      <c r="I17" s="57">
        <f t="shared" si="8"/>
        <v>0.29618843819652296</v>
      </c>
      <c r="J17" s="57">
        <f t="shared" si="8"/>
        <v>7.9250837600985502E-2</v>
      </c>
      <c r="K17" s="57">
        <f t="shared" si="8"/>
        <v>5.6728733285995592E-2</v>
      </c>
    </row>
    <row r="20" spans="1:11">
      <c r="A20" s="213" t="s">
        <v>16541</v>
      </c>
      <c r="B20" s="9" t="s">
        <v>16503</v>
      </c>
      <c r="C20" s="9" t="s">
        <v>16492</v>
      </c>
      <c r="D20" s="9" t="s">
        <v>16494</v>
      </c>
      <c r="E20" s="9" t="s">
        <v>16496</v>
      </c>
      <c r="F20" s="9" t="s">
        <v>16498</v>
      </c>
      <c r="G20" s="9" t="s">
        <v>16499</v>
      </c>
      <c r="H20" s="9" t="s">
        <v>16500</v>
      </c>
      <c r="I20" s="9" t="s">
        <v>16501</v>
      </c>
      <c r="J20" s="9" t="s">
        <v>1</v>
      </c>
      <c r="K20" s="9" t="s">
        <v>2</v>
      </c>
    </row>
    <row r="21" spans="1:11">
      <c r="A21" s="210" t="s">
        <v>16542</v>
      </c>
      <c r="B21" s="114"/>
      <c r="C21" s="57">
        <f t="shared" ref="C21:G21" si="9">C9/B9-1</f>
        <v>-3.5232435229691772E-3</v>
      </c>
      <c r="D21" s="57">
        <f t="shared" si="9"/>
        <v>-3.7282762489157184E-2</v>
      </c>
      <c r="E21" s="57">
        <f t="shared" si="9"/>
        <v>6.0997185130152287E-2</v>
      </c>
      <c r="F21" s="57">
        <f t="shared" si="9"/>
        <v>0.13408088903178461</v>
      </c>
      <c r="G21" s="57">
        <f t="shared" si="9"/>
        <v>4.8250698498653044E-2</v>
      </c>
      <c r="H21" s="57">
        <f>H9/G9-1</f>
        <v>7.7655775808064265E-2</v>
      </c>
      <c r="I21" s="57">
        <f>I9/H9-1</f>
        <v>0.21147139746057664</v>
      </c>
      <c r="J21" s="57">
        <f>J9/I9-1</f>
        <v>1.0951252538631273E-3</v>
      </c>
      <c r="K21" s="57">
        <f t="shared" ref="K21" si="10">K9/J9-1</f>
        <v>-2.3184028837447856E-2</v>
      </c>
    </row>
    <row r="22" spans="1:11">
      <c r="A22" s="211" t="s">
        <v>16543</v>
      </c>
      <c r="B22" s="114"/>
      <c r="C22" s="114"/>
      <c r="D22" s="114"/>
      <c r="E22" s="57"/>
      <c r="F22" s="57">
        <f t="shared" ref="F22:G22" si="11">F9/B9-1</f>
        <v>0.15431458893561145</v>
      </c>
      <c r="G22" s="57">
        <f t="shared" si="11"/>
        <v>0.21428931108924609</v>
      </c>
      <c r="H22" s="57">
        <f>H9/D9-1</f>
        <v>0.35926296799332347</v>
      </c>
      <c r="I22" s="57">
        <f>I9/E9-1</f>
        <v>0.5520382432958868</v>
      </c>
      <c r="J22" s="57">
        <f>J9/F9-1</f>
        <v>0.37004153283772956</v>
      </c>
      <c r="K22" s="57">
        <f t="shared" ref="K22" si="12">K9/G9-1</f>
        <v>0.27667785230065189</v>
      </c>
    </row>
    <row r="24" spans="1:11">
      <c r="F24" s="73">
        <v>5660587</v>
      </c>
      <c r="G24" s="73">
        <v>582448</v>
      </c>
    </row>
  </sheetData>
  <phoneticPr fontId="20" type="noConversion"/>
  <pageMargins left="0.7" right="0.7" top="0.75" bottom="0.75" header="0.3" footer="0.3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2E4204-A576-534B-9C2F-FC2C5135300E}">
  <dimension ref="A2:K26"/>
  <sheetViews>
    <sheetView zoomScaleNormal="100" workbookViewId="0">
      <pane xSplit="1" ySplit="2" topLeftCell="G4" activePane="bottomRight" state="frozen"/>
      <selection pane="bottomRight" activeCell="Q25" sqref="Q25"/>
      <selection pane="bottomLeft" activeCell="A3" sqref="A3"/>
      <selection pane="topRight" activeCell="B1" sqref="B1"/>
    </sheetView>
  </sheetViews>
  <sheetFormatPr defaultColWidth="11" defaultRowHeight="15.95"/>
  <cols>
    <col min="1" max="6" width="18.375" customWidth="1"/>
    <col min="7" max="7" width="14.375" customWidth="1"/>
    <col min="8" max="8" width="14.625" customWidth="1"/>
    <col min="9" max="9" width="13.125" bestFit="1" customWidth="1"/>
    <col min="10" max="10" width="12.875" customWidth="1"/>
    <col min="11" max="11" width="13.125" bestFit="1" customWidth="1"/>
  </cols>
  <sheetData>
    <row r="2" spans="1:11">
      <c r="A2" s="14" t="s">
        <v>16530</v>
      </c>
      <c r="B2" s="215" t="s">
        <v>16503</v>
      </c>
      <c r="C2" s="215" t="s">
        <v>16492</v>
      </c>
      <c r="D2" s="215" t="s">
        <v>16494</v>
      </c>
      <c r="E2" s="215" t="s">
        <v>16496</v>
      </c>
      <c r="F2" s="215" t="s">
        <v>16498</v>
      </c>
      <c r="G2" s="215" t="s">
        <v>16499</v>
      </c>
      <c r="H2" s="215" t="s">
        <v>16500</v>
      </c>
      <c r="I2" s="215" t="s">
        <v>16501</v>
      </c>
      <c r="J2" s="215" t="s">
        <v>1</v>
      </c>
      <c r="K2" s="215" t="s">
        <v>2</v>
      </c>
    </row>
    <row r="3" spans="1:11">
      <c r="A3" s="7" t="s">
        <v>16544</v>
      </c>
      <c r="B3" s="3">
        <v>2038853106</v>
      </c>
      <c r="C3" s="3">
        <v>2031669730</v>
      </c>
      <c r="D3" s="3">
        <v>1955923470</v>
      </c>
      <c r="E3" s="3">
        <v>2075229296</v>
      </c>
      <c r="F3" s="3">
        <v>2353477884.9524846</v>
      </c>
      <c r="G3" s="3">
        <v>2467034836.8025746</v>
      </c>
      <c r="H3" s="3">
        <v>2658614341</v>
      </c>
      <c r="I3" s="3">
        <v>3220835231</v>
      </c>
      <c r="J3" s="3">
        <v>3224566128</v>
      </c>
      <c r="K3" s="31">
        <v>3149608737</v>
      </c>
    </row>
    <row r="4" spans="1:11">
      <c r="A4" s="7" t="s">
        <v>16534</v>
      </c>
      <c r="B4" s="8">
        <v>7.7600000000000002E-2</v>
      </c>
      <c r="C4" s="8">
        <v>7.3899999999999993E-2</v>
      </c>
      <c r="D4" s="8">
        <v>7.0300000000000001E-2</v>
      </c>
      <c r="E4" s="8">
        <v>7.4099999999999999E-2</v>
      </c>
      <c r="F4" s="8">
        <f t="shared" ref="F4:K4" si="0">F3/F9</f>
        <v>8.014688441441549E-2</v>
      </c>
      <c r="G4" s="8">
        <f t="shared" si="0"/>
        <v>8.5090251574946957E-2</v>
      </c>
      <c r="H4" s="8">
        <f t="shared" si="0"/>
        <v>9.2951210486863292E-2</v>
      </c>
      <c r="I4" s="8">
        <f t="shared" si="0"/>
        <v>0.10976550747417234</v>
      </c>
      <c r="J4" s="8">
        <f t="shared" si="0"/>
        <v>0.1059283503255584</v>
      </c>
      <c r="K4" s="8">
        <f t="shared" si="0"/>
        <v>0.10098925790193065</v>
      </c>
    </row>
    <row r="5" spans="1:11">
      <c r="A5" s="7" t="s">
        <v>16535</v>
      </c>
      <c r="B5" s="8">
        <v>1.67E-2</v>
      </c>
      <c r="C5" s="8">
        <v>-3.5000000000000001E-3</v>
      </c>
      <c r="D5" s="8">
        <v>-3.7400000000000003E-2</v>
      </c>
      <c r="E5" s="8">
        <v>6.0999999999999999E-2</v>
      </c>
      <c r="F5" s="8">
        <f t="shared" ref="F5:K5" si="1">F3/E3-1</f>
        <v>0.13408088903178461</v>
      </c>
      <c r="G5" s="8">
        <f t="shared" si="1"/>
        <v>4.8250698498653044E-2</v>
      </c>
      <c r="H5" s="8">
        <f t="shared" si="1"/>
        <v>7.7655775808064265E-2</v>
      </c>
      <c r="I5" s="8">
        <f t="shared" si="1"/>
        <v>0.21147139746057664</v>
      </c>
      <c r="J5" s="8">
        <f t="shared" si="1"/>
        <v>1.1583631984930509E-3</v>
      </c>
      <c r="K5" s="8">
        <f t="shared" si="1"/>
        <v>-2.3245729200316201E-2</v>
      </c>
    </row>
    <row r="6" spans="1:11">
      <c r="A6" s="7" t="s">
        <v>16467</v>
      </c>
      <c r="B6" s="34">
        <v>24221174621</v>
      </c>
      <c r="C6" s="34">
        <v>25461814435</v>
      </c>
      <c r="D6" s="3">
        <v>25903874714</v>
      </c>
      <c r="E6" s="3">
        <v>25912381839</v>
      </c>
      <c r="F6" s="3">
        <v>27011080727</v>
      </c>
      <c r="G6" s="3">
        <v>26526119974</v>
      </c>
      <c r="H6" s="3">
        <v>25943641908</v>
      </c>
      <c r="I6" s="3">
        <v>26122036725</v>
      </c>
      <c r="J6" s="3">
        <v>27216445349</v>
      </c>
      <c r="K6" s="337">
        <v>28037953212</v>
      </c>
    </row>
    <row r="7" spans="1:11">
      <c r="A7" s="7" t="s">
        <v>16534</v>
      </c>
      <c r="B7" s="8">
        <v>0.9224</v>
      </c>
      <c r="C7" s="8">
        <v>0.92610000000000003</v>
      </c>
      <c r="D7" s="8">
        <f>D6/D9</f>
        <v>0.92979405460577613</v>
      </c>
      <c r="E7" s="8">
        <v>0.92589999999999995</v>
      </c>
      <c r="F7" s="8">
        <f t="shared" ref="F7:K7" si="2">F6/F9</f>
        <v>0.91985311558558458</v>
      </c>
      <c r="G7" s="8">
        <f t="shared" si="2"/>
        <v>0.91490974842505302</v>
      </c>
      <c r="H7" s="8">
        <f t="shared" si="2"/>
        <v>0.90704878951313672</v>
      </c>
      <c r="I7" s="8">
        <f t="shared" si="2"/>
        <v>0.89023449252582765</v>
      </c>
      <c r="J7" s="8">
        <f t="shared" si="2"/>
        <v>0.89407164967444164</v>
      </c>
      <c r="K7" s="8">
        <f t="shared" si="2"/>
        <v>0.8990107420980693</v>
      </c>
    </row>
    <row r="8" spans="1:11">
      <c r="A8" s="7" t="s">
        <v>16535</v>
      </c>
      <c r="B8" s="8">
        <v>6.2899999999999998E-2</v>
      </c>
      <c r="C8" s="8">
        <v>5.1200000000000002E-2</v>
      </c>
      <c r="D8" s="8">
        <f t="shared" ref="D8:K8" si="3">D6/C6-1</f>
        <v>1.7361695888897133E-2</v>
      </c>
      <c r="E8" s="8">
        <f t="shared" si="3"/>
        <v>3.2841129344252096E-4</v>
      </c>
      <c r="F8" s="8">
        <f t="shared" si="3"/>
        <v>4.2400536346928197E-2</v>
      </c>
      <c r="G8" s="8">
        <f t="shared" si="3"/>
        <v>-1.7954141039430493E-2</v>
      </c>
      <c r="H8" s="8">
        <f t="shared" si="3"/>
        <v>-2.1958660617192649E-2</v>
      </c>
      <c r="I8" s="8">
        <f t="shared" si="3"/>
        <v>6.8762441924157258E-3</v>
      </c>
      <c r="J8" s="8">
        <f t="shared" si="3"/>
        <v>4.1895991324160331E-2</v>
      </c>
      <c r="K8" s="8">
        <f t="shared" si="3"/>
        <v>3.0184245314393454E-2</v>
      </c>
    </row>
    <row r="9" spans="1:11">
      <c r="A9" s="9" t="s">
        <v>16545</v>
      </c>
      <c r="B9" s="31">
        <v>26260027729</v>
      </c>
      <c r="C9" s="36">
        <v>27493484165</v>
      </c>
      <c r="D9" s="31">
        <f>SUM(D3,D6)</f>
        <v>27859798184</v>
      </c>
      <c r="E9" s="31">
        <v>27987611135</v>
      </c>
      <c r="F9" s="31">
        <f t="shared" ref="F9:K9" si="4">SUM(F3,F6)</f>
        <v>29364558611.952484</v>
      </c>
      <c r="G9" s="31">
        <f t="shared" si="4"/>
        <v>28993154810.802574</v>
      </c>
      <c r="H9" s="31">
        <f t="shared" si="4"/>
        <v>28602256249</v>
      </c>
      <c r="I9" s="31">
        <f t="shared" si="4"/>
        <v>29342871956</v>
      </c>
      <c r="J9" s="31">
        <f t="shared" si="4"/>
        <v>30441011477</v>
      </c>
      <c r="K9" s="31">
        <f t="shared" si="4"/>
        <v>31187561949</v>
      </c>
    </row>
    <row r="11" spans="1:11">
      <c r="A11" s="40"/>
      <c r="B11" s="215" t="s">
        <v>16503</v>
      </c>
      <c r="C11" s="215" t="s">
        <v>16492</v>
      </c>
      <c r="D11" s="215" t="s">
        <v>16494</v>
      </c>
      <c r="E11" s="215" t="s">
        <v>16496</v>
      </c>
      <c r="F11" s="215" t="s">
        <v>16498</v>
      </c>
      <c r="G11" s="215" t="s">
        <v>16499</v>
      </c>
      <c r="H11" s="215" t="s">
        <v>16500</v>
      </c>
      <c r="I11" s="215" t="s">
        <v>16501</v>
      </c>
      <c r="J11" s="215" t="s">
        <v>1</v>
      </c>
      <c r="K11" s="215" t="s">
        <v>2</v>
      </c>
    </row>
    <row r="12" spans="1:11">
      <c r="A12" s="138" t="s">
        <v>16546</v>
      </c>
      <c r="B12" s="40"/>
      <c r="C12" s="57">
        <f t="shared" ref="C12:K12" si="5">C3/B3-1</f>
        <v>-3.5232435229691772E-3</v>
      </c>
      <c r="D12" s="57">
        <f t="shared" si="5"/>
        <v>-3.7282762489157184E-2</v>
      </c>
      <c r="E12" s="57">
        <f t="shared" si="5"/>
        <v>6.0997185130152287E-2</v>
      </c>
      <c r="F12" s="57">
        <f t="shared" si="5"/>
        <v>0.13408088903178461</v>
      </c>
      <c r="G12" s="57">
        <f t="shared" si="5"/>
        <v>4.8250698498653044E-2</v>
      </c>
      <c r="H12" s="57">
        <f t="shared" si="5"/>
        <v>7.7655775808064265E-2</v>
      </c>
      <c r="I12" s="57">
        <f t="shared" si="5"/>
        <v>0.21147139746057664</v>
      </c>
      <c r="J12" s="57">
        <f t="shared" si="5"/>
        <v>1.1583631984930509E-3</v>
      </c>
      <c r="K12" s="57">
        <f t="shared" si="5"/>
        <v>-2.3245729200316201E-2</v>
      </c>
    </row>
    <row r="13" spans="1:11">
      <c r="A13" s="139" t="s">
        <v>16547</v>
      </c>
      <c r="B13" s="40"/>
      <c r="C13" s="40"/>
      <c r="D13" s="40"/>
      <c r="E13" s="40"/>
      <c r="F13" s="57">
        <f t="shared" ref="F13:K13" si="6">F3/B3-1</f>
        <v>0.15431458893561145</v>
      </c>
      <c r="G13" s="57">
        <f t="shared" si="6"/>
        <v>0.21428931108924609</v>
      </c>
      <c r="H13" s="57">
        <f t="shared" si="6"/>
        <v>0.35926296799332347</v>
      </c>
      <c r="I13" s="57">
        <f t="shared" si="6"/>
        <v>0.5520382432958868</v>
      </c>
      <c r="J13" s="57">
        <f t="shared" si="6"/>
        <v>0.37012807667198544</v>
      </c>
      <c r="K13" s="57">
        <f t="shared" si="6"/>
        <v>0.27667785230065189</v>
      </c>
    </row>
    <row r="15" spans="1:11">
      <c r="A15" s="40"/>
      <c r="B15" s="215" t="s">
        <v>16503</v>
      </c>
      <c r="C15" s="215" t="s">
        <v>16492</v>
      </c>
      <c r="D15" s="215" t="s">
        <v>16494</v>
      </c>
      <c r="E15" s="215" t="s">
        <v>16496</v>
      </c>
      <c r="F15" s="215" t="s">
        <v>16498</v>
      </c>
      <c r="G15" s="215" t="s">
        <v>16499</v>
      </c>
      <c r="H15" s="215" t="s">
        <v>16500</v>
      </c>
      <c r="I15" s="215" t="s">
        <v>16501</v>
      </c>
      <c r="J15" s="215" t="s">
        <v>1</v>
      </c>
      <c r="K15" s="215" t="s">
        <v>2</v>
      </c>
    </row>
    <row r="16" spans="1:11">
      <c r="A16" s="138" t="s">
        <v>16531</v>
      </c>
      <c r="B16" s="214"/>
      <c r="C16" s="57">
        <f t="shared" ref="C16:G16" si="7">C6/B6-1</f>
        <v>5.1221290189797486E-2</v>
      </c>
      <c r="D16" s="57">
        <f t="shared" si="7"/>
        <v>1.7361695888897133E-2</v>
      </c>
      <c r="E16" s="57">
        <f t="shared" si="7"/>
        <v>3.2841129344252096E-4</v>
      </c>
      <c r="F16" s="57">
        <f t="shared" si="7"/>
        <v>4.2400536346928197E-2</v>
      </c>
      <c r="G16" s="57">
        <f t="shared" si="7"/>
        <v>-1.7954141039430493E-2</v>
      </c>
      <c r="H16" s="57">
        <f>H6/G6-1</f>
        <v>-2.1958660617192649E-2</v>
      </c>
      <c r="I16" s="57">
        <f>I6/H6-1</f>
        <v>6.8762441924157258E-3</v>
      </c>
      <c r="J16" s="57">
        <f>J6/I6-1</f>
        <v>4.1895991324160331E-2</v>
      </c>
      <c r="K16" s="57">
        <f t="shared" ref="K16" si="8">K6/J6-1</f>
        <v>3.0184245314393454E-2</v>
      </c>
    </row>
    <row r="17" spans="1:11">
      <c r="A17" s="139" t="s">
        <v>16532</v>
      </c>
      <c r="B17" s="214"/>
      <c r="C17" s="40"/>
      <c r="D17" s="40"/>
      <c r="E17" s="40"/>
      <c r="F17" s="57">
        <f t="shared" ref="F17:K17" si="9">F6/B6-1</f>
        <v>0.11518459156729444</v>
      </c>
      <c r="G17" s="57">
        <f t="shared" si="9"/>
        <v>4.1800066594507745E-2</v>
      </c>
      <c r="H17" s="57">
        <f t="shared" si="9"/>
        <v>1.5351832279557609E-3</v>
      </c>
      <c r="I17" s="57">
        <f t="shared" si="9"/>
        <v>8.0909152737342893E-3</v>
      </c>
      <c r="J17" s="57">
        <f t="shared" si="9"/>
        <v>7.6029768699599209E-3</v>
      </c>
      <c r="K17" s="57">
        <f t="shared" si="9"/>
        <v>5.6994134064154434E-2</v>
      </c>
    </row>
    <row r="19" spans="1:11">
      <c r="A19" s="40"/>
      <c r="B19" s="215" t="s">
        <v>16503</v>
      </c>
      <c r="C19" s="215" t="s">
        <v>16492</v>
      </c>
      <c r="D19" s="215" t="s">
        <v>16494</v>
      </c>
      <c r="E19" s="215" t="s">
        <v>16496</v>
      </c>
      <c r="F19" s="215" t="s">
        <v>16498</v>
      </c>
      <c r="G19" s="215" t="s">
        <v>16499</v>
      </c>
      <c r="H19" s="215" t="s">
        <v>16500</v>
      </c>
      <c r="I19" s="215" t="s">
        <v>16501</v>
      </c>
      <c r="J19" s="215" t="s">
        <v>1</v>
      </c>
      <c r="K19" s="215" t="s">
        <v>2</v>
      </c>
    </row>
    <row r="20" spans="1:11">
      <c r="A20" s="138" t="s">
        <v>16548</v>
      </c>
      <c r="B20" s="40"/>
      <c r="C20" s="57">
        <f>C9/B9-1</f>
        <v>4.6970873326148244E-2</v>
      </c>
      <c r="D20" s="57">
        <f>D9/C9-1</f>
        <v>1.3323666684134761E-2</v>
      </c>
      <c r="E20" s="57">
        <f>E9/D9-1</f>
        <v>4.5877199165571536E-3</v>
      </c>
      <c r="F20" s="57">
        <f t="shared" ref="F20:K20" si="10">F9/E9-1</f>
        <v>4.9198463931440672E-2</v>
      </c>
      <c r="G20" s="57">
        <f t="shared" si="10"/>
        <v>-1.2648029417296813E-2</v>
      </c>
      <c r="H20" s="57">
        <f t="shared" si="10"/>
        <v>-1.3482443161270896E-2</v>
      </c>
      <c r="I20" s="57">
        <f t="shared" si="10"/>
        <v>2.5893611348436707E-2</v>
      </c>
      <c r="J20" s="57">
        <f t="shared" si="10"/>
        <v>3.7424404899652375E-2</v>
      </c>
      <c r="K20" s="57">
        <f t="shared" si="10"/>
        <v>2.4524496256113748E-2</v>
      </c>
    </row>
    <row r="21" spans="1:11">
      <c r="A21" s="139" t="s">
        <v>16549</v>
      </c>
      <c r="B21" s="40"/>
      <c r="C21" s="40"/>
      <c r="D21" s="40"/>
      <c r="E21" s="40"/>
      <c r="F21" s="57">
        <f t="shared" ref="F21:K21" si="11">F9/B9-1</f>
        <v>0.1182226810645759</v>
      </c>
      <c r="G21" s="57">
        <f t="shared" si="11"/>
        <v>5.4546402223974777E-2</v>
      </c>
      <c r="H21" s="57">
        <f t="shared" si="11"/>
        <v>2.6649800551189706E-2</v>
      </c>
      <c r="I21" s="57">
        <f t="shared" si="11"/>
        <v>4.8423597657649919E-2</v>
      </c>
      <c r="J21" s="57">
        <f t="shared" si="11"/>
        <v>3.6658234141117241E-2</v>
      </c>
      <c r="K21" s="57">
        <f t="shared" si="11"/>
        <v>7.5687076915817775E-2</v>
      </c>
    </row>
    <row r="23" spans="1:11">
      <c r="H23" s="247">
        <f>G6-F6</f>
        <v>-484960753</v>
      </c>
    </row>
    <row r="24" spans="1:11">
      <c r="D24">
        <v>25875046993</v>
      </c>
    </row>
    <row r="26" spans="1:11">
      <c r="D26" s="31">
        <v>27830970463</v>
      </c>
    </row>
  </sheetData>
  <phoneticPr fontId="20" type="noConversion"/>
  <pageMargins left="0.7" right="0.7" top="0.75" bottom="0.75" header="0.3" footer="0.3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F75461-9461-1649-BD9E-6709CE2D6123}">
  <dimension ref="B2:O26"/>
  <sheetViews>
    <sheetView zoomScale="88" workbookViewId="0">
      <pane xSplit="3" ySplit="2" topLeftCell="J3" activePane="bottomRight" state="frozen"/>
      <selection pane="bottomRight" activeCell="H2" sqref="H2:L2"/>
      <selection pane="bottomLeft" activeCell="A3" sqref="A3"/>
      <selection pane="topRight" activeCell="D1" sqref="D1"/>
    </sheetView>
  </sheetViews>
  <sheetFormatPr defaultColWidth="11" defaultRowHeight="15.95"/>
  <cols>
    <col min="1" max="1" width="3.625" customWidth="1"/>
    <col min="3" max="3" width="16.5" customWidth="1"/>
    <col min="4" max="4" width="17.375" customWidth="1"/>
    <col min="5" max="5" width="17.625" customWidth="1"/>
    <col min="6" max="6" width="17" customWidth="1"/>
    <col min="7" max="7" width="16.5" customWidth="1"/>
    <col min="8" max="8" width="16.625" customWidth="1"/>
    <col min="9" max="9" width="15.125" customWidth="1"/>
    <col min="10" max="10" width="15" bestFit="1" customWidth="1"/>
    <col min="11" max="11" width="16.625" customWidth="1"/>
    <col min="12" max="12" width="15.625" bestFit="1" customWidth="1"/>
  </cols>
  <sheetData>
    <row r="2" spans="2:12" ht="24" customHeight="1">
      <c r="B2" s="358" t="s">
        <v>16511</v>
      </c>
      <c r="C2" s="358"/>
      <c r="D2" s="9" t="s">
        <v>16492</v>
      </c>
      <c r="E2" s="9" t="s">
        <v>16494</v>
      </c>
      <c r="F2" s="9" t="s">
        <v>16496</v>
      </c>
      <c r="G2" s="9" t="s">
        <v>16498</v>
      </c>
      <c r="H2" s="9" t="s">
        <v>16499</v>
      </c>
      <c r="I2" s="9" t="s">
        <v>16500</v>
      </c>
      <c r="J2" s="9" t="s">
        <v>16501</v>
      </c>
      <c r="K2" s="9" t="s">
        <v>1</v>
      </c>
      <c r="L2" s="9" t="s">
        <v>2</v>
      </c>
    </row>
    <row r="3" spans="2:12" ht="24.95" customHeight="1">
      <c r="B3" s="78" t="s">
        <v>16512</v>
      </c>
      <c r="C3" s="2" t="s">
        <v>16513</v>
      </c>
      <c r="D3" s="3"/>
      <c r="E3" s="3">
        <v>26248988879</v>
      </c>
      <c r="F3" s="3">
        <v>26298014150.260651</v>
      </c>
      <c r="G3" s="3">
        <v>27556750526.3013</v>
      </c>
      <c r="H3" s="3">
        <v>27084292538</v>
      </c>
      <c r="I3" s="3">
        <v>26525831998</v>
      </c>
      <c r="J3" s="3">
        <v>26771114196</v>
      </c>
      <c r="K3" s="3">
        <v>27877280552</v>
      </c>
      <c r="L3" s="3">
        <v>28691454680</v>
      </c>
    </row>
    <row r="4" spans="2:12">
      <c r="B4" s="78"/>
      <c r="C4" s="1" t="s">
        <v>16514</v>
      </c>
      <c r="D4" s="8" t="e">
        <f t="shared" ref="D4:H4" si="0">D3/D9</f>
        <v>#DIV/0!</v>
      </c>
      <c r="E4" s="8">
        <f t="shared" si="0"/>
        <v>0.94218158744864511</v>
      </c>
      <c r="F4" s="8">
        <f t="shared" si="0"/>
        <v>0.9396305395012019</v>
      </c>
      <c r="G4" s="8">
        <f t="shared" si="0"/>
        <v>0.93843571396807313</v>
      </c>
      <c r="H4" s="8">
        <f t="shared" si="0"/>
        <v>0.93416162244352319</v>
      </c>
      <c r="I4" s="8">
        <f>I3/I9</f>
        <v>0.92740348058826316</v>
      </c>
      <c r="J4" s="8">
        <f>J3/J9</f>
        <v>0.91235494044835208</v>
      </c>
      <c r="K4" s="8">
        <f>K3/K9</f>
        <v>0.91578036337796953</v>
      </c>
      <c r="L4" s="8">
        <f t="shared" ref="L4" si="1">L3/L9</f>
        <v>0.91996465536223049</v>
      </c>
    </row>
    <row r="5" spans="2:12" ht="29.1" customHeight="1">
      <c r="B5" s="79" t="s">
        <v>16515</v>
      </c>
      <c r="C5" s="2" t="s">
        <v>16513</v>
      </c>
      <c r="D5" s="3"/>
      <c r="E5" s="3">
        <v>1517981973</v>
      </c>
      <c r="F5" s="3">
        <v>1600581871.6337843</v>
      </c>
      <c r="G5" s="3">
        <v>1725879113.3718033</v>
      </c>
      <c r="H5" s="3">
        <v>1831161419</v>
      </c>
      <c r="I5" s="3">
        <v>1994255302</v>
      </c>
      <c r="J5" s="3">
        <v>2165274782</v>
      </c>
      <c r="K5" s="3">
        <v>2221137824</v>
      </c>
      <c r="L5" s="3">
        <v>2181383416</v>
      </c>
    </row>
    <row r="6" spans="2:12">
      <c r="B6" s="79"/>
      <c r="C6" s="1" t="s">
        <v>16514</v>
      </c>
      <c r="D6" s="8" t="e">
        <f t="shared" ref="D6:H6" si="2">D5/D9</f>
        <v>#DIV/0!</v>
      </c>
      <c r="E6" s="8">
        <f t="shared" si="2"/>
        <v>5.4486466950495839E-2</v>
      </c>
      <c r="F6" s="8">
        <f t="shared" si="2"/>
        <v>5.7188942061018315E-2</v>
      </c>
      <c r="G6" s="8">
        <f t="shared" si="2"/>
        <v>5.8774222905339103E-2</v>
      </c>
      <c r="H6" s="8">
        <f t="shared" si="2"/>
        <v>6.3158405180013644E-2</v>
      </c>
      <c r="I6" s="8">
        <f>I5/I9</f>
        <v>6.9723705872669531E-2</v>
      </c>
      <c r="J6" s="8">
        <f>J5/J9</f>
        <v>7.379218998218226E-2</v>
      </c>
      <c r="K6" s="8">
        <f>K5/K9</f>
        <v>7.2965309502879105E-2</v>
      </c>
      <c r="L6" s="8">
        <f t="shared" ref="L6" si="3">L5/L9</f>
        <v>6.9944018694604759E-2</v>
      </c>
    </row>
    <row r="7" spans="2:12" ht="21.95" customHeight="1">
      <c r="B7" s="80" t="s">
        <v>16516</v>
      </c>
      <c r="C7" s="2" t="s">
        <v>16513</v>
      </c>
      <c r="D7" s="3"/>
      <c r="E7" s="3">
        <v>92827332</v>
      </c>
      <c r="F7" s="3">
        <v>89015113.244719952</v>
      </c>
      <c r="G7" s="3">
        <v>81928972.211543798</v>
      </c>
      <c r="H7" s="3">
        <v>77700854</v>
      </c>
      <c r="I7" s="3">
        <v>82168949</v>
      </c>
      <c r="J7" s="3">
        <v>406482978</v>
      </c>
      <c r="K7" s="3">
        <v>342593101</v>
      </c>
      <c r="L7" s="3">
        <v>314723853</v>
      </c>
    </row>
    <row r="8" spans="2:12">
      <c r="B8" s="80"/>
      <c r="C8" s="1" t="s">
        <v>16514</v>
      </c>
      <c r="D8" s="8" t="e">
        <f t="shared" ref="D8:H8" si="4">D7/D9</f>
        <v>#DIV/0!</v>
      </c>
      <c r="E8" s="8">
        <f t="shared" si="4"/>
        <v>3.3319456008590589E-3</v>
      </c>
      <c r="F8" s="8">
        <f t="shared" si="4"/>
        <v>3.1805184377797511E-3</v>
      </c>
      <c r="G8" s="8">
        <f t="shared" si="4"/>
        <v>2.7900631265877392E-3</v>
      </c>
      <c r="H8" s="8">
        <f t="shared" si="4"/>
        <v>2.6799723764631611E-3</v>
      </c>
      <c r="I8" s="8">
        <f>I7/I9</f>
        <v>2.8728135390673178E-3</v>
      </c>
      <c r="J8" s="8">
        <f>J7/J9</f>
        <v>1.3852869569465669E-2</v>
      </c>
      <c r="K8" s="8">
        <f>K7/K9</f>
        <v>1.1254327119151397E-2</v>
      </c>
      <c r="L8" s="8">
        <f t="shared" ref="L8" si="5">L7/L9</f>
        <v>1.0091325943164703E-2</v>
      </c>
    </row>
    <row r="9" spans="2:12" ht="26.1" customHeight="1">
      <c r="B9" s="359" t="s">
        <v>16517</v>
      </c>
      <c r="C9" s="359"/>
      <c r="D9" s="3">
        <f t="shared" ref="D9:I9" si="6">SUM(D3,D5,D7)</f>
        <v>0</v>
      </c>
      <c r="E9" s="283">
        <f t="shared" si="6"/>
        <v>27859798184</v>
      </c>
      <c r="F9" s="283">
        <f t="shared" si="6"/>
        <v>27987611135.139156</v>
      </c>
      <c r="G9" s="282">
        <f t="shared" si="6"/>
        <v>29364558611.884647</v>
      </c>
      <c r="H9" s="282">
        <f t="shared" si="6"/>
        <v>28993154811</v>
      </c>
      <c r="I9" s="282">
        <f t="shared" si="6"/>
        <v>28602256249</v>
      </c>
      <c r="J9" s="282">
        <f t="shared" ref="J9:K9" si="7">SUM(J3,J5,J7)</f>
        <v>29342871956</v>
      </c>
      <c r="K9" s="282">
        <f t="shared" si="7"/>
        <v>30441011477</v>
      </c>
      <c r="L9" s="282">
        <f>SUM(L3,L5,L7)</f>
        <v>31187561949</v>
      </c>
    </row>
    <row r="11" spans="2:12">
      <c r="B11" s="360" t="s">
        <v>16512</v>
      </c>
      <c r="C11" s="146" t="s">
        <v>16509</v>
      </c>
      <c r="D11" s="8"/>
      <c r="E11" s="8" t="e">
        <f t="shared" ref="E11:H11" si="8">E3/D3-1</f>
        <v>#DIV/0!</v>
      </c>
      <c r="F11" s="8">
        <f>F3/E3-1</f>
        <v>1.8677013231496176E-3</v>
      </c>
      <c r="G11" s="8">
        <f t="shared" si="8"/>
        <v>4.7864312827901268E-2</v>
      </c>
      <c r="H11" s="8">
        <f t="shared" si="8"/>
        <v>-1.7144909297283295E-2</v>
      </c>
      <c r="I11" s="8">
        <f>I3/H3-1</f>
        <v>-2.06193512057391E-2</v>
      </c>
      <c r="J11" s="8">
        <f>J3/I3-1</f>
        <v>9.2469181746492879E-3</v>
      </c>
      <c r="K11" s="8">
        <f>K3/J3-1</f>
        <v>4.1319399256280365E-2</v>
      </c>
      <c r="L11" s="8">
        <f t="shared" ref="L11" si="9">L3/K3-1</f>
        <v>2.9205651049115211E-2</v>
      </c>
    </row>
    <row r="12" spans="2:12">
      <c r="B12" s="360"/>
      <c r="C12" s="248" t="s">
        <v>16510</v>
      </c>
      <c r="D12" s="8"/>
      <c r="E12" s="8"/>
      <c r="F12" s="8"/>
      <c r="G12" s="8" t="e">
        <f>G3/#REF!-1</f>
        <v>#REF!</v>
      </c>
      <c r="H12" s="8" t="e">
        <f>H3/D3-1</f>
        <v>#DIV/0!</v>
      </c>
      <c r="I12" s="8">
        <f>I3/E3-1</f>
        <v>1.0546810784832994E-2</v>
      </c>
      <c r="J12" s="8">
        <f>J3/F3-1</f>
        <v>1.7989953273131798E-2</v>
      </c>
      <c r="K12" s="8">
        <f>K3/G3-1</f>
        <v>1.1631633613432557E-2</v>
      </c>
      <c r="L12" s="8">
        <f>L3/H3-1</f>
        <v>5.9339269790603E-2</v>
      </c>
    </row>
    <row r="14" spans="2:12">
      <c r="B14" s="361" t="s">
        <v>16518</v>
      </c>
      <c r="C14" s="146" t="s">
        <v>16509</v>
      </c>
      <c r="D14" s="8"/>
      <c r="E14" s="8" t="e">
        <f t="shared" ref="E14:H14" si="10">E5/D5-1</f>
        <v>#DIV/0!</v>
      </c>
      <c r="F14" s="8">
        <f t="shared" si="10"/>
        <v>5.4414281660105202E-2</v>
      </c>
      <c r="G14" s="8">
        <f t="shared" si="10"/>
        <v>7.8282307177528265E-2</v>
      </c>
      <c r="H14" s="8">
        <f t="shared" si="10"/>
        <v>6.1002132080102411E-2</v>
      </c>
      <c r="I14" s="8">
        <f>I5/H5-1</f>
        <v>8.9065814355714146E-2</v>
      </c>
      <c r="J14" s="8">
        <f>J5/I5-1</f>
        <v>8.5756061337025402E-2</v>
      </c>
      <c r="K14" s="8">
        <f>K5/J5-1</f>
        <v>2.5799516285134549E-2</v>
      </c>
      <c r="L14" s="8">
        <f t="shared" ref="L14" si="11">L5/K5-1</f>
        <v>-1.7898217557885343E-2</v>
      </c>
    </row>
    <row r="15" spans="2:12">
      <c r="B15" s="361"/>
      <c r="C15" s="248" t="s">
        <v>16510</v>
      </c>
      <c r="D15" s="8"/>
      <c r="E15" s="8"/>
      <c r="F15" s="8"/>
      <c r="G15" s="8" t="e">
        <f>G6/#REF!-1</f>
        <v>#REF!</v>
      </c>
      <c r="H15" s="8" t="e">
        <f t="shared" ref="H15" si="12">H6/D6-1</f>
        <v>#DIV/0!</v>
      </c>
      <c r="I15" s="8">
        <f>I6/E6-1</f>
        <v>0.27965180667738321</v>
      </c>
      <c r="J15" s="8">
        <f>J6/F6-1</f>
        <v>0.29032269740973593</v>
      </c>
      <c r="K15" s="8">
        <f>K6/G6-1</f>
        <v>0.24145085882966</v>
      </c>
      <c r="L15" s="8">
        <f t="shared" ref="L15" si="13">L6/H6-1</f>
        <v>0.10743801233186323</v>
      </c>
    </row>
    <row r="17" spans="2:15">
      <c r="B17" s="362" t="s">
        <v>16516</v>
      </c>
      <c r="C17" s="146" t="s">
        <v>16509</v>
      </c>
      <c r="D17" s="8"/>
      <c r="E17" s="8" t="e">
        <f t="shared" ref="E17:H17" si="14">E7/D7-1</f>
        <v>#DIV/0!</v>
      </c>
      <c r="F17" s="8">
        <f t="shared" si="14"/>
        <v>-4.106784794030327E-2</v>
      </c>
      <c r="G17" s="8">
        <f t="shared" si="14"/>
        <v>-7.9606044129775677E-2</v>
      </c>
      <c r="H17" s="8">
        <f t="shared" si="14"/>
        <v>-5.1607118915475092E-2</v>
      </c>
      <c r="I17" s="8">
        <f>I7/H7-1</f>
        <v>5.7503808130602962E-2</v>
      </c>
      <c r="J17" s="8">
        <f>J7/I7-1</f>
        <v>3.9469170890819107</v>
      </c>
      <c r="K17" s="8">
        <f>K7/J7-1</f>
        <v>-0.15717725085157197</v>
      </c>
      <c r="L17" s="8">
        <f t="shared" ref="L17" si="15">L7/K7-1</f>
        <v>-8.1347954522878685E-2</v>
      </c>
    </row>
    <row r="18" spans="2:15">
      <c r="B18" s="362"/>
      <c r="C18" s="248" t="s">
        <v>16510</v>
      </c>
      <c r="D18" s="8"/>
      <c r="E18" s="8"/>
      <c r="F18" s="8"/>
      <c r="G18" s="8" t="e">
        <f>G7/#REF!-1</f>
        <v>#REF!</v>
      </c>
      <c r="H18" s="8" t="e">
        <f t="shared" ref="H18" si="16">H7/D7-1</f>
        <v>#DIV/0!</v>
      </c>
      <c r="I18" s="8">
        <f>I7/E7-1</f>
        <v>-0.11481944778936448</v>
      </c>
      <c r="J18" s="8">
        <f>J7/F7-1</f>
        <v>3.566449035260999</v>
      </c>
      <c r="K18" s="8">
        <f>K7/G7-1</f>
        <v>3.1815867055601679</v>
      </c>
      <c r="L18" s="8">
        <f t="shared" ref="L18" si="17">L7/H7-1</f>
        <v>3.0504555200899075</v>
      </c>
    </row>
    <row r="20" spans="2:15">
      <c r="I20" s="281"/>
      <c r="J20" s="281"/>
      <c r="K20" s="281"/>
    </row>
    <row r="21" spans="2:15">
      <c r="C21" s="373" t="s">
        <v>16550</v>
      </c>
      <c r="D21" s="373"/>
      <c r="E21" s="284">
        <f>'Tab 5. Total Domestic-MVoice'!D9</f>
        <v>27859798184</v>
      </c>
      <c r="F21" s="284">
        <f>'Tab 5. Total Domestic-MVoice'!E9</f>
        <v>27987611135</v>
      </c>
      <c r="G21" s="284">
        <f>'Tab 5. Total Domestic-MVoice'!F9</f>
        <v>29364558611.952484</v>
      </c>
      <c r="H21" s="284">
        <f>'Tab 5. Total Domestic-MVoice'!G9</f>
        <v>28993154810.802574</v>
      </c>
      <c r="I21" s="284">
        <f>'Tab 5. Total Domestic-MVoice'!H9</f>
        <v>28602256249</v>
      </c>
      <c r="J21" s="284">
        <f>'Tab 5. Total Domestic-MVoice'!I9</f>
        <v>29342871956</v>
      </c>
      <c r="K21" s="284">
        <f>'Tab 5. Total Domestic-MVoice'!J9</f>
        <v>30441011477</v>
      </c>
      <c r="L21" s="284">
        <f>'Tab 5. Total Domestic-MVoice'!K9</f>
        <v>31187561949</v>
      </c>
    </row>
    <row r="22" spans="2:15">
      <c r="E22" s="77"/>
      <c r="F22" s="77"/>
      <c r="G22" s="77"/>
      <c r="H22" s="77"/>
      <c r="I22" s="285"/>
      <c r="L22" s="77"/>
    </row>
    <row r="23" spans="2:15">
      <c r="E23" s="284">
        <f>E9-E21</f>
        <v>0</v>
      </c>
      <c r="F23" s="284">
        <f t="shared" ref="F23:J23" si="18">F9-F21</f>
        <v>0.13915634155273438</v>
      </c>
      <c r="G23" s="286">
        <f t="shared" si="18"/>
        <v>-6.7836761474609375E-2</v>
      </c>
      <c r="H23" s="286">
        <f t="shared" si="18"/>
        <v>0.19742584228515625</v>
      </c>
      <c r="I23" s="286">
        <f t="shared" si="18"/>
        <v>0</v>
      </c>
      <c r="J23" s="286">
        <f t="shared" si="18"/>
        <v>0</v>
      </c>
      <c r="K23" s="286">
        <f t="shared" ref="K23:L23" si="19">K9-K21</f>
        <v>0</v>
      </c>
      <c r="L23" s="336">
        <f t="shared" si="19"/>
        <v>0</v>
      </c>
    </row>
    <row r="25" spans="2:15">
      <c r="O25" t="s">
        <v>16551</v>
      </c>
    </row>
    <row r="26" spans="2:15">
      <c r="E26">
        <v>92827332.054144993</v>
      </c>
    </row>
  </sheetData>
  <mergeCells count="6">
    <mergeCell ref="C21:D21"/>
    <mergeCell ref="B2:C2"/>
    <mergeCell ref="B9:C9"/>
    <mergeCell ref="B11:B12"/>
    <mergeCell ref="B14:B15"/>
    <mergeCell ref="B17:B18"/>
  </mergeCells>
  <phoneticPr fontId="20" type="noConversion"/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856076-C98A-FC47-9E44-2F068B9FCBF6}">
  <dimension ref="A2:K14"/>
  <sheetViews>
    <sheetView workbookViewId="0">
      <pane xSplit="1" ySplit="2" topLeftCell="C3" activePane="bottomRight" state="frozen"/>
      <selection pane="bottomRight" activeCell="L31" sqref="L31"/>
      <selection pane="bottomLeft" activeCell="A3" sqref="A3"/>
      <selection pane="topRight" activeCell="B1" sqref="B1"/>
    </sheetView>
  </sheetViews>
  <sheetFormatPr defaultColWidth="11" defaultRowHeight="15.95"/>
  <cols>
    <col min="1" max="1" width="23.875" customWidth="1"/>
    <col min="2" max="6" width="9.875" bestFit="1" customWidth="1"/>
    <col min="7" max="7" width="11.875" customWidth="1"/>
    <col min="11" max="11" width="12" customWidth="1"/>
  </cols>
  <sheetData>
    <row r="2" spans="1:11" ht="23.1" customHeight="1">
      <c r="A2" s="215" t="s">
        <v>16530</v>
      </c>
      <c r="B2" s="215" t="s">
        <v>16503</v>
      </c>
      <c r="C2" s="215" t="s">
        <v>16492</v>
      </c>
      <c r="D2" s="215" t="s">
        <v>16494</v>
      </c>
      <c r="E2" s="215" t="s">
        <v>16496</v>
      </c>
      <c r="F2" s="215" t="s">
        <v>16498</v>
      </c>
      <c r="G2" s="215" t="s">
        <v>16499</v>
      </c>
      <c r="H2" s="215" t="s">
        <v>16500</v>
      </c>
      <c r="I2" s="215" t="s">
        <v>16501</v>
      </c>
      <c r="J2" s="215" t="s">
        <v>1</v>
      </c>
      <c r="K2" s="215" t="s">
        <v>2</v>
      </c>
    </row>
    <row r="3" spans="1:11">
      <c r="A3" s="2" t="s">
        <v>16468</v>
      </c>
      <c r="B3" s="3">
        <v>41433562</v>
      </c>
      <c r="C3" s="3">
        <v>37418879</v>
      </c>
      <c r="D3" s="3">
        <v>34651709</v>
      </c>
      <c r="E3" s="3">
        <v>36210403</v>
      </c>
      <c r="F3" s="3">
        <v>41448117</v>
      </c>
      <c r="G3" s="3">
        <v>41329257</v>
      </c>
      <c r="H3" s="3">
        <v>40574561</v>
      </c>
      <c r="I3" s="3">
        <v>36763322</v>
      </c>
      <c r="J3" s="3">
        <v>34401458.979999997</v>
      </c>
      <c r="K3" s="3">
        <v>29121221</v>
      </c>
    </row>
    <row r="4" spans="1:11">
      <c r="A4" s="2" t="s">
        <v>16535</v>
      </c>
      <c r="B4" s="8">
        <v>-0.20039999999999999</v>
      </c>
      <c r="C4" s="38">
        <f t="shared" ref="C4:K4" si="0">C3/B3-1</f>
        <v>-9.6894469271070593E-2</v>
      </c>
      <c r="D4" s="38">
        <f t="shared" si="0"/>
        <v>-7.395117314978894E-2</v>
      </c>
      <c r="E4" s="38">
        <f t="shared" si="0"/>
        <v>4.4981735244284726E-2</v>
      </c>
      <c r="F4" s="38">
        <f t="shared" si="0"/>
        <v>0.14464666410920635</v>
      </c>
      <c r="G4" s="38">
        <f t="shared" si="0"/>
        <v>-2.8676815402736144E-3</v>
      </c>
      <c r="H4" s="38">
        <f t="shared" si="0"/>
        <v>-1.8260575069133256E-2</v>
      </c>
      <c r="I4" s="38">
        <f t="shared" si="0"/>
        <v>-9.3931737178869268E-2</v>
      </c>
      <c r="J4" s="38">
        <f t="shared" si="0"/>
        <v>-6.4245092432071327E-2</v>
      </c>
      <c r="K4" s="38">
        <f t="shared" si="0"/>
        <v>-0.15348878031800262</v>
      </c>
    </row>
    <row r="5" spans="1:11">
      <c r="A5" s="2" t="s">
        <v>16469</v>
      </c>
      <c r="B5" s="3">
        <v>66062017</v>
      </c>
      <c r="C5" s="3">
        <v>63299390</v>
      </c>
      <c r="D5" s="3">
        <v>57837414</v>
      </c>
      <c r="E5" s="3">
        <v>41443043</v>
      </c>
      <c r="F5" s="3">
        <v>62675957</v>
      </c>
      <c r="G5" s="3">
        <v>104246439</v>
      </c>
      <c r="H5" s="3">
        <v>83599789</v>
      </c>
      <c r="I5" s="3">
        <v>81869771</v>
      </c>
      <c r="J5" s="3">
        <v>76532385.930000007</v>
      </c>
      <c r="K5" s="3">
        <v>90126202</v>
      </c>
    </row>
    <row r="6" spans="1:11">
      <c r="A6" s="2" t="s">
        <v>16535</v>
      </c>
      <c r="B6" s="8">
        <v>-1.5599999999999999E-2</v>
      </c>
      <c r="C6" s="8">
        <v>-4.1799999999999997E-2</v>
      </c>
      <c r="D6" s="37">
        <v>-8.6300000000000002E-2</v>
      </c>
      <c r="E6" s="37">
        <v>-0.28349999999999997</v>
      </c>
      <c r="F6" s="8">
        <v>0.51229999999999998</v>
      </c>
      <c r="G6" s="38">
        <f>G5/F5-1</f>
        <v>0.66326042696085197</v>
      </c>
      <c r="H6" s="38">
        <f>H5/G5-1</f>
        <v>-0.19805616573627038</v>
      </c>
      <c r="I6" s="38">
        <f>I5/H5-1</f>
        <v>-2.0694047445502517E-2</v>
      </c>
      <c r="J6" s="38">
        <f>J5/I5-1</f>
        <v>-6.5193599601005237E-2</v>
      </c>
      <c r="K6" s="38">
        <f>K5/J5-1</f>
        <v>0.1776217467260659</v>
      </c>
    </row>
    <row r="8" spans="1:11">
      <c r="B8" s="215" t="s">
        <v>16503</v>
      </c>
      <c r="C8" s="215" t="s">
        <v>16492</v>
      </c>
      <c r="D8" s="215" t="s">
        <v>16494</v>
      </c>
      <c r="E8" s="215" t="s">
        <v>16496</v>
      </c>
      <c r="F8" s="215" t="s">
        <v>16498</v>
      </c>
      <c r="G8" s="215" t="s">
        <v>16499</v>
      </c>
      <c r="H8" s="215" t="s">
        <v>16500</v>
      </c>
      <c r="I8" s="215" t="s">
        <v>16501</v>
      </c>
      <c r="J8" s="215" t="s">
        <v>1</v>
      </c>
      <c r="K8" s="215" t="s">
        <v>2</v>
      </c>
    </row>
    <row r="9" spans="1:11">
      <c r="A9" s="141" t="s">
        <v>16552</v>
      </c>
      <c r="B9" s="40"/>
      <c r="C9" s="57">
        <f t="shared" ref="C9:K9" si="1">C3/B3-1</f>
        <v>-9.6894469271070593E-2</v>
      </c>
      <c r="D9" s="57">
        <f t="shared" si="1"/>
        <v>-7.395117314978894E-2</v>
      </c>
      <c r="E9" s="57">
        <f t="shared" si="1"/>
        <v>4.4981735244284726E-2</v>
      </c>
      <c r="F9" s="57">
        <f t="shared" si="1"/>
        <v>0.14464666410920635</v>
      </c>
      <c r="G9" s="57">
        <f t="shared" si="1"/>
        <v>-2.8676815402736144E-3</v>
      </c>
      <c r="H9" s="57">
        <f t="shared" si="1"/>
        <v>-1.8260575069133256E-2</v>
      </c>
      <c r="I9" s="57">
        <f t="shared" si="1"/>
        <v>-9.3931737178869268E-2</v>
      </c>
      <c r="J9" s="57">
        <f t="shared" si="1"/>
        <v>-6.4245092432071327E-2</v>
      </c>
      <c r="K9" s="57">
        <f t="shared" si="1"/>
        <v>-0.15348878031800262</v>
      </c>
    </row>
    <row r="10" spans="1:11">
      <c r="A10" s="141" t="s">
        <v>16553</v>
      </c>
      <c r="B10" s="40"/>
      <c r="C10" s="40"/>
      <c r="D10" s="40"/>
      <c r="E10" s="40"/>
      <c r="F10" s="57">
        <f t="shared" ref="F10:K10" si="2">F3/B3-1</f>
        <v>3.5128526965655382E-4</v>
      </c>
      <c r="G10" s="57">
        <f t="shared" si="2"/>
        <v>0.10450280993185279</v>
      </c>
      <c r="H10" s="57">
        <f t="shared" si="2"/>
        <v>0.17092524931454323</v>
      </c>
      <c r="I10" s="57">
        <f t="shared" si="2"/>
        <v>1.5269617408014025E-2</v>
      </c>
      <c r="J10" s="57">
        <f t="shared" si="2"/>
        <v>-0.17001153562657634</v>
      </c>
      <c r="K10" s="57">
        <f t="shared" si="2"/>
        <v>-0.29538484081627692</v>
      </c>
    </row>
    <row r="12" spans="1:11">
      <c r="B12" s="215" t="s">
        <v>16503</v>
      </c>
      <c r="C12" s="215" t="s">
        <v>16492</v>
      </c>
      <c r="D12" s="215" t="s">
        <v>16494</v>
      </c>
      <c r="E12" s="215" t="s">
        <v>16496</v>
      </c>
      <c r="F12" s="215" t="s">
        <v>16498</v>
      </c>
      <c r="G12" s="215" t="s">
        <v>16499</v>
      </c>
      <c r="H12" s="215" t="s">
        <v>16500</v>
      </c>
      <c r="I12" s="215" t="s">
        <v>16501</v>
      </c>
      <c r="J12" s="215" t="s">
        <v>1</v>
      </c>
      <c r="K12" s="215" t="s">
        <v>2</v>
      </c>
    </row>
    <row r="13" spans="1:11">
      <c r="A13" s="140" t="s">
        <v>16554</v>
      </c>
      <c r="B13" s="40"/>
      <c r="C13" s="57">
        <f t="shared" ref="C13:K13" si="3">C5/B5-1</f>
        <v>-4.1818689853202584E-2</v>
      </c>
      <c r="D13" s="57">
        <f t="shared" si="3"/>
        <v>-8.6287972127377488E-2</v>
      </c>
      <c r="E13" s="57">
        <f t="shared" si="3"/>
        <v>-0.28345615521468503</v>
      </c>
      <c r="F13" s="57">
        <f t="shared" si="3"/>
        <v>0.51233964648783159</v>
      </c>
      <c r="G13" s="57">
        <f t="shared" si="3"/>
        <v>0.66326042696085197</v>
      </c>
      <c r="H13" s="57">
        <f t="shared" si="3"/>
        <v>-0.19805616573627038</v>
      </c>
      <c r="I13" s="57">
        <f t="shared" si="3"/>
        <v>-2.0694047445502517E-2</v>
      </c>
      <c r="J13" s="57">
        <f t="shared" si="3"/>
        <v>-6.5193599601005237E-2</v>
      </c>
      <c r="K13" s="57">
        <f t="shared" si="3"/>
        <v>0.1776217467260659</v>
      </c>
    </row>
    <row r="14" spans="1:11">
      <c r="A14" s="140" t="s">
        <v>16555</v>
      </c>
      <c r="B14" s="40"/>
      <c r="C14" s="40"/>
      <c r="D14" s="40"/>
      <c r="E14" s="40"/>
      <c r="F14" s="57">
        <f t="shared" ref="F14:K14" si="4">F5/B5-1</f>
        <v>-5.125577682558502E-2</v>
      </c>
      <c r="G14" s="57">
        <f t="shared" si="4"/>
        <v>0.64687904575383737</v>
      </c>
      <c r="H14" s="57">
        <f t="shared" si="4"/>
        <v>0.44542750476361204</v>
      </c>
      <c r="I14" s="57">
        <f t="shared" si="4"/>
        <v>0.97547682490400134</v>
      </c>
      <c r="J14" s="57">
        <f t="shared" si="4"/>
        <v>0.2210804524293104</v>
      </c>
      <c r="K14" s="57">
        <f t="shared" si="4"/>
        <v>-0.13545054522198119</v>
      </c>
    </row>
  </sheetData>
  <phoneticPr fontId="20" type="noConversion"/>
  <pageMargins left="0.7" right="0.7" top="0.75" bottom="0.75" header="0.3" footer="0.3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952B9B-C1DF-F744-9969-63D1C8D714B4}">
  <dimension ref="B2:L10"/>
  <sheetViews>
    <sheetView workbookViewId="0">
      <pane xSplit="2" ySplit="2" topLeftCell="D3" activePane="bottomRight" state="frozen"/>
      <selection pane="bottomRight" activeCell="H9" sqref="H9:L9"/>
      <selection pane="bottomLeft" activeCell="A3" sqref="A3"/>
      <selection pane="topRight" activeCell="C1" sqref="C1"/>
    </sheetView>
  </sheetViews>
  <sheetFormatPr defaultColWidth="11" defaultRowHeight="15.95"/>
  <cols>
    <col min="1" max="1" width="3" customWidth="1"/>
    <col min="2" max="2" width="24.875" customWidth="1"/>
    <col min="3" max="6" width="13.125" bestFit="1" customWidth="1"/>
    <col min="7" max="7" width="13.5" bestFit="1" customWidth="1"/>
    <col min="8" max="8" width="14.125" customWidth="1"/>
    <col min="9" max="9" width="14" customWidth="1"/>
    <col min="10" max="10" width="14.125" customWidth="1"/>
    <col min="11" max="11" width="13.625" customWidth="1"/>
    <col min="12" max="12" width="13" customWidth="1"/>
  </cols>
  <sheetData>
    <row r="2" spans="2:12" ht="21" customHeight="1">
      <c r="B2" s="9" t="s">
        <v>16530</v>
      </c>
      <c r="C2" s="9" t="s">
        <v>16503</v>
      </c>
      <c r="D2" s="9" t="s">
        <v>16492</v>
      </c>
      <c r="E2" s="9" t="s">
        <v>16494</v>
      </c>
      <c r="F2" s="9" t="s">
        <v>16496</v>
      </c>
      <c r="G2" s="9" t="s">
        <v>16498</v>
      </c>
      <c r="H2" s="9" t="s">
        <v>16499</v>
      </c>
      <c r="I2" s="9" t="s">
        <v>16500</v>
      </c>
      <c r="J2" s="9" t="s">
        <v>16501</v>
      </c>
      <c r="K2" s="9" t="s">
        <v>1</v>
      </c>
      <c r="L2" s="9" t="s">
        <v>2</v>
      </c>
    </row>
    <row r="3" spans="2:12" ht="23.1" customHeight="1">
      <c r="B3" s="2" t="s">
        <v>16556</v>
      </c>
      <c r="C3" s="3">
        <v>26260027729</v>
      </c>
      <c r="D3" s="3">
        <v>27493484165</v>
      </c>
      <c r="E3" s="3">
        <v>27830970463</v>
      </c>
      <c r="F3" s="3">
        <v>27987611135</v>
      </c>
      <c r="G3" s="3">
        <v>29364558611.952484</v>
      </c>
      <c r="H3" s="3">
        <v>28993154810.802574</v>
      </c>
      <c r="I3" s="3">
        <v>28602256249</v>
      </c>
      <c r="J3" s="3">
        <v>29342871956</v>
      </c>
      <c r="K3" s="3">
        <v>30441011477</v>
      </c>
      <c r="L3" s="3">
        <v>31187561949</v>
      </c>
    </row>
    <row r="4" spans="2:12" ht="23.1" customHeight="1">
      <c r="B4" s="2" t="s">
        <v>16469</v>
      </c>
      <c r="C4" s="3">
        <v>66062017</v>
      </c>
      <c r="D4" s="3">
        <v>63299390</v>
      </c>
      <c r="E4" s="3">
        <v>57837414</v>
      </c>
      <c r="F4" s="3">
        <v>41443043</v>
      </c>
      <c r="G4" s="3">
        <v>62675957</v>
      </c>
      <c r="H4" s="3">
        <v>104246439</v>
      </c>
      <c r="I4" s="3">
        <v>83599789</v>
      </c>
      <c r="J4" s="3">
        <v>81869771</v>
      </c>
      <c r="K4" s="3">
        <v>76532385.930000007</v>
      </c>
      <c r="L4" s="3">
        <v>90126202</v>
      </c>
    </row>
    <row r="5" spans="2:12" ht="32.1" customHeight="1">
      <c r="B5" s="216" t="s">
        <v>16557</v>
      </c>
      <c r="C5" s="31">
        <f t="shared" ref="C5:I5" si="0">SUM(C3:C4)</f>
        <v>26326089746</v>
      </c>
      <c r="D5" s="31">
        <f t="shared" si="0"/>
        <v>27556783555</v>
      </c>
      <c r="E5" s="31">
        <f t="shared" si="0"/>
        <v>27888807877</v>
      </c>
      <c r="F5" s="31">
        <f t="shared" si="0"/>
        <v>28029054178</v>
      </c>
      <c r="G5" s="31">
        <f t="shared" si="0"/>
        <v>29427234568.952484</v>
      </c>
      <c r="H5" s="31">
        <f t="shared" si="0"/>
        <v>29097401249.802574</v>
      </c>
      <c r="I5" s="31">
        <f t="shared" si="0"/>
        <v>28685856038</v>
      </c>
      <c r="J5" s="31">
        <f>SUM(J3:J4)</f>
        <v>29424741727</v>
      </c>
      <c r="K5" s="31">
        <f t="shared" ref="K5:L5" si="1">SUM(K3:K4)</f>
        <v>30517543862.93</v>
      </c>
      <c r="L5" s="31">
        <f t="shared" si="1"/>
        <v>31277688151</v>
      </c>
    </row>
    <row r="6" spans="2:12" ht="27.95">
      <c r="B6" s="2" t="s">
        <v>16558</v>
      </c>
      <c r="C6" s="3">
        <v>33175723</v>
      </c>
      <c r="D6" s="3">
        <v>34254361</v>
      </c>
      <c r="E6" s="3">
        <v>36560983</v>
      </c>
      <c r="F6" s="3">
        <v>38131609</v>
      </c>
      <c r="G6" s="3">
        <v>38756657</v>
      </c>
      <c r="H6" s="3">
        <v>39695383</v>
      </c>
      <c r="I6" s="3">
        <v>40791195</v>
      </c>
      <c r="J6" s="3">
        <v>41265451</v>
      </c>
      <c r="K6" s="3">
        <v>42590561</v>
      </c>
      <c r="L6" s="3">
        <v>43516290</v>
      </c>
    </row>
    <row r="7" spans="2:12" ht="27.95">
      <c r="B7" s="159" t="s">
        <v>16470</v>
      </c>
      <c r="C7" s="71">
        <f t="shared" ref="C7:I7" si="2">C5/C6</f>
        <v>793.53477077198886</v>
      </c>
      <c r="D7" s="71">
        <f t="shared" si="2"/>
        <v>804.47518945105992</v>
      </c>
      <c r="E7" s="71">
        <f>E5/E6</f>
        <v>762.80246286047611</v>
      </c>
      <c r="F7" s="71">
        <f>F5/F6</f>
        <v>735.06088290163677</v>
      </c>
      <c r="G7" s="71">
        <f>G5/G6</f>
        <v>759.28206524501024</v>
      </c>
      <c r="H7" s="71">
        <f>H5/H6</f>
        <v>733.01726928299377</v>
      </c>
      <c r="I7" s="71">
        <f t="shared" si="2"/>
        <v>703.23647144929191</v>
      </c>
      <c r="J7" s="71">
        <f t="shared" ref="J7:K7" si="3">J5/J6</f>
        <v>713.05998150850212</v>
      </c>
      <c r="K7" s="71">
        <f t="shared" si="3"/>
        <v>716.53303329181324</v>
      </c>
      <c r="L7" s="71">
        <f>L5/L6</f>
        <v>718.75815128081922</v>
      </c>
    </row>
    <row r="9" spans="2:12">
      <c r="B9" s="160" t="s">
        <v>16559</v>
      </c>
      <c r="C9" s="40"/>
      <c r="D9" s="32">
        <f t="shared" ref="D9:L9" si="4">D7/C7-1</f>
        <v>1.3786943032663368E-2</v>
      </c>
      <c r="E9" s="32">
        <f t="shared" si="4"/>
        <v>-5.1801133381154441E-2</v>
      </c>
      <c r="F9" s="32">
        <f t="shared" si="4"/>
        <v>-3.636797376716594E-2</v>
      </c>
      <c r="G9" s="32">
        <f t="shared" si="4"/>
        <v>3.2951260102103141E-2</v>
      </c>
      <c r="H9" s="32">
        <f t="shared" si="4"/>
        <v>-3.4591619062595891E-2</v>
      </c>
      <c r="I9" s="32">
        <f t="shared" si="4"/>
        <v>-4.0627689253258881E-2</v>
      </c>
      <c r="J9" s="32">
        <f t="shared" si="4"/>
        <v>1.396899970071952E-2</v>
      </c>
      <c r="K9" s="32">
        <f t="shared" si="4"/>
        <v>4.8706306248791353E-3</v>
      </c>
      <c r="L9" s="32">
        <f t="shared" si="4"/>
        <v>3.1053948466039927E-3</v>
      </c>
    </row>
    <row r="10" spans="2:12">
      <c r="B10" s="161" t="s">
        <v>16560</v>
      </c>
      <c r="C10" s="40"/>
      <c r="D10" s="40"/>
      <c r="E10" s="40"/>
      <c r="F10" s="40"/>
      <c r="G10" s="32">
        <f t="shared" ref="G10:L10" si="5">G7/C7-1</f>
        <v>-4.3164719163668042E-2</v>
      </c>
      <c r="H10" s="32">
        <f t="shared" si="5"/>
        <v>-8.8825511470187246E-2</v>
      </c>
      <c r="I10" s="32">
        <f t="shared" si="5"/>
        <v>-7.8088357486175819E-2</v>
      </c>
      <c r="J10" s="32">
        <f t="shared" si="5"/>
        <v>-2.9930719896679281E-2</v>
      </c>
      <c r="K10" s="32">
        <f t="shared" si="5"/>
        <v>-5.6301911911224245E-2</v>
      </c>
      <c r="L10" s="32">
        <f t="shared" si="5"/>
        <v>-1.9452635837791665E-2</v>
      </c>
    </row>
  </sheetData>
  <phoneticPr fontId="20" type="noConversion"/>
  <pageMargins left="0.7" right="0.7" top="0.75" bottom="0.75" header="0.3" footer="0.3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C3F2B7-5507-0640-BD29-E7FA56DCDD27}">
  <dimension ref="B2:L19"/>
  <sheetViews>
    <sheetView workbookViewId="0">
      <pane xSplit="2" ySplit="2" topLeftCell="F3" activePane="bottomRight" state="frozen"/>
      <selection pane="bottomRight" activeCell="H2" sqref="H2:L5"/>
      <selection pane="bottomLeft" activeCell="A3" sqref="A3"/>
      <selection pane="topRight" activeCell="C1" sqref="C1"/>
    </sheetView>
  </sheetViews>
  <sheetFormatPr defaultColWidth="11" defaultRowHeight="15.95"/>
  <cols>
    <col min="1" max="1" width="3" customWidth="1"/>
    <col min="2" max="2" width="16.5" customWidth="1"/>
    <col min="3" max="7" width="13.875" customWidth="1"/>
    <col min="8" max="8" width="12.5" customWidth="1"/>
    <col min="9" max="9" width="12.125" customWidth="1"/>
    <col min="10" max="10" width="15.625" customWidth="1"/>
    <col min="11" max="11" width="12.125" bestFit="1" customWidth="1"/>
    <col min="12" max="12" width="12.5" customWidth="1"/>
  </cols>
  <sheetData>
    <row r="2" spans="2:12">
      <c r="B2" s="24" t="s">
        <v>16561</v>
      </c>
      <c r="C2" s="9" t="s">
        <v>16503</v>
      </c>
      <c r="D2" s="9" t="s">
        <v>16492</v>
      </c>
      <c r="E2" s="9" t="s">
        <v>16494</v>
      </c>
      <c r="F2" s="9" t="s">
        <v>16496</v>
      </c>
      <c r="G2" s="22" t="s">
        <v>16498</v>
      </c>
      <c r="H2" s="9" t="s">
        <v>16499</v>
      </c>
      <c r="I2" s="9" t="s">
        <v>16500</v>
      </c>
      <c r="J2" s="9" t="s">
        <v>16501</v>
      </c>
      <c r="K2" s="22" t="s">
        <v>1</v>
      </c>
      <c r="L2" s="9" t="s">
        <v>2</v>
      </c>
    </row>
    <row r="3" spans="2:12">
      <c r="B3" s="21" t="s">
        <v>16471</v>
      </c>
      <c r="C3" s="3">
        <v>383606210</v>
      </c>
      <c r="D3" s="3">
        <v>388333987</v>
      </c>
      <c r="E3" s="3">
        <v>331768815</v>
      </c>
      <c r="F3" s="12">
        <v>444205829</v>
      </c>
      <c r="G3" s="25">
        <v>483899004</v>
      </c>
      <c r="H3" s="25">
        <v>705902360</v>
      </c>
      <c r="I3" s="25">
        <v>751314479</v>
      </c>
      <c r="J3" s="25">
        <v>724652417</v>
      </c>
      <c r="K3" s="25">
        <v>799707735</v>
      </c>
      <c r="L3" s="25">
        <v>862081189</v>
      </c>
    </row>
    <row r="4" spans="2:12">
      <c r="B4" s="21" t="s">
        <v>16472</v>
      </c>
      <c r="C4" s="3">
        <v>581313448</v>
      </c>
      <c r="D4" s="3">
        <v>554291164</v>
      </c>
      <c r="E4" s="3">
        <v>462267709</v>
      </c>
      <c r="F4" s="12">
        <v>461247653</v>
      </c>
      <c r="G4" s="25">
        <v>624216669</v>
      </c>
      <c r="H4" s="103">
        <v>1095930867</v>
      </c>
      <c r="I4" s="103">
        <v>2102646295</v>
      </c>
      <c r="J4" s="103">
        <v>2450423603</v>
      </c>
      <c r="K4" s="103">
        <v>2871511540</v>
      </c>
      <c r="L4" s="103">
        <v>3081650562</v>
      </c>
    </row>
    <row r="5" spans="2:12">
      <c r="B5" s="21" t="s">
        <v>16562</v>
      </c>
      <c r="C5" s="31">
        <v>964919658</v>
      </c>
      <c r="D5" s="31">
        <v>942625151</v>
      </c>
      <c r="E5" s="31">
        <v>794036524</v>
      </c>
      <c r="F5" s="39">
        <v>905453482</v>
      </c>
      <c r="G5" s="30">
        <v>1108115673</v>
      </c>
      <c r="H5" s="30">
        <f>SUM(H3:H4)</f>
        <v>1801833227</v>
      </c>
      <c r="I5" s="30">
        <f>SUM(I3:I4)</f>
        <v>2853960774</v>
      </c>
      <c r="J5" s="30">
        <f>SUM(J3:J4)</f>
        <v>3175076020</v>
      </c>
      <c r="K5" s="30">
        <f>SUM(K3:K4)</f>
        <v>3671219275</v>
      </c>
      <c r="L5" s="30">
        <f>SUM(L3:L4)</f>
        <v>3943731751</v>
      </c>
    </row>
    <row r="6" spans="2:12">
      <c r="B6" s="221"/>
      <c r="C6" s="221"/>
      <c r="D6" s="221"/>
      <c r="E6" s="221"/>
      <c r="F6" s="221"/>
      <c r="G6" s="221"/>
      <c r="H6" s="221">
        <v>604706300</v>
      </c>
      <c r="L6" s="221">
        <v>604706301</v>
      </c>
    </row>
    <row r="8" spans="2:12">
      <c r="B8" s="40"/>
      <c r="C8" s="9" t="s">
        <v>16503</v>
      </c>
      <c r="D8" s="9" t="s">
        <v>16492</v>
      </c>
      <c r="E8" s="9" t="s">
        <v>16494</v>
      </c>
      <c r="F8" s="9" t="s">
        <v>16496</v>
      </c>
      <c r="G8" s="22" t="s">
        <v>16498</v>
      </c>
      <c r="H8" s="9" t="s">
        <v>16499</v>
      </c>
      <c r="I8" s="9" t="s">
        <v>16500</v>
      </c>
      <c r="J8" s="9" t="s">
        <v>16501</v>
      </c>
      <c r="K8" s="22" t="s">
        <v>1</v>
      </c>
      <c r="L8" s="9" t="s">
        <v>2</v>
      </c>
    </row>
    <row r="9" spans="2:12">
      <c r="B9" s="81" t="s">
        <v>16563</v>
      </c>
      <c r="C9" s="127"/>
      <c r="D9" s="128">
        <f t="shared" ref="D9:L9" si="0">D3/C3-1</f>
        <v>1.2324558040913924E-2</v>
      </c>
      <c r="E9" s="128">
        <f t="shared" si="0"/>
        <v>-0.14566114193862723</v>
      </c>
      <c r="F9" s="128">
        <f t="shared" si="0"/>
        <v>0.3389016957485893</v>
      </c>
      <c r="G9" s="128">
        <f t="shared" si="0"/>
        <v>8.9357618492664992E-2</v>
      </c>
      <c r="H9" s="128">
        <f t="shared" si="0"/>
        <v>0.4587803532656165</v>
      </c>
      <c r="I9" s="128">
        <f t="shared" si="0"/>
        <v>6.4332011866343741E-2</v>
      </c>
      <c r="J9" s="128">
        <f t="shared" si="0"/>
        <v>-3.5487219726534791E-2</v>
      </c>
      <c r="K9" s="128">
        <f t="shared" si="0"/>
        <v>0.10357423261033571</v>
      </c>
      <c r="L9" s="128">
        <f t="shared" si="0"/>
        <v>7.7995311624690089E-2</v>
      </c>
    </row>
    <row r="10" spans="2:12">
      <c r="B10" s="81" t="s">
        <v>16564</v>
      </c>
      <c r="C10" s="127"/>
      <c r="D10" s="129"/>
      <c r="E10" s="129"/>
      <c r="F10" s="129"/>
      <c r="G10" s="128">
        <f t="shared" ref="G10:L10" si="1">G3/C3-1</f>
        <v>0.26144726384903927</v>
      </c>
      <c r="H10" s="128">
        <f t="shared" si="1"/>
        <v>0.8177712578116425</v>
      </c>
      <c r="I10" s="128">
        <f t="shared" si="1"/>
        <v>1.2645723317907382</v>
      </c>
      <c r="J10" s="128">
        <f t="shared" si="1"/>
        <v>0.63134378184848172</v>
      </c>
      <c r="K10" s="128">
        <f t="shared" si="1"/>
        <v>0.65263356276715956</v>
      </c>
      <c r="L10" s="128">
        <f t="shared" si="1"/>
        <v>0.22124707020387357</v>
      </c>
    </row>
    <row r="12" spans="2:12">
      <c r="B12" s="40"/>
      <c r="C12" s="9" t="s">
        <v>16503</v>
      </c>
      <c r="D12" s="9" t="s">
        <v>16492</v>
      </c>
      <c r="E12" s="9" t="s">
        <v>16494</v>
      </c>
      <c r="F12" s="9" t="s">
        <v>16496</v>
      </c>
      <c r="G12" s="22" t="s">
        <v>16498</v>
      </c>
      <c r="H12" s="9" t="s">
        <v>16499</v>
      </c>
      <c r="I12" s="9" t="s">
        <v>16500</v>
      </c>
      <c r="J12" s="9" t="s">
        <v>16501</v>
      </c>
      <c r="K12" s="22" t="s">
        <v>1</v>
      </c>
      <c r="L12" s="9" t="s">
        <v>2</v>
      </c>
    </row>
    <row r="13" spans="2:12">
      <c r="B13" s="217" t="s">
        <v>16565</v>
      </c>
      <c r="C13" s="218"/>
      <c r="D13" s="219">
        <f t="shared" ref="D13:L13" si="2">D4/C4-1</f>
        <v>-4.648487677856028E-2</v>
      </c>
      <c r="E13" s="219">
        <f t="shared" si="2"/>
        <v>-0.16602006486251686</v>
      </c>
      <c r="F13" s="219">
        <f t="shared" si="2"/>
        <v>-2.2066347705891332E-3</v>
      </c>
      <c r="G13" s="219">
        <f t="shared" si="2"/>
        <v>0.35332215771729891</v>
      </c>
      <c r="H13" s="219">
        <f t="shared" si="2"/>
        <v>0.75568984525147309</v>
      </c>
      <c r="I13" s="219">
        <f t="shared" si="2"/>
        <v>0.91859391711064919</v>
      </c>
      <c r="J13" s="219">
        <f t="shared" si="2"/>
        <v>0.16539981490324784</v>
      </c>
      <c r="K13" s="219">
        <f t="shared" si="2"/>
        <v>0.17184291584706868</v>
      </c>
      <c r="L13" s="219">
        <f t="shared" si="2"/>
        <v>7.318062946039916E-2</v>
      </c>
    </row>
    <row r="14" spans="2:12">
      <c r="B14" s="217" t="s">
        <v>16566</v>
      </c>
      <c r="C14" s="218"/>
      <c r="D14" s="220"/>
      <c r="E14" s="220"/>
      <c r="F14" s="220"/>
      <c r="G14" s="219">
        <f t="shared" ref="G14:L14" si="3">G4/C4-1</f>
        <v>7.3803936839252238E-2</v>
      </c>
      <c r="H14" s="219">
        <f t="shared" si="3"/>
        <v>0.97717542363709775</v>
      </c>
      <c r="I14" s="219">
        <f t="shared" si="3"/>
        <v>3.5485467707630862</v>
      </c>
      <c r="J14" s="219">
        <f t="shared" si="3"/>
        <v>4.3125985293631404</v>
      </c>
      <c r="K14" s="219">
        <f t="shared" si="3"/>
        <v>3.6001840107861653</v>
      </c>
      <c r="L14" s="219">
        <f t="shared" si="3"/>
        <v>1.8119023332518291</v>
      </c>
    </row>
    <row r="17" spans="2:12">
      <c r="B17" s="40"/>
      <c r="C17" s="9" t="s">
        <v>16503</v>
      </c>
      <c r="D17" s="9" t="s">
        <v>16492</v>
      </c>
      <c r="E17" s="9" t="s">
        <v>16494</v>
      </c>
      <c r="F17" s="9" t="s">
        <v>16496</v>
      </c>
      <c r="G17" s="22" t="s">
        <v>16498</v>
      </c>
      <c r="H17" s="9" t="s">
        <v>16499</v>
      </c>
      <c r="I17" s="9" t="s">
        <v>16500</v>
      </c>
      <c r="J17" s="9" t="s">
        <v>16501</v>
      </c>
      <c r="K17" s="22" t="s">
        <v>1</v>
      </c>
      <c r="L17" s="9" t="s">
        <v>2</v>
      </c>
    </row>
    <row r="18" spans="2:12">
      <c r="B18" s="140" t="s">
        <v>16567</v>
      </c>
      <c r="C18" s="130"/>
      <c r="D18" s="131">
        <f t="shared" ref="D18:L18" si="4">D5/C5-1</f>
        <v>-2.3105039694403251E-2</v>
      </c>
      <c r="E18" s="131">
        <f t="shared" si="4"/>
        <v>-0.15763278419037219</v>
      </c>
      <c r="F18" s="131">
        <f t="shared" si="4"/>
        <v>0.14031717009531408</v>
      </c>
      <c r="G18" s="131">
        <f t="shared" si="4"/>
        <v>0.22382396780047942</v>
      </c>
      <c r="H18" s="131">
        <f t="shared" si="4"/>
        <v>0.62603351879492819</v>
      </c>
      <c r="I18" s="131">
        <f t="shared" si="4"/>
        <v>0.58392060443449689</v>
      </c>
      <c r="J18" s="131">
        <f t="shared" si="4"/>
        <v>0.11251564805144021</v>
      </c>
      <c r="K18" s="131">
        <f t="shared" si="4"/>
        <v>0.15626185070050691</v>
      </c>
      <c r="L18" s="131">
        <f t="shared" si="4"/>
        <v>7.4229419597934498E-2</v>
      </c>
    </row>
    <row r="19" spans="2:12">
      <c r="B19" s="140" t="s">
        <v>16568</v>
      </c>
      <c r="C19" s="130"/>
      <c r="D19" s="132"/>
      <c r="E19" s="132"/>
      <c r="F19" s="132"/>
      <c r="G19" s="131">
        <f t="shared" ref="G19:L19" si="5">G5/C5-1</f>
        <v>0.14840200820118432</v>
      </c>
      <c r="H19" s="131">
        <f t="shared" si="5"/>
        <v>0.91150557046827618</v>
      </c>
      <c r="I19" s="131">
        <f t="shared" si="5"/>
        <v>2.5942437000542813</v>
      </c>
      <c r="J19" s="131">
        <f t="shared" si="5"/>
        <v>2.5066141807603097</v>
      </c>
      <c r="K19" s="131">
        <f t="shared" si="5"/>
        <v>2.313028923290033</v>
      </c>
      <c r="L19" s="131">
        <f t="shared" si="5"/>
        <v>1.1887329481464826</v>
      </c>
    </row>
  </sheetData>
  <phoneticPr fontId="20" type="noConversion"/>
  <pageMargins left="0.7" right="0.7" top="0.75" bottom="0.75" header="0.3" footer="0.3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BE5C62-5D80-504A-8DDE-E6A42B991C52}">
  <dimension ref="A1:K565"/>
  <sheetViews>
    <sheetView workbookViewId="0">
      <pane xSplit="1" topLeftCell="D1" activePane="topRight" state="frozen"/>
      <selection pane="topRight" activeCell="K32" sqref="K32"/>
    </sheetView>
  </sheetViews>
  <sheetFormatPr defaultColWidth="11" defaultRowHeight="15.95"/>
  <cols>
    <col min="1" max="6" width="18.375" style="40" customWidth="1"/>
    <col min="7" max="7" width="14.375" customWidth="1"/>
    <col min="8" max="8" width="13" customWidth="1"/>
    <col min="9" max="9" width="12.125" bestFit="1" customWidth="1"/>
    <col min="10" max="10" width="12" customWidth="1"/>
    <col min="11" max="11" width="12.125" customWidth="1"/>
  </cols>
  <sheetData>
    <row r="1" spans="1:11">
      <c r="A1"/>
      <c r="B1"/>
      <c r="C1"/>
      <c r="D1"/>
      <c r="E1"/>
      <c r="F1"/>
    </row>
    <row r="2" spans="1:11">
      <c r="A2" s="378" t="s">
        <v>16569</v>
      </c>
      <c r="B2" s="379"/>
      <c r="C2" s="379"/>
      <c r="D2" s="379"/>
      <c r="E2" s="379"/>
      <c r="F2" s="379"/>
      <c r="G2" s="379"/>
      <c r="H2" s="379"/>
    </row>
    <row r="3" spans="1:11">
      <c r="A3" s="9" t="s">
        <v>16570</v>
      </c>
      <c r="B3" s="9" t="s">
        <v>16503</v>
      </c>
      <c r="C3" s="9" t="s">
        <v>16492</v>
      </c>
      <c r="D3" s="9" t="s">
        <v>16494</v>
      </c>
      <c r="E3" s="9" t="s">
        <v>16496</v>
      </c>
      <c r="F3" s="9" t="s">
        <v>16498</v>
      </c>
      <c r="G3" s="9" t="s">
        <v>16499</v>
      </c>
      <c r="H3" s="9" t="s">
        <v>16500</v>
      </c>
      <c r="I3" s="9" t="s">
        <v>16501</v>
      </c>
      <c r="J3" s="9" t="s">
        <v>1</v>
      </c>
      <c r="K3" s="9" t="s">
        <v>2</v>
      </c>
    </row>
    <row r="4" spans="1:11">
      <c r="A4" s="64" t="s">
        <v>16512</v>
      </c>
      <c r="B4" s="3">
        <v>160524754</v>
      </c>
      <c r="C4" s="3">
        <v>166466669</v>
      </c>
      <c r="D4" s="3">
        <v>138725312</v>
      </c>
      <c r="E4" s="3">
        <v>131013745</v>
      </c>
      <c r="F4" s="3">
        <v>147051464</v>
      </c>
      <c r="G4" s="3">
        <v>196605890</v>
      </c>
      <c r="H4" s="3">
        <v>262715059</v>
      </c>
      <c r="I4" s="3">
        <v>198235943</v>
      </c>
      <c r="J4" s="3">
        <v>317586977</v>
      </c>
      <c r="K4" s="3">
        <v>319497021</v>
      </c>
    </row>
    <row r="5" spans="1:11">
      <c r="A5" s="63" t="s">
        <v>16515</v>
      </c>
      <c r="B5" s="3">
        <v>216280109</v>
      </c>
      <c r="C5" s="3">
        <v>215504865</v>
      </c>
      <c r="D5" s="3">
        <v>185485017</v>
      </c>
      <c r="E5" s="3">
        <v>304699538</v>
      </c>
      <c r="F5" s="3">
        <v>326253888</v>
      </c>
      <c r="G5" s="3">
        <v>496971653</v>
      </c>
      <c r="H5" s="3">
        <v>474197149</v>
      </c>
      <c r="I5" s="3">
        <v>513453157</v>
      </c>
      <c r="J5" s="3">
        <v>476394455</v>
      </c>
      <c r="K5" s="3">
        <v>536559064</v>
      </c>
    </row>
    <row r="6" spans="1:11">
      <c r="A6" s="62" t="s">
        <v>16516</v>
      </c>
      <c r="B6" s="3">
        <v>6801347</v>
      </c>
      <c r="C6" s="3">
        <v>6362453</v>
      </c>
      <c r="D6" s="3">
        <v>7558486</v>
      </c>
      <c r="E6" s="3">
        <v>8492546</v>
      </c>
      <c r="F6" s="3">
        <v>10593652</v>
      </c>
      <c r="G6" s="3">
        <v>12324817</v>
      </c>
      <c r="H6" s="3">
        <v>14402271</v>
      </c>
      <c r="I6" s="3">
        <v>12963317</v>
      </c>
      <c r="J6" s="3">
        <v>5726303</v>
      </c>
      <c r="K6" s="3">
        <v>6025104</v>
      </c>
    </row>
    <row r="7" spans="1:11">
      <c r="A7" s="35" t="s">
        <v>16571</v>
      </c>
      <c r="B7" s="31">
        <v>383606210</v>
      </c>
      <c r="C7" s="31">
        <v>388333987</v>
      </c>
      <c r="D7" s="31">
        <v>331768815</v>
      </c>
      <c r="E7" s="31">
        <v>444205829</v>
      </c>
      <c r="F7" s="31">
        <v>483899004</v>
      </c>
      <c r="G7" s="31">
        <f>SUM(G4:G6)</f>
        <v>705902360</v>
      </c>
      <c r="H7" s="31">
        <f>SUM(H4:H6)</f>
        <v>751314479</v>
      </c>
      <c r="I7" s="31">
        <f>SUM(I4:I6)</f>
        <v>724652417</v>
      </c>
      <c r="J7" s="31">
        <f>SUM(J4:J6)</f>
        <v>799707735</v>
      </c>
      <c r="K7" s="31">
        <f>SUM(K4:K6)</f>
        <v>862081189</v>
      </c>
    </row>
    <row r="8" spans="1:11">
      <c r="A8" s="374" t="s">
        <v>16572</v>
      </c>
      <c r="B8" s="375"/>
      <c r="C8" s="375"/>
      <c r="D8" s="375"/>
      <c r="E8" s="375"/>
      <c r="F8" s="375"/>
      <c r="G8" s="375"/>
    </row>
    <row r="9" spans="1:11">
      <c r="A9" s="9" t="s">
        <v>16570</v>
      </c>
      <c r="B9" s="9" t="s">
        <v>16503</v>
      </c>
      <c r="C9" s="9" t="s">
        <v>16492</v>
      </c>
      <c r="D9" s="9" t="s">
        <v>16494</v>
      </c>
      <c r="E9" s="9" t="s">
        <v>16496</v>
      </c>
      <c r="F9" s="9" t="s">
        <v>16498</v>
      </c>
      <c r="G9" s="9" t="s">
        <v>16499</v>
      </c>
      <c r="H9" s="9" t="s">
        <v>16500</v>
      </c>
      <c r="I9" s="9" t="s">
        <v>16501</v>
      </c>
      <c r="J9" s="9" t="s">
        <v>1</v>
      </c>
      <c r="K9" s="9" t="s">
        <v>2</v>
      </c>
    </row>
    <row r="10" spans="1:11">
      <c r="A10" s="64" t="s">
        <v>16512</v>
      </c>
      <c r="B10" s="3">
        <v>494182894</v>
      </c>
      <c r="C10" s="3">
        <v>457869666</v>
      </c>
      <c r="D10" s="3">
        <v>364035777</v>
      </c>
      <c r="E10" s="3">
        <v>286723061</v>
      </c>
      <c r="F10" s="3">
        <v>410713203</v>
      </c>
      <c r="G10" s="73">
        <v>870788155</v>
      </c>
      <c r="H10" s="73">
        <v>1859365347</v>
      </c>
      <c r="I10" s="73">
        <v>2193791830</v>
      </c>
      <c r="J10" s="73">
        <v>2606563777</v>
      </c>
      <c r="K10" s="73">
        <v>2802201860</v>
      </c>
    </row>
    <row r="11" spans="1:11">
      <c r="A11" s="63" t="s">
        <v>16515</v>
      </c>
      <c r="B11" s="3">
        <v>86307280</v>
      </c>
      <c r="C11" s="3">
        <v>95805764</v>
      </c>
      <c r="D11" s="3">
        <v>97373411</v>
      </c>
      <c r="E11" s="3">
        <v>173658643</v>
      </c>
      <c r="F11" s="3">
        <v>212884094</v>
      </c>
      <c r="G11" s="3">
        <v>224192932</v>
      </c>
      <c r="H11" s="3">
        <v>242153362</v>
      </c>
      <c r="I11" s="3">
        <v>255605746</v>
      </c>
      <c r="J11" s="3">
        <v>264588470</v>
      </c>
      <c r="K11" s="3">
        <v>279025858</v>
      </c>
    </row>
    <row r="12" spans="1:11">
      <c r="A12" s="62" t="s">
        <v>16516</v>
      </c>
      <c r="B12" s="3">
        <v>823274</v>
      </c>
      <c r="C12" s="3">
        <v>615734</v>
      </c>
      <c r="D12" s="3">
        <v>858521</v>
      </c>
      <c r="E12" s="3">
        <v>865949</v>
      </c>
      <c r="F12" s="3">
        <v>619372</v>
      </c>
      <c r="G12" s="3">
        <v>949780</v>
      </c>
      <c r="H12" s="3">
        <v>1127586</v>
      </c>
      <c r="I12" s="3">
        <v>1026027</v>
      </c>
      <c r="J12" s="3">
        <v>359293</v>
      </c>
      <c r="K12" s="3">
        <v>422844</v>
      </c>
    </row>
    <row r="13" spans="1:11">
      <c r="A13" s="35" t="s">
        <v>16571</v>
      </c>
      <c r="B13" s="31">
        <v>581313447</v>
      </c>
      <c r="C13" s="31">
        <v>554291164</v>
      </c>
      <c r="D13" s="31">
        <v>462267709</v>
      </c>
      <c r="E13" s="31">
        <v>461247653</v>
      </c>
      <c r="F13" s="31">
        <v>624216669</v>
      </c>
      <c r="G13" s="31">
        <f>SUM(G10:G12)</f>
        <v>1095930867</v>
      </c>
      <c r="H13" s="31">
        <f>SUM(H10:H12)</f>
        <v>2102646295</v>
      </c>
      <c r="I13" s="31">
        <f>SUM(I10:I12)</f>
        <v>2450423603</v>
      </c>
      <c r="J13" s="31">
        <f>SUM(J10:J12)</f>
        <v>2871511540</v>
      </c>
      <c r="K13" s="31">
        <f>SUM(K10:K12)</f>
        <v>3081650562</v>
      </c>
    </row>
    <row r="14" spans="1:11">
      <c r="A14" s="376" t="s">
        <v>16571</v>
      </c>
      <c r="B14" s="377"/>
      <c r="C14" s="377"/>
      <c r="D14" s="377"/>
      <c r="E14" s="377"/>
      <c r="F14" s="377"/>
      <c r="G14" s="377"/>
    </row>
    <row r="15" spans="1:11">
      <c r="A15" s="9" t="s">
        <v>16570</v>
      </c>
      <c r="B15" s="9" t="s">
        <v>16503</v>
      </c>
      <c r="C15" s="9" t="s">
        <v>16492</v>
      </c>
      <c r="D15" s="9" t="s">
        <v>16494</v>
      </c>
      <c r="E15" s="9" t="s">
        <v>16496</v>
      </c>
      <c r="F15" s="9" t="s">
        <v>16498</v>
      </c>
      <c r="G15" s="9" t="s">
        <v>16499</v>
      </c>
      <c r="H15" s="9" t="s">
        <v>16500</v>
      </c>
      <c r="I15" s="9" t="s">
        <v>16501</v>
      </c>
      <c r="J15" s="9" t="s">
        <v>1</v>
      </c>
      <c r="K15" s="9" t="s">
        <v>2</v>
      </c>
    </row>
    <row r="16" spans="1:11">
      <c r="A16" s="64" t="s">
        <v>16512</v>
      </c>
      <c r="B16" s="3">
        <v>654707648</v>
      </c>
      <c r="C16" s="3">
        <v>624336335</v>
      </c>
      <c r="D16" s="3">
        <v>502761089</v>
      </c>
      <c r="E16" s="3">
        <v>417736806</v>
      </c>
      <c r="F16" s="3">
        <v>557764667</v>
      </c>
      <c r="G16" s="3">
        <f t="shared" ref="G16:I17" si="0">SUM(G4,G10)</f>
        <v>1067394045</v>
      </c>
      <c r="H16" s="3">
        <f t="shared" si="0"/>
        <v>2122080406</v>
      </c>
      <c r="I16" s="3">
        <f t="shared" si="0"/>
        <v>2392027773</v>
      </c>
      <c r="J16" s="3">
        <f t="shared" ref="J16:K16" si="1">SUM(J4,J10)</f>
        <v>2924150754</v>
      </c>
      <c r="K16" s="3">
        <f t="shared" si="1"/>
        <v>3121698881</v>
      </c>
    </row>
    <row r="17" spans="1:11">
      <c r="A17" s="63" t="s">
        <v>16515</v>
      </c>
      <c r="B17" s="3">
        <v>302587389</v>
      </c>
      <c r="C17" s="3">
        <v>311310629</v>
      </c>
      <c r="D17" s="3">
        <v>282858428</v>
      </c>
      <c r="E17" s="3">
        <v>478358181</v>
      </c>
      <c r="F17" s="3">
        <v>539137982</v>
      </c>
      <c r="G17" s="3">
        <f t="shared" si="0"/>
        <v>721164585</v>
      </c>
      <c r="H17" s="3">
        <f t="shared" si="0"/>
        <v>716350511</v>
      </c>
      <c r="I17" s="3">
        <f t="shared" si="0"/>
        <v>769058903</v>
      </c>
      <c r="J17" s="3">
        <f t="shared" ref="J17:K17" si="2">SUM(J5,J11)</f>
        <v>740982925</v>
      </c>
      <c r="K17" s="3">
        <f t="shared" si="2"/>
        <v>815584922</v>
      </c>
    </row>
    <row r="18" spans="1:11">
      <c r="A18" s="62" t="s">
        <v>16516</v>
      </c>
      <c r="B18" s="3">
        <v>7624621</v>
      </c>
      <c r="C18" s="3">
        <v>6978187</v>
      </c>
      <c r="D18" s="3">
        <v>8417007</v>
      </c>
      <c r="E18" s="3">
        <v>9358495</v>
      </c>
      <c r="F18" s="3">
        <v>11213024</v>
      </c>
      <c r="G18" s="3">
        <f>SUM(G6,G12)</f>
        <v>13274597</v>
      </c>
      <c r="H18" s="3">
        <f t="shared" ref="H18:I18" si="3">SUM(H6,H12)</f>
        <v>15529857</v>
      </c>
      <c r="I18" s="3">
        <f t="shared" si="3"/>
        <v>13989344</v>
      </c>
      <c r="J18" s="3">
        <f t="shared" ref="J18" si="4">SUM(J6,J12)</f>
        <v>6085596</v>
      </c>
      <c r="K18" s="3">
        <f>SUM(K6,K12)</f>
        <v>6447948</v>
      </c>
    </row>
    <row r="19" spans="1:11">
      <c r="A19" s="35" t="s">
        <v>16571</v>
      </c>
      <c r="B19" s="31">
        <v>964919658</v>
      </c>
      <c r="C19" s="31">
        <v>942625151</v>
      </c>
      <c r="D19" s="31">
        <v>794036524</v>
      </c>
      <c r="E19" s="31">
        <v>905453482</v>
      </c>
      <c r="F19" s="31">
        <v>1108115673</v>
      </c>
      <c r="G19" s="31">
        <f>SUM(G16:G18)</f>
        <v>1801833227</v>
      </c>
      <c r="H19" s="31">
        <f>SUM(H16:H18)</f>
        <v>2853960774</v>
      </c>
      <c r="I19" s="31">
        <f>SUM(I16:I18)</f>
        <v>3175076020</v>
      </c>
      <c r="J19" s="31">
        <f>SUM(J16:J18)</f>
        <v>3671219275</v>
      </c>
      <c r="K19" s="31">
        <f>SUM(K16:K18)</f>
        <v>3943731751</v>
      </c>
    </row>
    <row r="20" spans="1:11">
      <c r="A20"/>
      <c r="B20"/>
      <c r="C20"/>
      <c r="D20"/>
      <c r="E20"/>
      <c r="F20"/>
      <c r="G20" s="73">
        <v>379643588</v>
      </c>
    </row>
    <row r="21" spans="1:11">
      <c r="A21"/>
      <c r="B21"/>
      <c r="C21"/>
      <c r="D21"/>
      <c r="E21"/>
      <c r="F21"/>
    </row>
    <row r="22" spans="1:11">
      <c r="A22" s="133" t="s">
        <v>16522</v>
      </c>
      <c r="B22" s="133" t="s">
        <v>16503</v>
      </c>
      <c r="C22" s="133" t="s">
        <v>16492</v>
      </c>
      <c r="D22" s="133" t="s">
        <v>16494</v>
      </c>
      <c r="E22" s="133" t="s">
        <v>16496</v>
      </c>
      <c r="F22" s="133" t="s">
        <v>16498</v>
      </c>
      <c r="G22" s="133" t="s">
        <v>16499</v>
      </c>
      <c r="H22" s="133" t="s">
        <v>16500</v>
      </c>
      <c r="I22" s="133" t="s">
        <v>16501</v>
      </c>
      <c r="J22" s="133" t="s">
        <v>1</v>
      </c>
      <c r="K22" s="133" t="s">
        <v>2</v>
      </c>
    </row>
    <row r="23" spans="1:11">
      <c r="A23" s="64" t="s">
        <v>16512</v>
      </c>
      <c r="B23" s="57">
        <f t="shared" ref="B23:G23" si="5">B16/B19</f>
        <v>0.67851001124489474</v>
      </c>
      <c r="C23" s="57">
        <f t="shared" si="5"/>
        <v>0.66233787029516678</v>
      </c>
      <c r="D23" s="57">
        <f t="shared" si="5"/>
        <v>0.63317123810289611</v>
      </c>
      <c r="E23" s="57">
        <f t="shared" si="5"/>
        <v>0.46135645210319043</v>
      </c>
      <c r="F23" s="57">
        <f t="shared" si="5"/>
        <v>0.50334516566304355</v>
      </c>
      <c r="G23" s="57">
        <f t="shared" si="5"/>
        <v>0.59239336305124091</v>
      </c>
      <c r="H23" s="57">
        <f t="shared" ref="H23:I23" si="6">H16/H19</f>
        <v>0.7435562623468629</v>
      </c>
      <c r="I23" s="57">
        <f t="shared" si="6"/>
        <v>0.75337653584747866</v>
      </c>
      <c r="J23" s="57">
        <f t="shared" ref="J23:K23" si="7">J16/J19</f>
        <v>0.79650670116946365</v>
      </c>
      <c r="K23" s="57">
        <f t="shared" si="7"/>
        <v>0.79155963896592119</v>
      </c>
    </row>
    <row r="24" spans="1:11">
      <c r="A24" s="63" t="s">
        <v>16515</v>
      </c>
      <c r="B24" s="57">
        <f t="shared" ref="B24:G24" si="8">B17/B19</f>
        <v>0.31358816922351479</v>
      </c>
      <c r="C24" s="57">
        <f t="shared" si="8"/>
        <v>0.33025920077534615</v>
      </c>
      <c r="D24" s="57">
        <f t="shared" si="8"/>
        <v>0.35622848502621274</v>
      </c>
      <c r="E24" s="57">
        <f t="shared" si="8"/>
        <v>0.52830784850855539</v>
      </c>
      <c r="F24" s="57">
        <f t="shared" si="8"/>
        <v>0.48653583297887348</v>
      </c>
      <c r="G24" s="57">
        <f t="shared" si="8"/>
        <v>0.40023936410625421</v>
      </c>
      <c r="H24" s="57">
        <f t="shared" ref="H24:I24" si="9">H17/H19</f>
        <v>0.25100222733474753</v>
      </c>
      <c r="I24" s="57">
        <f t="shared" si="9"/>
        <v>0.24221747704799837</v>
      </c>
      <c r="J24" s="57">
        <f t="shared" ref="J24:K24" si="10">J17/J19</f>
        <v>0.20183564900246934</v>
      </c>
      <c r="K24" s="57">
        <f t="shared" si="10"/>
        <v>0.20680537457782078</v>
      </c>
    </row>
    <row r="25" spans="1:11">
      <c r="A25" s="62" t="s">
        <v>16516</v>
      </c>
      <c r="B25" s="57">
        <f t="shared" ref="B25:G25" si="11">B18/B19</f>
        <v>7.9018195315904739E-3</v>
      </c>
      <c r="C25" s="57">
        <f t="shared" si="11"/>
        <v>7.4029289294870512E-3</v>
      </c>
      <c r="D25" s="57">
        <f t="shared" si="11"/>
        <v>1.0600276870891143E-2</v>
      </c>
      <c r="E25" s="57">
        <f t="shared" si="11"/>
        <v>1.0335699388254162E-2</v>
      </c>
      <c r="F25" s="57">
        <f t="shared" si="11"/>
        <v>1.0119001358082948E-2</v>
      </c>
      <c r="G25" s="57">
        <f t="shared" si="11"/>
        <v>7.367272842504863E-3</v>
      </c>
      <c r="H25" s="57">
        <f t="shared" ref="H25:I25" si="12">H18/H19</f>
        <v>5.4415103183895405E-3</v>
      </c>
      <c r="I25" s="57">
        <f t="shared" si="12"/>
        <v>4.4059871045229338E-3</v>
      </c>
      <c r="J25" s="57">
        <f t="shared" ref="J25:K25" si="13">J18/J19</f>
        <v>1.6576498280669982E-3</v>
      </c>
      <c r="K25" s="57">
        <f t="shared" si="13"/>
        <v>1.6349864562580894E-3</v>
      </c>
    </row>
    <row r="26" spans="1:11">
      <c r="A26"/>
      <c r="B26"/>
      <c r="C26"/>
      <c r="D26"/>
      <c r="E26"/>
      <c r="F26"/>
    </row>
    <row r="27" spans="1:11">
      <c r="A27"/>
      <c r="B27"/>
      <c r="C27"/>
      <c r="D27"/>
      <c r="E27"/>
      <c r="F27"/>
    </row>
    <row r="28" spans="1:11">
      <c r="A28"/>
      <c r="B28"/>
      <c r="C28"/>
      <c r="D28"/>
      <c r="E28"/>
      <c r="F28"/>
    </row>
    <row r="29" spans="1:11">
      <c r="A29"/>
      <c r="B29"/>
      <c r="C29"/>
      <c r="D29"/>
      <c r="E29"/>
      <c r="F29"/>
    </row>
    <row r="30" spans="1:11">
      <c r="A30"/>
      <c r="B30"/>
      <c r="C30"/>
      <c r="D30"/>
      <c r="E30"/>
      <c r="F30"/>
    </row>
    <row r="31" spans="1:11">
      <c r="A31"/>
      <c r="B31"/>
      <c r="C31"/>
      <c r="D31"/>
      <c r="E31"/>
      <c r="F31"/>
      <c r="K31">
        <f>K16/1000000000</f>
        <v>3.1216988809999999</v>
      </c>
    </row>
    <row r="32" spans="1:11">
      <c r="A32"/>
      <c r="B32"/>
      <c r="C32"/>
      <c r="D32"/>
      <c r="E32"/>
      <c r="F32"/>
    </row>
    <row r="33" spans="11:11" customFormat="1">
      <c r="K33">
        <f>K18/1000000000</f>
        <v>6.4479480000000002E-3</v>
      </c>
    </row>
    <row r="34" spans="11:11" customFormat="1"/>
    <row r="35" spans="11:11" customFormat="1"/>
    <row r="36" spans="11:11" customFormat="1"/>
    <row r="37" spans="11:11" customFormat="1"/>
    <row r="38" spans="11:11" customFormat="1"/>
    <row r="39" spans="11:11" customFormat="1"/>
    <row r="40" spans="11:11" customFormat="1"/>
    <row r="41" spans="11:11" customFormat="1"/>
    <row r="42" spans="11:11" customFormat="1"/>
    <row r="43" spans="11:11" customFormat="1"/>
    <row r="44" spans="11:11" customFormat="1"/>
    <row r="45" spans="11:11" customFormat="1"/>
    <row r="46" spans="11:11" customFormat="1"/>
    <row r="47" spans="11:11" customFormat="1"/>
    <row r="48" spans="11:11" customFormat="1"/>
    <row r="49" customFormat="1"/>
    <row r="50" customFormat="1"/>
    <row r="51" customFormat="1"/>
    <row r="52" customFormat="1"/>
    <row r="53" customFormat="1"/>
    <row r="54" customFormat="1"/>
    <row r="55" customFormat="1"/>
    <row r="56" customFormat="1"/>
    <row r="57" customFormat="1"/>
    <row r="58" customFormat="1"/>
    <row r="59" customFormat="1"/>
    <row r="60" customFormat="1"/>
    <row r="61" customFormat="1"/>
    <row r="62" customFormat="1"/>
    <row r="63" customFormat="1"/>
    <row r="64" customFormat="1"/>
    <row r="65" customFormat="1"/>
    <row r="66" customFormat="1"/>
    <row r="67" customFormat="1"/>
    <row r="68" customFormat="1"/>
    <row r="69" customFormat="1"/>
    <row r="70" customFormat="1"/>
    <row r="71" customFormat="1"/>
    <row r="72" customFormat="1"/>
    <row r="73" customFormat="1"/>
    <row r="74" customFormat="1"/>
    <row r="75" customFormat="1"/>
    <row r="76" customFormat="1"/>
    <row r="77" customFormat="1"/>
    <row r="78" customFormat="1"/>
    <row r="79" customFormat="1"/>
    <row r="80" customFormat="1"/>
    <row r="81" customFormat="1"/>
    <row r="82" customFormat="1"/>
    <row r="83" customFormat="1"/>
    <row r="84" customFormat="1"/>
    <row r="85" customFormat="1"/>
    <row r="86" customFormat="1"/>
    <row r="87" customFormat="1"/>
    <row r="88" customFormat="1"/>
    <row r="89" customFormat="1"/>
    <row r="90" customFormat="1"/>
    <row r="91" customFormat="1"/>
    <row r="92" customFormat="1"/>
    <row r="93" customFormat="1"/>
    <row r="94" customFormat="1"/>
    <row r="95" customFormat="1"/>
    <row r="96" customFormat="1"/>
    <row r="97" customFormat="1"/>
    <row r="98" customFormat="1"/>
    <row r="99" customFormat="1"/>
    <row r="100" customFormat="1"/>
    <row r="101" customFormat="1"/>
    <row r="102" customFormat="1"/>
    <row r="103" customFormat="1"/>
    <row r="104" customFormat="1"/>
    <row r="105" customFormat="1"/>
    <row r="106" customFormat="1"/>
    <row r="107" customFormat="1"/>
    <row r="108" customFormat="1"/>
    <row r="109" customFormat="1"/>
    <row r="110" customFormat="1"/>
    <row r="111" customFormat="1"/>
    <row r="112" customFormat="1"/>
    <row r="113" customFormat="1"/>
    <row r="114" customFormat="1"/>
    <row r="115" customFormat="1"/>
    <row r="116" customFormat="1"/>
    <row r="117" customFormat="1"/>
    <row r="118" customFormat="1"/>
    <row r="119" customFormat="1"/>
    <row r="120" customFormat="1"/>
    <row r="121" customFormat="1"/>
    <row r="122" customFormat="1"/>
    <row r="123" customFormat="1"/>
    <row r="124" customFormat="1"/>
    <row r="125" customFormat="1"/>
    <row r="126" customFormat="1"/>
    <row r="127" customFormat="1"/>
    <row r="128" customFormat="1"/>
    <row r="129" customFormat="1"/>
    <row r="130" customFormat="1"/>
    <row r="131" customFormat="1"/>
    <row r="132" customFormat="1"/>
    <row r="133" customFormat="1"/>
    <row r="134" customFormat="1"/>
    <row r="135" customFormat="1"/>
    <row r="136" customFormat="1"/>
    <row r="137" customFormat="1"/>
    <row r="138" customFormat="1"/>
    <row r="139" customFormat="1"/>
    <row r="140" customFormat="1"/>
    <row r="141" customFormat="1"/>
    <row r="142" customFormat="1"/>
    <row r="143" customFormat="1"/>
    <row r="144" customFormat="1"/>
    <row r="145" customFormat="1"/>
    <row r="146" customFormat="1"/>
    <row r="147" customFormat="1"/>
    <row r="148" customFormat="1"/>
    <row r="149" customFormat="1"/>
    <row r="150" customFormat="1"/>
    <row r="151" customFormat="1"/>
    <row r="152" customFormat="1"/>
    <row r="153" customFormat="1"/>
    <row r="154" customFormat="1"/>
    <row r="155" customFormat="1"/>
    <row r="156" customFormat="1"/>
    <row r="157" customFormat="1"/>
    <row r="158" customFormat="1"/>
    <row r="159" customFormat="1"/>
    <row r="160" customFormat="1"/>
    <row r="161" customFormat="1"/>
    <row r="162" customFormat="1"/>
    <row r="163" customFormat="1"/>
    <row r="164" customFormat="1"/>
    <row r="165" customFormat="1"/>
    <row r="166" customFormat="1"/>
    <row r="167" customFormat="1"/>
    <row r="168" customFormat="1"/>
    <row r="169" customFormat="1"/>
    <row r="170" customFormat="1"/>
    <row r="171" customFormat="1"/>
    <row r="172" customFormat="1"/>
    <row r="173" customFormat="1"/>
    <row r="174" customFormat="1"/>
    <row r="175" customFormat="1"/>
    <row r="176" customFormat="1"/>
    <row r="177" customFormat="1"/>
    <row r="178" customFormat="1"/>
    <row r="179" customFormat="1"/>
    <row r="180" customFormat="1"/>
    <row r="181" customFormat="1"/>
    <row r="182" customFormat="1"/>
    <row r="183" customFormat="1"/>
    <row r="184" customFormat="1"/>
    <row r="185" customFormat="1"/>
    <row r="186" customFormat="1"/>
    <row r="187" customFormat="1"/>
    <row r="188" customFormat="1"/>
    <row r="189" customFormat="1"/>
    <row r="190" customFormat="1"/>
    <row r="191" customFormat="1"/>
    <row r="192" customFormat="1"/>
    <row r="193" customFormat="1"/>
    <row r="194" customFormat="1"/>
    <row r="195" customFormat="1"/>
    <row r="196" customFormat="1"/>
    <row r="197" customFormat="1"/>
    <row r="198" customFormat="1"/>
    <row r="199" customFormat="1"/>
    <row r="200" customFormat="1"/>
    <row r="201" customFormat="1"/>
    <row r="202" customFormat="1"/>
    <row r="203" customFormat="1"/>
    <row r="204" customFormat="1"/>
    <row r="205" customFormat="1"/>
    <row r="206" customFormat="1"/>
    <row r="207" customFormat="1"/>
    <row r="208" customFormat="1"/>
    <row r="209" customFormat="1"/>
    <row r="210" customFormat="1"/>
    <row r="211" customFormat="1"/>
    <row r="212" customFormat="1"/>
    <row r="213" customFormat="1"/>
    <row r="214" customFormat="1"/>
    <row r="215" customFormat="1"/>
    <row r="216" customFormat="1"/>
    <row r="217" customFormat="1"/>
    <row r="218" customFormat="1"/>
    <row r="219" customFormat="1"/>
    <row r="220" customFormat="1"/>
    <row r="221" customFormat="1"/>
    <row r="222" customFormat="1"/>
    <row r="223" customFormat="1"/>
    <row r="224" customFormat="1"/>
    <row r="225" customFormat="1"/>
    <row r="226" customFormat="1"/>
    <row r="227" customFormat="1"/>
    <row r="228" customFormat="1"/>
    <row r="229" customFormat="1"/>
    <row r="230" customFormat="1"/>
    <row r="231" customFormat="1"/>
    <row r="232" customFormat="1"/>
    <row r="233" customFormat="1"/>
    <row r="234" customFormat="1"/>
    <row r="235" customFormat="1"/>
    <row r="236" customFormat="1"/>
    <row r="237" customFormat="1"/>
    <row r="238" customFormat="1"/>
    <row r="239" customFormat="1"/>
    <row r="240" customFormat="1"/>
    <row r="241" customFormat="1"/>
    <row r="242" customFormat="1"/>
    <row r="243" customFormat="1"/>
    <row r="244" customFormat="1"/>
    <row r="245" customFormat="1"/>
    <row r="246" customFormat="1"/>
    <row r="247" customFormat="1"/>
    <row r="248" customFormat="1"/>
    <row r="249" customFormat="1"/>
    <row r="250" customFormat="1"/>
    <row r="251" customFormat="1"/>
    <row r="252" customFormat="1"/>
    <row r="253" customFormat="1"/>
    <row r="254" customFormat="1"/>
    <row r="255" customFormat="1"/>
    <row r="256" customFormat="1"/>
    <row r="257" customFormat="1"/>
    <row r="258" customFormat="1"/>
    <row r="259" customFormat="1"/>
    <row r="260" customFormat="1"/>
    <row r="261" customFormat="1"/>
    <row r="262" customFormat="1"/>
    <row r="263" customFormat="1"/>
    <row r="264" customFormat="1"/>
    <row r="265" customFormat="1"/>
    <row r="266" customFormat="1"/>
    <row r="267" customFormat="1"/>
    <row r="268" customFormat="1"/>
    <row r="269" customFormat="1"/>
    <row r="270" customFormat="1"/>
    <row r="271" customFormat="1"/>
    <row r="272" customFormat="1"/>
    <row r="273" customFormat="1"/>
    <row r="274" customFormat="1"/>
    <row r="275" customFormat="1"/>
    <row r="276" customFormat="1"/>
    <row r="277" customFormat="1"/>
    <row r="278" customFormat="1"/>
    <row r="279" customFormat="1"/>
    <row r="280" customFormat="1"/>
    <row r="281" customFormat="1"/>
    <row r="282" customFormat="1"/>
    <row r="283" customFormat="1"/>
    <row r="284" customFormat="1"/>
    <row r="285" customFormat="1"/>
    <row r="286" customFormat="1"/>
    <row r="287" customFormat="1"/>
    <row r="288" customFormat="1"/>
    <row r="289" customFormat="1"/>
    <row r="290" customFormat="1"/>
    <row r="291" customFormat="1"/>
    <row r="292" customFormat="1"/>
    <row r="293" customFormat="1"/>
    <row r="294" customFormat="1"/>
    <row r="295" customFormat="1"/>
    <row r="296" customFormat="1"/>
    <row r="297" customFormat="1"/>
    <row r="298" customFormat="1"/>
    <row r="299" customFormat="1"/>
    <row r="300" customFormat="1"/>
    <row r="301" customFormat="1"/>
    <row r="302" customFormat="1"/>
    <row r="303" customFormat="1"/>
    <row r="304" customFormat="1"/>
    <row r="305" customFormat="1"/>
    <row r="306" customFormat="1"/>
    <row r="307" customFormat="1"/>
    <row r="308" customFormat="1"/>
    <row r="309" customFormat="1"/>
    <row r="310" customFormat="1"/>
    <row r="311" customFormat="1"/>
    <row r="312" customFormat="1"/>
    <row r="313" customFormat="1"/>
    <row r="314" customFormat="1"/>
    <row r="315" customFormat="1"/>
    <row r="316" customFormat="1"/>
    <row r="317" customFormat="1"/>
    <row r="318" customFormat="1"/>
    <row r="319" customFormat="1"/>
    <row r="320" customFormat="1"/>
    <row r="321" customFormat="1"/>
    <row r="322" customFormat="1"/>
    <row r="323" customFormat="1"/>
    <row r="324" customFormat="1"/>
    <row r="325" customFormat="1"/>
    <row r="326" customFormat="1"/>
    <row r="327" customFormat="1"/>
    <row r="328" customFormat="1"/>
    <row r="329" customFormat="1"/>
    <row r="330" customFormat="1"/>
    <row r="331" customFormat="1"/>
    <row r="332" customFormat="1"/>
    <row r="333" customFormat="1"/>
    <row r="334" customFormat="1"/>
    <row r="335" customFormat="1"/>
    <row r="336" customFormat="1"/>
    <row r="337" customFormat="1"/>
    <row r="338" customFormat="1"/>
    <row r="339" customFormat="1"/>
    <row r="340" customFormat="1"/>
    <row r="341" customFormat="1"/>
    <row r="342" customFormat="1"/>
    <row r="343" customFormat="1"/>
    <row r="344" customFormat="1"/>
    <row r="345" customFormat="1"/>
    <row r="346" customFormat="1"/>
    <row r="347" customFormat="1"/>
    <row r="348" customFormat="1"/>
    <row r="349" customFormat="1"/>
    <row r="350" customFormat="1"/>
    <row r="351" customFormat="1"/>
    <row r="352" customFormat="1"/>
    <row r="353" customFormat="1"/>
    <row r="354" customFormat="1"/>
    <row r="355" customFormat="1"/>
    <row r="356" customFormat="1"/>
    <row r="357" customFormat="1"/>
    <row r="358" customFormat="1"/>
    <row r="359" customFormat="1"/>
    <row r="360" customFormat="1"/>
    <row r="361" customFormat="1"/>
    <row r="362" customFormat="1"/>
    <row r="363" customFormat="1"/>
    <row r="364" customFormat="1"/>
    <row r="365" customFormat="1"/>
    <row r="366" customFormat="1"/>
    <row r="367" customFormat="1"/>
    <row r="368" customFormat="1"/>
    <row r="369" customFormat="1"/>
    <row r="370" customFormat="1"/>
    <row r="371" customFormat="1"/>
    <row r="372" customFormat="1"/>
    <row r="373" customFormat="1"/>
    <row r="374" customFormat="1"/>
    <row r="375" customFormat="1"/>
    <row r="376" customFormat="1"/>
    <row r="377" customFormat="1"/>
    <row r="378" customFormat="1"/>
    <row r="379" customFormat="1"/>
    <row r="380" customFormat="1"/>
    <row r="381" customFormat="1"/>
    <row r="382" customFormat="1"/>
    <row r="383" customFormat="1"/>
    <row r="384" customFormat="1"/>
    <row r="385" customFormat="1"/>
    <row r="386" customFormat="1"/>
    <row r="387" customFormat="1"/>
    <row r="388" customFormat="1"/>
    <row r="389" customFormat="1"/>
    <row r="390" customFormat="1"/>
    <row r="391" customFormat="1"/>
    <row r="392" customFormat="1"/>
    <row r="393" customFormat="1"/>
    <row r="394" customFormat="1"/>
    <row r="395" customFormat="1"/>
    <row r="396" customFormat="1"/>
    <row r="397" customFormat="1"/>
    <row r="398" customFormat="1"/>
    <row r="399" customFormat="1"/>
    <row r="400" customFormat="1"/>
    <row r="401" customFormat="1"/>
    <row r="402" customFormat="1"/>
    <row r="403" customFormat="1"/>
    <row r="404" customFormat="1"/>
    <row r="405" customFormat="1"/>
    <row r="406" customFormat="1"/>
    <row r="407" customFormat="1"/>
    <row r="408" customFormat="1"/>
    <row r="409" customFormat="1"/>
    <row r="410" customFormat="1"/>
    <row r="411" customFormat="1"/>
    <row r="412" customFormat="1"/>
    <row r="413" customFormat="1"/>
    <row r="414" customFormat="1"/>
    <row r="415" customFormat="1"/>
    <row r="416" customFormat="1"/>
    <row r="417" customFormat="1"/>
    <row r="418" customFormat="1"/>
    <row r="419" customFormat="1"/>
    <row r="420" customFormat="1"/>
    <row r="421" customFormat="1"/>
    <row r="422" customFormat="1"/>
    <row r="423" customFormat="1"/>
    <row r="424" customFormat="1"/>
    <row r="425" customFormat="1"/>
    <row r="426" customFormat="1"/>
    <row r="427" customFormat="1"/>
    <row r="428" customFormat="1"/>
    <row r="429" customFormat="1"/>
    <row r="430" customFormat="1"/>
    <row r="431" customFormat="1"/>
    <row r="432" customFormat="1"/>
    <row r="433" customFormat="1"/>
    <row r="434" customFormat="1"/>
    <row r="435" customFormat="1"/>
    <row r="436" customFormat="1"/>
    <row r="437" customFormat="1"/>
    <row r="438" customFormat="1"/>
    <row r="439" customFormat="1"/>
    <row r="440" customFormat="1"/>
    <row r="441" customFormat="1"/>
    <row r="442" customFormat="1"/>
    <row r="443" customFormat="1"/>
    <row r="444" customFormat="1"/>
    <row r="445" customFormat="1"/>
    <row r="446" customFormat="1"/>
    <row r="447" customFormat="1"/>
    <row r="448" customFormat="1"/>
    <row r="449" customFormat="1"/>
    <row r="450" customFormat="1"/>
    <row r="451" customFormat="1"/>
    <row r="452" customFormat="1"/>
    <row r="453" customFormat="1"/>
    <row r="454" customFormat="1"/>
    <row r="455" customFormat="1"/>
    <row r="456" customFormat="1"/>
    <row r="457" customFormat="1"/>
    <row r="458" customFormat="1"/>
    <row r="459" customFormat="1"/>
    <row r="460" customFormat="1"/>
    <row r="461" customFormat="1"/>
    <row r="462" customFormat="1"/>
    <row r="463" customFormat="1"/>
    <row r="464" customFormat="1"/>
    <row r="465" customFormat="1"/>
    <row r="466" customFormat="1"/>
    <row r="467" customFormat="1"/>
    <row r="468" customFormat="1"/>
    <row r="469" customFormat="1"/>
    <row r="470" customFormat="1"/>
    <row r="471" customFormat="1"/>
    <row r="472" customFormat="1"/>
    <row r="473" customFormat="1"/>
    <row r="474" customFormat="1"/>
    <row r="475" customFormat="1"/>
    <row r="476" customFormat="1"/>
    <row r="477" customFormat="1"/>
    <row r="478" customFormat="1"/>
    <row r="479" customFormat="1"/>
    <row r="480" customFormat="1"/>
    <row r="481" customFormat="1"/>
    <row r="482" customFormat="1"/>
    <row r="483" customFormat="1"/>
    <row r="484" customFormat="1"/>
    <row r="485" customFormat="1"/>
    <row r="486" customFormat="1"/>
    <row r="487" customFormat="1"/>
    <row r="488" customFormat="1"/>
    <row r="489" customFormat="1"/>
    <row r="490" customFormat="1"/>
    <row r="491" customFormat="1"/>
    <row r="492" customFormat="1"/>
    <row r="493" customFormat="1"/>
    <row r="494" customFormat="1"/>
    <row r="495" customFormat="1"/>
    <row r="496" customFormat="1"/>
    <row r="497" customFormat="1"/>
    <row r="498" customFormat="1"/>
    <row r="499" customFormat="1"/>
    <row r="500" customFormat="1"/>
    <row r="501" customFormat="1"/>
    <row r="502" customFormat="1"/>
    <row r="503" customFormat="1"/>
    <row r="504" customFormat="1"/>
    <row r="505" customFormat="1"/>
    <row r="506" customFormat="1"/>
    <row r="507" customFormat="1"/>
    <row r="508" customFormat="1"/>
    <row r="509" customFormat="1"/>
    <row r="510" customFormat="1"/>
    <row r="511" customFormat="1"/>
    <row r="512" customFormat="1"/>
    <row r="513" customFormat="1"/>
    <row r="514" customFormat="1"/>
    <row r="515" customFormat="1"/>
    <row r="516" customFormat="1"/>
    <row r="517" customFormat="1"/>
    <row r="518" customFormat="1"/>
    <row r="519" customFormat="1"/>
    <row r="520" customFormat="1"/>
    <row r="521" customFormat="1"/>
    <row r="522" customFormat="1"/>
    <row r="523" customFormat="1"/>
    <row r="524" customFormat="1"/>
    <row r="525" customFormat="1"/>
    <row r="526" customFormat="1"/>
    <row r="527" customFormat="1"/>
    <row r="528" customFormat="1"/>
    <row r="529" customFormat="1"/>
    <row r="530" customFormat="1"/>
    <row r="531" customFormat="1"/>
    <row r="532" customFormat="1"/>
    <row r="533" customFormat="1"/>
    <row r="534" customFormat="1"/>
    <row r="535" customFormat="1"/>
    <row r="536" customFormat="1"/>
    <row r="537" customFormat="1"/>
    <row r="538" customFormat="1"/>
    <row r="539" customFormat="1"/>
    <row r="540" customFormat="1"/>
    <row r="541" customFormat="1"/>
    <row r="542" customFormat="1"/>
    <row r="543" customFormat="1"/>
    <row r="544" customFormat="1"/>
    <row r="545" customFormat="1"/>
    <row r="546" customFormat="1"/>
    <row r="547" customFormat="1"/>
    <row r="548" customFormat="1"/>
    <row r="549" customFormat="1"/>
    <row r="550" customFormat="1"/>
    <row r="551" customFormat="1"/>
    <row r="552" customFormat="1"/>
    <row r="553" customFormat="1"/>
    <row r="554" customFormat="1"/>
    <row r="555" customFormat="1"/>
    <row r="556" customFormat="1"/>
    <row r="557" customFormat="1"/>
    <row r="558" customFormat="1"/>
    <row r="559" customFormat="1"/>
    <row r="560" customFormat="1"/>
    <row r="561" customFormat="1"/>
    <row r="562" customFormat="1"/>
    <row r="563" customFormat="1"/>
    <row r="564" customFormat="1"/>
    <row r="565" customFormat="1"/>
  </sheetData>
  <mergeCells count="3">
    <mergeCell ref="A8:G8"/>
    <mergeCell ref="A14:G14"/>
    <mergeCell ref="A2:H2"/>
  </mergeCells>
  <phoneticPr fontId="20" type="noConversion"/>
  <pageMargins left="0.7" right="0.7" top="0.75" bottom="0.75" header="0.3" footer="0.3"/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FAD63A-7554-2A44-A83D-7A430F702748}">
  <dimension ref="A2:K9"/>
  <sheetViews>
    <sheetView workbookViewId="0">
      <pane xSplit="1" ySplit="2" topLeftCell="D3" activePane="bottomRight" state="frozen"/>
      <selection pane="bottomRight" activeCell="M14" sqref="M14"/>
      <selection pane="bottomLeft" activeCell="A3" sqref="A3"/>
      <selection pane="topRight" activeCell="B1" sqref="B1"/>
    </sheetView>
  </sheetViews>
  <sheetFormatPr defaultColWidth="11" defaultRowHeight="15.95"/>
  <cols>
    <col min="1" max="6" width="16.5" customWidth="1"/>
    <col min="7" max="7" width="13.125" customWidth="1"/>
    <col min="8" max="8" width="12.5" customWidth="1"/>
    <col min="9" max="9" width="12.125" bestFit="1" customWidth="1"/>
    <col min="10" max="10" width="13" customWidth="1"/>
    <col min="11" max="11" width="17.375" customWidth="1"/>
  </cols>
  <sheetData>
    <row r="2" spans="1:11" ht="24" customHeight="1">
      <c r="A2" s="9" t="s">
        <v>16573</v>
      </c>
      <c r="B2" s="9" t="s">
        <v>16503</v>
      </c>
      <c r="C2" s="9" t="s">
        <v>16492</v>
      </c>
      <c r="D2" s="9" t="s">
        <v>16494</v>
      </c>
      <c r="E2" s="9" t="s">
        <v>16496</v>
      </c>
      <c r="F2" s="9" t="s">
        <v>16498</v>
      </c>
      <c r="G2" s="9" t="s">
        <v>16499</v>
      </c>
      <c r="H2" s="9" t="s">
        <v>16500</v>
      </c>
      <c r="I2" s="9" t="s">
        <v>16501</v>
      </c>
      <c r="J2" s="9" t="s">
        <v>1</v>
      </c>
      <c r="K2" s="9" t="s">
        <v>2</v>
      </c>
    </row>
    <row r="3" spans="1:11" ht="32.1" customHeight="1">
      <c r="A3" s="2" t="s">
        <v>16562</v>
      </c>
      <c r="B3" s="3">
        <v>964919658</v>
      </c>
      <c r="C3" s="3">
        <v>942625151</v>
      </c>
      <c r="D3" s="3">
        <v>794036524</v>
      </c>
      <c r="E3" s="3">
        <v>905453482</v>
      </c>
      <c r="F3" s="3">
        <v>1108115673</v>
      </c>
      <c r="G3" s="3">
        <v>1801833227</v>
      </c>
      <c r="H3" s="3">
        <v>2853960774</v>
      </c>
      <c r="I3" s="3">
        <v>3175076020</v>
      </c>
      <c r="J3" s="3">
        <f>'Tab 10. No. of SMS per MNOs'!J19</f>
        <v>3671219275</v>
      </c>
      <c r="K3" s="3">
        <f>'Tab 10. No. of SMS per MNOs'!K19</f>
        <v>3943731751</v>
      </c>
    </row>
    <row r="4" spans="1:11" ht="36.950000000000003" customHeight="1">
      <c r="A4" s="2" t="s">
        <v>16574</v>
      </c>
      <c r="B4" s="3">
        <v>33174731</v>
      </c>
      <c r="C4" s="3">
        <v>34254361</v>
      </c>
      <c r="D4" s="3">
        <v>35607123</v>
      </c>
      <c r="E4" s="3">
        <v>38131609</v>
      </c>
      <c r="F4" s="73">
        <v>38756657</v>
      </c>
      <c r="G4" s="3">
        <v>39695383</v>
      </c>
      <c r="H4" s="3">
        <v>40791195</v>
      </c>
      <c r="I4" s="3">
        <v>41265451</v>
      </c>
      <c r="J4" s="3">
        <v>42590561</v>
      </c>
      <c r="K4" s="3">
        <v>43516290</v>
      </c>
    </row>
    <row r="5" spans="1:11" ht="23.1" customHeight="1">
      <c r="A5" s="2" t="s">
        <v>16476</v>
      </c>
      <c r="B5" s="7">
        <v>29</v>
      </c>
      <c r="C5" s="7">
        <v>28</v>
      </c>
      <c r="D5" s="7">
        <v>22</v>
      </c>
      <c r="E5" s="74">
        <f t="shared" ref="E5:J5" si="0">E3/E4</f>
        <v>23.745483228887615</v>
      </c>
      <c r="F5" s="75">
        <f t="shared" si="0"/>
        <v>28.591621640638408</v>
      </c>
      <c r="G5" s="74">
        <f t="shared" si="0"/>
        <v>45.391506286763878</v>
      </c>
      <c r="H5" s="74">
        <f t="shared" si="0"/>
        <v>69.965118060404947</v>
      </c>
      <c r="I5" s="74">
        <f t="shared" si="0"/>
        <v>76.942719467672845</v>
      </c>
      <c r="J5" s="74">
        <f t="shared" si="0"/>
        <v>86.197955340386329</v>
      </c>
      <c r="K5" s="74">
        <f t="shared" ref="K5" si="1">K3/K4</f>
        <v>90.626561938069628</v>
      </c>
    </row>
    <row r="7" spans="1:11">
      <c r="A7" s="40"/>
      <c r="B7" s="9" t="s">
        <v>16503</v>
      </c>
      <c r="C7" s="9" t="s">
        <v>16492</v>
      </c>
      <c r="D7" s="9" t="s">
        <v>16494</v>
      </c>
      <c r="E7" s="9" t="s">
        <v>16496</v>
      </c>
      <c r="F7" s="9" t="s">
        <v>16498</v>
      </c>
      <c r="G7" s="9" t="s">
        <v>16499</v>
      </c>
      <c r="H7" s="9" t="s">
        <v>16500</v>
      </c>
      <c r="I7" s="9" t="s">
        <v>16501</v>
      </c>
      <c r="J7" s="9" t="s">
        <v>1</v>
      </c>
      <c r="K7" s="9" t="s">
        <v>2</v>
      </c>
    </row>
    <row r="8" spans="1:11" ht="18" customHeight="1">
      <c r="A8" s="81" t="s">
        <v>16563</v>
      </c>
      <c r="B8" s="114"/>
      <c r="C8" s="222">
        <f t="shared" ref="C8:E8" si="2">C5/B5-1</f>
        <v>-3.4482758620689613E-2</v>
      </c>
      <c r="D8" s="222">
        <f t="shared" si="2"/>
        <v>-0.2142857142857143</v>
      </c>
      <c r="E8" s="222">
        <f t="shared" si="2"/>
        <v>7.9340146767618913E-2</v>
      </c>
      <c r="F8" s="222">
        <f t="shared" ref="F8:K8" si="3">F5/E5-1</f>
        <v>0.20408674631035573</v>
      </c>
      <c r="G8" s="222">
        <f t="shared" si="3"/>
        <v>0.58758068560361498</v>
      </c>
      <c r="H8" s="222">
        <f t="shared" si="3"/>
        <v>0.54137026470096927</v>
      </c>
      <c r="I8" s="222">
        <f t="shared" si="3"/>
        <v>9.9729716760339482E-2</v>
      </c>
      <c r="J8" s="222">
        <f t="shared" si="3"/>
        <v>0.12028735059984497</v>
      </c>
      <c r="K8" s="222">
        <f t="shared" si="3"/>
        <v>5.1377165272600944E-2</v>
      </c>
    </row>
    <row r="9" spans="1:11" ht="21" customHeight="1">
      <c r="A9" s="81" t="s">
        <v>16564</v>
      </c>
      <c r="B9" s="114"/>
      <c r="C9" s="222"/>
      <c r="D9" s="222"/>
      <c r="E9" s="222"/>
      <c r="F9" s="222">
        <f t="shared" ref="F9" si="4">F5/B5-1</f>
        <v>-1.4082012391779086E-2</v>
      </c>
      <c r="G9" s="222">
        <f>G5/C5-1</f>
        <v>0.62112522452728136</v>
      </c>
      <c r="H9" s="222">
        <f>H5/D5-1</f>
        <v>2.1802326391093159</v>
      </c>
      <c r="I9" s="222">
        <f>I5/E5-1</f>
        <v>2.2403096928374162</v>
      </c>
      <c r="J9" s="222">
        <f>J5/F5-1</f>
        <v>2.0147977062577573</v>
      </c>
      <c r="K9" s="222">
        <f>K5/G5-1</f>
        <v>0.9965533059319569</v>
      </c>
    </row>
  </sheetData>
  <phoneticPr fontId="20" type="noConversion"/>
  <pageMargins left="0.7" right="0.7" top="0.75" bottom="0.75" header="0.3" footer="0.3"/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B9552F-516A-4C45-B857-BD36C3EEC43E}">
  <dimension ref="B2:L12"/>
  <sheetViews>
    <sheetView topLeftCell="B1" workbookViewId="0">
      <pane xSplit="1" ySplit="2" topLeftCell="J3" activePane="bottomRight" state="frozen"/>
      <selection pane="bottomRight" activeCell="L4" sqref="L4"/>
      <selection pane="bottomLeft" activeCell="B3" sqref="B3"/>
      <selection pane="topRight" activeCell="C1" sqref="C1"/>
    </sheetView>
  </sheetViews>
  <sheetFormatPr defaultColWidth="11" defaultRowHeight="15.95"/>
  <cols>
    <col min="1" max="1" width="3.5" customWidth="1"/>
    <col min="2" max="2" width="26.625" bestFit="1" customWidth="1"/>
    <col min="9" max="9" width="12.875" customWidth="1"/>
    <col min="12" max="12" width="12.125" customWidth="1"/>
  </cols>
  <sheetData>
    <row r="2" spans="2:12">
      <c r="B2" s="24" t="s">
        <v>16520</v>
      </c>
      <c r="C2" s="9" t="s">
        <v>16503</v>
      </c>
      <c r="D2" s="9" t="s">
        <v>16492</v>
      </c>
      <c r="E2" s="9" t="s">
        <v>16494</v>
      </c>
      <c r="F2" s="9" t="s">
        <v>16496</v>
      </c>
      <c r="G2" s="22" t="s">
        <v>16498</v>
      </c>
      <c r="H2" s="9" t="s">
        <v>16499</v>
      </c>
      <c r="I2" s="9" t="s">
        <v>16500</v>
      </c>
      <c r="J2" s="9" t="s">
        <v>16501</v>
      </c>
      <c r="K2" s="22" t="s">
        <v>1</v>
      </c>
      <c r="L2" s="9" t="s">
        <v>2</v>
      </c>
    </row>
    <row r="3" spans="2:12">
      <c r="B3" s="20" t="s">
        <v>16575</v>
      </c>
      <c r="C3" s="3">
        <v>23207628</v>
      </c>
      <c r="D3" s="3">
        <v>24351778</v>
      </c>
      <c r="E3" s="3">
        <v>24708749</v>
      </c>
      <c r="F3" s="3">
        <v>25560884</v>
      </c>
      <c r="G3" s="25">
        <v>26127592</v>
      </c>
      <c r="H3" s="25">
        <v>26717143</v>
      </c>
      <c r="I3" s="25">
        <v>27247268</v>
      </c>
      <c r="J3" s="25">
        <v>28033573</v>
      </c>
      <c r="K3" s="25">
        <v>28698390</v>
      </c>
      <c r="L3" s="25">
        <v>29727471</v>
      </c>
    </row>
    <row r="4" spans="2:12">
      <c r="B4" s="20" t="s">
        <v>16576</v>
      </c>
      <c r="C4" s="8">
        <v>4.1000000000000002E-2</v>
      </c>
      <c r="D4" s="8">
        <v>4.9299999999999997E-2</v>
      </c>
      <c r="E4" s="8">
        <v>1.47E-2</v>
      </c>
      <c r="F4" s="8">
        <v>3.4500000000000003E-2</v>
      </c>
      <c r="G4" s="26">
        <v>2.2200000000000001E-2</v>
      </c>
      <c r="H4" s="26">
        <f>H3/G3-1</f>
        <v>2.2564306729835559E-2</v>
      </c>
      <c r="I4" s="26">
        <f>I3/H3-1</f>
        <v>1.9842129077948245E-2</v>
      </c>
      <c r="J4" s="26">
        <f>J3/I3-1</f>
        <v>2.8858122583152124E-2</v>
      </c>
      <c r="K4" s="26">
        <f>K3/J3-1</f>
        <v>2.3715029118835496E-2</v>
      </c>
      <c r="L4" s="26">
        <f>L3/K3-1</f>
        <v>3.5858492410201448E-2</v>
      </c>
    </row>
    <row r="5" spans="2:12">
      <c r="B5" s="20" t="s">
        <v>16577</v>
      </c>
      <c r="C5" s="3">
        <v>914141</v>
      </c>
      <c r="D5" s="25">
        <f t="shared" ref="D5:L5" si="0">D3-C3</f>
        <v>1144150</v>
      </c>
      <c r="E5" s="25">
        <f t="shared" si="0"/>
        <v>356971</v>
      </c>
      <c r="F5" s="25">
        <f t="shared" si="0"/>
        <v>852135</v>
      </c>
      <c r="G5" s="25">
        <f t="shared" si="0"/>
        <v>566708</v>
      </c>
      <c r="H5" s="25">
        <f t="shared" si="0"/>
        <v>589551</v>
      </c>
      <c r="I5" s="25">
        <f t="shared" si="0"/>
        <v>530125</v>
      </c>
      <c r="J5" s="25">
        <f t="shared" si="0"/>
        <v>786305</v>
      </c>
      <c r="K5" s="25">
        <f t="shared" si="0"/>
        <v>664817</v>
      </c>
      <c r="L5" s="25">
        <f t="shared" si="0"/>
        <v>1029081</v>
      </c>
    </row>
    <row r="6" spans="2:12">
      <c r="B6" s="20" t="s">
        <v>16578</v>
      </c>
      <c r="C6" s="41">
        <v>18.23</v>
      </c>
      <c r="D6" s="41">
        <v>0.25</v>
      </c>
      <c r="E6" s="8">
        <v>-0.69</v>
      </c>
      <c r="F6" s="41">
        <v>1.39</v>
      </c>
      <c r="G6" s="42">
        <v>-0.33</v>
      </c>
      <c r="H6" s="26">
        <f>H5/G5-1</f>
        <v>4.0308236340408143E-2</v>
      </c>
      <c r="I6" s="26">
        <f>I5/H5-1</f>
        <v>-0.1007987434505242</v>
      </c>
      <c r="J6" s="26">
        <f>J5/I5-1</f>
        <v>0.48324451780240518</v>
      </c>
      <c r="K6" s="26">
        <f>K5/J5-1</f>
        <v>-0.1545049312925646</v>
      </c>
      <c r="L6" s="26">
        <f>L5/K5-1</f>
        <v>0.54791619347880705</v>
      </c>
    </row>
    <row r="7" spans="2:12">
      <c r="B7" s="20" t="s">
        <v>16507</v>
      </c>
      <c r="C7" s="3">
        <v>32429591</v>
      </c>
      <c r="D7" s="3">
        <v>32594648</v>
      </c>
      <c r="E7" s="3">
        <v>32759699</v>
      </c>
      <c r="F7" s="3">
        <v>32924755</v>
      </c>
      <c r="G7" s="25">
        <v>33089811</v>
      </c>
      <c r="H7" s="25">
        <v>33254867.455426469</v>
      </c>
      <c r="I7" s="25">
        <v>33419924</v>
      </c>
      <c r="J7" s="25">
        <v>33419925</v>
      </c>
      <c r="K7" s="25">
        <v>33750035.654360972</v>
      </c>
      <c r="L7" s="25">
        <v>33915092</v>
      </c>
    </row>
    <row r="8" spans="2:12">
      <c r="B8" s="20" t="s">
        <v>16579</v>
      </c>
      <c r="C8" s="8">
        <v>0.71560000000000001</v>
      </c>
      <c r="D8" s="8">
        <v>0.74709999999999999</v>
      </c>
      <c r="E8" s="8">
        <v>0.75419999999999998</v>
      </c>
      <c r="F8" s="8">
        <v>0.77629999999999999</v>
      </c>
      <c r="G8" s="26">
        <v>0.78959999999999997</v>
      </c>
      <c r="H8" s="26">
        <f>H3/H7</f>
        <v>0.80340548750677232</v>
      </c>
      <c r="I8" s="26">
        <f>I3/I7</f>
        <v>0.81530011857597284</v>
      </c>
      <c r="J8" s="26">
        <f>J3/J7</f>
        <v>0.83882812424025488</v>
      </c>
      <c r="K8" s="26">
        <f>K3/K7</f>
        <v>0.85032176836505857</v>
      </c>
      <c r="L8" s="26">
        <f>L3/L7</f>
        <v>0.87652632639180217</v>
      </c>
    </row>
    <row r="10" spans="2:12">
      <c r="C10" s="9" t="s">
        <v>16503</v>
      </c>
      <c r="D10" s="9" t="s">
        <v>16492</v>
      </c>
      <c r="E10" s="9" t="s">
        <v>16494</v>
      </c>
      <c r="F10" s="9" t="s">
        <v>16496</v>
      </c>
      <c r="G10" s="22" t="s">
        <v>16498</v>
      </c>
      <c r="H10" s="9" t="s">
        <v>16499</v>
      </c>
      <c r="I10" s="9" t="s">
        <v>16500</v>
      </c>
      <c r="J10" s="9" t="s">
        <v>16501</v>
      </c>
      <c r="K10" s="22" t="s">
        <v>1</v>
      </c>
      <c r="L10" s="9" t="s">
        <v>2</v>
      </c>
    </row>
    <row r="11" spans="2:12">
      <c r="B11" s="81" t="s">
        <v>16580</v>
      </c>
      <c r="C11" s="40"/>
      <c r="D11" s="134">
        <f t="shared" ref="D11:L11" si="1">D3/C3-1</f>
        <v>4.9300600647338877E-2</v>
      </c>
      <c r="E11" s="134">
        <f t="shared" si="1"/>
        <v>1.4658929627233031E-2</v>
      </c>
      <c r="F11" s="134">
        <f t="shared" si="1"/>
        <v>3.4487176991437218E-2</v>
      </c>
      <c r="G11" s="134">
        <f t="shared" si="1"/>
        <v>2.2170907704130993E-2</v>
      </c>
      <c r="H11" s="134">
        <f t="shared" si="1"/>
        <v>2.2564306729835559E-2</v>
      </c>
      <c r="I11" s="134">
        <f t="shared" si="1"/>
        <v>1.9842129077948245E-2</v>
      </c>
      <c r="J11" s="134">
        <f t="shared" si="1"/>
        <v>2.8858122583152124E-2</v>
      </c>
      <c r="K11" s="134">
        <f t="shared" si="1"/>
        <v>2.3715029118835496E-2</v>
      </c>
      <c r="L11" s="134">
        <f t="shared" si="1"/>
        <v>3.5858492410201448E-2</v>
      </c>
    </row>
    <row r="12" spans="2:12">
      <c r="B12" s="81" t="s">
        <v>16581</v>
      </c>
      <c r="C12" s="40"/>
      <c r="D12" s="40"/>
      <c r="E12" s="40"/>
      <c r="F12" s="40"/>
      <c r="G12" s="57">
        <f t="shared" ref="G12:L12" si="2">G3/C3-1</f>
        <v>0.12581914877298095</v>
      </c>
      <c r="H12" s="57">
        <f t="shared" si="2"/>
        <v>9.7133153891268309E-2</v>
      </c>
      <c r="I12" s="57">
        <f t="shared" si="2"/>
        <v>0.10273765782314603</v>
      </c>
      <c r="J12" s="57">
        <f t="shared" si="2"/>
        <v>9.6737225520056258E-2</v>
      </c>
      <c r="K12" s="57">
        <f t="shared" si="2"/>
        <v>9.8393989005951976E-2</v>
      </c>
      <c r="L12" s="57">
        <f t="shared" si="2"/>
        <v>0.1126740235660677</v>
      </c>
    </row>
  </sheetData>
  <phoneticPr fontId="20" type="noConversion"/>
  <pageMargins left="0.7" right="0.7" top="0.75" bottom="0.75" header="0.3" footer="0.3"/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AC3FAF-035C-4E44-BD69-58CD194D5B5E}">
  <dimension ref="A2:K21"/>
  <sheetViews>
    <sheetView workbookViewId="0">
      <pane xSplit="2" ySplit="2" topLeftCell="F3" activePane="bottomRight" state="frozen"/>
      <selection pane="bottomRight" activeCell="J20" sqref="J20"/>
      <selection pane="bottomLeft" activeCell="A3" sqref="A3"/>
      <selection pane="topRight" activeCell="C1" sqref="C1"/>
    </sheetView>
  </sheetViews>
  <sheetFormatPr defaultColWidth="11" defaultRowHeight="15.95"/>
  <cols>
    <col min="1" max="1" width="23.125" customWidth="1"/>
    <col min="2" max="2" width="27.375" customWidth="1"/>
    <col min="11" max="11" width="13.125" customWidth="1"/>
  </cols>
  <sheetData>
    <row r="2" spans="1:11">
      <c r="B2" s="21" t="s">
        <v>16511</v>
      </c>
      <c r="C2" s="22" t="s">
        <v>16492</v>
      </c>
      <c r="D2" s="22" t="s">
        <v>16494</v>
      </c>
      <c r="E2" s="22" t="s">
        <v>16496</v>
      </c>
      <c r="F2" s="23" t="s">
        <v>16498</v>
      </c>
      <c r="G2" s="22" t="s">
        <v>16499</v>
      </c>
      <c r="H2" s="22" t="s">
        <v>16500</v>
      </c>
      <c r="I2" s="22" t="s">
        <v>16501</v>
      </c>
      <c r="J2" s="23" t="s">
        <v>1</v>
      </c>
      <c r="K2" s="22" t="s">
        <v>2</v>
      </c>
    </row>
    <row r="3" spans="1:11">
      <c r="B3" s="59" t="s">
        <v>16512</v>
      </c>
      <c r="C3" s="18">
        <v>721031</v>
      </c>
      <c r="D3" s="18">
        <v>870853</v>
      </c>
      <c r="E3" s="18">
        <v>1083697</v>
      </c>
      <c r="F3" s="18">
        <v>1084627</v>
      </c>
      <c r="G3" s="18">
        <v>1684845</v>
      </c>
      <c r="H3" s="18">
        <v>1684845</v>
      </c>
      <c r="I3" s="18">
        <v>1690405</v>
      </c>
      <c r="J3" s="18">
        <v>1691740</v>
      </c>
      <c r="K3" s="18">
        <v>1781757</v>
      </c>
    </row>
    <row r="4" spans="1:11">
      <c r="B4" s="60" t="s">
        <v>16515</v>
      </c>
      <c r="C4" s="18">
        <v>857965</v>
      </c>
      <c r="D4" s="18">
        <v>871451</v>
      </c>
      <c r="E4" s="18">
        <v>1071051</v>
      </c>
      <c r="F4" s="18">
        <v>1131926</v>
      </c>
      <c r="G4" s="18">
        <v>1147872</v>
      </c>
      <c r="H4" s="18">
        <v>1614039</v>
      </c>
      <c r="I4" s="18">
        <v>1660106</v>
      </c>
      <c r="J4" s="18">
        <v>1847059</v>
      </c>
      <c r="K4" s="18">
        <v>1856887</v>
      </c>
    </row>
    <row r="5" spans="1:11">
      <c r="B5" s="61" t="s">
        <v>16516</v>
      </c>
      <c r="C5" s="18">
        <v>3080</v>
      </c>
      <c r="D5" s="18">
        <v>2964</v>
      </c>
      <c r="E5" s="18">
        <v>2747</v>
      </c>
      <c r="F5" s="18">
        <v>2654</v>
      </c>
      <c r="G5" s="18">
        <v>2860</v>
      </c>
      <c r="H5" s="18">
        <v>3016</v>
      </c>
      <c r="I5" s="18">
        <v>3419</v>
      </c>
      <c r="J5" s="18">
        <v>3256</v>
      </c>
      <c r="K5" s="18">
        <v>2513</v>
      </c>
    </row>
    <row r="6" spans="1:11">
      <c r="B6" s="47" t="s">
        <v>16571</v>
      </c>
      <c r="C6" s="49">
        <v>1582076</v>
      </c>
      <c r="D6" s="49">
        <v>1745268</v>
      </c>
      <c r="E6" s="67">
        <v>2157495</v>
      </c>
      <c r="F6" s="48">
        <f t="shared" ref="F6:K6" si="0">SUM(F3:F5)</f>
        <v>2219207</v>
      </c>
      <c r="G6" s="48">
        <f t="shared" si="0"/>
        <v>2835577</v>
      </c>
      <c r="H6" s="48">
        <f t="shared" si="0"/>
        <v>3301900</v>
      </c>
      <c r="I6" s="48">
        <f t="shared" si="0"/>
        <v>3353930</v>
      </c>
      <c r="J6" s="48">
        <f t="shared" si="0"/>
        <v>3542055</v>
      </c>
      <c r="K6" s="48">
        <f t="shared" si="0"/>
        <v>3641157</v>
      </c>
    </row>
    <row r="8" spans="1:11">
      <c r="C8" s="22" t="s">
        <v>16492</v>
      </c>
      <c r="D8" s="22" t="s">
        <v>16494</v>
      </c>
      <c r="E8" s="22" t="s">
        <v>16496</v>
      </c>
      <c r="F8" s="23" t="s">
        <v>16498</v>
      </c>
      <c r="G8" s="22" t="s">
        <v>16499</v>
      </c>
      <c r="H8" s="22" t="s">
        <v>16500</v>
      </c>
      <c r="I8" s="22" t="s">
        <v>16501</v>
      </c>
      <c r="J8" s="23" t="s">
        <v>1</v>
      </c>
      <c r="K8" s="22" t="s">
        <v>2</v>
      </c>
    </row>
    <row r="9" spans="1:11">
      <c r="A9" s="380" t="s">
        <v>16512</v>
      </c>
      <c r="B9" s="183" t="s">
        <v>16509</v>
      </c>
      <c r="C9" s="57" t="e">
        <f t="shared" ref="C9:F9" si="1">C3/B3-1</f>
        <v>#VALUE!</v>
      </c>
      <c r="D9" s="57">
        <f t="shared" si="1"/>
        <v>0.20778856942350599</v>
      </c>
      <c r="E9" s="57">
        <f t="shared" si="1"/>
        <v>0.24440864302011933</v>
      </c>
      <c r="F9" s="57">
        <f t="shared" si="1"/>
        <v>8.5817345623362407E-4</v>
      </c>
      <c r="G9" s="57">
        <f>G3/F3-1</f>
        <v>0.55338655593120945</v>
      </c>
      <c r="H9" s="57">
        <f>H3/G3-1</f>
        <v>0</v>
      </c>
      <c r="I9" s="57">
        <f>I3/H3-1</f>
        <v>3.3000068255537585E-3</v>
      </c>
      <c r="J9" s="57">
        <f>J3/I3-1</f>
        <v>7.8975156841121219E-4</v>
      </c>
      <c r="K9" s="57">
        <f>K3/J3-1</f>
        <v>5.3209713076477483E-2</v>
      </c>
    </row>
    <row r="10" spans="1:11">
      <c r="A10" s="381"/>
      <c r="B10" s="184" t="s">
        <v>16510</v>
      </c>
      <c r="C10" s="40"/>
      <c r="D10" s="40"/>
      <c r="E10" s="40"/>
      <c r="F10" s="40"/>
      <c r="G10" s="57">
        <f>G3/C3-1</f>
        <v>1.3367164518585191</v>
      </c>
      <c r="H10" s="57">
        <f>H3/D3-1</f>
        <v>0.93470654634019756</v>
      </c>
      <c r="I10" s="57">
        <f>I3/E3-1</f>
        <v>0.55985021643503674</v>
      </c>
      <c r="J10" s="57">
        <f>J3/F3-1</f>
        <v>0.5597435800510222</v>
      </c>
      <c r="K10" s="57">
        <f>K3/G3-1</f>
        <v>5.7519831201089611E-2</v>
      </c>
    </row>
    <row r="11" spans="1:11">
      <c r="A11" s="194"/>
      <c r="B11" s="198"/>
    </row>
    <row r="12" spans="1:11">
      <c r="A12" s="199"/>
      <c r="C12" s="22" t="s">
        <v>16492</v>
      </c>
      <c r="D12" s="22" t="s">
        <v>16494</v>
      </c>
      <c r="E12" s="22" t="s">
        <v>16496</v>
      </c>
      <c r="F12" s="23" t="s">
        <v>16498</v>
      </c>
      <c r="G12" s="22" t="s">
        <v>16499</v>
      </c>
      <c r="H12" s="22" t="s">
        <v>16500</v>
      </c>
      <c r="I12" s="22" t="s">
        <v>16501</v>
      </c>
      <c r="J12" s="23" t="s">
        <v>1</v>
      </c>
      <c r="K12" s="22" t="s">
        <v>2</v>
      </c>
    </row>
    <row r="13" spans="1:11">
      <c r="A13" s="382" t="s">
        <v>16518</v>
      </c>
      <c r="B13" s="183" t="s">
        <v>16509</v>
      </c>
      <c r="C13" s="57" t="e">
        <f t="shared" ref="C13:G13" si="2">C4/B4-1</f>
        <v>#VALUE!</v>
      </c>
      <c r="D13" s="57">
        <f t="shared" si="2"/>
        <v>1.571858991916919E-2</v>
      </c>
      <c r="E13" s="57">
        <f t="shared" si="2"/>
        <v>0.22904328527937889</v>
      </c>
      <c r="F13" s="57">
        <f t="shared" si="2"/>
        <v>5.68366959183082E-2</v>
      </c>
      <c r="G13" s="57">
        <f t="shared" si="2"/>
        <v>1.408749335203896E-2</v>
      </c>
      <c r="H13" s="57">
        <f>H4/G4-1</f>
        <v>0.40611409634523721</v>
      </c>
      <c r="I13" s="57">
        <f>I4/H4-1</f>
        <v>2.8541441687592428E-2</v>
      </c>
      <c r="J13" s="57">
        <f>J4/I4-1</f>
        <v>0.11261509807205083</v>
      </c>
      <c r="K13" s="57">
        <f t="shared" ref="K13" si="3">K4/J4-1</f>
        <v>5.3208912113797968E-3</v>
      </c>
    </row>
    <row r="14" spans="1:11">
      <c r="A14" s="383"/>
      <c r="B14" s="184" t="s">
        <v>16510</v>
      </c>
      <c r="C14" s="57"/>
      <c r="D14" s="57"/>
      <c r="E14" s="57"/>
      <c r="F14" s="57"/>
      <c r="G14" s="57">
        <f t="shared" ref="G14" si="4">G4/C4-1</f>
        <v>0.33790073021626754</v>
      </c>
      <c r="H14" s="57">
        <f>H4/D4-1</f>
        <v>0.85212823210943589</v>
      </c>
      <c r="I14" s="57">
        <f>I4/E4-1</f>
        <v>0.54997847908269537</v>
      </c>
      <c r="J14" s="57">
        <f>J4/F4-1</f>
        <v>0.63178423324492949</v>
      </c>
      <c r="K14" s="57">
        <f t="shared" ref="K14" si="5">K4/G4-1</f>
        <v>0.61767775501101174</v>
      </c>
    </row>
    <row r="15" spans="1:11">
      <c r="A15" s="199"/>
    </row>
    <row r="16" spans="1:11">
      <c r="A16" s="199"/>
      <c r="C16" s="22" t="s">
        <v>16492</v>
      </c>
      <c r="D16" s="22" t="s">
        <v>16494</v>
      </c>
      <c r="E16" s="22" t="s">
        <v>16496</v>
      </c>
      <c r="F16" s="23" t="s">
        <v>16498</v>
      </c>
      <c r="G16" s="22" t="s">
        <v>16499</v>
      </c>
      <c r="H16" s="22" t="s">
        <v>16500</v>
      </c>
      <c r="I16" s="22" t="s">
        <v>16501</v>
      </c>
      <c r="J16" s="23" t="s">
        <v>1</v>
      </c>
      <c r="K16" s="22" t="s">
        <v>2</v>
      </c>
    </row>
    <row r="17" spans="1:11">
      <c r="A17" s="384" t="s">
        <v>16516</v>
      </c>
      <c r="B17" s="183" t="s">
        <v>16509</v>
      </c>
      <c r="C17" s="57" t="e">
        <f t="shared" ref="C17:G17" si="6">C5/B5-1</f>
        <v>#VALUE!</v>
      </c>
      <c r="D17" s="57">
        <f t="shared" si="6"/>
        <v>-3.7662337662337619E-2</v>
      </c>
      <c r="E17" s="57">
        <f t="shared" si="6"/>
        <v>-7.3211875843454788E-2</v>
      </c>
      <c r="F17" s="57">
        <f t="shared" si="6"/>
        <v>-3.3855114670549691E-2</v>
      </c>
      <c r="G17" s="57">
        <f t="shared" si="6"/>
        <v>7.7618688771665445E-2</v>
      </c>
      <c r="H17" s="57">
        <f>H5/G5-1</f>
        <v>5.4545454545454453E-2</v>
      </c>
      <c r="I17" s="57">
        <f>I5/H5-1</f>
        <v>0.13362068965517238</v>
      </c>
      <c r="J17" s="57">
        <f>J5/I5-1</f>
        <v>-4.767475870137472E-2</v>
      </c>
      <c r="K17" s="57">
        <f t="shared" ref="K17" si="7">K5/J5-1</f>
        <v>-0.22819410319410316</v>
      </c>
    </row>
    <row r="18" spans="1:11">
      <c r="A18" s="385"/>
      <c r="B18" s="184" t="s">
        <v>16510</v>
      </c>
      <c r="C18" s="57"/>
      <c r="D18" s="57"/>
      <c r="E18" s="57"/>
      <c r="F18" s="57"/>
      <c r="G18" s="57">
        <f>G5/C5-1</f>
        <v>-7.1428571428571397E-2</v>
      </c>
      <c r="H18" s="57">
        <f>H5/D5-1</f>
        <v>1.7543859649122862E-2</v>
      </c>
      <c r="I18" s="57">
        <f>I5/E5-1</f>
        <v>0.24463050600655256</v>
      </c>
      <c r="J18" s="57">
        <f>J5/F5-1</f>
        <v>0.22682743029389596</v>
      </c>
      <c r="K18" s="57">
        <f>K5/G5-1</f>
        <v>-0.12132867132867131</v>
      </c>
    </row>
    <row r="19" spans="1:11">
      <c r="A19" s="199"/>
    </row>
    <row r="20" spans="1:11">
      <c r="A20" s="386" t="s">
        <v>16582</v>
      </c>
      <c r="B20" s="183" t="s">
        <v>16509</v>
      </c>
      <c r="C20" s="57" t="e">
        <f t="shared" ref="C20:G20" si="8">C6/B6-1</f>
        <v>#VALUE!</v>
      </c>
      <c r="D20" s="57">
        <f t="shared" si="8"/>
        <v>0.10315054396881052</v>
      </c>
      <c r="E20" s="57">
        <f t="shared" si="8"/>
        <v>0.23619696230034593</v>
      </c>
      <c r="F20" s="57">
        <f t="shared" si="8"/>
        <v>2.8603542534281656E-2</v>
      </c>
      <c r="G20" s="57">
        <f t="shared" si="8"/>
        <v>0.27774335607268719</v>
      </c>
      <c r="H20" s="57">
        <f>H6/G6-1</f>
        <v>0.1644543597299597</v>
      </c>
      <c r="I20" s="57">
        <f>I6/H6-1</f>
        <v>1.5757594112480788E-2</v>
      </c>
      <c r="J20" s="57">
        <f>J6/I6-1</f>
        <v>5.6090914240905398E-2</v>
      </c>
      <c r="K20" s="57">
        <f>K6/J6-1</f>
        <v>2.7978673397222709E-2</v>
      </c>
    </row>
    <row r="21" spans="1:11">
      <c r="A21" s="387"/>
      <c r="B21" s="184" t="s">
        <v>16510</v>
      </c>
      <c r="C21" s="57"/>
      <c r="D21" s="57"/>
      <c r="E21" s="57"/>
      <c r="F21" s="57"/>
      <c r="G21" s="57">
        <f t="shared" ref="G21" si="9">G6/C6-1</f>
        <v>0.79231402284087493</v>
      </c>
      <c r="H21" s="57">
        <f>H6/D6-1</f>
        <v>0.89191574016139641</v>
      </c>
      <c r="I21" s="57">
        <f>I6/E6-1</f>
        <v>0.55454821448021896</v>
      </c>
      <c r="J21" s="57">
        <f>J6/F6-1</f>
        <v>0.59609040526638579</v>
      </c>
      <c r="K21" s="57">
        <f>K6/G6-1</f>
        <v>0.28409738123845685</v>
      </c>
    </row>
  </sheetData>
  <mergeCells count="4">
    <mergeCell ref="A9:A10"/>
    <mergeCell ref="A13:A14"/>
    <mergeCell ref="A17:A18"/>
    <mergeCell ref="A20:A21"/>
  </mergeCells>
  <phoneticPr fontId="20" type="noConversion"/>
  <pageMargins left="0.7" right="0.7" top="0.75" bottom="0.75" header="0.3" footer="0.3"/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8AD573-2BF0-6C45-A699-3741A959B6B9}">
  <dimension ref="B2:M20"/>
  <sheetViews>
    <sheetView workbookViewId="0">
      <pane xSplit="3" ySplit="2" topLeftCell="J3" activePane="bottomRight" state="frozen"/>
      <selection pane="bottomRight" activeCell="L20" sqref="L20:M20"/>
      <selection pane="bottomLeft" activeCell="A3" sqref="A3"/>
      <selection pane="topRight" activeCell="D1" sqref="D1"/>
    </sheetView>
  </sheetViews>
  <sheetFormatPr defaultColWidth="11" defaultRowHeight="15.95"/>
  <cols>
    <col min="1" max="1" width="6.125" customWidth="1"/>
    <col min="2" max="2" width="16.375" customWidth="1"/>
    <col min="7" max="7" width="11.5" bestFit="1" customWidth="1"/>
    <col min="9" max="10" width="11.625" customWidth="1"/>
    <col min="13" max="13" width="14.375" customWidth="1"/>
  </cols>
  <sheetData>
    <row r="2" spans="2:13" ht="24.95" customHeight="1">
      <c r="B2" s="358" t="s">
        <v>11</v>
      </c>
      <c r="C2" s="358"/>
      <c r="D2" s="9" t="s">
        <v>16503</v>
      </c>
      <c r="E2" s="9" t="s">
        <v>16492</v>
      </c>
      <c r="F2" s="9" t="s">
        <v>16494</v>
      </c>
      <c r="G2" s="9" t="s">
        <v>16496</v>
      </c>
      <c r="H2" s="9" t="s">
        <v>16498</v>
      </c>
      <c r="I2" s="9" t="s">
        <v>16499</v>
      </c>
      <c r="J2" s="9" t="s">
        <v>16500</v>
      </c>
      <c r="K2" s="9" t="s">
        <v>16501</v>
      </c>
      <c r="L2" s="9" t="s">
        <v>1</v>
      </c>
      <c r="M2" s="9" t="s">
        <v>2</v>
      </c>
    </row>
    <row r="3" spans="2:13">
      <c r="B3" s="389" t="s">
        <v>16521</v>
      </c>
      <c r="C3" s="2" t="s">
        <v>16520</v>
      </c>
      <c r="D3" s="3">
        <v>22996027</v>
      </c>
      <c r="E3" s="3">
        <v>24140313</v>
      </c>
      <c r="F3" s="3">
        <v>24492744</v>
      </c>
      <c r="G3" s="3">
        <v>25343215</v>
      </c>
      <c r="H3" s="12">
        <v>25909066</v>
      </c>
      <c r="I3" s="12">
        <v>26490317</v>
      </c>
      <c r="J3" s="12">
        <v>26997655</v>
      </c>
      <c r="K3" s="12">
        <v>27758748</v>
      </c>
      <c r="L3" s="12">
        <v>28446083</v>
      </c>
      <c r="M3" s="12">
        <v>29467298</v>
      </c>
    </row>
    <row r="4" spans="2:13">
      <c r="B4" s="389"/>
      <c r="C4" s="2" t="s">
        <v>16522</v>
      </c>
      <c r="D4" s="8">
        <v>0.9909</v>
      </c>
      <c r="E4" s="8">
        <v>0.99129999999999996</v>
      </c>
      <c r="F4" s="8">
        <v>0.99129999999999996</v>
      </c>
      <c r="G4" s="8">
        <v>0.99150000000000005</v>
      </c>
      <c r="H4" s="37">
        <v>0.99160000000000004</v>
      </c>
      <c r="I4" s="37">
        <f>I3/I7</f>
        <v>0.99151009522238209</v>
      </c>
      <c r="J4" s="37">
        <f>J3/J7</f>
        <v>0.99083897145211031</v>
      </c>
      <c r="K4" s="37">
        <f>K3/K7</f>
        <v>0.99019657608396905</v>
      </c>
      <c r="L4" s="37">
        <f>L3/L7</f>
        <v>0.99120832213932564</v>
      </c>
      <c r="M4" s="37">
        <f>M3/M7</f>
        <v>0.99124819480919779</v>
      </c>
    </row>
    <row r="5" spans="2:13">
      <c r="B5" s="389" t="s">
        <v>16523</v>
      </c>
      <c r="C5" s="2" t="s">
        <v>16520</v>
      </c>
      <c r="D5" s="3">
        <v>211601</v>
      </c>
      <c r="E5" s="3">
        <v>211465</v>
      </c>
      <c r="F5" s="3">
        <v>216005</v>
      </c>
      <c r="G5" s="3">
        <v>217669</v>
      </c>
      <c r="H5" s="12">
        <v>218526</v>
      </c>
      <c r="I5" s="12">
        <v>226826</v>
      </c>
      <c r="J5" s="12">
        <v>249613</v>
      </c>
      <c r="K5" s="12">
        <v>274825</v>
      </c>
      <c r="L5" s="12">
        <v>252307</v>
      </c>
      <c r="M5" s="12">
        <v>260169</v>
      </c>
    </row>
    <row r="6" spans="2:13">
      <c r="B6" s="389"/>
      <c r="C6" s="2" t="s">
        <v>16522</v>
      </c>
      <c r="D6" s="8">
        <v>9.1000000000000004E-3</v>
      </c>
      <c r="E6" s="8">
        <v>8.6999999999999994E-3</v>
      </c>
      <c r="F6" s="8">
        <v>8.6999999999999994E-3</v>
      </c>
      <c r="G6" s="8">
        <v>8.5000000000000006E-3</v>
      </c>
      <c r="H6" s="37">
        <v>8.3999999999999995E-3</v>
      </c>
      <c r="I6" s="37">
        <f>I5/I7</f>
        <v>8.4899047776178758E-3</v>
      </c>
      <c r="J6" s="37">
        <f>J5/J7</f>
        <v>9.161028547889645E-3</v>
      </c>
      <c r="K6" s="37">
        <f>K5/K7</f>
        <v>9.8034239160309684E-3</v>
      </c>
      <c r="L6" s="37">
        <f>L5/L7</f>
        <v>8.7916778606744149E-3</v>
      </c>
      <c r="M6" s="37">
        <f>M5/M7</f>
        <v>8.7518051908021637E-3</v>
      </c>
    </row>
    <row r="7" spans="2:13" ht="26.1" customHeight="1">
      <c r="B7" s="390" t="s">
        <v>16583</v>
      </c>
      <c r="C7" s="390"/>
      <c r="D7" s="31">
        <v>23207628</v>
      </c>
      <c r="E7" s="31">
        <v>24351778</v>
      </c>
      <c r="F7" s="31">
        <v>24708749</v>
      </c>
      <c r="G7" s="31">
        <v>25560884</v>
      </c>
      <c r="H7" s="31">
        <v>26127592</v>
      </c>
      <c r="I7" s="31">
        <f>SUM(I3,I5)</f>
        <v>26717143</v>
      </c>
      <c r="J7" s="31">
        <f>SUM(J3,J5)</f>
        <v>27247268</v>
      </c>
      <c r="K7" s="31">
        <f>SUM(K3,K5)</f>
        <v>28033573</v>
      </c>
      <c r="L7" s="31">
        <f>SUM(L3,L5)</f>
        <v>28698390</v>
      </c>
      <c r="M7" s="31">
        <f>SUM(M3,M5)</f>
        <v>29727467</v>
      </c>
    </row>
    <row r="8" spans="2:13" ht="24" customHeight="1"/>
    <row r="9" spans="2:13" ht="24" customHeight="1">
      <c r="D9" s="9" t="s">
        <v>16503</v>
      </c>
      <c r="E9" s="9" t="s">
        <v>16492</v>
      </c>
      <c r="F9" s="9" t="s">
        <v>16494</v>
      </c>
      <c r="G9" s="9" t="s">
        <v>16496</v>
      </c>
      <c r="H9" s="9" t="s">
        <v>16498</v>
      </c>
      <c r="I9" s="9" t="s">
        <v>16499</v>
      </c>
      <c r="J9" s="9" t="s">
        <v>16500</v>
      </c>
      <c r="K9" s="9" t="s">
        <v>16501</v>
      </c>
      <c r="L9" s="9" t="s">
        <v>1</v>
      </c>
      <c r="M9" s="9" t="s">
        <v>2</v>
      </c>
    </row>
    <row r="10" spans="2:13" ht="27.95" customHeight="1">
      <c r="B10" s="388" t="s">
        <v>16584</v>
      </c>
      <c r="C10" s="388"/>
      <c r="D10" s="40"/>
      <c r="E10" s="8">
        <f t="shared" ref="E10:I10" si="0">E3/D3-1</f>
        <v>4.9760160744288573E-2</v>
      </c>
      <c r="F10" s="8">
        <f t="shared" si="0"/>
        <v>1.4599272180108036E-2</v>
      </c>
      <c r="G10" s="8">
        <f t="shared" si="0"/>
        <v>3.4723385832146958E-2</v>
      </c>
      <c r="H10" s="8">
        <f t="shared" si="0"/>
        <v>2.2327514484645983E-2</v>
      </c>
      <c r="I10" s="8">
        <f t="shared" si="0"/>
        <v>2.2434270691193525E-2</v>
      </c>
      <c r="J10" s="8">
        <f>J3/I3-1</f>
        <v>1.9151828194430509E-2</v>
      </c>
      <c r="K10" s="8">
        <f>K3/J3-1</f>
        <v>2.8191078076966303E-2</v>
      </c>
      <c r="L10" s="8">
        <f>L3/K3-1</f>
        <v>2.4761023083605949E-2</v>
      </c>
      <c r="M10" s="8">
        <f t="shared" ref="M10" si="1">M3/L3-1</f>
        <v>3.5900021806165805E-2</v>
      </c>
    </row>
    <row r="11" spans="2:13" ht="27.95" customHeight="1">
      <c r="B11" s="388" t="s">
        <v>16585</v>
      </c>
      <c r="C11" s="388"/>
      <c r="D11" s="40"/>
      <c r="E11" s="8"/>
      <c r="F11" s="8"/>
      <c r="G11" s="8"/>
      <c r="H11" s="8">
        <f t="shared" ref="H11:I11" si="2">H3/D3-1</f>
        <v>0.12667575142436571</v>
      </c>
      <c r="I11" s="8">
        <f t="shared" si="2"/>
        <v>9.7347702161111105E-2</v>
      </c>
      <c r="J11" s="8">
        <f>J3/F3-1</f>
        <v>0.10227155438361657</v>
      </c>
      <c r="K11" s="8">
        <f>K3/G3-1</f>
        <v>9.5312808576180963E-2</v>
      </c>
      <c r="L11" s="8">
        <f>L3/H3-1</f>
        <v>9.7920048526643155E-2</v>
      </c>
      <c r="M11" s="8">
        <f t="shared" ref="M11" si="3">M3/I3-1</f>
        <v>0.11237996887692958</v>
      </c>
    </row>
    <row r="12" spans="2:13" ht="23.1" customHeight="1"/>
    <row r="13" spans="2:13" ht="18.95" customHeight="1">
      <c r="D13" s="9" t="s">
        <v>16503</v>
      </c>
      <c r="E13" s="9" t="s">
        <v>16492</v>
      </c>
      <c r="F13" s="9" t="s">
        <v>16494</v>
      </c>
      <c r="G13" s="9" t="s">
        <v>16496</v>
      </c>
      <c r="H13" s="9" t="s">
        <v>16498</v>
      </c>
      <c r="I13" s="9" t="s">
        <v>16499</v>
      </c>
      <c r="J13" s="9" t="s">
        <v>16500</v>
      </c>
      <c r="K13" s="9" t="s">
        <v>16501</v>
      </c>
      <c r="L13" s="9" t="s">
        <v>1</v>
      </c>
      <c r="M13" s="9" t="s">
        <v>2</v>
      </c>
    </row>
    <row r="14" spans="2:13" ht="26.1" customHeight="1">
      <c r="B14" s="388" t="s">
        <v>16586</v>
      </c>
      <c r="C14" s="388"/>
      <c r="D14" s="40"/>
      <c r="E14" s="8">
        <f t="shared" ref="E14:I14" si="4">E5/D5-1</f>
        <v>-6.4271907977753173E-4</v>
      </c>
      <c r="F14" s="8">
        <f t="shared" si="4"/>
        <v>2.146927387510944E-2</v>
      </c>
      <c r="G14" s="8">
        <f t="shared" si="4"/>
        <v>7.7035253813568794E-3</v>
      </c>
      <c r="H14" s="8">
        <f t="shared" si="4"/>
        <v>3.9371706582012056E-3</v>
      </c>
      <c r="I14" s="8">
        <f t="shared" si="4"/>
        <v>3.7981750455323482E-2</v>
      </c>
      <c r="J14" s="8">
        <f>J5/I5-1</f>
        <v>0.1004602646962871</v>
      </c>
      <c r="K14" s="8">
        <f>K5/J5-1</f>
        <v>0.10100435474113922</v>
      </c>
      <c r="L14" s="8">
        <f>L5/K5-1</f>
        <v>-8.1935777312835412E-2</v>
      </c>
      <c r="M14" s="8">
        <f t="shared" ref="M14" si="5">M5/L5-1</f>
        <v>3.116045135489709E-2</v>
      </c>
    </row>
    <row r="15" spans="2:13" ht="24.95" customHeight="1">
      <c r="B15" s="388" t="s">
        <v>16585</v>
      </c>
      <c r="C15" s="388"/>
      <c r="D15" s="40"/>
      <c r="E15" s="8"/>
      <c r="F15" s="8"/>
      <c r="G15" s="8"/>
      <c r="H15" s="8">
        <f t="shared" ref="H15:I15" si="6">H5/D5-1</f>
        <v>3.2726688437200169E-2</v>
      </c>
      <c r="I15" s="8">
        <f t="shared" si="6"/>
        <v>7.264086255408686E-2</v>
      </c>
      <c r="J15" s="8">
        <f>J5/F5-1</f>
        <v>0.15558899099557877</v>
      </c>
      <c r="K15" s="8">
        <f>K5/G5-1</f>
        <v>0.26258217752642765</v>
      </c>
      <c r="L15" s="8">
        <f>L5/H5-1</f>
        <v>0.15458572435316631</v>
      </c>
      <c r="M15" s="8">
        <f t="shared" ref="M15" si="7">M5/I5-1</f>
        <v>0.14699813954308594</v>
      </c>
    </row>
    <row r="20" spans="12:13">
      <c r="L20" s="340">
        <f>L5/1000000</f>
        <v>0.252307</v>
      </c>
      <c r="M20" s="340">
        <f>M5/1000000</f>
        <v>0.26016899999999998</v>
      </c>
    </row>
  </sheetData>
  <mergeCells count="8">
    <mergeCell ref="B11:C11"/>
    <mergeCell ref="B14:C14"/>
    <mergeCell ref="B15:C15"/>
    <mergeCell ref="B2:C2"/>
    <mergeCell ref="B3:B4"/>
    <mergeCell ref="B5:B6"/>
    <mergeCell ref="B7:C7"/>
    <mergeCell ref="B10:C10"/>
  </mergeCells>
  <phoneticPr fontId="20" type="noConversion"/>
  <pageMargins left="0.7" right="0.7" top="0.75" bottom="0.75" header="0.3" footer="0.3"/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5D166D-AE37-914E-9D52-BE8F1A7DDE6D}">
  <dimension ref="A2:K9"/>
  <sheetViews>
    <sheetView workbookViewId="0">
      <pane xSplit="1" ySplit="2" topLeftCell="B3" activePane="bottomRight" state="frozen"/>
      <selection pane="bottomRight" activeCell="I18" sqref="I18"/>
      <selection pane="bottomLeft" activeCell="A3" sqref="A3"/>
      <selection pane="topRight" activeCell="B1" sqref="B1"/>
    </sheetView>
  </sheetViews>
  <sheetFormatPr defaultColWidth="11" defaultRowHeight="15.95"/>
  <cols>
    <col min="1" max="1" width="22.375" customWidth="1"/>
    <col min="5" max="7" width="11.5" bestFit="1" customWidth="1"/>
    <col min="8" max="8" width="12.375" customWidth="1"/>
    <col min="11" max="11" width="12.5" customWidth="1"/>
  </cols>
  <sheetData>
    <row r="2" spans="1:11" ht="24.95" customHeight="1">
      <c r="A2" s="9" t="s">
        <v>16511</v>
      </c>
      <c r="B2" s="9" t="s">
        <v>16503</v>
      </c>
      <c r="C2" s="9" t="s">
        <v>16492</v>
      </c>
      <c r="D2" s="9" t="s">
        <v>16494</v>
      </c>
      <c r="E2" s="9" t="s">
        <v>16496</v>
      </c>
      <c r="F2" s="9" t="s">
        <v>16498</v>
      </c>
      <c r="G2" s="9" t="s">
        <v>16499</v>
      </c>
      <c r="H2" s="9" t="s">
        <v>16500</v>
      </c>
      <c r="I2" s="9" t="s">
        <v>16501</v>
      </c>
      <c r="J2" s="9" t="s">
        <v>1</v>
      </c>
      <c r="K2" s="9" t="s">
        <v>2</v>
      </c>
    </row>
    <row r="3" spans="1:11">
      <c r="A3" s="78" t="s">
        <v>16512</v>
      </c>
      <c r="B3" s="3">
        <v>18675841</v>
      </c>
      <c r="C3" s="3">
        <v>19601366</v>
      </c>
      <c r="D3" s="3">
        <v>19890327</v>
      </c>
      <c r="E3" s="12">
        <v>20311829</v>
      </c>
      <c r="F3" s="12">
        <v>20626311</v>
      </c>
      <c r="G3" s="12">
        <v>21118921</v>
      </c>
      <c r="H3" s="12">
        <v>21184896</v>
      </c>
      <c r="I3" s="12">
        <v>21958090</v>
      </c>
      <c r="J3" s="12">
        <v>22867689</v>
      </c>
      <c r="K3" s="12">
        <v>23818235</v>
      </c>
    </row>
    <row r="4" spans="1:11">
      <c r="A4" s="46"/>
      <c r="B4" s="8">
        <v>0.80469999999999997</v>
      </c>
      <c r="C4" s="8">
        <v>0.80489999999999995</v>
      </c>
      <c r="D4" s="8">
        <v>0.80500000000000005</v>
      </c>
      <c r="E4" s="37">
        <v>0.79459999999999997</v>
      </c>
      <c r="F4" s="37">
        <v>0.78939999999999999</v>
      </c>
      <c r="G4" s="37">
        <f>G3/G9</f>
        <v>0.79046329916338731</v>
      </c>
      <c r="H4" s="37">
        <f>H3/H9</f>
        <v>0.77750532640556846</v>
      </c>
      <c r="I4" s="37">
        <f>I3/I9</f>
        <v>0.78327832131851338</v>
      </c>
      <c r="J4" s="37">
        <f>J3/J9</f>
        <v>0.79682828897370206</v>
      </c>
      <c r="K4" s="37">
        <f>K3/K9</f>
        <v>0.80121979447492109</v>
      </c>
    </row>
    <row r="5" spans="1:11">
      <c r="A5" s="79" t="s">
        <v>16515</v>
      </c>
      <c r="B5" s="3">
        <v>3066359</v>
      </c>
      <c r="C5" s="3">
        <v>3120886</v>
      </c>
      <c r="D5" s="3">
        <v>3181152</v>
      </c>
      <c r="E5" s="12">
        <v>3645955</v>
      </c>
      <c r="F5" s="12">
        <v>3892046</v>
      </c>
      <c r="G5" s="12">
        <v>3983835</v>
      </c>
      <c r="H5" s="12">
        <v>4434780</v>
      </c>
      <c r="I5" s="12">
        <v>4517633</v>
      </c>
      <c r="J5" s="12">
        <v>4528907</v>
      </c>
      <c r="K5" s="12">
        <v>4617656</v>
      </c>
    </row>
    <row r="6" spans="1:11">
      <c r="A6" s="46"/>
      <c r="B6" s="8">
        <v>0.1321</v>
      </c>
      <c r="C6" s="8">
        <v>0.12820000000000001</v>
      </c>
      <c r="D6" s="8">
        <v>0.12870000000000001</v>
      </c>
      <c r="E6" s="37">
        <v>0.1426</v>
      </c>
      <c r="F6" s="37">
        <v>0.14899999999999999</v>
      </c>
      <c r="G6" s="37">
        <f>G5/G9</f>
        <v>0.1491115648106536</v>
      </c>
      <c r="H6" s="37">
        <f>H5/H9</f>
        <v>0.16276053804733745</v>
      </c>
      <c r="I6" s="37">
        <f>I5/I9</f>
        <v>0.16115081013754473</v>
      </c>
      <c r="J6" s="37">
        <f>J5/J9</f>
        <v>0.15781049041427062</v>
      </c>
      <c r="K6" s="37">
        <f>K5/K9</f>
        <v>0.15533297875664953</v>
      </c>
    </row>
    <row r="7" spans="1:11">
      <c r="A7" s="104" t="s">
        <v>16516</v>
      </c>
      <c r="B7" s="3">
        <v>1465428</v>
      </c>
      <c r="C7" s="3">
        <v>1629526</v>
      </c>
      <c r="D7" s="3">
        <v>1637270</v>
      </c>
      <c r="E7" s="12">
        <v>1603100</v>
      </c>
      <c r="F7" s="12">
        <v>1609235</v>
      </c>
      <c r="G7" s="12">
        <v>1614387</v>
      </c>
      <c r="H7" s="12">
        <v>1627592</v>
      </c>
      <c r="I7" s="12">
        <v>1557850</v>
      </c>
      <c r="J7" s="12">
        <v>1301794</v>
      </c>
      <c r="K7" s="12">
        <v>1291576</v>
      </c>
    </row>
    <row r="8" spans="1:11">
      <c r="A8" s="46"/>
      <c r="B8" s="8">
        <v>6.3100000000000003E-2</v>
      </c>
      <c r="C8" s="8">
        <v>6.6900000000000001E-2</v>
      </c>
      <c r="D8" s="37">
        <v>6.6299999999999998E-2</v>
      </c>
      <c r="E8" s="37">
        <v>6.2700000000000006E-2</v>
      </c>
      <c r="F8" s="37">
        <v>6.1600000000000002E-2</v>
      </c>
      <c r="G8" s="37">
        <f>G7/G9</f>
        <v>6.0425136025959066E-2</v>
      </c>
      <c r="H8" s="37">
        <f>H7/H9</f>
        <v>5.9734135547094114E-2</v>
      </c>
      <c r="I8" s="37">
        <f>I7/I9</f>
        <v>5.5570868543941936E-2</v>
      </c>
      <c r="J8" s="37">
        <f>J7/J9</f>
        <v>4.5361220612027367E-2</v>
      </c>
      <c r="K8" s="37">
        <f>K7/K9</f>
        <v>4.3447226768429346E-2</v>
      </c>
    </row>
    <row r="9" spans="1:11">
      <c r="A9" s="9" t="s">
        <v>16571</v>
      </c>
      <c r="B9" s="31">
        <v>23207628</v>
      </c>
      <c r="C9" s="31">
        <v>24351778</v>
      </c>
      <c r="D9" s="31">
        <v>24708749</v>
      </c>
      <c r="E9" s="31">
        <v>25560884</v>
      </c>
      <c r="F9" s="31">
        <v>26127592</v>
      </c>
      <c r="G9" s="31">
        <f>SUM(G3,G5,G7)</f>
        <v>26717143</v>
      </c>
      <c r="H9" s="31">
        <f>SUM(H3,H5,H7)</f>
        <v>27247268</v>
      </c>
      <c r="I9" s="31">
        <f>SUM(I3,I5,I7)</f>
        <v>28033573</v>
      </c>
      <c r="J9" s="31">
        <f>SUM(J3,J5,J7)</f>
        <v>28698390</v>
      </c>
      <c r="K9" s="31">
        <f>SUM(K3,K5,K7)</f>
        <v>29727467</v>
      </c>
    </row>
  </sheetData>
  <phoneticPr fontId="20" type="noConversion"/>
  <pageMargins left="0.7" right="0.7" top="0.75" bottom="0.75" header="0.3" footer="0.3"/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1AC430-2C4F-1E43-ABB4-0EC72F784F6E}">
  <dimension ref="B2:N6"/>
  <sheetViews>
    <sheetView workbookViewId="0">
      <pane xSplit="2" ySplit="2" topLeftCell="F3" activePane="bottomRight" state="frozen"/>
      <selection pane="bottomRight" activeCell="L24" sqref="L24"/>
      <selection pane="bottomLeft" activeCell="A3" sqref="A3"/>
      <selection pane="topRight" activeCell="C1" sqref="C1"/>
    </sheetView>
  </sheetViews>
  <sheetFormatPr defaultColWidth="11" defaultRowHeight="15.95"/>
  <cols>
    <col min="1" max="1" width="3.375" customWidth="1"/>
    <col min="2" max="2" width="15.875" customWidth="1"/>
    <col min="3" max="3" width="18.125" customWidth="1"/>
    <col min="4" max="4" width="15.5" customWidth="1"/>
    <col min="5" max="5" width="15.125" customWidth="1"/>
    <col min="6" max="6" width="15" customWidth="1"/>
    <col min="7" max="7" width="16" customWidth="1"/>
    <col min="8" max="8" width="14.625" customWidth="1"/>
    <col min="12" max="12" width="14.625" customWidth="1"/>
  </cols>
  <sheetData>
    <row r="2" spans="2:14" ht="27.95">
      <c r="B2" s="14" t="s">
        <v>16587</v>
      </c>
      <c r="C2" s="9" t="s">
        <v>16503</v>
      </c>
      <c r="D2" s="9" t="s">
        <v>16492</v>
      </c>
      <c r="E2" s="9" t="s">
        <v>16494</v>
      </c>
      <c r="F2" s="9" t="s">
        <v>16496</v>
      </c>
      <c r="G2" s="9" t="s">
        <v>16498</v>
      </c>
      <c r="H2" s="9" t="s">
        <v>16499</v>
      </c>
      <c r="I2" s="9" t="s">
        <v>16500</v>
      </c>
      <c r="J2" s="9" t="s">
        <v>16501</v>
      </c>
      <c r="K2" s="9" t="s">
        <v>1</v>
      </c>
      <c r="L2" s="9" t="s">
        <v>2</v>
      </c>
    </row>
    <row r="3" spans="2:14" ht="27.95">
      <c r="B3" s="7" t="s">
        <v>16486</v>
      </c>
      <c r="C3" s="3">
        <f>495892100256/1000000</f>
        <v>495892.10025600001</v>
      </c>
      <c r="D3" s="3">
        <f>511988575879/1000000</f>
        <v>511988.57587900001</v>
      </c>
      <c r="E3" s="3">
        <f>579320191818/1000000</f>
        <v>579320.19181800005</v>
      </c>
      <c r="F3" s="3">
        <f>661510708147/1000000</f>
        <v>661510.70814700006</v>
      </c>
      <c r="G3" s="3">
        <f>763255614512/1000000</f>
        <v>763255.614512</v>
      </c>
      <c r="H3" s="3">
        <f>755267486788.6/1000000</f>
        <v>755267.48678859998</v>
      </c>
      <c r="I3" s="3">
        <f>923347265035.41/1000000</f>
        <v>923347.26503541006</v>
      </c>
      <c r="J3" s="3">
        <f>1046162447840.1/1000000</f>
        <v>1046162.4478400999</v>
      </c>
      <c r="K3" s="3">
        <f>1101301097192.55/1000000</f>
        <v>1101301.0971925501</v>
      </c>
      <c r="L3" s="3">
        <v>1250099</v>
      </c>
    </row>
    <row r="4" spans="2:14">
      <c r="N4">
        <f>K3/1000</f>
        <v>1101.3010971925501</v>
      </c>
    </row>
    <row r="5" spans="2:14" ht="18.95" customHeight="1">
      <c r="B5" s="142" t="s">
        <v>16509</v>
      </c>
      <c r="C5" s="40"/>
      <c r="D5" s="134">
        <f t="shared" ref="D5:L5" si="0">D3/C3-1</f>
        <v>3.2459633082862815E-2</v>
      </c>
      <c r="E5" s="134">
        <f t="shared" si="0"/>
        <v>0.13150999672874097</v>
      </c>
      <c r="F5" s="134">
        <f t="shared" si="0"/>
        <v>0.14187407497583138</v>
      </c>
      <c r="G5" s="134">
        <f t="shared" si="0"/>
        <v>0.15380689248402968</v>
      </c>
      <c r="H5" s="134">
        <f t="shared" si="0"/>
        <v>-1.046586172642483E-2</v>
      </c>
      <c r="I5" s="134">
        <f t="shared" si="0"/>
        <v>0.22254337858695061</v>
      </c>
      <c r="J5" s="134">
        <f t="shared" si="0"/>
        <v>0.13301082643048701</v>
      </c>
      <c r="K5" s="134">
        <f t="shared" si="0"/>
        <v>5.2705628524794657E-2</v>
      </c>
      <c r="L5" s="134">
        <f t="shared" si="0"/>
        <v>0.13511100932049125</v>
      </c>
    </row>
    <row r="6" spans="2:14" ht="18.95" customHeight="1">
      <c r="B6" s="223" t="s">
        <v>16510</v>
      </c>
      <c r="C6" s="40"/>
      <c r="D6" s="40"/>
      <c r="E6" s="40"/>
      <c r="F6" s="40"/>
      <c r="G6" s="134">
        <f t="shared" ref="G6:L6" si="1">G3/C3-1</f>
        <v>0.53915663128728175</v>
      </c>
      <c r="H6" s="134">
        <f t="shared" si="1"/>
        <v>0.47516472509553598</v>
      </c>
      <c r="I6" s="134">
        <f t="shared" si="1"/>
        <v>0.59384616327250339</v>
      </c>
      <c r="J6" s="134">
        <f t="shared" si="1"/>
        <v>0.58147469867959112</v>
      </c>
      <c r="K6" s="134">
        <f t="shared" si="1"/>
        <v>0.4428994379513147</v>
      </c>
      <c r="L6" s="134">
        <f t="shared" si="1"/>
        <v>0.65517385809287965</v>
      </c>
    </row>
  </sheetData>
  <phoneticPr fontId="20" type="noConversion"/>
  <pageMargins left="0.7" right="0.7" top="0.75" bottom="0.75" header="0.3" footer="0.3"/>
  <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E6ED85-6716-5243-90D7-5FC3457A44BB}">
  <dimension ref="B2:L8"/>
  <sheetViews>
    <sheetView workbookViewId="0">
      <pane xSplit="2" ySplit="2" topLeftCell="G3" activePane="bottomRight" state="frozen"/>
      <selection pane="bottomRight" activeCell="H2" sqref="H2:L5"/>
      <selection pane="bottomLeft" activeCell="A3" sqref="A3"/>
      <selection pane="topRight" activeCell="C1" sqref="C1"/>
    </sheetView>
  </sheetViews>
  <sheetFormatPr defaultColWidth="11" defaultRowHeight="15.95"/>
  <cols>
    <col min="1" max="1" width="7.5" customWidth="1"/>
    <col min="2" max="7" width="20" customWidth="1"/>
    <col min="8" max="8" width="16.125" customWidth="1"/>
    <col min="9" max="9" width="14.5" customWidth="1"/>
    <col min="10" max="10" width="13" customWidth="1"/>
    <col min="11" max="11" width="12.125" customWidth="1"/>
  </cols>
  <sheetData>
    <row r="2" spans="2:12" ht="21" customHeight="1">
      <c r="B2" s="14" t="s">
        <v>16587</v>
      </c>
      <c r="C2" s="9" t="s">
        <v>16503</v>
      </c>
      <c r="D2" s="9" t="s">
        <v>16492</v>
      </c>
      <c r="E2" s="9" t="s">
        <v>16494</v>
      </c>
      <c r="F2" s="9" t="s">
        <v>16496</v>
      </c>
      <c r="G2" s="9" t="s">
        <v>16498</v>
      </c>
      <c r="H2" s="9" t="s">
        <v>16499</v>
      </c>
      <c r="I2" s="9" t="s">
        <v>16500</v>
      </c>
      <c r="J2" s="9" t="s">
        <v>16501</v>
      </c>
      <c r="K2" s="9" t="s">
        <v>1</v>
      </c>
      <c r="L2" s="9" t="s">
        <v>2</v>
      </c>
    </row>
    <row r="3" spans="2:12" ht="27.95">
      <c r="B3" s="7" t="s">
        <v>16486</v>
      </c>
      <c r="C3" s="3">
        <f>495892100256/1000000</f>
        <v>495892.10025600001</v>
      </c>
      <c r="D3" s="3">
        <f>511988575879/1000000</f>
        <v>511988.57587900001</v>
      </c>
      <c r="E3" s="3">
        <f>579320191818/1000000</f>
        <v>579320.19181800005</v>
      </c>
      <c r="F3" s="3">
        <f>661510708147/1000000</f>
        <v>661510.70814700006</v>
      </c>
      <c r="G3" s="3">
        <f>763255614512/1000000</f>
        <v>763255.614512</v>
      </c>
      <c r="H3" s="3">
        <f>755267486788.6/1000000</f>
        <v>755267.48678859998</v>
      </c>
      <c r="I3" s="3">
        <f>923347265035.41/1000000</f>
        <v>923347.26503541006</v>
      </c>
      <c r="J3" s="3">
        <f>1046162447840.1/1000000</f>
        <v>1046162.4478400999</v>
      </c>
      <c r="K3" s="3">
        <f>'Tab 16. Mobile Data Traffic'!K3</f>
        <v>1101301.0971925501</v>
      </c>
      <c r="L3" s="3">
        <v>1250099</v>
      </c>
    </row>
    <row r="4" spans="2:12" ht="27.95">
      <c r="B4" s="7" t="s">
        <v>16588</v>
      </c>
      <c r="C4" s="3">
        <v>22637744</v>
      </c>
      <c r="D4" s="3">
        <v>23649354</v>
      </c>
      <c r="E4" s="3">
        <v>24703275</v>
      </c>
      <c r="F4" s="3">
        <v>25279367</v>
      </c>
      <c r="G4" s="12">
        <v>25905295</v>
      </c>
      <c r="H4" s="12">
        <v>26378393</v>
      </c>
      <c r="I4" s="12">
        <v>26921399</v>
      </c>
      <c r="J4" s="12">
        <v>27680525</v>
      </c>
      <c r="K4" s="12">
        <v>28377847</v>
      </c>
      <c r="L4" s="12">
        <v>29018904</v>
      </c>
    </row>
    <row r="5" spans="2:12" ht="27.95">
      <c r="B5" s="9" t="s">
        <v>16487</v>
      </c>
      <c r="C5" s="174">
        <f t="shared" ref="C5:I5" si="0">C3/C4</f>
        <v>2.1905544132666224E-2</v>
      </c>
      <c r="D5" s="174">
        <f t="shared" si="0"/>
        <v>2.1649156923229277E-2</v>
      </c>
      <c r="E5" s="174">
        <f t="shared" si="0"/>
        <v>2.3451149364527579E-2</v>
      </c>
      <c r="F5" s="174">
        <f t="shared" si="0"/>
        <v>2.6168009196867945E-2</v>
      </c>
      <c r="G5" s="174">
        <f t="shared" si="0"/>
        <v>2.9463305262958789E-2</v>
      </c>
      <c r="H5" s="174">
        <f t="shared" si="0"/>
        <v>2.8632050738974128E-2</v>
      </c>
      <c r="I5" s="174">
        <f t="shared" si="0"/>
        <v>3.4297893101150133E-2</v>
      </c>
      <c r="J5" s="174">
        <f t="shared" ref="J5:K5" si="1">J3/J4</f>
        <v>3.7794169288339001E-2</v>
      </c>
      <c r="K5" s="174">
        <f t="shared" si="1"/>
        <v>3.8808479628230787E-2</v>
      </c>
      <c r="L5" s="174">
        <f t="shared" ref="L5" si="2">L3/L4</f>
        <v>4.3078780645885176E-2</v>
      </c>
    </row>
    <row r="7" spans="2:12">
      <c r="B7" s="144" t="s">
        <v>16589</v>
      </c>
      <c r="C7" s="40"/>
      <c r="D7" s="57">
        <f t="shared" ref="D7:L7" si="3">D5/C5-1</f>
        <v>-1.1704215512027161E-2</v>
      </c>
      <c r="E7" s="57">
        <f t="shared" si="3"/>
        <v>8.3236148534023835E-2</v>
      </c>
      <c r="F7" s="57">
        <f t="shared" si="3"/>
        <v>0.1158518838505167</v>
      </c>
      <c r="G7" s="57">
        <f t="shared" si="3"/>
        <v>0.12592842051145636</v>
      </c>
      <c r="H7" s="57">
        <f t="shared" si="3"/>
        <v>-2.8213213574164508E-2</v>
      </c>
      <c r="I7" s="57">
        <f t="shared" si="3"/>
        <v>0.19788461587432238</v>
      </c>
      <c r="J7" s="57">
        <f t="shared" si="3"/>
        <v>0.10193851199191073</v>
      </c>
      <c r="K7" s="57">
        <f t="shared" si="3"/>
        <v>2.6837746641642513E-2</v>
      </c>
      <c r="L7" s="57">
        <f t="shared" si="3"/>
        <v>0.11003525669034464</v>
      </c>
    </row>
    <row r="8" spans="2:12">
      <c r="B8" s="143" t="s">
        <v>16590</v>
      </c>
      <c r="C8" s="40"/>
      <c r="D8" s="40"/>
      <c r="E8" s="40"/>
      <c r="F8" s="40"/>
      <c r="G8" s="57">
        <f t="shared" ref="G8:L8" si="4">G5/C5-1</f>
        <v>0.34501590485589428</v>
      </c>
      <c r="H8" s="57">
        <f t="shared" si="4"/>
        <v>0.32254807152569964</v>
      </c>
      <c r="I8" s="57">
        <f t="shared" si="4"/>
        <v>0.46252503738812201</v>
      </c>
      <c r="J8" s="57">
        <f t="shared" si="4"/>
        <v>0.44428905554124443</v>
      </c>
      <c r="K8" s="57">
        <f t="shared" si="4"/>
        <v>0.31718010867642654</v>
      </c>
      <c r="L8" s="57">
        <f t="shared" si="4"/>
        <v>0.50456497296039182</v>
      </c>
    </row>
  </sheetData>
  <phoneticPr fontId="20" type="noConversion"/>
  <pageMargins left="0.7" right="0.7" top="0.75" bottom="0.75" header="0.3" footer="0.3"/>
  <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0F00E1-B181-0947-9A33-A6B20B421B54}">
  <dimension ref="B2:L23"/>
  <sheetViews>
    <sheetView workbookViewId="0">
      <pane xSplit="2" ySplit="2" topLeftCell="H3" activePane="bottomRight" state="frozen"/>
      <selection pane="bottomRight" activeCell="H2" sqref="H2:L9"/>
      <selection pane="bottomLeft" activeCell="A3" sqref="A3"/>
      <selection pane="topRight" activeCell="C1" sqref="C1"/>
    </sheetView>
  </sheetViews>
  <sheetFormatPr defaultColWidth="11" defaultRowHeight="15.95"/>
  <cols>
    <col min="1" max="1" width="4.5" customWidth="1"/>
    <col min="2" max="2" width="16.5" customWidth="1"/>
    <col min="3" max="7" width="16.625" customWidth="1"/>
    <col min="8" max="8" width="15.125" customWidth="1"/>
    <col min="9" max="9" width="17.875" customWidth="1"/>
    <col min="10" max="10" width="14.375" customWidth="1"/>
    <col min="11" max="11" width="15.875" customWidth="1"/>
    <col min="12" max="12" width="17.5" customWidth="1"/>
  </cols>
  <sheetData>
    <row r="2" spans="2:12" ht="21" customHeight="1">
      <c r="B2" s="6" t="s">
        <v>16587</v>
      </c>
      <c r="C2" s="13" t="s">
        <v>16503</v>
      </c>
      <c r="D2" s="169" t="s">
        <v>16492</v>
      </c>
      <c r="E2" s="169" t="s">
        <v>16494</v>
      </c>
      <c r="F2" s="169" t="s">
        <v>16496</v>
      </c>
      <c r="G2" s="169" t="s">
        <v>16498</v>
      </c>
      <c r="H2" s="169" t="s">
        <v>16499</v>
      </c>
      <c r="I2" s="169" t="s">
        <v>16500</v>
      </c>
      <c r="J2" s="169" t="s">
        <v>16501</v>
      </c>
      <c r="K2" s="169" t="s">
        <v>1</v>
      </c>
      <c r="L2" s="169" t="s">
        <v>2</v>
      </c>
    </row>
    <row r="3" spans="2:12" ht="18.95" customHeight="1">
      <c r="B3" s="78" t="s">
        <v>16512</v>
      </c>
      <c r="C3" s="224">
        <f>621575016442/1000000</f>
        <v>621575.01644200005</v>
      </c>
      <c r="D3" s="3">
        <f>418249540204/1000000</f>
        <v>418249.54020400002</v>
      </c>
      <c r="E3" s="3">
        <f>472436496673/1000000</f>
        <v>472436.49667299999</v>
      </c>
      <c r="F3" s="3">
        <f>536788144348/1000000</f>
        <v>536788.14434799994</v>
      </c>
      <c r="G3" s="163">
        <f>631773087427/1000000</f>
        <v>631773.08742700005</v>
      </c>
      <c r="H3" s="163">
        <f>621575016442/1000000</f>
        <v>621575.01644200005</v>
      </c>
      <c r="I3" s="163">
        <f>782452810302/1000000</f>
        <v>782452.81030200003</v>
      </c>
      <c r="J3" s="163">
        <f>898935940591/1000000</f>
        <v>898935.94059100002</v>
      </c>
      <c r="K3" s="163">
        <f>954746096785/1000000</f>
        <v>954746.09678499994</v>
      </c>
      <c r="L3" s="163">
        <v>1091499</v>
      </c>
    </row>
    <row r="4" spans="2:12">
      <c r="B4" s="78"/>
      <c r="C4" s="8">
        <v>0.80079999999999996</v>
      </c>
      <c r="D4" s="171">
        <v>0.81689999999999996</v>
      </c>
      <c r="E4" s="171">
        <v>0.8155</v>
      </c>
      <c r="F4" s="171">
        <v>0.8115</v>
      </c>
      <c r="G4" s="225">
        <f t="shared" ref="G4:L4" si="0">G3/G9</f>
        <v>0.82773460871527582</v>
      </c>
      <c r="H4" s="171">
        <f t="shared" si="0"/>
        <v>0.82298659390808671</v>
      </c>
      <c r="I4" s="171">
        <f t="shared" si="0"/>
        <v>0.84740903009263868</v>
      </c>
      <c r="J4" s="171">
        <f t="shared" si="0"/>
        <v>0.8592699369462391</v>
      </c>
      <c r="K4" s="171">
        <f t="shared" si="0"/>
        <v>0.86692558394653374</v>
      </c>
      <c r="L4" s="171">
        <f t="shared" si="0"/>
        <v>0.87313004810019046</v>
      </c>
    </row>
    <row r="5" spans="2:12">
      <c r="B5" s="79" t="s">
        <v>16515</v>
      </c>
      <c r="C5" s="224">
        <f>111488347882/1000000</f>
        <v>111488.347882</v>
      </c>
      <c r="D5" s="3">
        <f>74642592094/1000000</f>
        <v>74642.592094000007</v>
      </c>
      <c r="E5" s="3">
        <f>85591212100/1000000</f>
        <v>85591.212100000004</v>
      </c>
      <c r="F5" s="3">
        <f>102559366530/1000000</f>
        <v>102559.36653</v>
      </c>
      <c r="G5" s="163">
        <f>109253043956/1000000</f>
        <v>109253.04395599999</v>
      </c>
      <c r="H5" s="163">
        <f>111488347882/1000000</f>
        <v>111488.347882</v>
      </c>
      <c r="I5" s="163">
        <f>117246133295/1000000</f>
        <v>117246.13329500001</v>
      </c>
      <c r="J5" s="163">
        <f>125515493476/1000000</f>
        <v>125515.493476</v>
      </c>
      <c r="K5" s="163">
        <f>130994262136/1000000</f>
        <v>130994.262136</v>
      </c>
      <c r="L5" s="163">
        <v>143696</v>
      </c>
    </row>
    <row r="6" spans="2:12">
      <c r="B6" s="79"/>
      <c r="C6" s="8">
        <v>0.16009999999999999</v>
      </c>
      <c r="D6" s="171">
        <v>0.14580000000000001</v>
      </c>
      <c r="E6" s="171">
        <v>0.1477</v>
      </c>
      <c r="F6" s="171">
        <v>0.155</v>
      </c>
      <c r="G6" s="225">
        <f t="shared" ref="G6:L6" si="1">G5/G9</f>
        <v>0.14314083234880079</v>
      </c>
      <c r="H6" s="171">
        <f t="shared" si="1"/>
        <v>0.1476143880573885</v>
      </c>
      <c r="I6" s="171">
        <f t="shared" si="1"/>
        <v>0.1269794558719527</v>
      </c>
      <c r="J6" s="171">
        <f t="shared" si="1"/>
        <v>0.11997705875903923</v>
      </c>
      <c r="K6" s="171">
        <f t="shared" si="1"/>
        <v>0.11894500284243666</v>
      </c>
      <c r="L6" s="171">
        <f t="shared" si="1"/>
        <v>0.11494769614246551</v>
      </c>
    </row>
    <row r="7" spans="2:12">
      <c r="B7" s="80" t="s">
        <v>16516</v>
      </c>
      <c r="C7" s="224">
        <f>22204122465/1000000</f>
        <v>22204.122465</v>
      </c>
      <c r="D7" s="3">
        <f>19096443582/1000000</f>
        <v>19096.443582</v>
      </c>
      <c r="E7" s="3">
        <f>21292483044/1000000</f>
        <v>21292.483044000001</v>
      </c>
      <c r="F7" s="3">
        <f>22163197269/1000000</f>
        <v>22163.197269</v>
      </c>
      <c r="G7" s="163">
        <f>22229483128/1000000</f>
        <v>22229.483128</v>
      </c>
      <c r="H7" s="163">
        <f>22204122465/1000000</f>
        <v>22204.122465</v>
      </c>
      <c r="I7" s="163">
        <f>23648321438/1000000</f>
        <v>23648.321437999999</v>
      </c>
      <c r="J7" s="163">
        <f>21711013773/1000000</f>
        <v>21711.013772999999</v>
      </c>
      <c r="K7" s="163">
        <f>15560738272/1000000</f>
        <v>15560.738272000001</v>
      </c>
      <c r="L7" s="163">
        <v>14904</v>
      </c>
    </row>
    <row r="8" spans="2:12">
      <c r="B8" s="80"/>
      <c r="C8" s="8">
        <v>3.9100000000000003E-2</v>
      </c>
      <c r="D8" s="170">
        <v>3.73E-2</v>
      </c>
      <c r="E8" s="170">
        <v>3.6799999999999999E-2</v>
      </c>
      <c r="F8" s="170">
        <v>3.3500000000000002E-2</v>
      </c>
      <c r="G8" s="226">
        <f t="shared" ref="G8:L8" si="2">G7/G9</f>
        <v>2.912455893592333E-2</v>
      </c>
      <c r="H8" s="170">
        <f t="shared" si="2"/>
        <v>2.9399018034524754E-2</v>
      </c>
      <c r="I8" s="170">
        <f t="shared" si="2"/>
        <v>2.5611514035408546E-2</v>
      </c>
      <c r="J8" s="170">
        <f t="shared" si="2"/>
        <v>2.0753004294721617E-2</v>
      </c>
      <c r="K8" s="170">
        <f t="shared" si="2"/>
        <v>1.4129413211029446E-2</v>
      </c>
      <c r="L8" s="170">
        <f t="shared" si="2"/>
        <v>1.1922255757344019E-2</v>
      </c>
    </row>
    <row r="9" spans="2:12" ht="27.95">
      <c r="B9" s="35" t="s">
        <v>16591</v>
      </c>
      <c r="C9" s="31">
        <f t="shared" ref="C9:G9" si="3">SUM(C3,C5,C7)</f>
        <v>755267.4867890001</v>
      </c>
      <c r="D9" s="31">
        <f t="shared" si="3"/>
        <v>511988.57588000002</v>
      </c>
      <c r="E9" s="31">
        <f t="shared" si="3"/>
        <v>579320.19181699993</v>
      </c>
      <c r="F9" s="31">
        <f t="shared" si="3"/>
        <v>661510.70814699994</v>
      </c>
      <c r="G9" s="31">
        <f t="shared" si="3"/>
        <v>763255.61451100011</v>
      </c>
      <c r="H9" s="31">
        <f>SUM(H3,H5,H7)</f>
        <v>755267.4867890001</v>
      </c>
      <c r="I9" s="31">
        <f>SUM(I3,I5,I7)</f>
        <v>923347.26503500005</v>
      </c>
      <c r="J9" s="31">
        <f>SUM(J3,J5,J7)</f>
        <v>1046162.44784</v>
      </c>
      <c r="K9" s="31">
        <f>SUM(K3,K5,K7)</f>
        <v>1101301.0971930001</v>
      </c>
      <c r="L9" s="31">
        <f>SUM(L3,L5,L7)</f>
        <v>1250099</v>
      </c>
    </row>
    <row r="23" spans="12:12">
      <c r="L23">
        <v>62</v>
      </c>
    </row>
  </sheetData>
  <phoneticPr fontId="20" type="noConversion"/>
  <pageMargins left="0.7" right="0.7" top="0.75" bottom="0.75" header="0.3" footer="0.3"/>
  <drawing r:id="rId1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72D476-1591-1241-9E19-61FC8EB6D761}">
  <dimension ref="B2:L20"/>
  <sheetViews>
    <sheetView topLeftCell="F1" workbookViewId="0">
      <selection activeCell="H2" sqref="H2:L2"/>
    </sheetView>
  </sheetViews>
  <sheetFormatPr defaultColWidth="11" defaultRowHeight="15.95"/>
  <cols>
    <col min="1" max="1" width="5.375" customWidth="1"/>
    <col min="2" max="2" width="22.625" customWidth="1"/>
    <col min="9" max="9" width="12.5" customWidth="1"/>
    <col min="11" max="11" width="11.625" customWidth="1"/>
    <col min="12" max="12" width="14" customWidth="1"/>
  </cols>
  <sheetData>
    <row r="2" spans="2:12" ht="21" customHeight="1">
      <c r="B2" s="9" t="s">
        <v>16592</v>
      </c>
      <c r="C2" s="9" t="s">
        <v>16503</v>
      </c>
      <c r="D2" s="9" t="s">
        <v>16492</v>
      </c>
      <c r="E2" s="9" t="s">
        <v>16494</v>
      </c>
      <c r="F2" s="9" t="s">
        <v>16496</v>
      </c>
      <c r="G2" s="9" t="s">
        <v>16498</v>
      </c>
      <c r="H2" s="9" t="s">
        <v>16499</v>
      </c>
      <c r="I2" s="9" t="s">
        <v>16500</v>
      </c>
      <c r="J2" s="9" t="s">
        <v>16501</v>
      </c>
      <c r="K2" s="9" t="s">
        <v>1</v>
      </c>
      <c r="L2" s="9" t="s">
        <v>2</v>
      </c>
    </row>
    <row r="3" spans="2:12" ht="21" customHeight="1">
      <c r="B3" s="2" t="s">
        <v>16593</v>
      </c>
      <c r="C3" s="7">
        <v>0.13</v>
      </c>
      <c r="D3" s="7">
        <v>0.13</v>
      </c>
      <c r="E3" s="7">
        <v>0.14000000000000001</v>
      </c>
      <c r="F3" s="7">
        <v>0.14000000000000001</v>
      </c>
      <c r="G3" s="7">
        <v>0.14000000000000001</v>
      </c>
      <c r="H3" s="7">
        <v>0.14000000000000001</v>
      </c>
      <c r="I3" s="71">
        <f>AVERAGE(0.115,0.156,0.144)</f>
        <v>0.13833333333333334</v>
      </c>
      <c r="J3" s="71">
        <f>AVERAGE(0.115,0.156,0.144)</f>
        <v>0.13833333333333334</v>
      </c>
      <c r="K3" s="71">
        <f>AVERAGE(0.115,0.156,0.144)</f>
        <v>0.13833333333333334</v>
      </c>
      <c r="L3" s="7">
        <v>0.14000000000000001</v>
      </c>
    </row>
    <row r="4" spans="2:12" ht="21" customHeight="1">
      <c r="B4" s="2" t="s">
        <v>16594</v>
      </c>
      <c r="C4" s="7">
        <v>0.13</v>
      </c>
      <c r="D4" s="7">
        <v>0.13</v>
      </c>
      <c r="E4" s="7">
        <v>0.14000000000000001</v>
      </c>
      <c r="F4" s="7">
        <v>0.14000000000000001</v>
      </c>
      <c r="G4" s="7">
        <v>0.14000000000000001</v>
      </c>
      <c r="H4" s="7">
        <v>0.14000000000000001</v>
      </c>
      <c r="I4" s="71">
        <v>0.14000000000000001</v>
      </c>
      <c r="J4" s="71">
        <v>0.14000000000000001</v>
      </c>
      <c r="K4" s="71">
        <v>0.14000000000000001</v>
      </c>
      <c r="L4" s="7">
        <v>0.14000000000000001</v>
      </c>
    </row>
    <row r="5" spans="2:12" ht="21" customHeight="1">
      <c r="B5" s="2" t="s">
        <v>16595</v>
      </c>
      <c r="C5" s="7">
        <v>0.06</v>
      </c>
      <c r="D5" s="7">
        <v>0.06</v>
      </c>
      <c r="E5" s="7">
        <v>0.06</v>
      </c>
      <c r="F5" s="7">
        <v>0.06</v>
      </c>
      <c r="G5" s="7">
        <v>0.06</v>
      </c>
      <c r="H5" s="7">
        <v>0.06</v>
      </c>
      <c r="I5" s="71">
        <f>AVERAGE(0.0658,0.06,0.055)</f>
        <v>6.0266666666666663E-2</v>
      </c>
      <c r="J5" s="71">
        <f>AVERAGE(0.0658,0.06,0.055)</f>
        <v>6.0266666666666663E-2</v>
      </c>
      <c r="K5" s="71">
        <f>AVERAGE(0.0658,0.06,0.055)</f>
        <v>6.0266666666666663E-2</v>
      </c>
      <c r="L5" s="7">
        <v>0.06</v>
      </c>
    </row>
    <row r="6" spans="2:12" ht="21" customHeight="1">
      <c r="B6" s="2" t="s">
        <v>16596</v>
      </c>
      <c r="C6" s="7">
        <v>0.06</v>
      </c>
      <c r="D6" s="7">
        <v>0.06</v>
      </c>
      <c r="E6" s="7">
        <v>0.06</v>
      </c>
      <c r="F6" s="7">
        <v>0.06</v>
      </c>
      <c r="G6" s="7">
        <v>0.06</v>
      </c>
      <c r="H6" s="7">
        <v>0.06</v>
      </c>
      <c r="I6" s="71">
        <f>AVERAGE(0.0658,0.06,0.065)</f>
        <v>6.3600000000000004E-2</v>
      </c>
      <c r="J6" s="71">
        <f>AVERAGE(0.0658,0.06,0.065)</f>
        <v>6.3600000000000004E-2</v>
      </c>
      <c r="K6" s="71">
        <f>AVERAGE(0.0658,0.06,0.065)</f>
        <v>6.3600000000000004E-2</v>
      </c>
      <c r="L6" s="7">
        <v>0.06</v>
      </c>
    </row>
    <row r="7" spans="2:12" ht="21" customHeight="1">
      <c r="B7" s="2" t="s">
        <v>16597</v>
      </c>
      <c r="C7" s="7">
        <v>0.12</v>
      </c>
      <c r="D7" s="7">
        <v>0.12</v>
      </c>
      <c r="E7" s="7">
        <v>0.14000000000000001</v>
      </c>
      <c r="F7" s="7">
        <v>0.14000000000000001</v>
      </c>
      <c r="G7" s="7">
        <v>0.14000000000000001</v>
      </c>
      <c r="H7" s="7">
        <v>0.14000000000000001</v>
      </c>
      <c r="I7" s="71">
        <f>AVERAGE(0.116,0.18,0.115)</f>
        <v>0.13699999999999998</v>
      </c>
      <c r="J7" s="71">
        <f>AVERAGE(0.116,0.18,0.115)</f>
        <v>0.13699999999999998</v>
      </c>
      <c r="K7" s="71">
        <f>AVERAGE(0.116,0.18,0.115)</f>
        <v>0.13699999999999998</v>
      </c>
      <c r="L7" s="7">
        <v>0.14000000000000001</v>
      </c>
    </row>
    <row r="20" spans="9:9">
      <c r="I20" t="s">
        <v>16598</v>
      </c>
    </row>
  </sheetData>
  <phoneticPr fontId="20" type="noConversion"/>
  <pageMargins left="0.7" right="0.7" top="0.75" bottom="0.75" header="0.3" footer="0.3"/>
  <drawing r:id="rId1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796A50-4408-E042-AF5C-2141E70BED46}">
  <dimension ref="A2:N30"/>
  <sheetViews>
    <sheetView workbookViewId="0">
      <pane xSplit="2" ySplit="2" topLeftCell="D3" activePane="bottomRight" state="frozen"/>
      <selection pane="bottomRight" activeCell="L35" sqref="L35"/>
      <selection pane="bottomLeft" activeCell="A3" sqref="A3"/>
      <selection pane="topRight" activeCell="C1" sqref="C1"/>
    </sheetView>
  </sheetViews>
  <sheetFormatPr defaultColWidth="10.875" defaultRowHeight="14.1"/>
  <cols>
    <col min="1" max="1" width="3.375" style="33" bestFit="1" customWidth="1"/>
    <col min="2" max="2" width="17.625" style="33" bestFit="1" customWidth="1"/>
    <col min="3" max="4" width="9.875" style="33" bestFit="1" customWidth="1"/>
    <col min="5" max="5" width="12" style="33" customWidth="1"/>
    <col min="6" max="6" width="11.5" style="33" bestFit="1" customWidth="1"/>
    <col min="7" max="7" width="9.875" style="33" bestFit="1" customWidth="1"/>
    <col min="8" max="8" width="12" style="33" customWidth="1"/>
    <col min="9" max="9" width="13" style="33" customWidth="1"/>
    <col min="10" max="10" width="12.625" style="33" customWidth="1"/>
    <col min="11" max="16384" width="10.875" style="33"/>
  </cols>
  <sheetData>
    <row r="2" spans="1:13" ht="20.100000000000001" customHeight="1">
      <c r="A2" s="24" t="s">
        <v>16599</v>
      </c>
      <c r="B2" s="24" t="s">
        <v>16600</v>
      </c>
      <c r="C2" s="24" t="s">
        <v>16503</v>
      </c>
      <c r="D2" s="24" t="s">
        <v>16492</v>
      </c>
      <c r="E2" s="24" t="s">
        <v>16494</v>
      </c>
      <c r="F2" s="24" t="s">
        <v>16496</v>
      </c>
      <c r="G2" s="24" t="s">
        <v>1</v>
      </c>
      <c r="H2" s="24" t="s">
        <v>16499</v>
      </c>
      <c r="I2" s="24" t="s">
        <v>16500</v>
      </c>
      <c r="J2" s="24" t="s">
        <v>16501</v>
      </c>
      <c r="K2" s="24" t="s">
        <v>1</v>
      </c>
      <c r="L2" s="24" t="s">
        <v>2</v>
      </c>
    </row>
    <row r="3" spans="1:13">
      <c r="A3" s="371">
        <v>1</v>
      </c>
      <c r="B3" s="292" t="s">
        <v>16512</v>
      </c>
      <c r="C3" s="25">
        <v>34217886</v>
      </c>
      <c r="D3" s="25">
        <v>35711186</v>
      </c>
      <c r="E3" s="25">
        <v>36584178</v>
      </c>
      <c r="F3" s="25">
        <v>36385852</v>
      </c>
      <c r="G3" s="3">
        <v>37513812</v>
      </c>
      <c r="H3" s="3">
        <v>38978685</v>
      </c>
      <c r="I3" s="3">
        <v>39474945</v>
      </c>
      <c r="J3" s="3">
        <v>40329292</v>
      </c>
      <c r="K3" s="3">
        <v>43908343</v>
      </c>
      <c r="L3" s="3">
        <v>42150170</v>
      </c>
    </row>
    <row r="4" spans="1:13">
      <c r="A4" s="371"/>
      <c r="B4" s="20" t="s">
        <v>16514</v>
      </c>
      <c r="C4" s="26">
        <v>0.54190000000000005</v>
      </c>
      <c r="D4" s="26">
        <v>0.5504</v>
      </c>
      <c r="E4" s="27">
        <v>0.55049999999999999</v>
      </c>
      <c r="F4" s="27">
        <v>0.56640000000000001</v>
      </c>
      <c r="G4" s="8">
        <v>0.57869999999999999</v>
      </c>
      <c r="H4" s="8">
        <f>H3/H9</f>
        <v>0.9617369021473462</v>
      </c>
      <c r="I4" s="8">
        <f>I3/I9</f>
        <v>0.96014377440328291</v>
      </c>
      <c r="J4" s="8">
        <f>J3/J9</f>
        <v>0.94091024270287738</v>
      </c>
      <c r="K4" s="8">
        <f>K3/K9</f>
        <v>0.94205994683886629</v>
      </c>
      <c r="L4" s="8">
        <f>L3/L9</f>
        <v>0.95161926225850557</v>
      </c>
    </row>
    <row r="5" spans="1:13">
      <c r="A5" s="371"/>
      <c r="B5" s="20" t="s">
        <v>16535</v>
      </c>
      <c r="C5" s="26">
        <v>-9.0700000000000003E-2</v>
      </c>
      <c r="D5" s="26">
        <v>0.1205</v>
      </c>
      <c r="E5" s="26">
        <v>2.5100000000000001E-2</v>
      </c>
      <c r="F5" s="26">
        <v>-2.7799999999999998E-2</v>
      </c>
      <c r="G5" s="8">
        <v>0.1135</v>
      </c>
      <c r="H5" s="8">
        <f>H3/G3-1</f>
        <v>3.9048897510069125E-2</v>
      </c>
      <c r="I5" s="8">
        <f>I3/H3-1</f>
        <v>1.2731573679306996E-2</v>
      </c>
      <c r="J5" s="8">
        <f>J3/I3-1</f>
        <v>2.1642766063385332E-2</v>
      </c>
      <c r="K5" s="8">
        <f>K3/J3-1</f>
        <v>8.8745693824726635E-2</v>
      </c>
      <c r="L5" s="8">
        <f>L3/K3-1</f>
        <v>-4.0041889077891191E-2</v>
      </c>
    </row>
    <row r="6" spans="1:13" ht="17.100000000000001" customHeight="1">
      <c r="A6" s="371">
        <v>2</v>
      </c>
      <c r="B6" s="333" t="s">
        <v>16516</v>
      </c>
      <c r="C6" s="25">
        <v>266626</v>
      </c>
      <c r="D6" s="25">
        <v>2334182</v>
      </c>
      <c r="E6" s="25">
        <v>2405657</v>
      </c>
      <c r="F6" s="25">
        <v>455289</v>
      </c>
      <c r="G6" s="3">
        <v>2639221</v>
      </c>
      <c r="H6" s="3">
        <v>1550783</v>
      </c>
      <c r="I6" s="3">
        <v>1638632</v>
      </c>
      <c r="J6" s="3">
        <v>2532705</v>
      </c>
      <c r="K6" s="3">
        <v>2700520</v>
      </c>
      <c r="L6" s="3">
        <v>2142933</v>
      </c>
    </row>
    <row r="7" spans="1:13">
      <c r="A7" s="371"/>
      <c r="B7" s="20" t="s">
        <v>16514</v>
      </c>
      <c r="C7" s="26">
        <v>0.33210000000000001</v>
      </c>
      <c r="D7" s="26">
        <v>0.31169999999999998</v>
      </c>
      <c r="E7" s="27">
        <v>0.30209999999999998</v>
      </c>
      <c r="F7" s="27">
        <v>0.28839999999999999</v>
      </c>
      <c r="G7" s="8">
        <v>0.26879999999999998</v>
      </c>
      <c r="H7" s="8">
        <f>H6/H9</f>
        <v>3.8263097852653777E-2</v>
      </c>
      <c r="I7" s="8">
        <f>I6/I9</f>
        <v>3.9856225596717115E-2</v>
      </c>
      <c r="J7" s="8">
        <f>J6/J9</f>
        <v>5.9089757297122673E-2</v>
      </c>
      <c r="K7" s="8">
        <f>K6/K9</f>
        <v>5.794005316113375E-2</v>
      </c>
      <c r="L7" s="8">
        <f>L6/L9</f>
        <v>4.8380737741494428E-2</v>
      </c>
    </row>
    <row r="8" spans="1:13">
      <c r="A8" s="371"/>
      <c r="B8" s="20" t="s">
        <v>16535</v>
      </c>
      <c r="C8" s="26">
        <v>-8.6199999999999999E-2</v>
      </c>
      <c r="D8" s="26">
        <v>3.5799999999999998E-2</v>
      </c>
      <c r="E8" s="26">
        <v>-6.7000000000000002E-3</v>
      </c>
      <c r="F8" s="26">
        <v>-9.8199999999999996E-2</v>
      </c>
      <c r="G8" s="8">
        <v>1.5900000000000001E-2</v>
      </c>
      <c r="H8" s="8">
        <f>H6/G6-1</f>
        <v>-0.41240881305506438</v>
      </c>
      <c r="I8" s="8">
        <f>I6/H6-1</f>
        <v>5.664815773709142E-2</v>
      </c>
      <c r="J8" s="8">
        <f>J6/I6-1</f>
        <v>0.54562159166914848</v>
      </c>
      <c r="K8" s="8">
        <f>K6/J6-1</f>
        <v>6.6259197182459095E-2</v>
      </c>
      <c r="L8" s="8">
        <f>L6/K6-1</f>
        <v>-0.20647393835261352</v>
      </c>
    </row>
    <row r="9" spans="1:13">
      <c r="A9" s="391" t="s">
        <v>16601</v>
      </c>
      <c r="B9" s="391"/>
      <c r="C9" s="29">
        <f t="shared" ref="C9:G9" si="0">SUM(C3,C6)</f>
        <v>34484512</v>
      </c>
      <c r="D9" s="29">
        <f t="shared" si="0"/>
        <v>38045368</v>
      </c>
      <c r="E9" s="29">
        <f>SUM(E3,E6)</f>
        <v>38989835</v>
      </c>
      <c r="F9" s="29">
        <f t="shared" si="0"/>
        <v>36841141</v>
      </c>
      <c r="G9" s="29">
        <f t="shared" si="0"/>
        <v>40153033</v>
      </c>
      <c r="H9" s="29">
        <f>SUM(H3,H6)</f>
        <v>40529468</v>
      </c>
      <c r="I9" s="29">
        <f t="shared" ref="I9:J9" si="1">SUM(I3,I6)</f>
        <v>41113577</v>
      </c>
      <c r="J9" s="29">
        <f t="shared" si="1"/>
        <v>42861997</v>
      </c>
      <c r="K9" s="29">
        <f t="shared" ref="K9" si="2">SUM(K3,K6)</f>
        <v>46608863</v>
      </c>
      <c r="L9" s="29">
        <f>SUM(L3,L6)</f>
        <v>44293103</v>
      </c>
    </row>
    <row r="10" spans="1:13">
      <c r="B10" s="96" t="s">
        <v>16509</v>
      </c>
      <c r="C10" s="102" t="e">
        <f t="shared" ref="C10:L10" si="3">C9/B9-1</f>
        <v>#DIV/0!</v>
      </c>
      <c r="D10" s="102">
        <f t="shared" si="3"/>
        <v>0.10325957345720882</v>
      </c>
      <c r="E10" s="102">
        <f>E9/D9-1</f>
        <v>2.4824756590605235E-2</v>
      </c>
      <c r="F10" s="102">
        <f t="shared" si="3"/>
        <v>-5.5109081636277812E-2</v>
      </c>
      <c r="G10" s="102">
        <f t="shared" si="3"/>
        <v>8.9896564278505897E-2</v>
      </c>
      <c r="H10" s="102">
        <f t="shared" si="3"/>
        <v>9.3750078605518983E-3</v>
      </c>
      <c r="I10" s="102">
        <f t="shared" si="3"/>
        <v>1.4411958232464439E-2</v>
      </c>
      <c r="J10" s="102">
        <f t="shared" si="3"/>
        <v>4.2526584344631413E-2</v>
      </c>
      <c r="K10" s="102">
        <f t="shared" si="3"/>
        <v>8.7416972195672571E-2</v>
      </c>
      <c r="L10" s="102">
        <f t="shared" si="3"/>
        <v>-4.9684970860584987E-2</v>
      </c>
    </row>
    <row r="11" spans="1:13">
      <c r="B11" s="100" t="s">
        <v>16510</v>
      </c>
      <c r="C11" s="100"/>
      <c r="D11" s="100"/>
      <c r="E11" s="100"/>
      <c r="F11" s="100"/>
      <c r="G11" s="100"/>
      <c r="H11" s="101">
        <f>H9/D9-1</f>
        <v>6.5293099543681565E-2</v>
      </c>
      <c r="I11" s="101">
        <f>I9/E9-1</f>
        <v>5.4469119964216217E-2</v>
      </c>
      <c r="J11" s="101">
        <f>J9/F9-1</f>
        <v>0.16342751165062985</v>
      </c>
      <c r="K11" s="101">
        <f>K9/G9-1</f>
        <v>0.1607806314407183</v>
      </c>
      <c r="L11" s="101">
        <f>L9/H9-1</f>
        <v>9.2861692633123161E-2</v>
      </c>
    </row>
    <row r="13" spans="1:13">
      <c r="M13" s="249">
        <f>L9-K9</f>
        <v>-2315760</v>
      </c>
    </row>
    <row r="17" spans="1:14">
      <c r="A17" s="24" t="s">
        <v>16599</v>
      </c>
      <c r="B17" s="24" t="s">
        <v>16602</v>
      </c>
      <c r="D17" s="24" t="s">
        <v>16492</v>
      </c>
      <c r="E17" s="24" t="s">
        <v>16494</v>
      </c>
      <c r="F17" s="24" t="s">
        <v>16496</v>
      </c>
      <c r="G17" s="9" t="s">
        <v>16498</v>
      </c>
      <c r="H17" s="9" t="s">
        <v>16499</v>
      </c>
      <c r="I17" s="9" t="s">
        <v>16500</v>
      </c>
      <c r="J17" s="24" t="s">
        <v>16501</v>
      </c>
      <c r="K17" s="9" t="s">
        <v>1</v>
      </c>
      <c r="L17" s="9" t="s">
        <v>2</v>
      </c>
      <c r="M17" s="9" t="s">
        <v>16603</v>
      </c>
    </row>
    <row r="18" spans="1:14">
      <c r="A18" s="371">
        <v>1</v>
      </c>
      <c r="B18" s="168" t="s">
        <v>16604</v>
      </c>
      <c r="D18" s="25">
        <v>20938496</v>
      </c>
      <c r="E18" s="25">
        <v>21465086</v>
      </c>
      <c r="F18" s="162">
        <v>20868129</v>
      </c>
      <c r="G18" s="3">
        <v>23236048</v>
      </c>
      <c r="H18" s="163">
        <v>23685752</v>
      </c>
      <c r="I18" s="3">
        <v>24188976</v>
      </c>
      <c r="J18" s="3">
        <v>25399355</v>
      </c>
      <c r="K18" s="3">
        <v>26873338</v>
      </c>
      <c r="L18" s="341">
        <v>27366508</v>
      </c>
      <c r="M18" s="3">
        <v>28807453.199999999</v>
      </c>
    </row>
    <row r="19" spans="1:14" ht="15.95" customHeight="1">
      <c r="A19" s="371"/>
      <c r="B19" s="168" t="s">
        <v>16514</v>
      </c>
      <c r="D19" s="26">
        <v>0.5504</v>
      </c>
      <c r="E19" s="27">
        <v>0.55049999999999999</v>
      </c>
      <c r="F19" s="164">
        <v>0.56640000000000001</v>
      </c>
      <c r="G19" s="8">
        <v>0.57869999999999999</v>
      </c>
      <c r="H19" s="165">
        <v>0.58440000000000003</v>
      </c>
      <c r="I19" s="8">
        <f>I18/I27</f>
        <v>0.58834520771568966</v>
      </c>
      <c r="J19" s="8">
        <f>J18/J27</f>
        <v>0.59258449857107687</v>
      </c>
      <c r="K19" s="8">
        <f>K18/K27</f>
        <v>0.57657141303790227</v>
      </c>
      <c r="L19" s="165">
        <v>0.58440000000000003</v>
      </c>
      <c r="M19" s="8">
        <f>M18/M27</f>
        <v>0.57876754728814295</v>
      </c>
    </row>
    <row r="20" spans="1:14" ht="17.100000000000001" customHeight="1">
      <c r="A20" s="371"/>
      <c r="B20" s="168" t="s">
        <v>16535</v>
      </c>
      <c r="D20" s="26">
        <v>0.1205</v>
      </c>
      <c r="E20" s="26">
        <v>2.5100000000000001E-2</v>
      </c>
      <c r="F20" s="166">
        <v>-2.7799999999999998E-2</v>
      </c>
      <c r="G20" s="8">
        <v>0.1135</v>
      </c>
      <c r="H20" s="165">
        <v>1.9400000000000001E-2</v>
      </c>
      <c r="I20" s="8">
        <f>I18/H18-1</f>
        <v>2.1245852781030639E-2</v>
      </c>
      <c r="J20" s="8">
        <f>J18/I18-1</f>
        <v>5.0038455534455073E-2</v>
      </c>
      <c r="K20" s="8">
        <f>K18/J18-1</f>
        <v>5.8032300426526628E-2</v>
      </c>
      <c r="L20" s="165">
        <v>1.9400000000000001E-2</v>
      </c>
      <c r="M20" s="8">
        <f>M18/L18-1</f>
        <v>5.2653601255958637E-2</v>
      </c>
    </row>
    <row r="21" spans="1:14">
      <c r="A21" s="371">
        <v>2</v>
      </c>
      <c r="B21" s="168" t="s">
        <v>16605</v>
      </c>
      <c r="D21" s="25">
        <v>11860489</v>
      </c>
      <c r="E21" s="25">
        <v>11780513</v>
      </c>
      <c r="F21" s="162">
        <v>10623972</v>
      </c>
      <c r="G21" s="3">
        <v>10792867</v>
      </c>
      <c r="H21" s="163">
        <v>10495239</v>
      </c>
      <c r="I21" s="3">
        <v>10328864</v>
      </c>
      <c r="J21" s="3">
        <v>11501039</v>
      </c>
      <c r="K21" s="3">
        <v>10585002</v>
      </c>
      <c r="L21" s="341">
        <v>5146916</v>
      </c>
      <c r="M21" s="3">
        <v>11232048.4</v>
      </c>
    </row>
    <row r="22" spans="1:14" ht="15.95" customHeight="1">
      <c r="A22" s="371"/>
      <c r="B22" s="168" t="s">
        <v>16514</v>
      </c>
      <c r="D22" s="26">
        <v>0.31169999999999998</v>
      </c>
      <c r="E22" s="27">
        <v>0.30209999999999998</v>
      </c>
      <c r="F22" s="164">
        <v>0.28839999999999999</v>
      </c>
      <c r="G22" s="8">
        <v>0.26879999999999998</v>
      </c>
      <c r="H22" s="165">
        <v>0.25900000000000001</v>
      </c>
      <c r="I22" s="8">
        <f>I21/I27</f>
        <v>0.25122756893665565</v>
      </c>
      <c r="J22" s="8">
        <f>J21/J27</f>
        <v>0.26832718503526565</v>
      </c>
      <c r="K22" s="8">
        <f>K21/K27</f>
        <v>0.2271027722774529</v>
      </c>
      <c r="L22" s="165">
        <v>0.25900000000000001</v>
      </c>
      <c r="M22" s="8">
        <f>M21/M27</f>
        <v>0.22566191666987451</v>
      </c>
    </row>
    <row r="23" spans="1:14" ht="17.100000000000001" customHeight="1">
      <c r="A23" s="371"/>
      <c r="B23" s="168" t="s">
        <v>16535</v>
      </c>
      <c r="D23" s="26">
        <v>3.5799999999999998E-2</v>
      </c>
      <c r="E23" s="26">
        <v>-6.7000000000000002E-3</v>
      </c>
      <c r="F23" s="166">
        <v>-9.8199999999999996E-2</v>
      </c>
      <c r="G23" s="8">
        <v>1.5900000000000001E-2</v>
      </c>
      <c r="H23" s="165">
        <v>-2.76E-2</v>
      </c>
      <c r="I23" s="8">
        <f>I21/H21-1</f>
        <v>-1.5852426038130196E-2</v>
      </c>
      <c r="J23" s="8">
        <f>J21/I21-1</f>
        <v>0.11348537457749464</v>
      </c>
      <c r="K23" s="8">
        <f>K21/J21-1</f>
        <v>-7.9648195263054111E-2</v>
      </c>
      <c r="L23" s="165">
        <v>-2.76E-2</v>
      </c>
      <c r="M23" s="8">
        <f>M21/L21-1</f>
        <v>1.1822871016352319</v>
      </c>
    </row>
    <row r="24" spans="1:14">
      <c r="A24" s="371">
        <v>3</v>
      </c>
      <c r="B24" s="168" t="s">
        <v>16606</v>
      </c>
      <c r="D24" s="25">
        <v>5246383</v>
      </c>
      <c r="E24" s="25">
        <v>5744236</v>
      </c>
      <c r="F24" s="162">
        <v>5349040</v>
      </c>
      <c r="G24" s="3">
        <v>6124118</v>
      </c>
      <c r="H24" s="163">
        <v>6348477</v>
      </c>
      <c r="I24" s="3">
        <v>6595737</v>
      </c>
      <c r="J24" s="3">
        <v>5961603</v>
      </c>
      <c r="K24" s="3">
        <v>9150523</v>
      </c>
      <c r="L24" s="341">
        <v>11779679</v>
      </c>
      <c r="M24" s="3">
        <v>9734286.4000000004</v>
      </c>
    </row>
    <row r="25" spans="1:14" ht="15.95" customHeight="1">
      <c r="A25" s="371"/>
      <c r="B25" s="168" t="s">
        <v>16514</v>
      </c>
      <c r="D25" s="26">
        <v>0.13789999999999999</v>
      </c>
      <c r="E25" s="27">
        <v>0.14729999999999999</v>
      </c>
      <c r="F25" s="164">
        <v>0.1452</v>
      </c>
      <c r="G25" s="8">
        <v>0.1525</v>
      </c>
      <c r="H25" s="165">
        <v>0.15659999999999999</v>
      </c>
      <c r="I25" s="8">
        <f>I24/I27</f>
        <v>0.16042722334765472</v>
      </c>
      <c r="J25" s="8">
        <f>J24/J27</f>
        <v>0.13908831639365754</v>
      </c>
      <c r="K25" s="8">
        <f>K24/K27</f>
        <v>0.19632581468464486</v>
      </c>
      <c r="L25" s="165">
        <v>0.15659999999999999</v>
      </c>
      <c r="M25" s="8">
        <f>M24/M27</f>
        <v>0.19557053604198257</v>
      </c>
    </row>
    <row r="26" spans="1:14" ht="17.100000000000001" customHeight="1">
      <c r="A26" s="371"/>
      <c r="B26" s="168" t="s">
        <v>16535</v>
      </c>
      <c r="D26" s="26">
        <v>0.20669999999999999</v>
      </c>
      <c r="E26" s="26">
        <v>9.4899999999999998E-2</v>
      </c>
      <c r="F26" s="166">
        <v>-6.88E-2</v>
      </c>
      <c r="G26" s="8">
        <v>0.1449</v>
      </c>
      <c r="H26" s="165">
        <v>3.6600000000000001E-2</v>
      </c>
      <c r="I26" s="8">
        <f>I24/H24-1</f>
        <v>3.8947924045404925E-2</v>
      </c>
      <c r="J26" s="8">
        <f>J24/I24-1</f>
        <v>-9.6143008734277946E-2</v>
      </c>
      <c r="K26" s="8">
        <f>K24/J24-1</f>
        <v>0.53490982207302307</v>
      </c>
      <c r="L26" s="165">
        <v>3.6600000000000001E-2</v>
      </c>
      <c r="M26" s="8">
        <f>M24/L24-1</f>
        <v>-0.17363738010178376</v>
      </c>
    </row>
    <row r="27" spans="1:14">
      <c r="B27" s="24" t="s">
        <v>16601</v>
      </c>
      <c r="D27" s="28">
        <v>38045368</v>
      </c>
      <c r="E27" s="28">
        <v>38989835</v>
      </c>
      <c r="F27" s="167">
        <v>36841141</v>
      </c>
      <c r="G27" s="29">
        <v>40153033</v>
      </c>
      <c r="H27" s="31">
        <v>40529468</v>
      </c>
      <c r="I27" s="29">
        <f>SUM(I18,I21,I24)</f>
        <v>41113577</v>
      </c>
      <c r="J27" s="29">
        <f>SUM(J18,J21,J24)</f>
        <v>42861997</v>
      </c>
      <c r="K27" s="29">
        <f>SUM(K18,K21,K24)</f>
        <v>46608863</v>
      </c>
      <c r="L27" s="31">
        <v>44293103</v>
      </c>
      <c r="M27" s="29">
        <f>SUM(M18,M21,M24)</f>
        <v>49773788</v>
      </c>
    </row>
    <row r="30" spans="1:14">
      <c r="N30" s="334"/>
    </row>
  </sheetData>
  <mergeCells count="6">
    <mergeCell ref="A18:A20"/>
    <mergeCell ref="A21:A23"/>
    <mergeCell ref="A24:A26"/>
    <mergeCell ref="A3:A5"/>
    <mergeCell ref="A6:A8"/>
    <mergeCell ref="A9:B9"/>
  </mergeCells>
  <phoneticPr fontId="20" type="noConversion"/>
  <pageMargins left="0.7" right="0.7" top="0.75" bottom="0.75" header="0.3" footer="0.3"/>
  <drawing r:id="rId1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DE253E-07B3-7D48-9975-83D6AD583AB0}">
  <dimension ref="A2:L32"/>
  <sheetViews>
    <sheetView workbookViewId="0">
      <pane xSplit="2" ySplit="2" topLeftCell="C3" activePane="bottomRight" state="frozen"/>
      <selection pane="bottomRight" activeCell="H12" sqref="H12:L12"/>
      <selection pane="bottomLeft" activeCell="A3" sqref="A3"/>
      <selection pane="topRight" activeCell="C1" sqref="C1"/>
    </sheetView>
  </sheetViews>
  <sheetFormatPr defaultColWidth="10.875" defaultRowHeight="14.1"/>
  <cols>
    <col min="1" max="1" width="7.375" style="33" customWidth="1"/>
    <col min="2" max="2" width="18.5" style="33" customWidth="1"/>
    <col min="3" max="5" width="9.875" style="33" bestFit="1" customWidth="1"/>
    <col min="6" max="6" width="11.5" style="33" bestFit="1" customWidth="1"/>
    <col min="7" max="7" width="9.875" style="33" bestFit="1" customWidth="1"/>
    <col min="8" max="11" width="10.875" style="33"/>
    <col min="12" max="12" width="13.375" style="33" customWidth="1"/>
    <col min="13" max="16384" width="10.875" style="33"/>
  </cols>
  <sheetData>
    <row r="2" spans="1:12" ht="18.95" customHeight="1">
      <c r="A2" s="24" t="s">
        <v>16599</v>
      </c>
      <c r="B2" s="24" t="s">
        <v>16602</v>
      </c>
      <c r="C2" s="24" t="s">
        <v>16503</v>
      </c>
      <c r="D2" s="24" t="s">
        <v>16492</v>
      </c>
      <c r="E2" s="24" t="s">
        <v>16494</v>
      </c>
      <c r="F2" s="24" t="s">
        <v>16496</v>
      </c>
      <c r="G2" s="9" t="s">
        <v>16498</v>
      </c>
      <c r="H2" s="24" t="s">
        <v>16499</v>
      </c>
      <c r="I2" s="24" t="s">
        <v>16500</v>
      </c>
      <c r="J2" s="24" t="s">
        <v>16501</v>
      </c>
      <c r="K2" s="9" t="s">
        <v>1</v>
      </c>
      <c r="L2" s="24" t="s">
        <v>2</v>
      </c>
    </row>
    <row r="3" spans="1:12">
      <c r="A3" s="371">
        <v>1</v>
      </c>
      <c r="B3" s="68" t="s">
        <v>16604</v>
      </c>
      <c r="C3" s="25">
        <v>18686118</v>
      </c>
      <c r="D3" s="25">
        <v>20938496</v>
      </c>
      <c r="E3" s="25">
        <v>21465086</v>
      </c>
      <c r="F3" s="25">
        <v>20868129</v>
      </c>
      <c r="G3" s="3">
        <v>23236048</v>
      </c>
      <c r="H3" s="3">
        <v>23685752</v>
      </c>
      <c r="I3" s="3">
        <v>24188976</v>
      </c>
      <c r="J3" s="3">
        <v>25399355</v>
      </c>
      <c r="K3" s="3">
        <v>26873338</v>
      </c>
      <c r="L3" s="3">
        <v>27366508</v>
      </c>
    </row>
    <row r="4" spans="1:12">
      <c r="A4" s="371"/>
      <c r="B4" s="20" t="s">
        <v>16514</v>
      </c>
      <c r="C4" s="26">
        <v>0.54190000000000005</v>
      </c>
      <c r="D4" s="26">
        <v>0.5504</v>
      </c>
      <c r="E4" s="27">
        <v>0.55049999999999999</v>
      </c>
      <c r="F4" s="27">
        <v>0.56640000000000001</v>
      </c>
      <c r="G4" s="8">
        <v>0.57869999999999999</v>
      </c>
      <c r="H4" s="8">
        <f>H3/H12</f>
        <v>0.58440816444962962</v>
      </c>
      <c r="I4" s="8">
        <f>I3/I12</f>
        <v>0.58834520771568966</v>
      </c>
      <c r="J4" s="8">
        <f>J3/J12</f>
        <v>0.59258449857107687</v>
      </c>
      <c r="K4" s="8">
        <f>K3/K12</f>
        <v>0.57657141303790227</v>
      </c>
      <c r="L4" s="8">
        <f>L3/L12</f>
        <v>0.61785032310786625</v>
      </c>
    </row>
    <row r="5" spans="1:12">
      <c r="A5" s="371"/>
      <c r="B5" s="20" t="s">
        <v>16535</v>
      </c>
      <c r="C5" s="26">
        <v>-9.0700000000000003E-2</v>
      </c>
      <c r="D5" s="26">
        <v>0.1205</v>
      </c>
      <c r="E5" s="26">
        <v>2.5100000000000001E-2</v>
      </c>
      <c r="F5" s="26">
        <v>-2.7799999999999998E-2</v>
      </c>
      <c r="G5" s="8">
        <v>0.1135</v>
      </c>
      <c r="H5" s="8">
        <f>H3/G3-1</f>
        <v>1.9353721424572701E-2</v>
      </c>
      <c r="I5" s="8">
        <f>I3/H3-1</f>
        <v>2.1245852781030639E-2</v>
      </c>
      <c r="J5" s="8">
        <f>J3/I3-1</f>
        <v>5.0038455534455073E-2</v>
      </c>
      <c r="K5" s="8">
        <f>K3/J3-1</f>
        <v>5.8032300426526628E-2</v>
      </c>
      <c r="L5" s="8">
        <f>L3/K3-1</f>
        <v>1.8351646527870802E-2</v>
      </c>
    </row>
    <row r="6" spans="1:12">
      <c r="A6" s="371">
        <v>2</v>
      </c>
      <c r="B6" s="70" t="s">
        <v>16605</v>
      </c>
      <c r="C6" s="25">
        <v>11450697</v>
      </c>
      <c r="D6" s="25">
        <v>11860489</v>
      </c>
      <c r="E6" s="25">
        <v>11780513</v>
      </c>
      <c r="F6" s="25">
        <v>10623972</v>
      </c>
      <c r="G6" s="3">
        <v>10792867</v>
      </c>
      <c r="H6" s="3">
        <v>10495239</v>
      </c>
      <c r="I6" s="3">
        <v>10328864</v>
      </c>
      <c r="J6" s="3">
        <v>11501039</v>
      </c>
      <c r="K6" s="3">
        <v>10585002</v>
      </c>
      <c r="L6" s="3">
        <v>5146916</v>
      </c>
    </row>
    <row r="7" spans="1:12">
      <c r="A7" s="371"/>
      <c r="B7" s="20" t="s">
        <v>16514</v>
      </c>
      <c r="C7" s="26">
        <v>0.33210000000000001</v>
      </c>
      <c r="D7" s="26">
        <v>0.31169999999999998</v>
      </c>
      <c r="E7" s="27">
        <v>0.30209999999999998</v>
      </c>
      <c r="F7" s="27">
        <v>0.28839999999999999</v>
      </c>
      <c r="G7" s="8">
        <v>0.26879999999999998</v>
      </c>
      <c r="H7" s="8">
        <f>H6/H12</f>
        <v>0.25895328801256412</v>
      </c>
      <c r="I7" s="8">
        <f>I6/I12</f>
        <v>0.25122756893665565</v>
      </c>
      <c r="J7" s="8">
        <f>J6/J12</f>
        <v>0.26832718503526565</v>
      </c>
      <c r="K7" s="8">
        <f>K6/K12</f>
        <v>0.2271027722774529</v>
      </c>
      <c r="L7" s="8">
        <f>L6/L12</f>
        <v>0.11620129662173363</v>
      </c>
    </row>
    <row r="8" spans="1:12">
      <c r="A8" s="371"/>
      <c r="B8" s="20" t="s">
        <v>16535</v>
      </c>
      <c r="C8" s="26">
        <v>-8.6199999999999999E-2</v>
      </c>
      <c r="D8" s="26">
        <v>3.5799999999999998E-2</v>
      </c>
      <c r="E8" s="26">
        <v>-6.7000000000000002E-3</v>
      </c>
      <c r="F8" s="26">
        <v>-9.8199999999999996E-2</v>
      </c>
      <c r="G8" s="8">
        <v>1.5900000000000001E-2</v>
      </c>
      <c r="H8" s="8">
        <f>H6/G6-1</f>
        <v>-2.7576361313448983E-2</v>
      </c>
      <c r="I8" s="8">
        <f>I6/H6-1</f>
        <v>-1.5852426038130196E-2</v>
      </c>
      <c r="J8" s="8">
        <f>J6/I6-1</f>
        <v>0.11348537457749464</v>
      </c>
      <c r="K8" s="8">
        <f>K6/J6-1</f>
        <v>-7.9648195263054111E-2</v>
      </c>
      <c r="L8" s="8">
        <f>L6/K6-1</f>
        <v>-0.51375389442533881</v>
      </c>
    </row>
    <row r="9" spans="1:12">
      <c r="A9" s="371">
        <v>3</v>
      </c>
      <c r="B9" s="69" t="s">
        <v>16606</v>
      </c>
      <c r="C9" s="25">
        <v>4347697</v>
      </c>
      <c r="D9" s="25">
        <v>5246383</v>
      </c>
      <c r="E9" s="25">
        <v>5744236</v>
      </c>
      <c r="F9" s="25">
        <v>5349040</v>
      </c>
      <c r="G9" s="3">
        <v>6124118</v>
      </c>
      <c r="H9" s="3">
        <v>6348477</v>
      </c>
      <c r="I9" s="3">
        <v>6595737</v>
      </c>
      <c r="J9" s="3">
        <v>5961603</v>
      </c>
      <c r="K9" s="3">
        <v>9150523</v>
      </c>
      <c r="L9" s="3">
        <v>11779679</v>
      </c>
    </row>
    <row r="10" spans="1:12">
      <c r="A10" s="371"/>
      <c r="B10" s="20" t="s">
        <v>16514</v>
      </c>
      <c r="C10" s="26">
        <v>0.12609999999999999</v>
      </c>
      <c r="D10" s="26">
        <v>0.13789999999999999</v>
      </c>
      <c r="E10" s="27">
        <v>0.14729999999999999</v>
      </c>
      <c r="F10" s="27">
        <v>0.1452</v>
      </c>
      <c r="G10" s="8">
        <v>0.1525</v>
      </c>
      <c r="H10" s="8">
        <f>H9/H12</f>
        <v>0.15663854753780632</v>
      </c>
      <c r="I10" s="8">
        <f>I9/I12</f>
        <v>0.16042722334765472</v>
      </c>
      <c r="J10" s="8">
        <f>J9/J12</f>
        <v>0.13908831639365754</v>
      </c>
      <c r="K10" s="8">
        <f>K9/K12</f>
        <v>0.19632581468464486</v>
      </c>
      <c r="L10" s="8">
        <f>L9/L12</f>
        <v>0.26594838027040013</v>
      </c>
    </row>
    <row r="11" spans="1:12">
      <c r="A11" s="371"/>
      <c r="B11" s="20" t="s">
        <v>16535</v>
      </c>
      <c r="C11" s="26">
        <v>-0.10589999999999999</v>
      </c>
      <c r="D11" s="26">
        <v>0.20669999999999999</v>
      </c>
      <c r="E11" s="26">
        <v>9.4899999999999998E-2</v>
      </c>
      <c r="F11" s="26">
        <v>-6.88E-2</v>
      </c>
      <c r="G11" s="8">
        <v>0.1449</v>
      </c>
      <c r="H11" s="8">
        <f>H9/G9-1</f>
        <v>3.6635316301873999E-2</v>
      </c>
      <c r="I11" s="8">
        <f>I9/H9-1</f>
        <v>3.8947924045404925E-2</v>
      </c>
      <c r="J11" s="8">
        <f>J9/I9-1</f>
        <v>-9.6143008734277946E-2</v>
      </c>
      <c r="K11" s="8">
        <f>K9/J9-1</f>
        <v>0.53490982207302307</v>
      </c>
      <c r="L11" s="8">
        <f>L9/K9-1</f>
        <v>0.28732303060710307</v>
      </c>
    </row>
    <row r="12" spans="1:12">
      <c r="A12" s="391" t="s">
        <v>16571</v>
      </c>
      <c r="B12" s="391"/>
      <c r="C12" s="28">
        <v>34484512</v>
      </c>
      <c r="D12" s="28">
        <v>38045368</v>
      </c>
      <c r="E12" s="28">
        <v>38989835</v>
      </c>
      <c r="F12" s="28">
        <v>36841141</v>
      </c>
      <c r="G12" s="29">
        <v>40153033</v>
      </c>
      <c r="H12" s="29">
        <f>SUM(H3,H6,H9)</f>
        <v>40529468</v>
      </c>
      <c r="I12" s="29">
        <f>SUM(I3,I6,I9)</f>
        <v>41113577</v>
      </c>
      <c r="J12" s="29">
        <f>SUM(J3,J6,J9)</f>
        <v>42861997</v>
      </c>
      <c r="K12" s="29">
        <f>SUM(K3,K6,K9)</f>
        <v>46608863</v>
      </c>
      <c r="L12" s="29">
        <f>SUM(L3,L6,L9)</f>
        <v>44293103</v>
      </c>
    </row>
    <row r="13" spans="1:12">
      <c r="A13" s="194"/>
      <c r="B13" s="200"/>
      <c r="C13" s="201"/>
      <c r="D13" s="201"/>
      <c r="E13" s="201"/>
      <c r="F13" s="201"/>
      <c r="G13" s="202"/>
      <c r="H13" s="202"/>
    </row>
    <row r="15" spans="1:12" ht="18" customHeight="1">
      <c r="B15" s="204" t="s">
        <v>16604</v>
      </c>
      <c r="C15" s="24" t="s">
        <v>16503</v>
      </c>
      <c r="D15" s="24" t="s">
        <v>16492</v>
      </c>
      <c r="E15" s="24" t="s">
        <v>16494</v>
      </c>
      <c r="F15" s="24" t="s">
        <v>16496</v>
      </c>
      <c r="G15" s="9" t="s">
        <v>16498</v>
      </c>
      <c r="H15" s="24" t="s">
        <v>16499</v>
      </c>
      <c r="I15" s="24" t="s">
        <v>16500</v>
      </c>
      <c r="J15" s="24" t="s">
        <v>16501</v>
      </c>
      <c r="K15" s="9" t="s">
        <v>1</v>
      </c>
      <c r="L15" s="24" t="s">
        <v>2</v>
      </c>
    </row>
    <row r="16" spans="1:12" ht="18" customHeight="1">
      <c r="B16" s="96" t="s">
        <v>16509</v>
      </c>
      <c r="C16" s="203"/>
      <c r="D16" s="8">
        <f t="shared" ref="D16:G16" si="0">D3/C3-1</f>
        <v>0.12053750276007036</v>
      </c>
      <c r="E16" s="8">
        <f t="shared" si="0"/>
        <v>2.5149370804856241E-2</v>
      </c>
      <c r="F16" s="8">
        <f t="shared" si="0"/>
        <v>-2.7810603693831037E-2</v>
      </c>
      <c r="G16" s="8">
        <f t="shared" si="0"/>
        <v>0.1134705943211296</v>
      </c>
      <c r="H16" s="8">
        <f>H3/G3-1</f>
        <v>1.9353721424572701E-2</v>
      </c>
      <c r="I16" s="8">
        <f>I3/H3-1</f>
        <v>2.1245852781030639E-2</v>
      </c>
      <c r="J16" s="8">
        <f>J3/I3-1</f>
        <v>5.0038455534455073E-2</v>
      </c>
      <c r="K16" s="8">
        <f>K3/J3-1</f>
        <v>5.8032300426526628E-2</v>
      </c>
      <c r="L16" s="8">
        <f>L3/K3-1</f>
        <v>1.8351646527870802E-2</v>
      </c>
    </row>
    <row r="17" spans="2:12" ht="18" customHeight="1">
      <c r="B17" s="100" t="s">
        <v>16510</v>
      </c>
      <c r="C17" s="203"/>
      <c r="D17" s="203"/>
      <c r="E17" s="203"/>
      <c r="F17" s="203"/>
      <c r="G17" s="8">
        <f t="shared" ref="G17:L17" si="1">G3/C3-1</f>
        <v>0.24349252209581462</v>
      </c>
      <c r="H17" s="8">
        <f t="shared" si="1"/>
        <v>0.13120598537736416</v>
      </c>
      <c r="I17" s="8">
        <f t="shared" si="1"/>
        <v>0.1268986297096597</v>
      </c>
      <c r="J17" s="8">
        <f t="shared" si="1"/>
        <v>0.21713618887443142</v>
      </c>
      <c r="K17" s="8">
        <f t="shared" si="1"/>
        <v>0.15653651602028029</v>
      </c>
      <c r="L17" s="8">
        <f t="shared" si="1"/>
        <v>0.15539958368220685</v>
      </c>
    </row>
    <row r="19" spans="2:12" ht="18" customHeight="1">
      <c r="B19" s="205" t="s">
        <v>16605</v>
      </c>
      <c r="C19" s="24" t="s">
        <v>16503</v>
      </c>
      <c r="D19" s="24" t="s">
        <v>16492</v>
      </c>
      <c r="E19" s="24" t="s">
        <v>16494</v>
      </c>
      <c r="F19" s="24" t="s">
        <v>16496</v>
      </c>
      <c r="G19" s="9" t="s">
        <v>16498</v>
      </c>
      <c r="H19" s="24" t="s">
        <v>16499</v>
      </c>
      <c r="I19" s="24" t="s">
        <v>16500</v>
      </c>
      <c r="J19" s="24" t="s">
        <v>16501</v>
      </c>
      <c r="K19" s="9" t="s">
        <v>1</v>
      </c>
      <c r="L19" s="24" t="s">
        <v>2</v>
      </c>
    </row>
    <row r="20" spans="2:12" ht="18" customHeight="1">
      <c r="B20" s="96" t="s">
        <v>16509</v>
      </c>
      <c r="C20" s="203"/>
      <c r="D20" s="8">
        <f t="shared" ref="D20:G20" si="2">D6/C6-1</f>
        <v>3.5787515816722681E-2</v>
      </c>
      <c r="E20" s="8">
        <f t="shared" si="2"/>
        <v>-6.7430609311301959E-3</v>
      </c>
      <c r="F20" s="8">
        <f t="shared" si="2"/>
        <v>-9.8174077818173111E-2</v>
      </c>
      <c r="G20" s="8">
        <f t="shared" si="2"/>
        <v>1.5897538133571976E-2</v>
      </c>
      <c r="H20" s="8">
        <f>H6/G6-1</f>
        <v>-2.7576361313448983E-2</v>
      </c>
      <c r="I20" s="8">
        <f>I6/H6-1</f>
        <v>-1.5852426038130196E-2</v>
      </c>
      <c r="J20" s="8">
        <f>J6/I6-1</f>
        <v>0.11348537457749464</v>
      </c>
      <c r="K20" s="8">
        <f>K6/J6-1</f>
        <v>-7.9648195263054111E-2</v>
      </c>
      <c r="L20" s="8">
        <f>L6/K6-1</f>
        <v>-0.51375389442533881</v>
      </c>
    </row>
    <row r="21" spans="2:12" ht="18" customHeight="1">
      <c r="B21" s="100" t="s">
        <v>16510</v>
      </c>
      <c r="C21" s="8"/>
      <c r="D21" s="8"/>
      <c r="E21" s="8"/>
      <c r="F21" s="8"/>
      <c r="G21" s="8">
        <f t="shared" ref="G21" si="3">G6/C6-1</f>
        <v>-5.7448904638730758E-2</v>
      </c>
      <c r="H21" s="8">
        <f>H6/D6-1</f>
        <v>-0.11510908192739777</v>
      </c>
      <c r="I21" s="8">
        <f>I6/E6-1</f>
        <v>-0.12322459981157019</v>
      </c>
      <c r="J21" s="8">
        <f>J6/F6-1</f>
        <v>8.2555469837458206E-2</v>
      </c>
      <c r="K21" s="8">
        <f>K6/G6-1</f>
        <v>-1.9259479432110149E-2</v>
      </c>
      <c r="L21" s="8">
        <f>L6/H6-1</f>
        <v>-0.5095951602436114</v>
      </c>
    </row>
    <row r="23" spans="2:12" ht="18" customHeight="1">
      <c r="B23" s="206" t="s">
        <v>16606</v>
      </c>
      <c r="C23" s="24" t="s">
        <v>16503</v>
      </c>
      <c r="D23" s="24" t="s">
        <v>16492</v>
      </c>
      <c r="E23" s="24" t="s">
        <v>16494</v>
      </c>
      <c r="F23" s="24" t="s">
        <v>16496</v>
      </c>
      <c r="G23" s="9" t="s">
        <v>16498</v>
      </c>
      <c r="H23" s="24" t="s">
        <v>16499</v>
      </c>
      <c r="I23" s="24" t="s">
        <v>16500</v>
      </c>
      <c r="J23" s="24" t="s">
        <v>16501</v>
      </c>
      <c r="K23" s="9" t="s">
        <v>1</v>
      </c>
      <c r="L23" s="24" t="s">
        <v>2</v>
      </c>
    </row>
    <row r="24" spans="2:12" ht="18" customHeight="1">
      <c r="B24" s="96" t="s">
        <v>16509</v>
      </c>
      <c r="C24" s="8"/>
      <c r="D24" s="8">
        <f t="shared" ref="D24:H24" si="4">D9/C9-1</f>
        <v>0.2067039170392968</v>
      </c>
      <c r="E24" s="8">
        <f t="shared" si="4"/>
        <v>9.4894520663093118E-2</v>
      </c>
      <c r="F24" s="8">
        <f t="shared" si="4"/>
        <v>-6.8798705345671785E-2</v>
      </c>
      <c r="G24" s="8">
        <f t="shared" si="4"/>
        <v>0.14490039334160887</v>
      </c>
      <c r="H24" s="8">
        <f t="shared" si="4"/>
        <v>3.6635316301873999E-2</v>
      </c>
      <c r="I24" s="8">
        <f>I9/H9-1</f>
        <v>3.8947924045404925E-2</v>
      </c>
      <c r="J24" s="8">
        <f>J9/I9-1</f>
        <v>-9.6143008734277946E-2</v>
      </c>
      <c r="K24" s="8">
        <f>K9/J9-1</f>
        <v>0.53490982207302307</v>
      </c>
      <c r="L24" s="8">
        <f t="shared" ref="L24" si="5">L9/K9-1</f>
        <v>0.28732303060710307</v>
      </c>
    </row>
    <row r="25" spans="2:12" ht="18" customHeight="1">
      <c r="B25" s="100" t="s">
        <v>16510</v>
      </c>
      <c r="C25" s="8"/>
      <c r="D25" s="8"/>
      <c r="E25" s="8"/>
      <c r="F25" s="8"/>
      <c r="G25" s="8">
        <f t="shared" ref="G25:H25" si="6">G9/C9-1</f>
        <v>0.4085889610062523</v>
      </c>
      <c r="H25" s="8">
        <f t="shared" si="6"/>
        <v>0.2100673930973016</v>
      </c>
      <c r="I25" s="8">
        <f>I9/E9-1</f>
        <v>0.14823572708363653</v>
      </c>
      <c r="J25" s="8">
        <f>J9/F9-1</f>
        <v>0.11451830608856906</v>
      </c>
      <c r="K25" s="8">
        <f>K9/G9-1</f>
        <v>0.49417810042197097</v>
      </c>
      <c r="L25" s="8">
        <f t="shared" ref="L25" si="7">L9/H9-1</f>
        <v>0.8555125898699798</v>
      </c>
    </row>
    <row r="27" spans="2:12" ht="15" customHeight="1">
      <c r="B27" s="208" t="s">
        <v>16601</v>
      </c>
      <c r="C27" s="207" t="s">
        <v>16503</v>
      </c>
      <c r="D27" s="24" t="s">
        <v>16492</v>
      </c>
      <c r="E27" s="24" t="s">
        <v>16494</v>
      </c>
      <c r="F27" s="24" t="s">
        <v>16496</v>
      </c>
      <c r="G27" s="9" t="s">
        <v>16498</v>
      </c>
      <c r="H27" s="24" t="s">
        <v>16499</v>
      </c>
      <c r="I27" s="24" t="s">
        <v>16500</v>
      </c>
      <c r="J27" s="24" t="s">
        <v>16501</v>
      </c>
      <c r="K27" s="9" t="s">
        <v>1</v>
      </c>
      <c r="L27" s="24" t="s">
        <v>2</v>
      </c>
    </row>
    <row r="28" spans="2:12" ht="15" customHeight="1">
      <c r="B28" s="185" t="s">
        <v>16509</v>
      </c>
      <c r="C28" s="102"/>
      <c r="D28" s="8">
        <f t="shared" ref="D28:H28" si="8">D12/C12-1</f>
        <v>0.10325957345720882</v>
      </c>
      <c r="E28" s="8">
        <f t="shared" si="8"/>
        <v>2.4824756590605235E-2</v>
      </c>
      <c r="F28" s="8">
        <f t="shared" si="8"/>
        <v>-5.5109081636277812E-2</v>
      </c>
      <c r="G28" s="8">
        <f t="shared" si="8"/>
        <v>8.9896564278505897E-2</v>
      </c>
      <c r="H28" s="8">
        <f t="shared" si="8"/>
        <v>9.3750078605518983E-3</v>
      </c>
      <c r="I28" s="8">
        <f>I12/H12-1</f>
        <v>1.4411958232464439E-2</v>
      </c>
      <c r="J28" s="8">
        <f>J12/I12-1</f>
        <v>4.2526584344631413E-2</v>
      </c>
      <c r="K28" s="8">
        <f>K12/J12-1</f>
        <v>8.7416972195672571E-2</v>
      </c>
      <c r="L28" s="8">
        <f t="shared" ref="L28" si="9">L12/K12-1</f>
        <v>-4.9684970860584987E-2</v>
      </c>
    </row>
    <row r="29" spans="2:12" ht="15" customHeight="1">
      <c r="B29" s="185" t="s">
        <v>16510</v>
      </c>
      <c r="C29" s="100"/>
      <c r="D29" s="8"/>
      <c r="E29" s="8"/>
      <c r="F29" s="8"/>
      <c r="G29" s="8">
        <f t="shared" ref="G29:H29" si="10">G12/C12-1</f>
        <v>0.16437875066928598</v>
      </c>
      <c r="H29" s="8">
        <f t="shared" si="10"/>
        <v>6.5293099543681565E-2</v>
      </c>
      <c r="I29" s="8">
        <f>I12/E12-1</f>
        <v>5.4469119964216217E-2</v>
      </c>
      <c r="J29" s="8">
        <f>J12/F12-1</f>
        <v>0.16342751165062985</v>
      </c>
      <c r="K29" s="8">
        <f>K12/G12-1</f>
        <v>0.1607806314407183</v>
      </c>
      <c r="L29" s="8">
        <f t="shared" ref="L29" si="11">L12/H12-1</f>
        <v>9.2861692633123161E-2</v>
      </c>
    </row>
    <row r="32" spans="2:12">
      <c r="H32" s="250">
        <f>1.64/41.11</f>
        <v>3.9892970080272441E-2</v>
      </c>
      <c r="I32" s="249">
        <f>I12-H12</f>
        <v>584109</v>
      </c>
    </row>
  </sheetData>
  <mergeCells count="4">
    <mergeCell ref="A3:A5"/>
    <mergeCell ref="A6:A8"/>
    <mergeCell ref="A9:A11"/>
    <mergeCell ref="A12:B12"/>
  </mergeCells>
  <phoneticPr fontId="20" type="noConversion"/>
  <pageMargins left="0.7" right="0.7" top="0.75" bottom="0.75" header="0.3" footer="0.3"/>
  <drawing r:id="rId1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CFB037-6220-3448-8CDB-D15B527A2861}">
  <dimension ref="B2:L11"/>
  <sheetViews>
    <sheetView workbookViewId="0">
      <pane xSplit="2" ySplit="2" topLeftCell="F3" activePane="bottomRight" state="frozen"/>
      <selection pane="bottomRight" activeCell="H2" sqref="H2:L7"/>
      <selection pane="bottomLeft" activeCell="A3" sqref="A3"/>
      <selection pane="topRight" activeCell="C1" sqref="C1"/>
    </sheetView>
  </sheetViews>
  <sheetFormatPr defaultColWidth="11" defaultRowHeight="15.95"/>
  <cols>
    <col min="1" max="1" width="5" customWidth="1"/>
    <col min="2" max="2" width="20.875" customWidth="1"/>
    <col min="3" max="4" width="11.875" customWidth="1"/>
    <col min="5" max="7" width="9.875" bestFit="1" customWidth="1"/>
    <col min="8" max="8" width="11.125" bestFit="1" customWidth="1"/>
  </cols>
  <sheetData>
    <row r="2" spans="2:12">
      <c r="B2" s="9" t="s">
        <v>16607</v>
      </c>
      <c r="C2" s="9" t="s">
        <v>16503</v>
      </c>
      <c r="D2" s="9" t="s">
        <v>16492</v>
      </c>
      <c r="E2" s="9" t="s">
        <v>16494</v>
      </c>
      <c r="F2" s="9" t="s">
        <v>16496</v>
      </c>
      <c r="G2" s="9" t="s">
        <v>16498</v>
      </c>
      <c r="H2" s="9" t="s">
        <v>16499</v>
      </c>
      <c r="I2" s="9" t="s">
        <v>16500</v>
      </c>
      <c r="J2" s="9" t="s">
        <v>16501</v>
      </c>
      <c r="K2" s="9" t="s">
        <v>1</v>
      </c>
      <c r="L2" s="9" t="s">
        <v>2</v>
      </c>
    </row>
    <row r="3" spans="2:12" ht="21.95" customHeight="1">
      <c r="B3" s="2" t="s">
        <v>16608</v>
      </c>
      <c r="C3" s="3">
        <v>1431</v>
      </c>
      <c r="D3" s="3">
        <v>1431</v>
      </c>
      <c r="E3" s="3">
        <v>1431</v>
      </c>
      <c r="F3" s="12">
        <v>1454</v>
      </c>
      <c r="G3" s="12">
        <v>1454</v>
      </c>
      <c r="H3" s="12">
        <v>1454</v>
      </c>
      <c r="I3" s="12">
        <v>1454</v>
      </c>
      <c r="J3" s="12">
        <v>1454</v>
      </c>
      <c r="K3" s="12">
        <v>1454</v>
      </c>
      <c r="L3" s="12">
        <v>1454</v>
      </c>
    </row>
    <row r="4" spans="2:12" ht="18" customHeight="1">
      <c r="B4" s="2" t="s">
        <v>16609</v>
      </c>
      <c r="C4" s="8">
        <v>7.7000000000000002E-3</v>
      </c>
      <c r="D4" s="8">
        <v>0</v>
      </c>
      <c r="E4" s="8">
        <v>0</v>
      </c>
      <c r="F4" s="37">
        <v>1.61E-2</v>
      </c>
      <c r="G4" s="37">
        <v>0</v>
      </c>
      <c r="H4" s="37">
        <v>0</v>
      </c>
      <c r="I4" s="245">
        <f>(I3/H3-1)</f>
        <v>0</v>
      </c>
      <c r="J4" s="245">
        <f t="shared" ref="J4:K4" si="0">(J3/I3-1)</f>
        <v>0</v>
      </c>
      <c r="K4" s="245">
        <f t="shared" si="0"/>
        <v>0</v>
      </c>
      <c r="L4" s="37">
        <v>0</v>
      </c>
    </row>
    <row r="5" spans="2:12" ht="20.100000000000001" customHeight="1">
      <c r="B5" s="2" t="s">
        <v>16577</v>
      </c>
      <c r="C5" s="7">
        <v>11</v>
      </c>
      <c r="D5" s="7">
        <v>0</v>
      </c>
      <c r="E5" s="7">
        <v>0</v>
      </c>
      <c r="F5" s="43">
        <v>23</v>
      </c>
      <c r="G5" s="43">
        <v>0</v>
      </c>
      <c r="H5" s="72">
        <v>0</v>
      </c>
      <c r="I5" s="246">
        <f>I3-H3</f>
        <v>0</v>
      </c>
      <c r="J5" s="246">
        <f t="shared" ref="J5:K5" si="1">J3-I3</f>
        <v>0</v>
      </c>
      <c r="K5" s="246">
        <f t="shared" si="1"/>
        <v>0</v>
      </c>
      <c r="L5" s="72">
        <v>0</v>
      </c>
    </row>
    <row r="6" spans="2:12" ht="20.100000000000001" customHeight="1">
      <c r="B6" s="2" t="s">
        <v>16507</v>
      </c>
      <c r="C6" s="3">
        <v>32429591</v>
      </c>
      <c r="D6" s="3">
        <v>32594648</v>
      </c>
      <c r="E6" s="3">
        <v>32759699</v>
      </c>
      <c r="F6" s="3">
        <v>32924755</v>
      </c>
      <c r="G6" s="3">
        <v>33089811</v>
      </c>
      <c r="H6" s="3">
        <v>33254867.455426469</v>
      </c>
      <c r="I6" s="3">
        <f>H6+H8</f>
        <v>33419923.910852939</v>
      </c>
      <c r="J6" s="3">
        <v>33584979.588049464</v>
      </c>
      <c r="K6" s="3">
        <v>33750035.654360972</v>
      </c>
      <c r="L6" s="3">
        <v>33915092</v>
      </c>
    </row>
    <row r="7" spans="2:12" ht="21.95" customHeight="1">
      <c r="B7" s="35" t="s">
        <v>16508</v>
      </c>
      <c r="C7" s="105">
        <v>4.0000000000000003E-5</v>
      </c>
      <c r="D7" s="105">
        <v>4.0000000000000003E-5</v>
      </c>
      <c r="E7" s="105">
        <v>4.0000000000000003E-5</v>
      </c>
      <c r="F7" s="105">
        <v>4.0000000000000003E-5</v>
      </c>
      <c r="G7" s="105">
        <v>4.0000000000000003E-5</v>
      </c>
      <c r="H7" s="105">
        <f>H3/H6</f>
        <v>4.3722922725489284E-5</v>
      </c>
      <c r="I7" s="105">
        <f>I3/I6</f>
        <v>4.3506981161253372E-5</v>
      </c>
      <c r="J7" s="105">
        <f t="shared" ref="J7:K7" si="2">J3/J6</f>
        <v>4.3293163129310834E-5</v>
      </c>
      <c r="K7" s="105">
        <f t="shared" si="2"/>
        <v>4.3081435969153502E-5</v>
      </c>
      <c r="L7" s="105">
        <f>L3/L6</f>
        <v>4.2871769299638048E-5</v>
      </c>
    </row>
    <row r="8" spans="2:12">
      <c r="G8" s="247">
        <f>G6-F6</f>
        <v>165056</v>
      </c>
      <c r="H8" s="247">
        <f>H6-G6</f>
        <v>165056.45542646945</v>
      </c>
      <c r="L8" s="247">
        <f>L6-K6</f>
        <v>165056.34563902766</v>
      </c>
    </row>
    <row r="10" spans="2:12">
      <c r="B10" s="228" t="s">
        <v>16610</v>
      </c>
      <c r="C10" s="40"/>
      <c r="D10" s="134">
        <f t="shared" ref="D10:I10" si="3">D3/C3-1</f>
        <v>0</v>
      </c>
      <c r="E10" s="134">
        <f t="shared" si="3"/>
        <v>0</v>
      </c>
      <c r="F10" s="134">
        <f t="shared" si="3"/>
        <v>1.6072676450034962E-2</v>
      </c>
      <c r="G10" s="134">
        <f t="shared" si="3"/>
        <v>0</v>
      </c>
      <c r="H10" s="134">
        <f t="shared" si="3"/>
        <v>0</v>
      </c>
      <c r="I10" s="134">
        <f t="shared" si="3"/>
        <v>0</v>
      </c>
      <c r="J10" s="134">
        <f t="shared" ref="J10" si="4">J3/I3-1</f>
        <v>0</v>
      </c>
      <c r="K10" s="134">
        <f t="shared" ref="K10:L10" si="5">K3/J3-1</f>
        <v>0</v>
      </c>
      <c r="L10" s="134">
        <f t="shared" si="5"/>
        <v>0</v>
      </c>
    </row>
    <row r="11" spans="2:12">
      <c r="B11" s="229" t="s">
        <v>16611</v>
      </c>
      <c r="C11" s="40"/>
      <c r="D11" s="227"/>
      <c r="E11" s="227"/>
      <c r="F11" s="227"/>
      <c r="G11" s="134">
        <f t="shared" ref="G11:L11" si="6">G3/C3-1</f>
        <v>1.6072676450034962E-2</v>
      </c>
      <c r="H11" s="134">
        <f t="shared" si="6"/>
        <v>1.6072676450034962E-2</v>
      </c>
      <c r="I11" s="134">
        <f t="shared" si="6"/>
        <v>1.6072676450034962E-2</v>
      </c>
      <c r="J11" s="134">
        <f t="shared" si="6"/>
        <v>0</v>
      </c>
      <c r="K11" s="134">
        <f t="shared" si="6"/>
        <v>0</v>
      </c>
      <c r="L11" s="134">
        <f t="shared" si="6"/>
        <v>0</v>
      </c>
    </row>
  </sheetData>
  <phoneticPr fontId="20" type="noConversion"/>
  <pageMargins left="0.7" right="0.7" top="0.75" bottom="0.75" header="0.3" footer="0.3"/>
  <drawing r:id="rId1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EAB3F7-FDD0-E644-9DAE-3AD2E5E69DAD}">
  <dimension ref="A2:L5"/>
  <sheetViews>
    <sheetView workbookViewId="0">
      <pane xSplit="2" ySplit="2" topLeftCell="H3" activePane="bottomRight" state="frozen"/>
      <selection pane="bottomRight" activeCell="U13" sqref="U13"/>
      <selection pane="bottomLeft" activeCell="A3" sqref="A3"/>
      <selection pane="topRight" activeCell="C1" sqref="C1"/>
    </sheetView>
  </sheetViews>
  <sheetFormatPr defaultColWidth="11" defaultRowHeight="15.95"/>
  <cols>
    <col min="1" max="1" width="16.5" customWidth="1"/>
    <col min="2" max="2" width="26" customWidth="1"/>
  </cols>
  <sheetData>
    <row r="2" spans="1:12" ht="21.95" customHeight="1">
      <c r="A2" s="9" t="s">
        <v>16607</v>
      </c>
      <c r="B2" s="45" t="s">
        <v>16612</v>
      </c>
      <c r="C2" s="9" t="s">
        <v>16503</v>
      </c>
      <c r="D2" s="9" t="s">
        <v>16492</v>
      </c>
      <c r="E2" s="9" t="s">
        <v>16494</v>
      </c>
      <c r="F2" s="9" t="s">
        <v>16496</v>
      </c>
      <c r="G2" s="9" t="s">
        <v>16498</v>
      </c>
      <c r="H2" s="9" t="s">
        <v>16499</v>
      </c>
      <c r="I2" s="9" t="s">
        <v>16500</v>
      </c>
      <c r="J2" s="9" t="s">
        <v>16501</v>
      </c>
      <c r="K2" s="9" t="s">
        <v>1</v>
      </c>
      <c r="L2" s="9" t="s">
        <v>2</v>
      </c>
    </row>
    <row r="3" spans="1:12">
      <c r="A3" s="359" t="s">
        <v>16613</v>
      </c>
      <c r="B3" s="7" t="s">
        <v>16520</v>
      </c>
      <c r="C3" s="3">
        <v>1431</v>
      </c>
      <c r="D3" s="3">
        <v>1431</v>
      </c>
      <c r="E3" s="3">
        <v>1431</v>
      </c>
      <c r="F3" s="3">
        <v>1454</v>
      </c>
      <c r="G3" s="3">
        <v>1454</v>
      </c>
      <c r="H3" s="3">
        <v>1454</v>
      </c>
      <c r="I3" s="3">
        <v>1454</v>
      </c>
      <c r="J3" s="3">
        <v>1454</v>
      </c>
      <c r="K3" s="3">
        <v>1454</v>
      </c>
      <c r="L3" s="3">
        <v>1454</v>
      </c>
    </row>
    <row r="4" spans="1:12">
      <c r="A4" s="359"/>
      <c r="B4" s="7" t="s">
        <v>16614</v>
      </c>
      <c r="C4" s="8">
        <v>1</v>
      </c>
      <c r="D4" s="8">
        <v>1</v>
      </c>
      <c r="E4" s="41">
        <v>1</v>
      </c>
      <c r="F4" s="41">
        <v>1</v>
      </c>
      <c r="G4" s="41">
        <v>1</v>
      </c>
      <c r="H4" s="41">
        <v>1</v>
      </c>
      <c r="I4" s="41">
        <f>I3/I5</f>
        <v>1</v>
      </c>
      <c r="J4" s="41">
        <f>J3/J5</f>
        <v>1</v>
      </c>
      <c r="K4" s="41">
        <f>K3/K5</f>
        <v>1</v>
      </c>
      <c r="L4" s="41">
        <f>L3/L5</f>
        <v>1</v>
      </c>
    </row>
    <row r="5" spans="1:12">
      <c r="A5" s="358" t="s">
        <v>16615</v>
      </c>
      <c r="B5" s="358"/>
      <c r="C5" s="31">
        <v>1431</v>
      </c>
      <c r="D5" s="31">
        <v>1431</v>
      </c>
      <c r="E5" s="31">
        <v>1431</v>
      </c>
      <c r="F5" s="31">
        <v>1454</v>
      </c>
      <c r="G5" s="31">
        <v>1454</v>
      </c>
      <c r="H5" s="31">
        <v>1454</v>
      </c>
      <c r="I5" s="31">
        <v>1454</v>
      </c>
      <c r="J5" s="31">
        <v>1454</v>
      </c>
      <c r="K5" s="31">
        <v>1454</v>
      </c>
      <c r="L5" s="31">
        <v>1454</v>
      </c>
    </row>
  </sheetData>
  <mergeCells count="2">
    <mergeCell ref="A3:A4"/>
    <mergeCell ref="A5:B5"/>
  </mergeCells>
  <phoneticPr fontId="20" type="noConversion"/>
  <pageMargins left="0.7" right="0.7" top="0.75" bottom="0.75" header="0.3" footer="0.3"/>
  <drawing r:id="rId1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A428EA-008E-134D-925C-A036F00C8D48}">
  <dimension ref="A2:L5"/>
  <sheetViews>
    <sheetView workbookViewId="0">
      <pane xSplit="2" ySplit="2" topLeftCell="D3" activePane="bottomRight" state="frozen"/>
      <selection pane="bottomRight" activeCell="K21" sqref="K21"/>
      <selection pane="bottomLeft" activeCell="A3" sqref="A3"/>
      <selection pane="topRight" activeCell="C1" sqref="C1"/>
    </sheetView>
  </sheetViews>
  <sheetFormatPr defaultColWidth="11" defaultRowHeight="15.95"/>
  <cols>
    <col min="1" max="1" width="16.5" customWidth="1"/>
    <col min="2" max="2" width="26" customWidth="1"/>
  </cols>
  <sheetData>
    <row r="2" spans="1:12" ht="21.95" customHeight="1">
      <c r="A2" s="9" t="s">
        <v>16607</v>
      </c>
      <c r="B2" s="45" t="s">
        <v>16612</v>
      </c>
      <c r="C2" s="9" t="s">
        <v>16503</v>
      </c>
      <c r="D2" s="9" t="s">
        <v>16492</v>
      </c>
      <c r="E2" s="9" t="s">
        <v>16494</v>
      </c>
      <c r="F2" s="9" t="s">
        <v>16496</v>
      </c>
      <c r="G2" s="9" t="s">
        <v>16498</v>
      </c>
      <c r="H2" s="9" t="s">
        <v>16499</v>
      </c>
      <c r="I2" s="9" t="s">
        <v>16500</v>
      </c>
      <c r="J2" s="9" t="s">
        <v>16501</v>
      </c>
      <c r="K2" s="9" t="s">
        <v>1</v>
      </c>
      <c r="L2" s="9" t="s">
        <v>2</v>
      </c>
    </row>
    <row r="3" spans="1:12">
      <c r="A3" s="359" t="s">
        <v>16613</v>
      </c>
      <c r="B3" s="7" t="s">
        <v>16520</v>
      </c>
      <c r="C3" s="3">
        <v>1431</v>
      </c>
      <c r="D3" s="3">
        <v>1431</v>
      </c>
      <c r="E3" s="3">
        <v>1431</v>
      </c>
      <c r="F3" s="3">
        <v>1454</v>
      </c>
      <c r="G3" s="3">
        <v>1454</v>
      </c>
      <c r="H3" s="3">
        <v>1454</v>
      </c>
      <c r="I3" s="3">
        <v>1454</v>
      </c>
      <c r="J3" s="3">
        <v>1454</v>
      </c>
      <c r="K3" s="3">
        <v>1454</v>
      </c>
      <c r="L3" s="3">
        <v>1454</v>
      </c>
    </row>
    <row r="4" spans="1:12">
      <c r="A4" s="359"/>
      <c r="B4" s="7" t="s">
        <v>16614</v>
      </c>
      <c r="C4" s="8">
        <v>1</v>
      </c>
      <c r="D4" s="8">
        <v>1</v>
      </c>
      <c r="E4" s="41">
        <v>1</v>
      </c>
      <c r="F4" s="41">
        <v>1</v>
      </c>
      <c r="G4" s="41">
        <v>1</v>
      </c>
      <c r="H4" s="41">
        <v>1</v>
      </c>
      <c r="I4" s="41">
        <f>I3/I5</f>
        <v>1</v>
      </c>
      <c r="J4" s="41">
        <f>J3/J5</f>
        <v>1</v>
      </c>
      <c r="K4" s="41">
        <f>K3/K5</f>
        <v>1</v>
      </c>
      <c r="L4" s="41">
        <v>2</v>
      </c>
    </row>
    <row r="5" spans="1:12">
      <c r="A5" s="358" t="s">
        <v>16615</v>
      </c>
      <c r="B5" s="358"/>
      <c r="C5" s="31">
        <v>1431</v>
      </c>
      <c r="D5" s="31">
        <v>1431</v>
      </c>
      <c r="E5" s="31">
        <v>1431</v>
      </c>
      <c r="F5" s="31">
        <v>1454</v>
      </c>
      <c r="G5" s="31">
        <v>1454</v>
      </c>
      <c r="H5" s="31">
        <v>1454</v>
      </c>
      <c r="I5" s="31">
        <v>1454</v>
      </c>
      <c r="J5" s="31">
        <v>1454</v>
      </c>
      <c r="K5" s="31">
        <v>1454</v>
      </c>
      <c r="L5" s="31">
        <v>1454</v>
      </c>
    </row>
  </sheetData>
  <mergeCells count="2">
    <mergeCell ref="A3:A4"/>
    <mergeCell ref="A5:B5"/>
  </mergeCells>
  <phoneticPr fontId="20" type="noConversion"/>
  <pageMargins left="0.7" right="0.7" top="0.75" bottom="0.75" header="0.3" footer="0.3"/>
  <drawing r:id="rId1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CFEA98-D9BD-B643-B9F0-4CBB59934910}">
  <dimension ref="B1:L7"/>
  <sheetViews>
    <sheetView workbookViewId="0">
      <pane xSplit="2" ySplit="2" topLeftCell="I3" activePane="bottomRight" state="frozen"/>
      <selection pane="bottomRight" activeCell="L4" sqref="L4"/>
      <selection pane="bottomLeft" activeCell="A3" sqref="A3"/>
      <selection pane="topRight" activeCell="C1" sqref="C1"/>
    </sheetView>
  </sheetViews>
  <sheetFormatPr defaultColWidth="11" defaultRowHeight="15.95"/>
  <cols>
    <col min="1" max="1" width="7.875" customWidth="1"/>
    <col min="2" max="2" width="20.375" customWidth="1"/>
    <col min="8" max="8" width="13" customWidth="1"/>
    <col min="11" max="11" width="12.5" customWidth="1"/>
  </cols>
  <sheetData>
    <row r="1" spans="2:12">
      <c r="G1" s="34">
        <v>157201473</v>
      </c>
    </row>
    <row r="2" spans="2:12" ht="21" customHeight="1">
      <c r="B2" s="21" t="s">
        <v>16616</v>
      </c>
      <c r="C2" s="9" t="s">
        <v>16503</v>
      </c>
      <c r="D2" s="9" t="s">
        <v>16492</v>
      </c>
      <c r="E2" s="9" t="s">
        <v>16494</v>
      </c>
      <c r="F2" s="9" t="s">
        <v>16496</v>
      </c>
      <c r="G2" s="9" t="s">
        <v>16498</v>
      </c>
      <c r="H2" s="9" t="s">
        <v>16499</v>
      </c>
      <c r="I2" s="9" t="s">
        <v>16500</v>
      </c>
      <c r="J2" s="9" t="s">
        <v>16501</v>
      </c>
      <c r="K2" s="9" t="s">
        <v>1</v>
      </c>
      <c r="L2" s="9" t="s">
        <v>2</v>
      </c>
    </row>
    <row r="3" spans="2:12" ht="21" customHeight="1">
      <c r="B3" s="21" t="s">
        <v>16617</v>
      </c>
      <c r="C3" s="173">
        <f>257225394/1000000</f>
        <v>257.22539399999999</v>
      </c>
      <c r="D3" s="173">
        <f>152982518/1000000</f>
        <v>152.982518</v>
      </c>
      <c r="E3" s="173">
        <f>235167488/1000000</f>
        <v>235.16748799999999</v>
      </c>
      <c r="F3" s="173">
        <f>203757131/1000000</f>
        <v>203.75713099999999</v>
      </c>
      <c r="G3" s="173">
        <f>170490993/1000000</f>
        <v>170.490993</v>
      </c>
      <c r="H3" s="173">
        <f>141622052/1000000</f>
        <v>141.622052</v>
      </c>
      <c r="I3" s="173">
        <v>115.11</v>
      </c>
      <c r="J3" s="173">
        <v>127.11</v>
      </c>
      <c r="K3" s="173">
        <v>110.05</v>
      </c>
      <c r="L3" s="173">
        <v>69.040000000000006</v>
      </c>
    </row>
    <row r="4" spans="2:12">
      <c r="G4" s="34"/>
    </row>
    <row r="5" spans="2:12">
      <c r="C5" s="9" t="s">
        <v>16503</v>
      </c>
      <c r="D5" s="9" t="s">
        <v>16492</v>
      </c>
      <c r="E5" s="9" t="s">
        <v>16494</v>
      </c>
      <c r="F5" s="9" t="s">
        <v>16496</v>
      </c>
      <c r="G5" s="9" t="s">
        <v>16498</v>
      </c>
      <c r="H5" s="9" t="s">
        <v>16499</v>
      </c>
      <c r="I5" s="9" t="s">
        <v>16500</v>
      </c>
      <c r="J5" s="9" t="s">
        <v>16501</v>
      </c>
      <c r="K5" s="9" t="s">
        <v>1</v>
      </c>
      <c r="L5" s="9" t="s">
        <v>2</v>
      </c>
    </row>
    <row r="6" spans="2:12">
      <c r="B6" s="228" t="s">
        <v>16618</v>
      </c>
      <c r="C6" s="40"/>
      <c r="D6" s="222">
        <f t="shared" ref="D6:H6" si="0">D3/C3-1</f>
        <v>-0.40525888357663475</v>
      </c>
      <c r="E6" s="222">
        <f t="shared" si="0"/>
        <v>0.53721804997352707</v>
      </c>
      <c r="F6" s="222">
        <f t="shared" si="0"/>
        <v>-0.13356589921137396</v>
      </c>
      <c r="G6" s="222">
        <f t="shared" si="0"/>
        <v>-0.16326367492875615</v>
      </c>
      <c r="H6" s="222">
        <f t="shared" si="0"/>
        <v>-0.16932824715262229</v>
      </c>
      <c r="I6" s="222">
        <f>I3/H3-1</f>
        <v>-0.18720285171408191</v>
      </c>
      <c r="J6" s="222">
        <f>J3/I3-1</f>
        <v>0.10424811050299709</v>
      </c>
      <c r="K6" s="222">
        <f>K3/J3-1</f>
        <v>-0.13421445991660763</v>
      </c>
      <c r="L6" s="222">
        <f t="shared" ref="L6" si="1">L3/K3-1</f>
        <v>-0.37264879600181733</v>
      </c>
    </row>
    <row r="7" spans="2:12">
      <c r="B7" s="229" t="s">
        <v>16619</v>
      </c>
      <c r="C7" s="40"/>
      <c r="D7" s="222"/>
      <c r="E7" s="222"/>
      <c r="F7" s="222"/>
      <c r="G7" s="222">
        <f t="shared" ref="G7:H7" si="2">G3/C3-1</f>
        <v>-0.33719221749933448</v>
      </c>
      <c r="H7" s="222">
        <f t="shared" si="2"/>
        <v>-7.4259896807294057E-2</v>
      </c>
      <c r="I7" s="222">
        <f>I3/E3-1</f>
        <v>-0.5105190731126914</v>
      </c>
      <c r="J7" s="222">
        <f>J3/F3-1</f>
        <v>-0.37616907258082655</v>
      </c>
      <c r="K7" s="222">
        <f>K3/G3-1</f>
        <v>-0.35451135533007305</v>
      </c>
      <c r="L7" s="222">
        <f t="shared" ref="L7" si="3">L3/H3-1</f>
        <v>-0.51250529825679969</v>
      </c>
    </row>
  </sheetData>
  <phoneticPr fontId="20" type="noConversion"/>
  <pageMargins left="0.7" right="0.7" top="0.75" bottom="0.75" header="0.3" footer="0.3"/>
  <drawing r:id="rId1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A71930-7ADF-FC40-9497-4AF99B059FD9}">
  <dimension ref="B2:X31"/>
  <sheetViews>
    <sheetView workbookViewId="0">
      <pane xSplit="3" ySplit="2" topLeftCell="H3" activePane="bottomRight" state="frozen"/>
      <selection pane="bottomRight" activeCell="T23" sqref="T23"/>
      <selection pane="bottomLeft" activeCell="A3" sqref="A3"/>
      <selection pane="topRight" activeCell="D1" sqref="D1"/>
    </sheetView>
  </sheetViews>
  <sheetFormatPr defaultColWidth="11" defaultRowHeight="15.95"/>
  <cols>
    <col min="1" max="1" width="8.375" customWidth="1"/>
    <col min="2" max="2" width="14.625" customWidth="1"/>
    <col min="3" max="3" width="20.875" customWidth="1"/>
    <col min="5" max="5" width="12.125" customWidth="1"/>
    <col min="6" max="6" width="13.875" customWidth="1"/>
    <col min="7" max="7" width="14.375" customWidth="1"/>
    <col min="8" max="8" width="12.875" customWidth="1"/>
    <col min="10" max="10" width="11.5" customWidth="1"/>
  </cols>
  <sheetData>
    <row r="2" spans="2:24" ht="20.100000000000001" customHeight="1">
      <c r="B2" s="9" t="s">
        <v>16607</v>
      </c>
      <c r="C2" s="46"/>
      <c r="D2" s="9" t="s">
        <v>16503</v>
      </c>
      <c r="E2" s="9" t="s">
        <v>16492</v>
      </c>
      <c r="F2" s="9" t="s">
        <v>16494</v>
      </c>
      <c r="G2" s="9" t="s">
        <v>16496</v>
      </c>
      <c r="H2" s="9" t="s">
        <v>16498</v>
      </c>
      <c r="I2" s="9" t="s">
        <v>16499</v>
      </c>
      <c r="J2" s="9" t="s">
        <v>16500</v>
      </c>
      <c r="K2" s="9" t="s">
        <v>16501</v>
      </c>
      <c r="L2" s="9" t="s">
        <v>1</v>
      </c>
      <c r="M2" s="9" t="s">
        <v>2</v>
      </c>
    </row>
    <row r="3" spans="2:24" ht="20.100000000000001" customHeight="1">
      <c r="B3" s="389" t="s">
        <v>16613</v>
      </c>
      <c r="C3" s="7" t="s">
        <v>16620</v>
      </c>
      <c r="D3" s="173">
        <f>257225394/1000000</f>
        <v>257.22539399999999</v>
      </c>
      <c r="E3" s="173">
        <f>152982518/1000000</f>
        <v>152.982518</v>
      </c>
      <c r="F3" s="173">
        <f>235167488/1000000</f>
        <v>235.16748799999999</v>
      </c>
      <c r="G3" s="173">
        <f>203757131/1000000</f>
        <v>203.75713099999999</v>
      </c>
      <c r="H3" s="173">
        <f>170490993/1000000</f>
        <v>170.490993</v>
      </c>
      <c r="I3" s="230">
        <f>141622052/1000000</f>
        <v>141.622052</v>
      </c>
      <c r="J3" s="230">
        <v>115.11</v>
      </c>
      <c r="K3" s="230">
        <v>127.11</v>
      </c>
      <c r="L3" s="230">
        <v>110.05</v>
      </c>
      <c r="M3" s="230">
        <v>69.040000000000006</v>
      </c>
    </row>
    <row r="4" spans="2:24" ht="20.100000000000001" customHeight="1">
      <c r="B4" s="389"/>
      <c r="C4" s="7" t="s">
        <v>16514</v>
      </c>
      <c r="D4" s="8">
        <v>1</v>
      </c>
      <c r="E4" s="8">
        <v>1</v>
      </c>
      <c r="F4" s="8">
        <v>1</v>
      </c>
      <c r="G4" s="8">
        <v>1</v>
      </c>
      <c r="H4" s="8">
        <v>1</v>
      </c>
      <c r="I4" s="8">
        <v>1</v>
      </c>
      <c r="J4" s="8">
        <v>1</v>
      </c>
      <c r="K4" s="8">
        <v>1</v>
      </c>
      <c r="L4" s="8">
        <v>1</v>
      </c>
      <c r="M4" s="8">
        <v>1</v>
      </c>
    </row>
    <row r="5" spans="2:24" ht="20.100000000000001" customHeight="1">
      <c r="B5" s="358" t="s">
        <v>16617</v>
      </c>
      <c r="C5" s="358"/>
      <c r="D5" s="172">
        <f>257225394/1000000</f>
        <v>257.22539399999999</v>
      </c>
      <c r="E5" s="172">
        <f>152982518/1000000</f>
        <v>152.982518</v>
      </c>
      <c r="F5" s="172">
        <f>235167488/1000000</f>
        <v>235.16748799999999</v>
      </c>
      <c r="G5" s="172">
        <f>203757131/1000000</f>
        <v>203.75713099999999</v>
      </c>
      <c r="H5" s="172">
        <f>170490993/1000000</f>
        <v>170.490993</v>
      </c>
      <c r="I5" s="172">
        <f>141622052/1000000</f>
        <v>141.622052</v>
      </c>
      <c r="J5" s="172">
        <v>115.11</v>
      </c>
      <c r="K5" s="172">
        <v>127.11</v>
      </c>
      <c r="L5" s="172">
        <v>110.05</v>
      </c>
      <c r="M5" s="172">
        <v>69.040000000000006</v>
      </c>
    </row>
    <row r="7" spans="2:24">
      <c r="D7" s="9" t="s">
        <v>16503</v>
      </c>
      <c r="E7" s="9" t="s">
        <v>16492</v>
      </c>
      <c r="F7" s="9" t="s">
        <v>16494</v>
      </c>
      <c r="G7" s="9" t="s">
        <v>16496</v>
      </c>
      <c r="H7" s="9" t="s">
        <v>16498</v>
      </c>
      <c r="I7" s="9" t="s">
        <v>16499</v>
      </c>
      <c r="J7" s="9" t="s">
        <v>16500</v>
      </c>
      <c r="K7" s="9" t="s">
        <v>16501</v>
      </c>
      <c r="L7" s="9" t="s">
        <v>1</v>
      </c>
      <c r="M7" s="9" t="s">
        <v>2</v>
      </c>
    </row>
    <row r="8" spans="2:24" ht="18.95" customHeight="1">
      <c r="B8" s="392" t="s">
        <v>16618</v>
      </c>
      <c r="C8" s="392"/>
      <c r="D8" s="227"/>
      <c r="E8" s="57">
        <f t="shared" ref="E8:I8" si="0">E5/D5-1</f>
        <v>-0.40525888357663475</v>
      </c>
      <c r="F8" s="57">
        <f t="shared" si="0"/>
        <v>0.53721804997352707</v>
      </c>
      <c r="G8" s="57">
        <f t="shared" si="0"/>
        <v>-0.13356589921137396</v>
      </c>
      <c r="H8" s="57">
        <f t="shared" si="0"/>
        <v>-0.16326367492875615</v>
      </c>
      <c r="I8" s="57">
        <f t="shared" si="0"/>
        <v>-0.16932824715262229</v>
      </c>
      <c r="J8" s="57">
        <f>J5/I5-1</f>
        <v>-0.18720285171408191</v>
      </c>
      <c r="K8" s="57">
        <f t="shared" ref="K8:M8" si="1">K5/J5-1</f>
        <v>0.10424811050299709</v>
      </c>
      <c r="L8" s="57">
        <f t="shared" si="1"/>
        <v>-0.13421445991660763</v>
      </c>
      <c r="M8" s="57">
        <f t="shared" si="1"/>
        <v>-0.37264879600181733</v>
      </c>
    </row>
    <row r="9" spans="2:24">
      <c r="B9" s="393" t="s">
        <v>16619</v>
      </c>
      <c r="C9" s="393"/>
      <c r="D9" s="227"/>
      <c r="E9" s="227"/>
      <c r="F9" s="227"/>
      <c r="G9" s="227"/>
      <c r="H9" s="57">
        <f>H5/D5-1</f>
        <v>-0.33719221749933448</v>
      </c>
      <c r="I9" s="57">
        <f>I5/E5-1</f>
        <v>-7.4259896807294057E-2</v>
      </c>
      <c r="J9" s="57">
        <f>J5/F5-1</f>
        <v>-0.5105190731126914</v>
      </c>
      <c r="K9" s="57">
        <f t="shared" ref="K9:L9" si="2">K5/G5-1</f>
        <v>-0.37616907258082655</v>
      </c>
      <c r="L9" s="57">
        <f t="shared" si="2"/>
        <v>-0.35451135533007305</v>
      </c>
      <c r="M9" s="57">
        <f>M5/I5-1</f>
        <v>-0.51250529825679969</v>
      </c>
    </row>
    <row r="10" spans="2:24">
      <c r="X10">
        <f>69036250/1000000</f>
        <v>69.036249999999995</v>
      </c>
    </row>
    <row r="20" spans="13:13">
      <c r="M20">
        <f>0.09*L5</f>
        <v>9.9044999999999987</v>
      </c>
    </row>
    <row r="31" spans="13:13">
      <c r="M31">
        <f>0.91*L5</f>
        <v>100.1455</v>
      </c>
    </row>
  </sheetData>
  <mergeCells count="4">
    <mergeCell ref="B5:C5"/>
    <mergeCell ref="B3:B4"/>
    <mergeCell ref="B8:C8"/>
    <mergeCell ref="B9:C9"/>
  </mergeCells>
  <phoneticPr fontId="20" type="noConversion"/>
  <pageMargins left="0.7" right="0.7" top="0.75" bottom="0.75" header="0.3" footer="0.3"/>
  <drawing r:id="rId1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35D613-E712-5544-B89A-DEE5DA82A222}">
  <dimension ref="B2:L9"/>
  <sheetViews>
    <sheetView zoomScale="99" workbookViewId="0">
      <pane xSplit="2" ySplit="2" topLeftCell="C3" activePane="bottomRight" state="frozen"/>
      <selection pane="bottomRight" activeCell="M34" sqref="M34"/>
      <selection pane="bottomLeft" activeCell="A3" sqref="A3"/>
      <selection pane="topRight" activeCell="C1" sqref="C1"/>
    </sheetView>
  </sheetViews>
  <sheetFormatPr defaultColWidth="11" defaultRowHeight="15.95"/>
  <cols>
    <col min="1" max="1" width="6.5" customWidth="1"/>
    <col min="2" max="2" width="28.5" customWidth="1"/>
    <col min="3" max="7" width="10.875" bestFit="1" customWidth="1"/>
  </cols>
  <sheetData>
    <row r="2" spans="2:12" ht="24" customHeight="1">
      <c r="B2" s="9" t="s">
        <v>16607</v>
      </c>
      <c r="C2" s="9" t="s">
        <v>16503</v>
      </c>
      <c r="D2" s="9" t="s">
        <v>16492</v>
      </c>
      <c r="E2" s="9" t="s">
        <v>16494</v>
      </c>
      <c r="F2" s="9" t="s">
        <v>16496</v>
      </c>
      <c r="G2" s="9" t="s">
        <v>16498</v>
      </c>
      <c r="H2" s="9" t="s">
        <v>16499</v>
      </c>
      <c r="I2" s="9" t="s">
        <v>16500</v>
      </c>
      <c r="J2" s="9" t="s">
        <v>16501</v>
      </c>
      <c r="K2" s="9" t="s">
        <v>1</v>
      </c>
      <c r="L2" s="9" t="s">
        <v>2</v>
      </c>
    </row>
    <row r="3" spans="2:12">
      <c r="B3" s="2" t="s">
        <v>16621</v>
      </c>
      <c r="C3" s="3">
        <f>257225394/1000000</f>
        <v>257.22539399999999</v>
      </c>
      <c r="D3" s="3">
        <f>152982518/1000000</f>
        <v>152.982518</v>
      </c>
      <c r="E3" s="3">
        <f>235167488/1000000</f>
        <v>235.16748799999999</v>
      </c>
      <c r="F3" s="3">
        <f>203757131/1000000</f>
        <v>203.75713099999999</v>
      </c>
      <c r="G3" s="3">
        <f>170490993/1000000</f>
        <v>170.490993</v>
      </c>
      <c r="H3" s="230">
        <f>141622052/1000000</f>
        <v>141.622052</v>
      </c>
      <c r="I3" s="230">
        <v>115.11</v>
      </c>
      <c r="J3" s="230">
        <v>127.11</v>
      </c>
      <c r="K3" s="230">
        <v>110.05</v>
      </c>
      <c r="L3" s="230">
        <v>69.040000000000006</v>
      </c>
    </row>
    <row r="4" spans="2:12">
      <c r="B4" s="2" t="s">
        <v>16622</v>
      </c>
      <c r="C4" s="3">
        <v>1428</v>
      </c>
      <c r="D4" s="7">
        <v>954</v>
      </c>
      <c r="E4" s="3">
        <v>1431</v>
      </c>
      <c r="F4" s="7">
        <v>1454</v>
      </c>
      <c r="G4" s="3">
        <v>1454</v>
      </c>
      <c r="H4" s="3">
        <v>1454</v>
      </c>
      <c r="I4" s="3">
        <v>1454</v>
      </c>
      <c r="J4" s="3">
        <v>1454</v>
      </c>
      <c r="K4" s="3">
        <v>1454</v>
      </c>
      <c r="L4" s="3">
        <v>1454</v>
      </c>
    </row>
    <row r="5" spans="2:12" ht="20.100000000000001" customHeight="1">
      <c r="B5" s="35" t="s">
        <v>16487</v>
      </c>
      <c r="C5" s="175">
        <f t="shared" ref="C5:I5" si="0">C3/C4</f>
        <v>0.18012982773109243</v>
      </c>
      <c r="D5" s="175">
        <f t="shared" si="0"/>
        <v>0.16035903354297693</v>
      </c>
      <c r="E5" s="175">
        <f t="shared" si="0"/>
        <v>0.16433786722571628</v>
      </c>
      <c r="F5" s="175">
        <f t="shared" si="0"/>
        <v>0.14013557840440163</v>
      </c>
      <c r="G5" s="175">
        <f t="shared" si="0"/>
        <v>0.11725652888583218</v>
      </c>
      <c r="H5" s="175">
        <f t="shared" si="0"/>
        <v>9.7401686382393396E-2</v>
      </c>
      <c r="I5" s="175">
        <f t="shared" si="0"/>
        <v>7.9167812929848688E-2</v>
      </c>
      <c r="J5" s="175">
        <f t="shared" ref="J5:L5" si="1">J3/J4</f>
        <v>8.7420907840440168E-2</v>
      </c>
      <c r="K5" s="175">
        <f t="shared" si="1"/>
        <v>7.5687757909215961E-2</v>
      </c>
      <c r="L5" s="175">
        <f t="shared" si="1"/>
        <v>4.7482806052269608E-2</v>
      </c>
    </row>
    <row r="7" spans="2:12" ht="18.95" customHeight="1">
      <c r="C7" s="9" t="s">
        <v>16503</v>
      </c>
      <c r="D7" s="9" t="s">
        <v>16492</v>
      </c>
      <c r="E7" s="9" t="s">
        <v>16494</v>
      </c>
      <c r="F7" s="9" t="s">
        <v>16496</v>
      </c>
      <c r="G7" s="9" t="s">
        <v>16498</v>
      </c>
      <c r="H7" s="9" t="s">
        <v>16499</v>
      </c>
      <c r="I7" s="9" t="s">
        <v>16500</v>
      </c>
      <c r="J7" s="9" t="s">
        <v>16501</v>
      </c>
      <c r="K7" s="9" t="s">
        <v>1</v>
      </c>
      <c r="L7" s="9" t="s">
        <v>2</v>
      </c>
    </row>
    <row r="8" spans="2:12" ht="18.95" customHeight="1">
      <c r="B8" s="231" t="s">
        <v>16509</v>
      </c>
      <c r="C8" s="72"/>
      <c r="D8" s="57">
        <f t="shared" ref="D8:H8" si="2">D5/C5-1</f>
        <v>-0.10975858044804454</v>
      </c>
      <c r="E8" s="57">
        <f t="shared" si="2"/>
        <v>2.4812033315684712E-2</v>
      </c>
      <c r="F8" s="57">
        <f t="shared" si="2"/>
        <v>-0.14727152804090526</v>
      </c>
      <c r="G8" s="57">
        <f t="shared" si="2"/>
        <v>-0.16326367492875615</v>
      </c>
      <c r="H8" s="57">
        <f t="shared" si="2"/>
        <v>-0.16932824715262229</v>
      </c>
      <c r="I8" s="57">
        <f>I5/H5-1</f>
        <v>-0.18720285171408202</v>
      </c>
      <c r="J8" s="57">
        <f t="shared" ref="J8:L8" si="3">J5/I5-1</f>
        <v>0.10424811050299732</v>
      </c>
      <c r="K8" s="57">
        <f t="shared" si="3"/>
        <v>-0.13421445991660763</v>
      </c>
      <c r="L8" s="57">
        <f t="shared" si="3"/>
        <v>-0.37264879600181733</v>
      </c>
    </row>
    <row r="9" spans="2:12" ht="18.95" customHeight="1">
      <c r="B9" s="232" t="s">
        <v>16510</v>
      </c>
      <c r="C9" s="72"/>
      <c r="D9" s="15"/>
      <c r="E9" s="15"/>
      <c r="F9" s="15"/>
      <c r="G9" s="57">
        <f>G5/C5-1</f>
        <v>-0.34904435116165722</v>
      </c>
      <c r="H9" s="57">
        <f>H5/D5-1</f>
        <v>-0.39260243573188336</v>
      </c>
      <c r="I9" s="57">
        <f>I5/E5-1</f>
        <v>-0.51826189382686483</v>
      </c>
      <c r="J9" s="57">
        <f t="shared" ref="J9:K9" si="4">J5/F5-1</f>
        <v>-0.37616907258082655</v>
      </c>
      <c r="K9" s="57">
        <f t="shared" si="4"/>
        <v>-0.35451135533007305</v>
      </c>
      <c r="L9" s="57">
        <f>L5/H5-1</f>
        <v>-0.51250529825679969</v>
      </c>
    </row>
  </sheetData>
  <phoneticPr fontId="20" type="noConversion"/>
  <pageMargins left="0.7" right="0.7" top="0.75" bottom="0.75" header="0.3" footer="0.3"/>
  <drawing r:id="rId1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399336-A0E4-0145-AC44-FC39C400FD39}">
  <dimension ref="B2:L18"/>
  <sheetViews>
    <sheetView workbookViewId="0">
      <pane xSplit="2" ySplit="2" topLeftCell="J3" activePane="bottomRight" state="frozen"/>
      <selection pane="bottomRight" activeCell="H2" sqref="H2:L11"/>
      <selection pane="bottomLeft" activeCell="A3" sqref="A3"/>
      <selection pane="topRight" activeCell="C1" sqref="C1"/>
    </sheetView>
  </sheetViews>
  <sheetFormatPr defaultColWidth="11" defaultRowHeight="15.95"/>
  <cols>
    <col min="1" max="1" width="5.125" customWidth="1"/>
    <col min="2" max="2" width="22" customWidth="1"/>
    <col min="3" max="7" width="16.125" customWidth="1"/>
    <col min="8" max="8" width="12.625" customWidth="1"/>
    <col min="12" max="12" width="13.125" customWidth="1"/>
  </cols>
  <sheetData>
    <row r="2" spans="2:12" ht="24.95" customHeight="1">
      <c r="B2" s="35" t="s">
        <v>45</v>
      </c>
      <c r="C2" s="9" t="s">
        <v>16503</v>
      </c>
      <c r="D2" s="9" t="s">
        <v>16492</v>
      </c>
      <c r="E2" s="9" t="s">
        <v>16494</v>
      </c>
      <c r="F2" s="9" t="s">
        <v>16496</v>
      </c>
      <c r="G2" s="9" t="s">
        <v>16498</v>
      </c>
      <c r="H2" s="9" t="s">
        <v>16499</v>
      </c>
      <c r="I2" s="54" t="s">
        <v>16500</v>
      </c>
      <c r="J2" s="9" t="s">
        <v>16501</v>
      </c>
      <c r="K2" s="9" t="s">
        <v>1</v>
      </c>
      <c r="L2" s="9" t="s">
        <v>2</v>
      </c>
    </row>
    <row r="3" spans="2:12" ht="18.95" customHeight="1">
      <c r="B3" s="364" t="s">
        <v>16515</v>
      </c>
      <c r="C3" s="3">
        <v>316120</v>
      </c>
      <c r="D3" s="3">
        <v>314143</v>
      </c>
      <c r="E3" s="3">
        <v>303575</v>
      </c>
      <c r="F3" s="3">
        <v>302890</v>
      </c>
      <c r="G3" s="12">
        <v>261553</v>
      </c>
      <c r="H3" s="257">
        <v>260250</v>
      </c>
      <c r="I3" s="257">
        <v>259442</v>
      </c>
      <c r="J3" s="257">
        <v>258552</v>
      </c>
      <c r="K3" s="12">
        <v>257536</v>
      </c>
      <c r="L3" s="257">
        <v>254778</v>
      </c>
    </row>
    <row r="4" spans="2:12">
      <c r="B4" s="364"/>
      <c r="C4" s="8">
        <v>0.99270000000000003</v>
      </c>
      <c r="D4" s="8">
        <v>0.99180000000000001</v>
      </c>
      <c r="E4" s="8">
        <v>0.99119999999999997</v>
      </c>
      <c r="F4" s="8">
        <v>0.95799999999999996</v>
      </c>
      <c r="G4" s="37">
        <v>0.97099999999999997</v>
      </c>
      <c r="H4" s="258">
        <f>H3/H9</f>
        <v>0.97151347053355785</v>
      </c>
      <c r="I4" s="252">
        <f>I3/I9</f>
        <v>0.97048613708796549</v>
      </c>
      <c r="J4" s="319">
        <f>J3/J9</f>
        <v>0.96923076923076923</v>
      </c>
      <c r="K4" s="37">
        <f>K3/K9</f>
        <v>0.97096925002639156</v>
      </c>
      <c r="L4" s="258">
        <f>L3/L9</f>
        <v>0.97161554566567898</v>
      </c>
    </row>
    <row r="5" spans="2:12">
      <c r="B5" s="394" t="s">
        <v>16516</v>
      </c>
      <c r="C5" s="7">
        <v>933</v>
      </c>
      <c r="D5" s="7">
        <v>946</v>
      </c>
      <c r="E5" s="7">
        <v>929</v>
      </c>
      <c r="F5" s="7">
        <v>943</v>
      </c>
      <c r="G5" s="43">
        <v>912</v>
      </c>
      <c r="H5" s="259">
        <v>870</v>
      </c>
      <c r="I5" s="263">
        <v>868</v>
      </c>
      <c r="J5" s="320">
        <v>791</v>
      </c>
      <c r="K5" s="324">
        <v>773</v>
      </c>
      <c r="L5" s="259">
        <v>732</v>
      </c>
    </row>
    <row r="6" spans="2:12">
      <c r="B6" s="394"/>
      <c r="C6" s="8">
        <v>2.8999999999999998E-3</v>
      </c>
      <c r="D6" s="8">
        <v>3.0000000000000001E-3</v>
      </c>
      <c r="E6" s="8">
        <v>3.0000000000000001E-3</v>
      </c>
      <c r="F6" s="8">
        <v>3.0000000000000001E-3</v>
      </c>
      <c r="G6" s="37">
        <v>3.3999999999999998E-3</v>
      </c>
      <c r="H6" s="258">
        <f>H5/H9</f>
        <v>3.2477107372303375E-3</v>
      </c>
      <c r="I6" s="252">
        <f>I5/I9</f>
        <v>3.2468989870273668E-3</v>
      </c>
      <c r="J6" s="319">
        <f>J5/J9</f>
        <v>2.9652121757384915E-3</v>
      </c>
      <c r="K6" s="37">
        <f>K5/K9</f>
        <v>2.9143856791687402E-3</v>
      </c>
      <c r="L6" s="258">
        <f>L5/L9</f>
        <v>2.7915384351367739E-3</v>
      </c>
    </row>
    <row r="7" spans="2:12">
      <c r="B7" s="363" t="s">
        <v>16512</v>
      </c>
      <c r="C7" s="3">
        <v>1407</v>
      </c>
      <c r="D7" s="3">
        <v>1664</v>
      </c>
      <c r="E7" s="3">
        <v>1776</v>
      </c>
      <c r="F7" s="3">
        <v>12321</v>
      </c>
      <c r="G7" s="3">
        <v>6891</v>
      </c>
      <c r="H7" s="224">
        <v>6761</v>
      </c>
      <c r="I7" s="224">
        <v>7022</v>
      </c>
      <c r="J7" s="224">
        <v>7417</v>
      </c>
      <c r="K7" s="3">
        <v>6927</v>
      </c>
      <c r="L7" s="335">
        <v>6711</v>
      </c>
    </row>
    <row r="8" spans="2:12">
      <c r="B8" s="363"/>
      <c r="C8" s="8">
        <v>4.4000000000000003E-3</v>
      </c>
      <c r="D8" s="8">
        <v>5.3E-3</v>
      </c>
      <c r="E8" s="8">
        <v>5.7999999999999996E-3</v>
      </c>
      <c r="F8" s="8">
        <v>3.9E-2</v>
      </c>
      <c r="G8" s="37">
        <v>2.5600000000000001E-2</v>
      </c>
      <c r="H8" s="258">
        <f>H7/H9</f>
        <v>2.523881872921185E-2</v>
      </c>
      <c r="I8" s="252">
        <f>I7/I9</f>
        <v>2.6266963925007106E-2</v>
      </c>
      <c r="J8" s="319">
        <f>J7/J9</f>
        <v>2.7804018593492279E-2</v>
      </c>
      <c r="K8" s="37">
        <f>K7/K9</f>
        <v>2.611636429443967E-2</v>
      </c>
      <c r="L8" s="258">
        <v>66.69</v>
      </c>
    </row>
    <row r="9" spans="2:12" ht="20.100000000000001" customHeight="1">
      <c r="B9" s="2" t="s">
        <v>16623</v>
      </c>
      <c r="C9" s="31">
        <v>318460</v>
      </c>
      <c r="D9" s="31">
        <v>316753</v>
      </c>
      <c r="E9" s="31">
        <v>306280</v>
      </c>
      <c r="F9" s="31">
        <v>316154</v>
      </c>
      <c r="G9" s="39">
        <v>269356</v>
      </c>
      <c r="H9" s="260">
        <f>SUM(H3,H5,H7)</f>
        <v>267881</v>
      </c>
      <c r="I9" s="253">
        <f>SUM(I3,I5,I7)</f>
        <v>267332</v>
      </c>
      <c r="J9" s="321">
        <f>SUM(J3,J5,J7)</f>
        <v>266760</v>
      </c>
      <c r="K9" s="39">
        <f>SUM(K3,K5,K7)</f>
        <v>265236</v>
      </c>
      <c r="L9" s="260">
        <f>SUM(L3,L5,L7)</f>
        <v>262221</v>
      </c>
    </row>
    <row r="10" spans="2:12" ht="20.100000000000001" customHeight="1">
      <c r="B10" s="2" t="s">
        <v>16624</v>
      </c>
      <c r="C10" s="3">
        <v>32429591</v>
      </c>
      <c r="D10" s="3">
        <v>32594648</v>
      </c>
      <c r="E10" s="3">
        <v>32759699</v>
      </c>
      <c r="F10" s="3">
        <v>32924755</v>
      </c>
      <c r="G10" s="3">
        <v>33089811</v>
      </c>
      <c r="H10" s="3">
        <v>33254867.455426469</v>
      </c>
      <c r="I10" s="3">
        <v>33419924</v>
      </c>
      <c r="J10" s="224">
        <v>33584979.588049464</v>
      </c>
      <c r="K10" s="3">
        <v>33750035.654360972</v>
      </c>
      <c r="L10" s="3">
        <v>33915092</v>
      </c>
    </row>
    <row r="11" spans="2:12" ht="27.95" customHeight="1">
      <c r="B11" s="35" t="s">
        <v>16625</v>
      </c>
      <c r="C11" s="32">
        <v>9.7999999999999997E-3</v>
      </c>
      <c r="D11" s="32">
        <v>9.7000000000000003E-3</v>
      </c>
      <c r="E11" s="32">
        <v>9.2999999999999992E-3</v>
      </c>
      <c r="F11" s="32">
        <v>9.5999999999999992E-3</v>
      </c>
      <c r="G11" s="44">
        <v>8.0999999999999996E-3</v>
      </c>
      <c r="H11" s="261">
        <f>H9/H10</f>
        <v>8.0553922026319093E-3</v>
      </c>
      <c r="I11" s="254">
        <f>I9/I10</f>
        <v>7.9991803691713964E-3</v>
      </c>
      <c r="J11" s="322">
        <f>J9/J10</f>
        <v>7.9428364486760373E-3</v>
      </c>
      <c r="K11" s="44">
        <f>K9/K10</f>
        <v>7.858836142169463E-3</v>
      </c>
      <c r="L11" s="261">
        <f>L9/L10</f>
        <v>7.731690658542221E-3</v>
      </c>
    </row>
    <row r="12" spans="2:12">
      <c r="I12" s="264"/>
      <c r="J12" s="264"/>
      <c r="K12" s="323"/>
    </row>
    <row r="13" spans="2:12">
      <c r="B13" s="232" t="s">
        <v>16509</v>
      </c>
      <c r="C13" s="40"/>
      <c r="D13" s="57">
        <f t="shared" ref="D13:H13" si="0">D9/C9-1</f>
        <v>-5.3601708220812894E-3</v>
      </c>
      <c r="E13" s="57">
        <f t="shared" si="0"/>
        <v>-3.3063617392731892E-2</v>
      </c>
      <c r="F13" s="57">
        <f t="shared" si="0"/>
        <v>3.2238474598406786E-2</v>
      </c>
      <c r="G13" s="57">
        <f t="shared" si="0"/>
        <v>-0.14802279901566961</v>
      </c>
      <c r="H13" s="262">
        <f t="shared" si="0"/>
        <v>-5.4760242949850602E-3</v>
      </c>
      <c r="I13" s="256">
        <f>I9/H9-1</f>
        <v>-2.0494174652178065E-3</v>
      </c>
      <c r="J13" s="256">
        <f>J9/I9-1</f>
        <v>-2.1396615444465583E-3</v>
      </c>
      <c r="K13" s="256">
        <f>K9/J9-1</f>
        <v>-5.7130004498425757E-3</v>
      </c>
      <c r="L13" s="262">
        <f t="shared" ref="L13" si="1">L9/K9-1</f>
        <v>-1.1367235216938831E-2</v>
      </c>
    </row>
    <row r="14" spans="2:12">
      <c r="B14" s="209" t="s">
        <v>16510</v>
      </c>
      <c r="C14" s="40"/>
      <c r="D14" s="40"/>
      <c r="E14" s="40"/>
      <c r="F14" s="40"/>
      <c r="G14" s="57">
        <f t="shared" ref="G14:L14" si="2">G9/C9-1</f>
        <v>-0.15419204923695284</v>
      </c>
      <c r="H14" s="262">
        <f t="shared" si="2"/>
        <v>-0.1542905670980228</v>
      </c>
      <c r="I14" s="256">
        <f t="shared" si="2"/>
        <v>-0.1271646859083192</v>
      </c>
      <c r="J14" s="256">
        <f t="shared" si="2"/>
        <v>-0.15623398723406945</v>
      </c>
      <c r="K14" s="256">
        <f t="shared" si="2"/>
        <v>-1.5295742437517634E-2</v>
      </c>
      <c r="L14" s="262">
        <f t="shared" si="2"/>
        <v>-2.1128784796234146E-2</v>
      </c>
    </row>
    <row r="18" spans="9:9">
      <c r="I18" s="3"/>
    </row>
  </sheetData>
  <mergeCells count="3">
    <mergeCell ref="B5:B6"/>
    <mergeCell ref="B7:B8"/>
    <mergeCell ref="B3:B4"/>
  </mergeCells>
  <phoneticPr fontId="20" type="noConversion"/>
  <pageMargins left="0.7" right="0.7" top="0.75" bottom="0.75" header="0.3" footer="0.3"/>
  <drawing r:id="rId1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DB0684-BC8C-9046-B455-EFF8F6F487FB}">
  <dimension ref="B2:L13"/>
  <sheetViews>
    <sheetView workbookViewId="0">
      <pane xSplit="2" ySplit="2" topLeftCell="H3" activePane="bottomRight" state="frozen"/>
      <selection pane="bottomRight" activeCell="K13" sqref="H13:K13"/>
      <selection pane="bottomLeft" activeCell="A3" sqref="A3"/>
      <selection pane="topRight" activeCell="C1" sqref="C1"/>
    </sheetView>
  </sheetViews>
  <sheetFormatPr defaultColWidth="11" defaultRowHeight="15.95"/>
  <cols>
    <col min="1" max="1" width="4.375" customWidth="1"/>
    <col min="2" max="2" width="20.375" customWidth="1"/>
    <col min="8" max="8" width="12" customWidth="1"/>
  </cols>
  <sheetData>
    <row r="2" spans="2:12" ht="23.1" customHeight="1">
      <c r="B2" s="9" t="s">
        <v>16530</v>
      </c>
      <c r="C2" s="9" t="s">
        <v>16503</v>
      </c>
      <c r="D2" s="9" t="s">
        <v>16492</v>
      </c>
      <c r="E2" s="9" t="s">
        <v>16494</v>
      </c>
      <c r="F2" s="9" t="s">
        <v>16496</v>
      </c>
      <c r="G2" s="9" t="s">
        <v>16498</v>
      </c>
      <c r="H2" s="9" t="s">
        <v>16499</v>
      </c>
      <c r="I2" s="9" t="s">
        <v>16500</v>
      </c>
      <c r="J2" s="9" t="s">
        <v>16501</v>
      </c>
      <c r="K2" s="9" t="s">
        <v>1</v>
      </c>
      <c r="L2" s="9" t="s">
        <v>2</v>
      </c>
    </row>
    <row r="3" spans="2:12" ht="21.75" customHeight="1">
      <c r="B3" s="2" t="s">
        <v>16626</v>
      </c>
      <c r="C3" s="7" t="s">
        <v>16627</v>
      </c>
      <c r="D3" s="7" t="s">
        <v>16627</v>
      </c>
      <c r="E3" s="7" t="s">
        <v>16627</v>
      </c>
      <c r="F3" s="7" t="s">
        <v>16627</v>
      </c>
      <c r="G3" s="7" t="s">
        <v>16627</v>
      </c>
      <c r="H3" s="3">
        <v>606666</v>
      </c>
      <c r="I3" s="3">
        <v>880856</v>
      </c>
      <c r="J3" s="3">
        <v>994193</v>
      </c>
      <c r="K3" s="3">
        <v>894149</v>
      </c>
      <c r="L3" s="3">
        <v>841005</v>
      </c>
    </row>
    <row r="4" spans="2:12">
      <c r="B4" s="2" t="s">
        <v>16628</v>
      </c>
      <c r="C4" s="3">
        <v>7268804</v>
      </c>
      <c r="D4" s="3">
        <v>7038835</v>
      </c>
      <c r="E4" s="3">
        <v>6990723</v>
      </c>
      <c r="F4" s="3">
        <v>7241115</v>
      </c>
      <c r="G4" s="3">
        <v>5815131</v>
      </c>
      <c r="H4" s="3">
        <v>5898098</v>
      </c>
      <c r="I4" s="269">
        <v>5870022</v>
      </c>
      <c r="J4" s="269">
        <v>6176378</v>
      </c>
      <c r="K4" s="269">
        <v>6041489</v>
      </c>
      <c r="L4" s="3">
        <v>7221840</v>
      </c>
    </row>
    <row r="5" spans="2:12">
      <c r="B5" s="35" t="s">
        <v>16629</v>
      </c>
      <c r="C5" s="31">
        <v>7268804</v>
      </c>
      <c r="D5" s="31">
        <v>7038835</v>
      </c>
      <c r="E5" s="31">
        <v>6990723</v>
      </c>
      <c r="F5" s="31">
        <v>7241115</v>
      </c>
      <c r="G5" s="31">
        <v>5815131</v>
      </c>
      <c r="H5" s="31">
        <f>SUM(H3:H4)</f>
        <v>6504764</v>
      </c>
      <c r="I5" s="31">
        <f>SUM(I3:I4)</f>
        <v>6750878</v>
      </c>
      <c r="J5" s="31">
        <f>SUM(J3:J4)</f>
        <v>7170571</v>
      </c>
      <c r="K5" s="31">
        <f>SUM(K3:K4)</f>
        <v>6935638</v>
      </c>
      <c r="L5" s="31">
        <f>SUM(L3:L4)</f>
        <v>8062845</v>
      </c>
    </row>
    <row r="6" spans="2:12">
      <c r="I6">
        <v>7790865</v>
      </c>
    </row>
    <row r="8" spans="2:12">
      <c r="B8" s="137" t="s">
        <v>16509</v>
      </c>
      <c r="C8" s="40"/>
      <c r="D8" s="57">
        <f t="shared" ref="D8:L8" si="0">D5/C5-1</f>
        <v>-3.163780451364484E-2</v>
      </c>
      <c r="E8" s="57">
        <f t="shared" si="0"/>
        <v>-6.8352220218260706E-3</v>
      </c>
      <c r="F8" s="57">
        <f t="shared" si="0"/>
        <v>3.5817754472606156E-2</v>
      </c>
      <c r="G8" s="57">
        <f t="shared" si="0"/>
        <v>-0.19692878790075841</v>
      </c>
      <c r="H8" s="57">
        <f t="shared" si="0"/>
        <v>0.1185928571514554</v>
      </c>
      <c r="I8" s="57">
        <f t="shared" si="0"/>
        <v>3.7835961458401846E-2</v>
      </c>
      <c r="J8" s="57">
        <f t="shared" si="0"/>
        <v>6.216865421060791E-2</v>
      </c>
      <c r="K8" s="57">
        <f t="shared" si="0"/>
        <v>-3.2763499587410871E-2</v>
      </c>
      <c r="L8" s="57">
        <f t="shared" si="0"/>
        <v>0.16252390911982428</v>
      </c>
    </row>
    <row r="9" spans="2:12">
      <c r="B9" s="233" t="s">
        <v>16510</v>
      </c>
      <c r="C9" s="40"/>
      <c r="D9" s="40"/>
      <c r="E9" s="40"/>
      <c r="F9" s="40"/>
      <c r="G9" s="57">
        <f t="shared" ref="G9:L9" si="1">G5/C5-1</f>
        <v>-0.19998792098397478</v>
      </c>
      <c r="H9" s="57">
        <f t="shared" si="1"/>
        <v>-7.5874913959483314E-2</v>
      </c>
      <c r="I9" s="57">
        <f t="shared" si="1"/>
        <v>-3.4309040710095329E-2</v>
      </c>
      <c r="J9" s="57">
        <f t="shared" si="1"/>
        <v>-9.7421460645218394E-3</v>
      </c>
      <c r="K9" s="57">
        <f t="shared" si="1"/>
        <v>0.19268817847783648</v>
      </c>
      <c r="L9" s="57">
        <f t="shared" si="1"/>
        <v>0.23952921274315253</v>
      </c>
    </row>
    <row r="13" spans="2:12">
      <c r="H13">
        <f t="shared" ref="H13:J13" si="2">H5/1000000</f>
        <v>6.5047639999999998</v>
      </c>
      <c r="I13">
        <f t="shared" si="2"/>
        <v>6.7508780000000002</v>
      </c>
      <c r="J13">
        <f t="shared" si="2"/>
        <v>7.1705709999999998</v>
      </c>
      <c r="K13">
        <f>K5/1000000</f>
        <v>6.935638</v>
      </c>
      <c r="L13">
        <f>L5/1000000</f>
        <v>8.0628449999999994</v>
      </c>
    </row>
  </sheetData>
  <phoneticPr fontId="20" type="noConversion"/>
  <pageMargins left="0.7" right="0.7" top="0.75" bottom="0.75" header="0.3" footer="0.3"/>
  <drawing r:id="rId1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E881F3-8CB9-6C46-97D2-53F9ECE9D003}">
  <dimension ref="B1:L11"/>
  <sheetViews>
    <sheetView workbookViewId="0">
      <pane xSplit="2" ySplit="2" topLeftCell="F3" activePane="bottomRight" state="frozen"/>
      <selection pane="bottomRight" activeCell="J37" sqref="J37"/>
      <selection pane="bottomLeft" activeCell="A3" sqref="A3"/>
      <selection pane="topRight" activeCell="C1" sqref="C1"/>
    </sheetView>
  </sheetViews>
  <sheetFormatPr defaultColWidth="11" defaultRowHeight="15.95"/>
  <cols>
    <col min="1" max="1" width="8.125" customWidth="1"/>
    <col min="2" max="7" width="17.875" customWidth="1"/>
    <col min="8" max="8" width="14.625" customWidth="1"/>
    <col min="12" max="12" width="11.375" customWidth="1"/>
  </cols>
  <sheetData>
    <row r="1" spans="2:12" ht="21.95" customHeight="1"/>
    <row r="2" spans="2:12" ht="24.95" customHeight="1">
      <c r="B2" s="35" t="s">
        <v>16630</v>
      </c>
      <c r="C2" s="9" t="s">
        <v>16503</v>
      </c>
      <c r="D2" s="9" t="s">
        <v>16492</v>
      </c>
      <c r="E2" s="9" t="s">
        <v>16494</v>
      </c>
      <c r="F2" s="9" t="s">
        <v>16496</v>
      </c>
      <c r="G2" s="9" t="s">
        <v>16498</v>
      </c>
      <c r="H2" s="9" t="s">
        <v>16499</v>
      </c>
      <c r="I2" s="9" t="s">
        <v>16500</v>
      </c>
      <c r="J2" s="9" t="s">
        <v>16501</v>
      </c>
      <c r="K2" s="9" t="s">
        <v>1</v>
      </c>
      <c r="L2" s="9" t="s">
        <v>2</v>
      </c>
    </row>
    <row r="3" spans="2:12" ht="27.95">
      <c r="B3" s="2" t="s">
        <v>16629</v>
      </c>
      <c r="C3" s="3">
        <v>7268804</v>
      </c>
      <c r="D3" s="3">
        <v>7038835</v>
      </c>
      <c r="E3" s="3">
        <v>6990723</v>
      </c>
      <c r="F3" s="3">
        <v>7241115</v>
      </c>
      <c r="G3" s="3">
        <v>5815131</v>
      </c>
      <c r="H3" s="3">
        <v>6504764</v>
      </c>
      <c r="I3" s="3">
        <v>6750878</v>
      </c>
      <c r="J3" s="3">
        <v>7170571</v>
      </c>
      <c r="K3" s="3">
        <v>6935638</v>
      </c>
      <c r="L3" s="3">
        <v>8062845</v>
      </c>
    </row>
    <row r="4" spans="2:12" ht="27.95">
      <c r="B4" s="2" t="s">
        <v>16631</v>
      </c>
      <c r="C4" s="3">
        <v>318658</v>
      </c>
      <c r="D4" s="3">
        <v>316753</v>
      </c>
      <c r="E4" s="3">
        <v>306280</v>
      </c>
      <c r="F4" s="3">
        <v>316154</v>
      </c>
      <c r="G4" s="3">
        <v>269356</v>
      </c>
      <c r="H4" s="3">
        <v>268674</v>
      </c>
      <c r="I4" s="3">
        <v>267332</v>
      </c>
      <c r="J4" s="3">
        <v>269784</v>
      </c>
      <c r="K4" s="3">
        <v>265613</v>
      </c>
      <c r="L4" s="3">
        <v>264220</v>
      </c>
    </row>
    <row r="5" spans="2:12" ht="27.95">
      <c r="B5" s="2" t="s">
        <v>16632</v>
      </c>
      <c r="C5" s="7">
        <v>22.811</v>
      </c>
      <c r="D5" s="71">
        <v>22.222000000000001</v>
      </c>
      <c r="E5" s="71">
        <v>22.824999999999999</v>
      </c>
      <c r="F5" s="71">
        <v>22.9</v>
      </c>
      <c r="G5" s="7">
        <v>21.59</v>
      </c>
      <c r="H5" s="71">
        <f>H3/H4</f>
        <v>24.21061956125267</v>
      </c>
      <c r="I5" s="71">
        <f>I3/I4</f>
        <v>25.252786796941631</v>
      </c>
      <c r="J5" s="71">
        <f>J3/J4</f>
        <v>26.578933517184119</v>
      </c>
      <c r="K5" s="71">
        <f>K3/K4</f>
        <v>26.111816816194992</v>
      </c>
      <c r="L5" s="71">
        <f>L3/L4</f>
        <v>30.515649837256831</v>
      </c>
    </row>
    <row r="6" spans="2:12">
      <c r="B6" s="35" t="s">
        <v>16633</v>
      </c>
      <c r="C6" s="32">
        <v>-7.6999999999999999E-2</v>
      </c>
      <c r="D6" s="32">
        <v>-2.58E-2</v>
      </c>
      <c r="E6" s="32">
        <v>2.7099999999999999E-2</v>
      </c>
      <c r="F6" s="32">
        <v>3.5000000000000001E-3</v>
      </c>
      <c r="G6" s="32">
        <v>-5.74E-2</v>
      </c>
      <c r="H6" s="32">
        <f>H5/G5-1</f>
        <v>0.12138117467589948</v>
      </c>
      <c r="I6" s="32">
        <f>I5/H5-1</f>
        <v>4.3045872207123193E-2</v>
      </c>
      <c r="J6" s="32">
        <f>J5/I5-1</f>
        <v>5.2514866216789136E-2</v>
      </c>
      <c r="K6" s="32">
        <f>K5/J5-1</f>
        <v>-1.7574696918787991E-2</v>
      </c>
      <c r="L6" s="32">
        <f>L5/K5-1</f>
        <v>0.16865287666733741</v>
      </c>
    </row>
    <row r="7" spans="2:12">
      <c r="I7" s="281"/>
      <c r="J7" s="281"/>
      <c r="K7" s="281"/>
    </row>
    <row r="9" spans="2:12">
      <c r="C9" s="9" t="s">
        <v>16503</v>
      </c>
      <c r="D9" s="9" t="s">
        <v>16492</v>
      </c>
      <c r="E9" s="9" t="s">
        <v>16494</v>
      </c>
      <c r="F9" s="9" t="s">
        <v>16496</v>
      </c>
      <c r="G9" s="9" t="s">
        <v>16498</v>
      </c>
      <c r="H9" s="9" t="s">
        <v>16499</v>
      </c>
      <c r="I9" s="9" t="s">
        <v>16500</v>
      </c>
      <c r="J9" s="9" t="s">
        <v>16603</v>
      </c>
      <c r="K9" s="9" t="s">
        <v>16634</v>
      </c>
      <c r="L9" s="9" t="s">
        <v>2</v>
      </c>
    </row>
    <row r="10" spans="2:12" ht="20.100000000000001" customHeight="1">
      <c r="B10" s="146" t="s">
        <v>16509</v>
      </c>
      <c r="C10" s="40"/>
      <c r="D10" s="145">
        <f t="shared" ref="D10:H10" si="0">D5/C5-1</f>
        <v>-2.5820875893209361E-2</v>
      </c>
      <c r="E10" s="145">
        <f t="shared" si="0"/>
        <v>2.7135271352713541E-2</v>
      </c>
      <c r="F10" s="145">
        <f t="shared" si="0"/>
        <v>3.2858707557501532E-3</v>
      </c>
      <c r="G10" s="145">
        <f t="shared" si="0"/>
        <v>-5.7205240174672434E-2</v>
      </c>
      <c r="H10" s="145">
        <f t="shared" si="0"/>
        <v>0.12138117467589948</v>
      </c>
      <c r="I10" s="145">
        <f>I5/H5-1</f>
        <v>4.3045872207123193E-2</v>
      </c>
      <c r="J10" s="145">
        <f>J5/I5-1</f>
        <v>5.2514866216789136E-2</v>
      </c>
      <c r="K10" s="145">
        <f>K5/J5-1</f>
        <v>-1.7574696918787991E-2</v>
      </c>
      <c r="L10" s="145">
        <f t="shared" ref="L10" si="1">L5/K5-1</f>
        <v>0.16865287666733741</v>
      </c>
    </row>
    <row r="11" spans="2:12" ht="20.100000000000001" customHeight="1">
      <c r="B11" s="147" t="s">
        <v>16510</v>
      </c>
      <c r="C11" s="40"/>
      <c r="D11" s="40"/>
      <c r="E11" s="40"/>
      <c r="F11" s="40"/>
      <c r="G11" s="145">
        <f t="shared" ref="G11:L11" si="2">G5/C5-1</f>
        <v>-5.352680724212E-2</v>
      </c>
      <c r="H11" s="145">
        <f t="shared" si="2"/>
        <v>8.9488775144121568E-2</v>
      </c>
      <c r="I11" s="145">
        <f t="shared" si="2"/>
        <v>0.1063652484968951</v>
      </c>
      <c r="J11" s="145">
        <f t="shared" si="2"/>
        <v>0.16065211865432838</v>
      </c>
      <c r="K11" s="145">
        <f t="shared" si="2"/>
        <v>0.20944033423784125</v>
      </c>
      <c r="L11" s="145">
        <f t="shared" si="2"/>
        <v>0.26042416056526285</v>
      </c>
    </row>
  </sheetData>
  <phoneticPr fontId="20" type="noConversion"/>
  <pageMargins left="0.7" right="0.7" top="0.75" bottom="0.75" header="0.3" footer="0.3"/>
  <drawing r:id="rId1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04D694-969F-A24C-B609-BD2E77C4F5E0}">
  <dimension ref="A2:K14"/>
  <sheetViews>
    <sheetView workbookViewId="0">
      <pane xSplit="1" ySplit="2" topLeftCell="K3" activePane="bottomRight" state="frozen"/>
      <selection pane="bottomRight" activeCell="G11" sqref="G11:K11"/>
      <selection pane="bottomLeft" activeCell="A3" sqref="A3"/>
      <selection pane="topRight" activeCell="B1" sqref="B1"/>
    </sheetView>
  </sheetViews>
  <sheetFormatPr defaultColWidth="11" defaultRowHeight="15.95"/>
  <cols>
    <col min="1" max="1" width="21.625" customWidth="1"/>
  </cols>
  <sheetData>
    <row r="2" spans="1:11">
      <c r="A2" s="9" t="s">
        <v>69</v>
      </c>
      <c r="B2" s="9" t="s">
        <v>16503</v>
      </c>
      <c r="C2" s="9" t="s">
        <v>16492</v>
      </c>
      <c r="D2" s="9" t="s">
        <v>16494</v>
      </c>
      <c r="E2" s="9" t="s">
        <v>16496</v>
      </c>
      <c r="F2" s="9" t="s">
        <v>16498</v>
      </c>
      <c r="G2" s="251" t="s">
        <v>16499</v>
      </c>
      <c r="H2" s="270" t="s">
        <v>16500</v>
      </c>
      <c r="I2" s="9" t="s">
        <v>16501</v>
      </c>
      <c r="J2" s="9" t="s">
        <v>1</v>
      </c>
      <c r="K2" s="9" t="s">
        <v>2</v>
      </c>
    </row>
    <row r="3" spans="1:11">
      <c r="A3" s="234" t="s">
        <v>16515</v>
      </c>
      <c r="B3" s="3">
        <v>80465</v>
      </c>
      <c r="C3" s="3">
        <v>80788</v>
      </c>
      <c r="D3" s="3">
        <v>81473</v>
      </c>
      <c r="E3" s="3">
        <v>81468</v>
      </c>
      <c r="F3" s="12">
        <v>84307</v>
      </c>
      <c r="G3" s="257">
        <v>85284</v>
      </c>
      <c r="H3" s="257">
        <v>88438</v>
      </c>
      <c r="I3" s="257">
        <v>91217</v>
      </c>
      <c r="J3" s="12">
        <v>92515</v>
      </c>
      <c r="K3" s="12">
        <v>96845</v>
      </c>
    </row>
    <row r="4" spans="1:11">
      <c r="A4" s="234" t="s">
        <v>16514</v>
      </c>
      <c r="B4" s="8">
        <v>0.68859999999999999</v>
      </c>
      <c r="C4" s="8">
        <v>0.67959999999999998</v>
      </c>
      <c r="D4" s="8">
        <v>0.67649999999999999</v>
      </c>
      <c r="E4" s="8">
        <v>0.66259999999999997</v>
      </c>
      <c r="F4" s="37">
        <v>0.66520000000000001</v>
      </c>
      <c r="G4" s="258">
        <f>G3/G9</f>
        <v>0.63705629257798491</v>
      </c>
      <c r="H4" s="258">
        <f>H3/H9</f>
        <v>0.60900163891528603</v>
      </c>
      <c r="I4" s="258">
        <f>I3/I9</f>
        <v>0.56290111571879942</v>
      </c>
      <c r="J4" s="37">
        <f>J3/J9</f>
        <v>0.52727718314354433</v>
      </c>
      <c r="K4" s="37">
        <f>K3/K9</f>
        <v>0.51216081146114834</v>
      </c>
    </row>
    <row r="5" spans="1:11">
      <c r="A5" s="236" t="s">
        <v>16516</v>
      </c>
      <c r="B5" s="7">
        <v>348</v>
      </c>
      <c r="C5" s="7">
        <v>400</v>
      </c>
      <c r="D5" s="7">
        <v>405</v>
      </c>
      <c r="E5" s="7">
        <v>386</v>
      </c>
      <c r="F5" s="43">
        <v>394</v>
      </c>
      <c r="G5" s="257">
        <v>363</v>
      </c>
      <c r="H5" s="257">
        <v>378</v>
      </c>
      <c r="I5" s="257">
        <v>350</v>
      </c>
      <c r="J5" s="12">
        <v>343</v>
      </c>
      <c r="K5" s="12">
        <v>345</v>
      </c>
    </row>
    <row r="6" spans="1:11">
      <c r="A6" s="236" t="s">
        <v>16514</v>
      </c>
      <c r="B6" s="8">
        <v>3.0000000000000001E-3</v>
      </c>
      <c r="C6" s="8">
        <v>3.3999999999999998E-3</v>
      </c>
      <c r="D6" s="8">
        <v>3.3999999999999998E-3</v>
      </c>
      <c r="E6" s="8">
        <v>3.0999999999999999E-3</v>
      </c>
      <c r="F6" s="37">
        <v>3.0999999999999999E-3</v>
      </c>
      <c r="G6" s="258">
        <f>G5/G9</f>
        <v>2.7115453567586947E-3</v>
      </c>
      <c r="H6" s="258">
        <f>H5/H9</f>
        <v>2.6029831012684378E-3</v>
      </c>
      <c r="I6" s="258">
        <f>I5/I9</f>
        <v>2.1598538704581359E-3</v>
      </c>
      <c r="J6" s="37">
        <f>J5/J9</f>
        <v>1.9548837898528421E-3</v>
      </c>
      <c r="K6" s="37">
        <f>K5/K9</f>
        <v>1.8245183535969454E-3</v>
      </c>
    </row>
    <row r="7" spans="1:11">
      <c r="A7" s="235" t="s">
        <v>16512</v>
      </c>
      <c r="B7" s="3">
        <v>36047</v>
      </c>
      <c r="C7" s="3">
        <v>37696</v>
      </c>
      <c r="D7" s="3">
        <v>38555</v>
      </c>
      <c r="E7" s="3">
        <v>41096</v>
      </c>
      <c r="F7" s="3">
        <v>42041</v>
      </c>
      <c r="G7" s="257">
        <v>48225</v>
      </c>
      <c r="H7" s="257">
        <v>56402</v>
      </c>
      <c r="I7" s="257">
        <v>70481</v>
      </c>
      <c r="J7" s="12">
        <v>82600</v>
      </c>
      <c r="K7" s="12">
        <v>91901</v>
      </c>
    </row>
    <row r="8" spans="1:11">
      <c r="A8" s="235" t="s">
        <v>16514</v>
      </c>
      <c r="B8" s="8">
        <v>0.3085</v>
      </c>
      <c r="C8" s="8">
        <v>0.31709999999999999</v>
      </c>
      <c r="D8" s="8">
        <v>0.3201</v>
      </c>
      <c r="E8" s="8">
        <v>0.3342</v>
      </c>
      <c r="F8" s="37">
        <v>0.33169999999999999</v>
      </c>
      <c r="G8" s="258">
        <f>G7/G9</f>
        <v>0.36023216206525638</v>
      </c>
      <c r="H8" s="258">
        <f>H7/H9</f>
        <v>0.38839537798344559</v>
      </c>
      <c r="I8" s="258">
        <f>I7/I9</f>
        <v>0.4349390304107425</v>
      </c>
      <c r="J8" s="37">
        <f>J7/J9</f>
        <v>0.47076793306660281</v>
      </c>
      <c r="K8" s="37">
        <f>K7/K9</f>
        <v>0.48601467018525474</v>
      </c>
    </row>
    <row r="9" spans="1:11">
      <c r="A9" s="9" t="s">
        <v>16635</v>
      </c>
      <c r="B9" s="31">
        <v>116860</v>
      </c>
      <c r="C9" s="31">
        <v>118884</v>
      </c>
      <c r="D9" s="31">
        <v>120433</v>
      </c>
      <c r="E9" s="31">
        <v>122950</v>
      </c>
      <c r="F9" s="39">
        <v>126742</v>
      </c>
      <c r="G9" s="260">
        <f>SUM(G3,G5,G7)</f>
        <v>133872</v>
      </c>
      <c r="H9" s="260">
        <f>SUM(H3,H5,H7)</f>
        <v>145218</v>
      </c>
      <c r="I9" s="260">
        <f>SUM(I3,I5,I7)</f>
        <v>162048</v>
      </c>
      <c r="J9" s="39">
        <f>SUM(J3,J5,J7)</f>
        <v>175458</v>
      </c>
      <c r="K9" s="39">
        <f>SUM(K3,K5,K7)</f>
        <v>189091</v>
      </c>
    </row>
    <row r="10" spans="1:11">
      <c r="A10" s="7" t="s">
        <v>16507</v>
      </c>
      <c r="B10" s="3">
        <v>32429591</v>
      </c>
      <c r="C10" s="3">
        <v>32594648</v>
      </c>
      <c r="D10" s="3">
        <v>32759699</v>
      </c>
      <c r="E10" s="3">
        <v>32759700</v>
      </c>
      <c r="F10" s="12">
        <v>33089811</v>
      </c>
      <c r="G10" s="257">
        <v>33254867.455426469</v>
      </c>
      <c r="H10" s="257">
        <v>33419924</v>
      </c>
      <c r="I10" s="257">
        <v>33419925</v>
      </c>
      <c r="J10" s="12">
        <v>33750035.654360972</v>
      </c>
      <c r="K10" s="12">
        <v>33915092</v>
      </c>
    </row>
    <row r="11" spans="1:11" ht="27.95">
      <c r="A11" s="35" t="s">
        <v>16636</v>
      </c>
      <c r="B11" s="32">
        <v>3.5999999999999999E-3</v>
      </c>
      <c r="C11" s="32">
        <v>3.5999999999999999E-3</v>
      </c>
      <c r="D11" s="32">
        <v>3.7000000000000002E-3</v>
      </c>
      <c r="E11" s="32">
        <v>3.8E-3</v>
      </c>
      <c r="F11" s="37">
        <v>3.8E-3</v>
      </c>
      <c r="G11" s="258">
        <f>G9/G10</f>
        <v>4.0256362524805373E-3</v>
      </c>
      <c r="H11" s="258">
        <f>H9/H10</f>
        <v>4.3452522513216969E-3</v>
      </c>
      <c r="I11" s="258">
        <f>I9/I10</f>
        <v>4.8488439157179436E-3</v>
      </c>
      <c r="J11" s="37">
        <f>J9/J10</f>
        <v>5.1987500634633668E-3</v>
      </c>
      <c r="K11" s="37">
        <f>K9/K10</f>
        <v>5.5754234722406176E-3</v>
      </c>
    </row>
    <row r="13" spans="1:11">
      <c r="A13" s="146" t="s">
        <v>16637</v>
      </c>
      <c r="B13" s="40"/>
      <c r="C13" s="37">
        <f t="shared" ref="C13:K13" si="0">C9/B9-1</f>
        <v>1.7319869929830478E-2</v>
      </c>
      <c r="D13" s="37">
        <f t="shared" si="0"/>
        <v>1.3029507755459191E-2</v>
      </c>
      <c r="E13" s="37">
        <f t="shared" si="0"/>
        <v>2.0899587322411595E-2</v>
      </c>
      <c r="F13" s="37">
        <f t="shared" si="0"/>
        <v>3.0841805612037421E-2</v>
      </c>
      <c r="G13" s="258">
        <f t="shared" si="0"/>
        <v>5.6256016158810818E-2</v>
      </c>
      <c r="H13" s="258">
        <f t="shared" si="0"/>
        <v>8.4752599498028047E-2</v>
      </c>
      <c r="I13" s="258">
        <f t="shared" si="0"/>
        <v>0.11589472379457089</v>
      </c>
      <c r="J13" s="37">
        <f t="shared" si="0"/>
        <v>8.2753258293838838E-2</v>
      </c>
      <c r="K13" s="37">
        <f t="shared" si="0"/>
        <v>7.7699506434588228E-2</v>
      </c>
    </row>
    <row r="14" spans="1:11">
      <c r="A14" s="147" t="s">
        <v>16638</v>
      </c>
      <c r="B14" s="40"/>
      <c r="C14" s="40"/>
      <c r="D14" s="40"/>
      <c r="E14" s="40"/>
      <c r="F14" s="37">
        <f t="shared" ref="F14:K14" si="1">F9/B9-1</f>
        <v>8.4562724627759822E-2</v>
      </c>
      <c r="G14" s="258">
        <f t="shared" si="1"/>
        <v>0.12607247400827704</v>
      </c>
      <c r="H14" s="258">
        <f t="shared" si="1"/>
        <v>0.20579907500435923</v>
      </c>
      <c r="I14" s="258">
        <f t="shared" si="1"/>
        <v>0.31799918666124438</v>
      </c>
      <c r="J14" s="37">
        <f t="shared" si="1"/>
        <v>0.3843714001672689</v>
      </c>
      <c r="K14" s="37">
        <f t="shared" si="1"/>
        <v>0.41247609656985773</v>
      </c>
    </row>
  </sheetData>
  <phoneticPr fontId="20" type="noConversion"/>
  <pageMargins left="0.7" right="0.7" top="0.75" bottom="0.75" header="0.3" footer="0.3"/>
  <drawing r:id="rId1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E94987-9614-9641-9CDE-96D8849ECA3B}">
  <dimension ref="A2:K27"/>
  <sheetViews>
    <sheetView workbookViewId="0">
      <pane xSplit="1" ySplit="2" topLeftCell="F16" activePane="bottomRight" state="frozen"/>
      <selection pane="bottomRight" activeCell="G2" sqref="G2:K6"/>
      <selection pane="bottomLeft" activeCell="A3" sqref="A3"/>
      <selection pane="topRight" activeCell="B1" sqref="B1"/>
    </sheetView>
  </sheetViews>
  <sheetFormatPr defaultColWidth="11" defaultRowHeight="15.95"/>
  <cols>
    <col min="1" max="1" width="30.875" customWidth="1"/>
  </cols>
  <sheetData>
    <row r="2" spans="1:11" ht="20.100000000000001" customHeight="1">
      <c r="A2" s="47" t="s">
        <v>16639</v>
      </c>
      <c r="B2" s="23" t="s">
        <v>16503</v>
      </c>
      <c r="C2" s="23" t="s">
        <v>16492</v>
      </c>
      <c r="D2" s="23" t="s">
        <v>16494</v>
      </c>
      <c r="E2" s="23" t="s">
        <v>16496</v>
      </c>
      <c r="F2" s="23" t="s">
        <v>16498</v>
      </c>
      <c r="G2" s="274" t="s">
        <v>16499</v>
      </c>
      <c r="H2" s="271" t="s">
        <v>16500</v>
      </c>
      <c r="I2" s="23" t="s">
        <v>16501</v>
      </c>
      <c r="J2" s="23" t="s">
        <v>1</v>
      </c>
      <c r="K2" s="274" t="s">
        <v>2</v>
      </c>
    </row>
    <row r="3" spans="1:11">
      <c r="A3" s="60" t="s">
        <v>16515</v>
      </c>
      <c r="B3" s="19">
        <v>80465</v>
      </c>
      <c r="C3" s="19">
        <v>80788</v>
      </c>
      <c r="D3" s="19">
        <v>81473</v>
      </c>
      <c r="E3" s="19">
        <v>81468</v>
      </c>
      <c r="F3" s="19">
        <v>84307</v>
      </c>
      <c r="G3" s="265">
        <v>85284</v>
      </c>
      <c r="H3" s="265">
        <v>88438</v>
      </c>
      <c r="I3" s="19">
        <v>91217</v>
      </c>
      <c r="J3" s="19">
        <v>92515</v>
      </c>
      <c r="K3" s="265">
        <v>96845</v>
      </c>
    </row>
    <row r="4" spans="1:11">
      <c r="A4" s="106" t="s">
        <v>16516</v>
      </c>
      <c r="B4" s="16">
        <v>348</v>
      </c>
      <c r="C4" s="16">
        <v>400</v>
      </c>
      <c r="D4" s="16">
        <v>405</v>
      </c>
      <c r="E4" s="16">
        <v>368</v>
      </c>
      <c r="F4" s="16">
        <v>394</v>
      </c>
      <c r="G4" s="266">
        <v>363</v>
      </c>
      <c r="H4" s="266">
        <v>378</v>
      </c>
      <c r="I4" s="16">
        <v>350</v>
      </c>
      <c r="J4" s="16">
        <v>343</v>
      </c>
      <c r="K4" s="266">
        <v>345</v>
      </c>
    </row>
    <row r="5" spans="1:11">
      <c r="A5" s="59" t="s">
        <v>16512</v>
      </c>
      <c r="B5" s="19">
        <v>36047</v>
      </c>
      <c r="C5" s="19">
        <v>37696</v>
      </c>
      <c r="D5" s="16">
        <v>38555</v>
      </c>
      <c r="E5" s="19">
        <v>41096</v>
      </c>
      <c r="F5" s="19">
        <v>42041</v>
      </c>
      <c r="G5" s="265">
        <v>48225</v>
      </c>
      <c r="H5" s="265">
        <v>56402</v>
      </c>
      <c r="I5" s="19">
        <v>70481</v>
      </c>
      <c r="J5" s="19">
        <v>82600</v>
      </c>
      <c r="K5" s="265">
        <v>91901</v>
      </c>
    </row>
    <row r="6" spans="1:11">
      <c r="A6" s="47" t="s">
        <v>16640</v>
      </c>
      <c r="B6" s="48">
        <v>116860</v>
      </c>
      <c r="C6" s="48">
        <v>118884</v>
      </c>
      <c r="D6" s="48">
        <v>120433</v>
      </c>
      <c r="E6" s="48">
        <v>122950</v>
      </c>
      <c r="F6" s="48">
        <v>126742</v>
      </c>
      <c r="G6" s="275">
        <f>SUM(G3:G5)</f>
        <v>133872</v>
      </c>
      <c r="H6" s="291">
        <f>SUM(H3:H5)</f>
        <v>145218</v>
      </c>
      <c r="I6" s="48">
        <f>SUM(I3:I5)</f>
        <v>162048</v>
      </c>
      <c r="J6" s="48">
        <f>SUM(J3:J5)</f>
        <v>175458</v>
      </c>
      <c r="K6" s="275">
        <f>SUM(K3:K5)</f>
        <v>189091</v>
      </c>
    </row>
    <row r="7" spans="1:11">
      <c r="A7" s="148"/>
      <c r="B7" s="149"/>
      <c r="C7" s="149"/>
      <c r="D7" s="149"/>
      <c r="E7" s="149"/>
      <c r="F7" s="149"/>
      <c r="G7" s="149"/>
      <c r="H7" s="255"/>
      <c r="K7" s="149"/>
    </row>
    <row r="8" spans="1:11">
      <c r="A8" s="239" t="s">
        <v>16641</v>
      </c>
      <c r="B8" s="23" t="s">
        <v>16503</v>
      </c>
      <c r="C8" s="23" t="s">
        <v>16492</v>
      </c>
      <c r="D8" s="23" t="s">
        <v>16494</v>
      </c>
      <c r="E8" s="23" t="s">
        <v>16496</v>
      </c>
      <c r="F8" s="23" t="s">
        <v>16498</v>
      </c>
      <c r="G8" s="274" t="s">
        <v>16499</v>
      </c>
      <c r="H8" s="271" t="s">
        <v>16500</v>
      </c>
      <c r="I8" s="23" t="s">
        <v>16501</v>
      </c>
      <c r="J8" s="23" t="s">
        <v>1</v>
      </c>
      <c r="K8" s="274" t="s">
        <v>2</v>
      </c>
    </row>
    <row r="9" spans="1:11">
      <c r="A9" s="113" t="s">
        <v>16509</v>
      </c>
      <c r="B9" s="48"/>
      <c r="C9" s="57">
        <f t="shared" ref="C9:G9" si="0">C3/B3-1</f>
        <v>4.0141676505311974E-3</v>
      </c>
      <c r="D9" s="57">
        <f t="shared" si="0"/>
        <v>8.4789820270336769E-3</v>
      </c>
      <c r="E9" s="57">
        <f t="shared" si="0"/>
        <v>-6.1370024425300151E-5</v>
      </c>
      <c r="F9" s="57">
        <f t="shared" si="0"/>
        <v>3.4848038493641598E-2</v>
      </c>
      <c r="G9" s="262">
        <f t="shared" si="0"/>
        <v>1.158859881148655E-2</v>
      </c>
      <c r="H9" s="256">
        <f>H3/G3-1</f>
        <v>3.6982317902537476E-2</v>
      </c>
      <c r="I9" s="256">
        <f>I3/H3-1</f>
        <v>3.1423143897419736E-2</v>
      </c>
      <c r="J9" s="256">
        <f>J3/I3-1</f>
        <v>1.4229803655020357E-2</v>
      </c>
      <c r="K9" s="262">
        <f t="shared" ref="K9" si="1">K3/J3-1</f>
        <v>4.6803221099281256E-2</v>
      </c>
    </row>
    <row r="10" spans="1:11">
      <c r="A10" s="151" t="s">
        <v>16510</v>
      </c>
      <c r="B10" s="48"/>
      <c r="C10" s="48"/>
      <c r="D10" s="48"/>
      <c r="E10" s="48"/>
      <c r="F10" s="57">
        <f t="shared" ref="F10:G10" si="2">F3/B3-1</f>
        <v>4.7747467843161528E-2</v>
      </c>
      <c r="G10" s="262">
        <f t="shared" si="2"/>
        <v>5.565182947962577E-2</v>
      </c>
      <c r="H10" s="256">
        <f>H3/D3-1</f>
        <v>8.5488444024400811E-2</v>
      </c>
      <c r="I10" s="256">
        <f>I3/E3-1</f>
        <v>0.11966661756763397</v>
      </c>
      <c r="J10" s="256">
        <f>J3/F3-1</f>
        <v>9.7358463710012222E-2</v>
      </c>
      <c r="K10" s="262">
        <f t="shared" ref="K10" si="3">K3/G3-1</f>
        <v>0.13555883870362551</v>
      </c>
    </row>
    <row r="11" spans="1:11">
      <c r="A11" s="148"/>
      <c r="B11" s="149"/>
      <c r="C11" s="149"/>
      <c r="D11" s="149"/>
      <c r="E11" s="149"/>
      <c r="F11" s="149"/>
      <c r="G11" s="149"/>
      <c r="H11" s="255"/>
      <c r="K11" s="149"/>
    </row>
    <row r="12" spans="1:11">
      <c r="A12" s="238" t="s">
        <v>16642</v>
      </c>
      <c r="B12" s="23" t="s">
        <v>16503</v>
      </c>
      <c r="C12" s="23" t="s">
        <v>16492</v>
      </c>
      <c r="D12" s="23" t="s">
        <v>16494</v>
      </c>
      <c r="E12" s="23" t="s">
        <v>16496</v>
      </c>
      <c r="F12" s="23" t="s">
        <v>16498</v>
      </c>
      <c r="G12" s="274" t="s">
        <v>16499</v>
      </c>
      <c r="H12" s="271" t="s">
        <v>16500</v>
      </c>
      <c r="I12" s="23" t="s">
        <v>16501</v>
      </c>
      <c r="J12" s="23" t="s">
        <v>1</v>
      </c>
      <c r="K12" s="274" t="s">
        <v>2</v>
      </c>
    </row>
    <row r="13" spans="1:11">
      <c r="A13" s="113" t="s">
        <v>16509</v>
      </c>
      <c r="B13" s="48"/>
      <c r="C13" s="57">
        <f t="shared" ref="C13:E13" si="4">C4/B4-1</f>
        <v>0.14942528735632177</v>
      </c>
      <c r="D13" s="57">
        <f t="shared" si="4"/>
        <v>1.2499999999999956E-2</v>
      </c>
      <c r="E13" s="57">
        <f t="shared" si="4"/>
        <v>-9.1358024691358009E-2</v>
      </c>
      <c r="F13" s="57">
        <f t="shared" ref="F13:G13" si="5">F4/E4-1</f>
        <v>7.0652173913043459E-2</v>
      </c>
      <c r="G13" s="262">
        <f t="shared" si="5"/>
        <v>-7.8680203045685237E-2</v>
      </c>
      <c r="H13" s="256">
        <f>H4/G4-1</f>
        <v>4.1322314049586861E-2</v>
      </c>
      <c r="I13" s="256">
        <f>I4/H4-1</f>
        <v>-7.407407407407407E-2</v>
      </c>
      <c r="J13" s="256">
        <f>J4/I4-1</f>
        <v>-2.0000000000000018E-2</v>
      </c>
      <c r="K13" s="262">
        <f t="shared" ref="K13" si="6">K4/J4-1</f>
        <v>5.8309037900874383E-3</v>
      </c>
    </row>
    <row r="14" spans="1:11">
      <c r="A14" s="151" t="s">
        <v>16510</v>
      </c>
      <c r="B14" s="48"/>
      <c r="C14" s="48"/>
      <c r="D14" s="48"/>
      <c r="E14" s="48"/>
      <c r="F14" s="57">
        <f t="shared" ref="F14:G14" si="7">F4/B4-1</f>
        <v>0.13218390804597702</v>
      </c>
      <c r="G14" s="262">
        <f t="shared" si="7"/>
        <v>-9.2500000000000027E-2</v>
      </c>
      <c r="H14" s="256">
        <f>H4/D4-1</f>
        <v>-6.6666666666666652E-2</v>
      </c>
      <c r="I14" s="256">
        <f>I4/E4-1</f>
        <v>-4.8913043478260865E-2</v>
      </c>
      <c r="J14" s="256">
        <f>J4/F4-1</f>
        <v>-0.12944162436548223</v>
      </c>
      <c r="K14" s="262">
        <f t="shared" ref="K14" si="8">K4/G4-1</f>
        <v>-4.9586776859504078E-2</v>
      </c>
    </row>
    <row r="15" spans="1:11">
      <c r="A15" s="148"/>
      <c r="B15" s="149"/>
      <c r="C15" s="149"/>
      <c r="D15" s="149"/>
      <c r="E15" s="149"/>
      <c r="F15" s="149"/>
      <c r="G15" s="149"/>
      <c r="H15" s="255"/>
      <c r="K15" s="149"/>
    </row>
    <row r="16" spans="1:11">
      <c r="A16" s="237" t="s">
        <v>16643</v>
      </c>
      <c r="B16" s="23" t="s">
        <v>16503</v>
      </c>
      <c r="C16" s="23" t="s">
        <v>16492</v>
      </c>
      <c r="D16" s="23" t="s">
        <v>16494</v>
      </c>
      <c r="E16" s="23" t="s">
        <v>16496</v>
      </c>
      <c r="F16" s="23" t="s">
        <v>16498</v>
      </c>
      <c r="G16" s="274" t="s">
        <v>16499</v>
      </c>
      <c r="H16" s="271" t="s">
        <v>16500</v>
      </c>
      <c r="I16" s="23" t="s">
        <v>16501</v>
      </c>
      <c r="J16" s="23" t="s">
        <v>1</v>
      </c>
      <c r="K16" s="274" t="s">
        <v>2</v>
      </c>
    </row>
    <row r="17" spans="1:11">
      <c r="A17" s="113" t="s">
        <v>16509</v>
      </c>
      <c r="B17" s="48"/>
      <c r="C17" s="57">
        <f t="shared" ref="C17:G17" si="9">C5/B5-1</f>
        <v>4.5745831830665606E-2</v>
      </c>
      <c r="D17" s="57">
        <f t="shared" si="9"/>
        <v>2.2787563667232558E-2</v>
      </c>
      <c r="E17" s="57">
        <f t="shared" si="9"/>
        <v>6.590584878744643E-2</v>
      </c>
      <c r="F17" s="57">
        <f t="shared" si="9"/>
        <v>2.2994938680163557E-2</v>
      </c>
      <c r="G17" s="262">
        <f t="shared" si="9"/>
        <v>0.14709450298518112</v>
      </c>
      <c r="H17" s="256">
        <f>H5/G5-1</f>
        <v>0.16955935717988591</v>
      </c>
      <c r="I17" s="256">
        <f>I5/H5-1</f>
        <v>0.24961880784369339</v>
      </c>
      <c r="J17" s="256">
        <f>J5/I5-1</f>
        <v>0.17194704955945572</v>
      </c>
      <c r="K17" s="262">
        <f t="shared" ref="K17" si="10">K5/J5-1</f>
        <v>0.11260290556900721</v>
      </c>
    </row>
    <row r="18" spans="1:11">
      <c r="A18" s="151" t="s">
        <v>16510</v>
      </c>
      <c r="B18" s="48"/>
      <c r="C18" s="48"/>
      <c r="D18" s="48"/>
      <c r="E18" s="48"/>
      <c r="F18" s="57">
        <f t="shared" ref="F18:G18" si="11">F5/B5-1</f>
        <v>0.16628290842511162</v>
      </c>
      <c r="G18" s="262">
        <f t="shared" si="11"/>
        <v>0.27931345500848903</v>
      </c>
      <c r="H18" s="256">
        <f>H5/D5-1</f>
        <v>0.46289715990143954</v>
      </c>
      <c r="I18" s="256">
        <f>I5/E5-1</f>
        <v>0.71503309324508457</v>
      </c>
      <c r="J18" s="256">
        <f>J5/F5-1</f>
        <v>0.96474869769986449</v>
      </c>
      <c r="K18" s="262">
        <f t="shared" ref="K18" si="12">K5/G5-1</f>
        <v>0.90567133229652663</v>
      </c>
    </row>
    <row r="19" spans="1:11">
      <c r="A19" s="148"/>
      <c r="B19" s="149"/>
      <c r="C19" s="149"/>
      <c r="D19" s="149"/>
      <c r="E19" s="149"/>
      <c r="F19" s="149"/>
      <c r="G19" s="149"/>
      <c r="H19" s="255"/>
      <c r="K19" s="149"/>
    </row>
    <row r="20" spans="1:11">
      <c r="A20" s="155" t="s">
        <v>16644</v>
      </c>
      <c r="B20" s="23" t="s">
        <v>16503</v>
      </c>
      <c r="C20" s="23" t="s">
        <v>16492</v>
      </c>
      <c r="D20" s="23" t="s">
        <v>16494</v>
      </c>
      <c r="E20" s="23" t="s">
        <v>16496</v>
      </c>
      <c r="F20" s="23" t="s">
        <v>16498</v>
      </c>
      <c r="G20" s="274" t="s">
        <v>16499</v>
      </c>
      <c r="H20" s="271" t="s">
        <v>16500</v>
      </c>
      <c r="I20" s="23" t="s">
        <v>16501</v>
      </c>
      <c r="J20" s="23" t="s">
        <v>1</v>
      </c>
      <c r="K20" s="274" t="s">
        <v>2</v>
      </c>
    </row>
    <row r="21" spans="1:11">
      <c r="A21" s="113" t="s">
        <v>16509</v>
      </c>
      <c r="B21" s="150" t="e">
        <v>#VALUE!</v>
      </c>
      <c r="C21" s="150">
        <f t="shared" ref="C21:K21" si="13">C6/B6-1</f>
        <v>1.7319869929830478E-2</v>
      </c>
      <c r="D21" s="150">
        <f t="shared" si="13"/>
        <v>1.3029507755459191E-2</v>
      </c>
      <c r="E21" s="150">
        <f t="shared" si="13"/>
        <v>2.0899587322411595E-2</v>
      </c>
      <c r="F21" s="150">
        <f t="shared" si="13"/>
        <v>3.0841805612037421E-2</v>
      </c>
      <c r="G21" s="276">
        <f t="shared" si="13"/>
        <v>5.6256016158810818E-2</v>
      </c>
      <c r="H21" s="272">
        <f t="shared" si="13"/>
        <v>8.4752599498028047E-2</v>
      </c>
      <c r="I21" s="272">
        <f t="shared" si="13"/>
        <v>0.11589472379457089</v>
      </c>
      <c r="J21" s="272">
        <f t="shared" si="13"/>
        <v>8.2753258293838838E-2</v>
      </c>
      <c r="K21" s="276">
        <f t="shared" si="13"/>
        <v>7.7699506434588228E-2</v>
      </c>
    </row>
    <row r="22" spans="1:11">
      <c r="A22" s="151" t="s">
        <v>16510</v>
      </c>
      <c r="B22" s="152"/>
      <c r="C22" s="153"/>
      <c r="D22" s="153"/>
      <c r="E22" s="153"/>
      <c r="F22" s="154">
        <f t="shared" ref="F22:K22" si="14">F6/B6-1</f>
        <v>8.4562724627759822E-2</v>
      </c>
      <c r="G22" s="277">
        <f t="shared" si="14"/>
        <v>0.12607247400827704</v>
      </c>
      <c r="H22" s="273">
        <f t="shared" si="14"/>
        <v>0.20579907500435923</v>
      </c>
      <c r="I22" s="273">
        <f t="shared" si="14"/>
        <v>0.31799918666124438</v>
      </c>
      <c r="J22" s="273">
        <f t="shared" si="14"/>
        <v>0.3843714001672689</v>
      </c>
      <c r="K22" s="277">
        <f t="shared" si="14"/>
        <v>0.41247609656985773</v>
      </c>
    </row>
    <row r="23" spans="1:11">
      <c r="H23" s="255"/>
    </row>
    <row r="24" spans="1:11">
      <c r="A24" s="156" t="s">
        <v>16522</v>
      </c>
      <c r="B24" s="23" t="s">
        <v>16503</v>
      </c>
      <c r="C24" s="23" t="s">
        <v>16492</v>
      </c>
      <c r="D24" s="23" t="s">
        <v>16494</v>
      </c>
      <c r="E24" s="23" t="s">
        <v>16496</v>
      </c>
      <c r="F24" s="23" t="s">
        <v>16498</v>
      </c>
      <c r="G24" s="274" t="s">
        <v>16499</v>
      </c>
      <c r="H24" s="271" t="s">
        <v>16500</v>
      </c>
      <c r="I24" s="23" t="s">
        <v>16501</v>
      </c>
      <c r="J24" s="23" t="s">
        <v>1</v>
      </c>
      <c r="K24" s="274" t="s">
        <v>2</v>
      </c>
    </row>
    <row r="25" spans="1:11">
      <c r="A25" s="60" t="s">
        <v>16645</v>
      </c>
      <c r="B25" s="57">
        <f t="shared" ref="B25:G25" si="15">B3/B6</f>
        <v>0.68855895943864454</v>
      </c>
      <c r="C25" s="57">
        <f t="shared" si="15"/>
        <v>0.67955317788768888</v>
      </c>
      <c r="D25" s="57">
        <f t="shared" si="15"/>
        <v>0.6765006269045859</v>
      </c>
      <c r="E25" s="57">
        <f t="shared" si="15"/>
        <v>0.66261081740544936</v>
      </c>
      <c r="F25" s="57">
        <f t="shared" si="15"/>
        <v>0.6651859683451421</v>
      </c>
      <c r="G25" s="262">
        <f t="shared" si="15"/>
        <v>0.63705629257798491</v>
      </c>
      <c r="H25" s="256">
        <f t="shared" ref="H25:I25" si="16">H3/H6</f>
        <v>0.60900163891528603</v>
      </c>
      <c r="I25" s="256">
        <f t="shared" si="16"/>
        <v>0.56290111571879942</v>
      </c>
      <c r="J25" s="256">
        <f t="shared" ref="J25:K25" si="17">J3/J6</f>
        <v>0.52727718314354433</v>
      </c>
      <c r="K25" s="262">
        <f t="shared" si="17"/>
        <v>0.51216081146114834</v>
      </c>
    </row>
    <row r="26" spans="1:11">
      <c r="A26" s="106" t="s">
        <v>16516</v>
      </c>
      <c r="B26" s="57">
        <f t="shared" ref="B26:G26" si="18">B4/B6</f>
        <v>2.9779223001882593E-3</v>
      </c>
      <c r="C26" s="57">
        <f t="shared" si="18"/>
        <v>3.3646243396924735E-3</v>
      </c>
      <c r="D26" s="57">
        <f t="shared" si="18"/>
        <v>3.3628656597444223E-3</v>
      </c>
      <c r="E26" s="57">
        <f t="shared" si="18"/>
        <v>2.9930866205774703E-3</v>
      </c>
      <c r="F26" s="57">
        <f t="shared" si="18"/>
        <v>3.1086774707673858E-3</v>
      </c>
      <c r="G26" s="262">
        <f t="shared" si="18"/>
        <v>2.7115453567586947E-3</v>
      </c>
      <c r="H26" s="256">
        <f t="shared" ref="H26:I26" si="19">H4/H6</f>
        <v>2.6029831012684378E-3</v>
      </c>
      <c r="I26" s="256">
        <f t="shared" si="19"/>
        <v>2.1598538704581359E-3</v>
      </c>
      <c r="J26" s="256">
        <f t="shared" ref="J26:K26" si="20">J4/J6</f>
        <v>1.9548837898528421E-3</v>
      </c>
      <c r="K26" s="262">
        <f t="shared" si="20"/>
        <v>1.8245183535969454E-3</v>
      </c>
    </row>
    <row r="27" spans="1:11">
      <c r="A27" s="59" t="s">
        <v>16512</v>
      </c>
      <c r="B27" s="57">
        <f t="shared" ref="B27:G27" si="21">B5/B6</f>
        <v>0.30846311826116724</v>
      </c>
      <c r="C27" s="57">
        <f t="shared" si="21"/>
        <v>0.3170821977726187</v>
      </c>
      <c r="D27" s="57">
        <f t="shared" si="21"/>
        <v>0.32013650743566963</v>
      </c>
      <c r="E27" s="57">
        <f t="shared" si="21"/>
        <v>0.33424969499796664</v>
      </c>
      <c r="F27" s="57">
        <f t="shared" si="21"/>
        <v>0.33170535418409053</v>
      </c>
      <c r="G27" s="262">
        <f t="shared" si="21"/>
        <v>0.36023216206525638</v>
      </c>
      <c r="H27" s="256">
        <f t="shared" ref="H27:I27" si="22">H5/H6</f>
        <v>0.38839537798344559</v>
      </c>
      <c r="I27" s="256">
        <f t="shared" si="22"/>
        <v>0.4349390304107425</v>
      </c>
      <c r="J27" s="256">
        <f t="shared" ref="J27:K27" si="23">J5/J6</f>
        <v>0.47076793306660281</v>
      </c>
      <c r="K27" s="262">
        <f t="shared" si="23"/>
        <v>0.48601467018525474</v>
      </c>
    </row>
  </sheetData>
  <phoneticPr fontId="20" type="noConversion"/>
  <pageMargins left="0.7" right="0.7" top="0.75" bottom="0.75" header="0.3" footer="0.3"/>
  <drawing r:id="rId1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95AA02-0D36-734D-BF74-514FD29B6242}">
  <dimension ref="B2:L6"/>
  <sheetViews>
    <sheetView workbookViewId="0">
      <pane xSplit="2" ySplit="2" topLeftCell="D3" activePane="bottomRight" state="frozen"/>
      <selection pane="bottomRight" activeCell="H2" sqref="H2:L3"/>
      <selection pane="bottomLeft" activeCell="A3" sqref="A3"/>
      <selection pane="topRight" activeCell="C1" sqref="C1"/>
    </sheetView>
  </sheetViews>
  <sheetFormatPr defaultColWidth="11" defaultRowHeight="15.95"/>
  <cols>
    <col min="2" max="2" width="22.125" customWidth="1"/>
    <col min="3" max="7" width="8.375" customWidth="1"/>
    <col min="8" max="8" width="9.375" customWidth="1"/>
  </cols>
  <sheetData>
    <row r="2" spans="2:12">
      <c r="B2" s="47"/>
      <c r="C2" s="22" t="s">
        <v>16503</v>
      </c>
      <c r="D2" s="22" t="s">
        <v>16492</v>
      </c>
      <c r="E2" s="22" t="s">
        <v>16494</v>
      </c>
      <c r="F2" s="22" t="s">
        <v>16496</v>
      </c>
      <c r="G2" s="23" t="s">
        <v>16498</v>
      </c>
      <c r="H2" s="22" t="s">
        <v>16499</v>
      </c>
      <c r="I2" s="22" t="s">
        <v>16500</v>
      </c>
      <c r="J2" s="22" t="s">
        <v>16501</v>
      </c>
      <c r="K2" s="23" t="s">
        <v>1</v>
      </c>
      <c r="L2" s="22" t="s">
        <v>2</v>
      </c>
    </row>
    <row r="3" spans="2:12" ht="20.100000000000001" customHeight="1">
      <c r="B3" s="17" t="s">
        <v>16646</v>
      </c>
      <c r="C3" s="18">
        <v>223278</v>
      </c>
      <c r="D3" s="18">
        <v>227400</v>
      </c>
      <c r="E3" s="18">
        <v>231981</v>
      </c>
      <c r="F3" s="18">
        <v>216142</v>
      </c>
      <c r="G3" s="19">
        <v>221153</v>
      </c>
      <c r="H3" s="19">
        <v>227350</v>
      </c>
      <c r="I3" s="19">
        <v>236479</v>
      </c>
      <c r="J3" s="19">
        <v>250569</v>
      </c>
      <c r="K3" s="19">
        <v>261938</v>
      </c>
      <c r="L3" s="19">
        <v>273095</v>
      </c>
    </row>
    <row r="4" spans="2:12" ht="20.100000000000001" customHeight="1">
      <c r="B4" s="240"/>
      <c r="C4" s="241"/>
      <c r="D4" s="241"/>
      <c r="E4" s="241"/>
      <c r="F4" s="241"/>
      <c r="G4" s="242"/>
      <c r="H4" s="267"/>
      <c r="I4" s="255"/>
      <c r="L4" s="267"/>
    </row>
    <row r="5" spans="2:12">
      <c r="B5" s="111" t="s">
        <v>16509</v>
      </c>
      <c r="C5" s="108" t="e">
        <f t="shared" ref="C5:I5" si="0">C3/B3-1</f>
        <v>#VALUE!</v>
      </c>
      <c r="D5" s="108">
        <f t="shared" si="0"/>
        <v>1.8461290409265585E-2</v>
      </c>
      <c r="E5" s="108">
        <f t="shared" si="0"/>
        <v>2.0145118733509326E-2</v>
      </c>
      <c r="F5" s="108">
        <f t="shared" si="0"/>
        <v>-6.8277143386742845E-2</v>
      </c>
      <c r="G5" s="108">
        <f t="shared" si="0"/>
        <v>2.3183832850625974E-2</v>
      </c>
      <c r="H5" s="108">
        <f t="shared" si="0"/>
        <v>2.8021324603328956E-2</v>
      </c>
      <c r="I5" s="268">
        <f t="shared" si="0"/>
        <v>4.0153947657796341E-2</v>
      </c>
      <c r="J5" s="108">
        <f t="shared" ref="J5" si="1">J3/I3-1</f>
        <v>5.9582457638944764E-2</v>
      </c>
      <c r="K5" s="108">
        <f t="shared" ref="K5:L5" si="2">K3/J3-1</f>
        <v>4.5372731662735699E-2</v>
      </c>
      <c r="L5" s="108">
        <f t="shared" si="2"/>
        <v>4.2594048973421117E-2</v>
      </c>
    </row>
    <row r="6" spans="2:12">
      <c r="B6" s="112" t="s">
        <v>16510</v>
      </c>
      <c r="C6" s="107"/>
      <c r="D6" s="109"/>
      <c r="E6" s="109"/>
      <c r="F6" s="109"/>
      <c r="G6" s="110">
        <f>G3/C3-1</f>
        <v>-9.5172833866301598E-3</v>
      </c>
      <c r="H6" s="110">
        <f>H3/D3-1</f>
        <v>-2.1987686895341696E-4</v>
      </c>
      <c r="I6" s="110">
        <f>I3/E3-1</f>
        <v>1.9389518969225916E-2</v>
      </c>
      <c r="J6" s="110">
        <f t="shared" ref="J6:K6" si="3">J3/F3-1</f>
        <v>0.15927954770474972</v>
      </c>
      <c r="K6" s="110">
        <f t="shared" si="3"/>
        <v>0.18441983604111178</v>
      </c>
      <c r="L6" s="110">
        <f>L3/H3-1</f>
        <v>0.20120958873982842</v>
      </c>
    </row>
  </sheetData>
  <phoneticPr fontId="20" type="noConversion"/>
  <pageMargins left="0.7" right="0.7" top="0.75" bottom="0.75" header="0.3" footer="0.3"/>
  <drawing r:id="rId1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4A5F88-73CD-7A46-B398-FB492392F957}">
  <dimension ref="A2:K20"/>
  <sheetViews>
    <sheetView zoomScale="102" workbookViewId="0">
      <pane xSplit="1" ySplit="2" topLeftCell="B3" activePane="bottomRight" state="frozen"/>
      <selection pane="bottomRight" activeCell="G2" sqref="G2:K5"/>
      <selection pane="bottomLeft" activeCell="A3" sqref="A3"/>
      <selection pane="topRight" activeCell="B1" sqref="B1"/>
    </sheetView>
  </sheetViews>
  <sheetFormatPr defaultColWidth="11" defaultRowHeight="15.95"/>
  <cols>
    <col min="1" max="1" width="22" bestFit="1" customWidth="1"/>
  </cols>
  <sheetData>
    <row r="2" spans="1:11">
      <c r="A2" s="22" t="s">
        <v>16647</v>
      </c>
      <c r="B2" s="22" t="s">
        <v>16503</v>
      </c>
      <c r="C2" s="22" t="s">
        <v>16492</v>
      </c>
      <c r="D2" s="22" t="s">
        <v>16494</v>
      </c>
      <c r="E2" s="22" t="s">
        <v>16496</v>
      </c>
      <c r="F2" s="23" t="s">
        <v>16498</v>
      </c>
      <c r="G2" s="22" t="s">
        <v>16499</v>
      </c>
      <c r="H2" s="22" t="s">
        <v>16500</v>
      </c>
      <c r="I2" s="22" t="s">
        <v>16501</v>
      </c>
      <c r="J2" s="23" t="s">
        <v>1</v>
      </c>
      <c r="K2" s="22" t="s">
        <v>2</v>
      </c>
    </row>
    <row r="3" spans="1:11">
      <c r="A3" s="59" t="s">
        <v>16512</v>
      </c>
      <c r="B3" s="18">
        <v>144967</v>
      </c>
      <c r="C3" s="18">
        <v>148855</v>
      </c>
      <c r="D3" s="18">
        <v>152817</v>
      </c>
      <c r="E3" s="18">
        <v>137012</v>
      </c>
      <c r="F3" s="19">
        <v>139267</v>
      </c>
      <c r="G3" s="19">
        <v>144499</v>
      </c>
      <c r="H3" s="19">
        <v>150471</v>
      </c>
      <c r="I3" s="19">
        <v>161763</v>
      </c>
      <c r="J3" s="19">
        <v>171862</v>
      </c>
      <c r="K3" s="19">
        <v>178718</v>
      </c>
    </row>
    <row r="4" spans="1:11">
      <c r="A4" s="60" t="s">
        <v>16515</v>
      </c>
      <c r="B4" s="18">
        <v>78311</v>
      </c>
      <c r="C4" s="18">
        <v>78545</v>
      </c>
      <c r="D4" s="18">
        <v>79164</v>
      </c>
      <c r="E4" s="18">
        <v>79130</v>
      </c>
      <c r="F4" s="19">
        <v>81886</v>
      </c>
      <c r="G4" s="19">
        <v>82851</v>
      </c>
      <c r="H4" s="19">
        <v>86008</v>
      </c>
      <c r="I4" s="19">
        <v>88806</v>
      </c>
      <c r="J4" s="19">
        <v>90076</v>
      </c>
      <c r="K4" s="19">
        <v>94337</v>
      </c>
    </row>
    <row r="5" spans="1:11">
      <c r="A5" s="22" t="s">
        <v>16571</v>
      </c>
      <c r="B5" s="49">
        <v>223278</v>
      </c>
      <c r="C5" s="49">
        <v>227400</v>
      </c>
      <c r="D5" s="49">
        <v>231981</v>
      </c>
      <c r="E5" s="49">
        <v>216142</v>
      </c>
      <c r="F5" s="48">
        <v>221153</v>
      </c>
      <c r="G5" s="48">
        <f>SUM(G3:G4)</f>
        <v>227350</v>
      </c>
      <c r="H5" s="48">
        <f>SUM(H3:H4)</f>
        <v>236479</v>
      </c>
      <c r="I5" s="48">
        <f>SUM(I3:I4)</f>
        <v>250569</v>
      </c>
      <c r="J5" s="48">
        <f>SUM(J3:J4)</f>
        <v>261938</v>
      </c>
      <c r="K5" s="48">
        <f>SUM(K3:K4)</f>
        <v>273055</v>
      </c>
    </row>
    <row r="6" spans="1:11">
      <c r="A6" s="111" t="s">
        <v>16509</v>
      </c>
      <c r="B6" s="108" t="e">
        <f t="shared" ref="B6:K6" si="0">B5/A5-1</f>
        <v>#VALUE!</v>
      </c>
      <c r="C6" s="108">
        <f t="shared" si="0"/>
        <v>1.8461290409265585E-2</v>
      </c>
      <c r="D6" s="108">
        <f t="shared" si="0"/>
        <v>2.0145118733509326E-2</v>
      </c>
      <c r="E6" s="108">
        <f t="shared" si="0"/>
        <v>-6.8277143386742845E-2</v>
      </c>
      <c r="F6" s="108">
        <f t="shared" si="0"/>
        <v>2.3183832850625974E-2</v>
      </c>
      <c r="G6" s="108">
        <f t="shared" si="0"/>
        <v>2.8021324603328956E-2</v>
      </c>
      <c r="H6" s="108">
        <f t="shared" si="0"/>
        <v>4.0153947657796341E-2</v>
      </c>
      <c r="I6" s="108">
        <f t="shared" si="0"/>
        <v>5.9582457638944764E-2</v>
      </c>
      <c r="J6" s="108">
        <f t="shared" si="0"/>
        <v>4.5372731662735699E-2</v>
      </c>
      <c r="K6" s="108">
        <f t="shared" si="0"/>
        <v>4.2441341080713846E-2</v>
      </c>
    </row>
    <row r="7" spans="1:11">
      <c r="A7" s="112" t="s">
        <v>16510</v>
      </c>
      <c r="B7" s="107"/>
      <c r="C7" s="109"/>
      <c r="D7" s="109"/>
      <c r="E7" s="109"/>
      <c r="F7" s="110">
        <f t="shared" ref="F7:K7" si="1">F5/B5-1</f>
        <v>-9.5172833866301598E-3</v>
      </c>
      <c r="G7" s="110">
        <f t="shared" si="1"/>
        <v>-2.1987686895341696E-4</v>
      </c>
      <c r="H7" s="110">
        <f t="shared" si="1"/>
        <v>1.9389518969225916E-2</v>
      </c>
      <c r="I7" s="110">
        <f t="shared" si="1"/>
        <v>0.15927954770474972</v>
      </c>
      <c r="J7" s="110">
        <f t="shared" si="1"/>
        <v>0.18441983604111178</v>
      </c>
      <c r="K7" s="110">
        <f t="shared" si="1"/>
        <v>0.20103364855948969</v>
      </c>
    </row>
    <row r="10" spans="1:11">
      <c r="A10" s="22" t="s">
        <v>16522</v>
      </c>
      <c r="B10" s="22" t="s">
        <v>16503</v>
      </c>
      <c r="C10" s="22" t="s">
        <v>16492</v>
      </c>
      <c r="D10" s="22" t="s">
        <v>16494</v>
      </c>
      <c r="E10" s="22" t="s">
        <v>16496</v>
      </c>
      <c r="F10" s="23" t="s">
        <v>16498</v>
      </c>
      <c r="G10" s="22" t="s">
        <v>16499</v>
      </c>
      <c r="H10" s="22" t="s">
        <v>16500</v>
      </c>
      <c r="I10" s="22" t="s">
        <v>16501</v>
      </c>
      <c r="J10" s="23" t="s">
        <v>1</v>
      </c>
      <c r="K10" s="22" t="s">
        <v>2</v>
      </c>
    </row>
    <row r="11" spans="1:11">
      <c r="A11" s="59" t="s">
        <v>16512</v>
      </c>
      <c r="B11" s="57">
        <f t="shared" ref="B11:G11" si="2">B3/B5</f>
        <v>0.64926683327510992</v>
      </c>
      <c r="C11" s="57">
        <f t="shared" si="2"/>
        <v>0.65459542656112579</v>
      </c>
      <c r="D11" s="57">
        <f t="shared" si="2"/>
        <v>0.65874791469991079</v>
      </c>
      <c r="E11" s="57">
        <f t="shared" si="2"/>
        <v>0.63389808551785398</v>
      </c>
      <c r="F11" s="57">
        <f t="shared" si="2"/>
        <v>0.62973145288555887</v>
      </c>
      <c r="G11" s="57">
        <f t="shared" si="2"/>
        <v>0.63557950296899057</v>
      </c>
      <c r="H11" s="57">
        <f t="shared" ref="H11:I11" si="3">H3/H5</f>
        <v>0.63629751478989682</v>
      </c>
      <c r="I11" s="57">
        <f t="shared" si="3"/>
        <v>0.64558265387976965</v>
      </c>
      <c r="J11" s="57">
        <f t="shared" ref="J11:K11" si="4">J3/J5</f>
        <v>0.65611709641212801</v>
      </c>
      <c r="K11" s="57">
        <f t="shared" si="4"/>
        <v>0.65451282708611813</v>
      </c>
    </row>
    <row r="12" spans="1:11">
      <c r="A12" s="60" t="s">
        <v>16515</v>
      </c>
      <c r="B12" s="57">
        <f t="shared" ref="B12:G12" si="5">B4/B5</f>
        <v>0.35073316672489002</v>
      </c>
      <c r="C12" s="57">
        <f t="shared" si="5"/>
        <v>0.34540457343887421</v>
      </c>
      <c r="D12" s="57">
        <f t="shared" si="5"/>
        <v>0.34125208530008921</v>
      </c>
      <c r="E12" s="57">
        <f t="shared" si="5"/>
        <v>0.36610191448214602</v>
      </c>
      <c r="F12" s="57">
        <f t="shared" si="5"/>
        <v>0.37026854711444113</v>
      </c>
      <c r="G12" s="57">
        <f t="shared" si="5"/>
        <v>0.36442049703100948</v>
      </c>
      <c r="H12" s="57">
        <f t="shared" ref="H12:I12" si="6">H4/H5</f>
        <v>0.36370248521010323</v>
      </c>
      <c r="I12" s="57">
        <f t="shared" si="6"/>
        <v>0.35441734612023035</v>
      </c>
      <c r="J12" s="57">
        <f t="shared" ref="J12:K12" si="7">J4/J5</f>
        <v>0.34388290358787194</v>
      </c>
      <c r="K12" s="57">
        <f t="shared" si="7"/>
        <v>0.34548717291388181</v>
      </c>
    </row>
    <row r="14" spans="1:11">
      <c r="A14" s="22" t="s">
        <v>16633</v>
      </c>
      <c r="B14" s="22" t="s">
        <v>16503</v>
      </c>
      <c r="C14" s="22" t="s">
        <v>16492</v>
      </c>
      <c r="D14" s="22" t="s">
        <v>16494</v>
      </c>
      <c r="E14" s="22" t="s">
        <v>16496</v>
      </c>
      <c r="F14" s="23" t="s">
        <v>16498</v>
      </c>
      <c r="G14" s="22" t="s">
        <v>16499</v>
      </c>
      <c r="H14" s="22" t="s">
        <v>16500</v>
      </c>
      <c r="I14" s="22" t="s">
        <v>16501</v>
      </c>
      <c r="J14" s="23" t="s">
        <v>1</v>
      </c>
      <c r="K14" s="22" t="s">
        <v>2</v>
      </c>
    </row>
    <row r="15" spans="1:11">
      <c r="A15" s="59" t="s">
        <v>16648</v>
      </c>
      <c r="B15" s="40"/>
      <c r="C15" s="57">
        <f t="shared" ref="C15:G15" si="8">C3/B3-1</f>
        <v>2.6819896942062771E-2</v>
      </c>
      <c r="D15" s="57">
        <f t="shared" si="8"/>
        <v>2.6616505995767703E-2</v>
      </c>
      <c r="E15" s="57">
        <f t="shared" si="8"/>
        <v>-0.1034243572377419</v>
      </c>
      <c r="F15" s="57">
        <f t="shared" si="8"/>
        <v>1.6458412401833433E-2</v>
      </c>
      <c r="G15" s="57">
        <f t="shared" si="8"/>
        <v>3.7568124537758374E-2</v>
      </c>
      <c r="H15" s="57">
        <f t="shared" ref="H15:K15" si="9">H3/G3-1</f>
        <v>4.1329005737063884E-2</v>
      </c>
      <c r="I15" s="57">
        <f t="shared" si="9"/>
        <v>7.5044360707378743E-2</v>
      </c>
      <c r="J15" s="57">
        <f t="shared" si="9"/>
        <v>6.2430840179769076E-2</v>
      </c>
      <c r="K15" s="57">
        <f t="shared" si="9"/>
        <v>3.9892471866963097E-2</v>
      </c>
    </row>
    <row r="16" spans="1:11">
      <c r="A16" s="59" t="s">
        <v>16649</v>
      </c>
      <c r="B16" s="40"/>
      <c r="C16" s="40"/>
      <c r="D16" s="40"/>
      <c r="E16" s="40"/>
      <c r="F16" s="57">
        <f t="shared" ref="F16:K16" si="10">F3/B3-1</f>
        <v>-3.9319293356419038E-2</v>
      </c>
      <c r="G16" s="57">
        <f t="shared" si="10"/>
        <v>-2.9263377111954592E-2</v>
      </c>
      <c r="H16" s="57">
        <f t="shared" si="10"/>
        <v>-1.5351695164804946E-2</v>
      </c>
      <c r="I16" s="57">
        <f t="shared" si="10"/>
        <v>0.18064841035821688</v>
      </c>
      <c r="J16" s="57">
        <f t="shared" si="10"/>
        <v>0.23404683090753742</v>
      </c>
      <c r="K16" s="57">
        <f t="shared" si="10"/>
        <v>0.23681132741403044</v>
      </c>
    </row>
    <row r="18" spans="1:11">
      <c r="A18" s="22" t="s">
        <v>16633</v>
      </c>
      <c r="B18" s="22" t="s">
        <v>16503</v>
      </c>
      <c r="C18" s="22" t="s">
        <v>16492</v>
      </c>
      <c r="D18" s="22" t="s">
        <v>16494</v>
      </c>
      <c r="E18" s="22" t="s">
        <v>16496</v>
      </c>
      <c r="F18" s="23" t="s">
        <v>16498</v>
      </c>
      <c r="G18" s="22" t="s">
        <v>16499</v>
      </c>
      <c r="H18" s="22" t="s">
        <v>16500</v>
      </c>
      <c r="I18" s="22" t="s">
        <v>16501</v>
      </c>
      <c r="J18" s="23" t="s">
        <v>1</v>
      </c>
      <c r="K18" s="22" t="s">
        <v>2</v>
      </c>
    </row>
    <row r="19" spans="1:11">
      <c r="A19" s="60" t="s">
        <v>16650</v>
      </c>
      <c r="B19" s="40"/>
      <c r="C19" s="57">
        <f t="shared" ref="C19:K19" si="11">C4/B4-1</f>
        <v>2.9880859649347169E-3</v>
      </c>
      <c r="D19" s="57">
        <f t="shared" si="11"/>
        <v>7.880832643707425E-3</v>
      </c>
      <c r="E19" s="57">
        <f t="shared" si="11"/>
        <v>-4.2948815117982431E-4</v>
      </c>
      <c r="F19" s="57">
        <f t="shared" si="11"/>
        <v>3.4828762795400037E-2</v>
      </c>
      <c r="G19" s="57">
        <f t="shared" si="11"/>
        <v>1.178467625723556E-2</v>
      </c>
      <c r="H19" s="57">
        <f t="shared" si="11"/>
        <v>3.8104549130366649E-2</v>
      </c>
      <c r="I19" s="57">
        <f t="shared" si="11"/>
        <v>3.2531857501627792E-2</v>
      </c>
      <c r="J19" s="57">
        <f t="shared" si="11"/>
        <v>1.4300835529130973E-2</v>
      </c>
      <c r="K19" s="57">
        <f t="shared" si="11"/>
        <v>4.7304498423553554E-2</v>
      </c>
    </row>
    <row r="20" spans="1:11">
      <c r="A20" s="60" t="s">
        <v>16651</v>
      </c>
      <c r="B20" s="40"/>
      <c r="C20" s="40"/>
      <c r="D20" s="40"/>
      <c r="E20" s="40"/>
      <c r="F20" s="57">
        <f t="shared" ref="F20:K20" si="12">F4/B4-1</f>
        <v>4.5651313353168854E-2</v>
      </c>
      <c r="G20" s="57">
        <f t="shared" si="12"/>
        <v>5.4822076516646501E-2</v>
      </c>
      <c r="H20" s="57">
        <f t="shared" si="12"/>
        <v>8.6453438431610241E-2</v>
      </c>
      <c r="I20" s="57">
        <f t="shared" si="12"/>
        <v>0.12227979274611389</v>
      </c>
      <c r="J20" s="57">
        <f t="shared" si="12"/>
        <v>0.10001709693964789</v>
      </c>
      <c r="K20" s="57">
        <f t="shared" si="12"/>
        <v>0.13863441599980697</v>
      </c>
    </row>
  </sheetData>
  <phoneticPr fontId="20" type="noConversion"/>
  <pageMargins left="0.7" right="0.7" top="0.75" bottom="0.75" header="0.3" footer="0.3"/>
  <drawing r:id="rId1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B79503-1510-2346-AF32-4F3D8E489CD5}">
  <dimension ref="A2:K13"/>
  <sheetViews>
    <sheetView workbookViewId="0">
      <pane xSplit="1" ySplit="2" topLeftCell="D3" activePane="bottomRight" state="frozen"/>
      <selection pane="bottomRight" activeCell="G2" sqref="G2:K5"/>
      <selection pane="bottomLeft" activeCell="A3" sqref="A3"/>
      <selection pane="topRight" activeCell="B1" sqref="B1"/>
    </sheetView>
  </sheetViews>
  <sheetFormatPr defaultColWidth="11" defaultRowHeight="15.95"/>
  <cols>
    <col min="1" max="1" width="27.5" customWidth="1"/>
    <col min="2" max="2" width="11.5" customWidth="1"/>
    <col min="3" max="3" width="12.125" customWidth="1"/>
    <col min="4" max="4" width="12.5" customWidth="1"/>
    <col min="5" max="7" width="11.125" customWidth="1"/>
    <col min="8" max="8" width="13.375" customWidth="1"/>
  </cols>
  <sheetData>
    <row r="2" spans="1:11">
      <c r="A2" s="22" t="s">
        <v>16647</v>
      </c>
      <c r="B2" s="23" t="s">
        <v>16503</v>
      </c>
      <c r="C2" s="23" t="s">
        <v>16492</v>
      </c>
      <c r="D2" s="23" t="s">
        <v>16494</v>
      </c>
      <c r="E2" s="23" t="s">
        <v>16496</v>
      </c>
      <c r="F2" s="22" t="s">
        <v>16498</v>
      </c>
      <c r="G2" s="23" t="s">
        <v>16499</v>
      </c>
      <c r="H2" s="23" t="s">
        <v>16500</v>
      </c>
      <c r="I2" s="23" t="s">
        <v>16501</v>
      </c>
      <c r="J2" s="22" t="s">
        <v>1</v>
      </c>
      <c r="K2" s="23" t="s">
        <v>2</v>
      </c>
    </row>
    <row r="3" spans="1:11">
      <c r="A3" s="50" t="s">
        <v>16652</v>
      </c>
      <c r="B3" s="19">
        <f>50574572851/1000000</f>
        <v>50574.572850999997</v>
      </c>
      <c r="C3" s="19">
        <f>48318002739/1000000</f>
        <v>48318.002739000003</v>
      </c>
      <c r="D3" s="19">
        <f>52681949607/1000000</f>
        <v>52681.949607000002</v>
      </c>
      <c r="E3" s="19">
        <f>58967116911/1000000</f>
        <v>58967.116910999997</v>
      </c>
      <c r="F3" s="18">
        <f>60807261494/1000000</f>
        <v>60807.261493999998</v>
      </c>
      <c r="G3" s="76">
        <f>59475723666/1000000</f>
        <v>59475.723665999998</v>
      </c>
      <c r="H3" s="76">
        <f>65062839113.64/1000000</f>
        <v>65062.839113640002</v>
      </c>
      <c r="I3" s="76">
        <f>69811973412/1000000</f>
        <v>69811.973412000007</v>
      </c>
      <c r="J3" s="76">
        <f>73449003770/1000000</f>
        <v>73449.003769999996</v>
      </c>
      <c r="K3" s="76">
        <v>69650</v>
      </c>
    </row>
    <row r="4" spans="1:11">
      <c r="A4" s="51" t="s">
        <v>16653</v>
      </c>
      <c r="B4" s="19">
        <f>54354961966/1000000</f>
        <v>54354.961966000003</v>
      </c>
      <c r="C4" s="19">
        <f>49929433855/1000000</f>
        <v>49929.433855000003</v>
      </c>
      <c r="D4" s="19">
        <f>48490598437/1000000</f>
        <v>48490.598437000001</v>
      </c>
      <c r="E4" s="19">
        <f>52210324852/1000000</f>
        <v>52210.324851999998</v>
      </c>
      <c r="F4" s="18">
        <f>53849282977/1000000</f>
        <v>53849.282977000003</v>
      </c>
      <c r="G4" s="76">
        <f>52698555370/1000000</f>
        <v>52698.555370000002</v>
      </c>
      <c r="H4" s="76">
        <f>54347852138.38/1000000</f>
        <v>54347.852138379996</v>
      </c>
      <c r="I4" s="76">
        <f>55642980227/1000000</f>
        <v>55642.980227</v>
      </c>
      <c r="J4" s="76">
        <f>56760252506/1000000</f>
        <v>56760.252505999997</v>
      </c>
      <c r="K4" s="76">
        <v>55312</v>
      </c>
    </row>
    <row r="5" spans="1:11">
      <c r="A5" s="22" t="s">
        <v>16654</v>
      </c>
      <c r="B5" s="49">
        <f t="shared" ref="B5:F5" si="0">SUM(B3:B4)</f>
        <v>104929.53481700001</v>
      </c>
      <c r="C5" s="49">
        <f t="shared" si="0"/>
        <v>98247.436593999999</v>
      </c>
      <c r="D5" s="49">
        <f t="shared" si="0"/>
        <v>101172.548044</v>
      </c>
      <c r="E5" s="49">
        <f t="shared" si="0"/>
        <v>111177.441763</v>
      </c>
      <c r="F5" s="49">
        <f t="shared" si="0"/>
        <v>114656.544471</v>
      </c>
      <c r="G5" s="49">
        <f>SUM(G3:G4)</f>
        <v>112174.27903599999</v>
      </c>
      <c r="H5" s="49">
        <f>SUM(H3:H4)</f>
        <v>119410.69125202</v>
      </c>
      <c r="I5" s="49">
        <f>SUM(I3:I4)</f>
        <v>125454.95363900001</v>
      </c>
      <c r="J5" s="49">
        <f>SUM(J3:J4)</f>
        <v>130209.256276</v>
      </c>
      <c r="K5" s="49">
        <f>SUM(K3:K4)</f>
        <v>124962</v>
      </c>
    </row>
    <row r="6" spans="1:11">
      <c r="A6" s="111" t="s">
        <v>16509</v>
      </c>
      <c r="B6" s="108" t="e">
        <f t="shared" ref="B6:G6" si="1">B5/A5-1</f>
        <v>#VALUE!</v>
      </c>
      <c r="C6" s="108">
        <f t="shared" si="1"/>
        <v>-6.3681767337039785E-2</v>
      </c>
      <c r="D6" s="108">
        <f t="shared" si="1"/>
        <v>2.9772903511852356E-2</v>
      </c>
      <c r="E6" s="108">
        <f t="shared" si="1"/>
        <v>9.8889411331706922E-2</v>
      </c>
      <c r="F6" s="108">
        <f t="shared" si="1"/>
        <v>3.129324306109238E-2</v>
      </c>
      <c r="G6" s="108">
        <f t="shared" si="1"/>
        <v>-2.1649574792722337E-2</v>
      </c>
      <c r="H6" s="108">
        <f>H5/G5-1</f>
        <v>6.4510441058396539E-2</v>
      </c>
      <c r="I6" s="108">
        <f>I5/H5-1</f>
        <v>5.061743068067015E-2</v>
      </c>
      <c r="J6" s="108">
        <f>J5/I5-1</f>
        <v>3.7896491920762498E-2</v>
      </c>
      <c r="K6" s="108">
        <f t="shared" ref="K6" si="2">K5/J5-1</f>
        <v>-4.0298642554854713E-2</v>
      </c>
    </row>
    <row r="7" spans="1:11">
      <c r="A7" s="112" t="s">
        <v>16510</v>
      </c>
      <c r="B7" s="107"/>
      <c r="C7" s="109"/>
      <c r="D7" s="109"/>
      <c r="E7" s="109"/>
      <c r="F7" s="110">
        <f t="shared" ref="F7:K7" si="3">F5/B5-1</f>
        <v>9.2700398138275908E-2</v>
      </c>
      <c r="G7" s="110">
        <f t="shared" si="3"/>
        <v>0.14175273090891527</v>
      </c>
      <c r="H7" s="110">
        <f t="shared" si="3"/>
        <v>0.18026770661235325</v>
      </c>
      <c r="I7" s="110">
        <f t="shared" si="3"/>
        <v>0.12842094268040261</v>
      </c>
      <c r="J7" s="110">
        <f t="shared" si="3"/>
        <v>0.13564608873184492</v>
      </c>
      <c r="K7" s="110">
        <f t="shared" si="3"/>
        <v>0.11399869091109616</v>
      </c>
    </row>
    <row r="9" spans="1:11">
      <c r="A9" s="82" t="s">
        <v>16633</v>
      </c>
      <c r="B9" s="23" t="s">
        <v>16503</v>
      </c>
      <c r="C9" s="23" t="s">
        <v>16492</v>
      </c>
      <c r="D9" s="23" t="s">
        <v>16494</v>
      </c>
      <c r="E9" s="23" t="s">
        <v>16496</v>
      </c>
      <c r="F9" s="22" t="s">
        <v>16498</v>
      </c>
      <c r="G9" s="23" t="s">
        <v>16499</v>
      </c>
      <c r="H9" s="23" t="s">
        <v>16500</v>
      </c>
      <c r="I9" s="23" t="s">
        <v>16501</v>
      </c>
      <c r="J9" s="22" t="s">
        <v>1</v>
      </c>
      <c r="K9" s="23" t="s">
        <v>2</v>
      </c>
    </row>
    <row r="10" spans="1:11">
      <c r="A10" s="50" t="s">
        <v>16648</v>
      </c>
      <c r="B10" s="40"/>
      <c r="C10" s="57">
        <f t="shared" ref="C10:G10" si="4">C3/B3-1</f>
        <v>-4.4618668726044919E-2</v>
      </c>
      <c r="D10" s="57">
        <f t="shared" si="4"/>
        <v>9.031720312556768E-2</v>
      </c>
      <c r="E10" s="57">
        <f t="shared" si="4"/>
        <v>0.11930399977385919</v>
      </c>
      <c r="F10" s="57">
        <f t="shared" si="4"/>
        <v>3.1206283762819309E-2</v>
      </c>
      <c r="G10" s="57">
        <f t="shared" si="4"/>
        <v>-2.1897677929985204E-2</v>
      </c>
      <c r="H10" s="57">
        <f>H3/G3-1</f>
        <v>9.3939427774191842E-2</v>
      </c>
      <c r="I10" s="57">
        <f>I3/H3-1</f>
        <v>7.2993038162153967E-2</v>
      </c>
      <c r="J10" s="57">
        <f>J3/I3-1</f>
        <v>5.2097515372267367E-2</v>
      </c>
      <c r="K10" s="57">
        <f t="shared" ref="K10" si="5">K3/J3-1</f>
        <v>-5.1723012906972676E-2</v>
      </c>
    </row>
    <row r="11" spans="1:11">
      <c r="A11" s="50" t="s">
        <v>16649</v>
      </c>
      <c r="B11" s="40"/>
      <c r="C11" s="40"/>
      <c r="D11" s="40"/>
      <c r="E11" s="40"/>
      <c r="F11" s="57">
        <f t="shared" ref="F11:K11" si="6">F3/B3-1</f>
        <v>0.20232872105805</v>
      </c>
      <c r="G11" s="57">
        <f t="shared" si="6"/>
        <v>0.23092264362148418</v>
      </c>
      <c r="H11" s="57">
        <f t="shared" si="6"/>
        <v>0.23501198416155256</v>
      </c>
      <c r="I11" s="57">
        <f t="shared" si="6"/>
        <v>0.1839136296483399</v>
      </c>
      <c r="J11" s="57">
        <f t="shared" si="6"/>
        <v>0.20789856285909858</v>
      </c>
      <c r="K11" s="57">
        <f t="shared" si="6"/>
        <v>0.17106603681085164</v>
      </c>
    </row>
    <row r="12" spans="1:11">
      <c r="A12" s="51" t="s">
        <v>16650</v>
      </c>
      <c r="B12" s="40"/>
      <c r="C12" s="57">
        <f t="shared" ref="C12:K12" si="7">C4/B4-1</f>
        <v>-8.1419026909967274E-2</v>
      </c>
      <c r="D12" s="57">
        <f t="shared" si="7"/>
        <v>-2.8817378986882192E-2</v>
      </c>
      <c r="E12" s="57">
        <f t="shared" si="7"/>
        <v>7.6710260027678334E-2</v>
      </c>
      <c r="F12" s="57">
        <f t="shared" si="7"/>
        <v>3.1391456185073441E-2</v>
      </c>
      <c r="G12" s="57">
        <f t="shared" si="7"/>
        <v>-2.1369413730011888E-2</v>
      </c>
      <c r="H12" s="57">
        <f t="shared" si="7"/>
        <v>3.1296811777859368E-2</v>
      </c>
      <c r="I12" s="57">
        <f t="shared" si="7"/>
        <v>2.3830345407622744E-2</v>
      </c>
      <c r="J12" s="57">
        <f t="shared" si="7"/>
        <v>2.0079303345039934E-2</v>
      </c>
      <c r="K12" s="57">
        <f t="shared" si="7"/>
        <v>-2.5515258337635238E-2</v>
      </c>
    </row>
    <row r="13" spans="1:11">
      <c r="A13" s="51" t="s">
        <v>16651</v>
      </c>
      <c r="B13" s="40"/>
      <c r="C13" s="40"/>
      <c r="D13" s="40"/>
      <c r="E13" s="40"/>
      <c r="F13" s="57">
        <f t="shared" ref="F13:K13" si="8">F4/B4-1</f>
        <v>-9.303271876380137E-3</v>
      </c>
      <c r="G13" s="57">
        <f t="shared" si="8"/>
        <v>5.5460703260561628E-2</v>
      </c>
      <c r="H13" s="57">
        <f t="shared" si="8"/>
        <v>0.12079153258935049</v>
      </c>
      <c r="I13" s="57">
        <f t="shared" si="8"/>
        <v>6.5746677208588622E-2</v>
      </c>
      <c r="J13" s="57">
        <f t="shared" si="8"/>
        <v>5.4057721255885927E-2</v>
      </c>
      <c r="K13" s="57">
        <f t="shared" si="8"/>
        <v>4.9592339138157193E-2</v>
      </c>
    </row>
  </sheetData>
  <phoneticPr fontId="20" type="noConversion"/>
  <pageMargins left="0.7" right="0.7" top="0.75" bottom="0.75" header="0.3" footer="0.3"/>
  <drawing r:id="rId1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4DE8FE-7390-3A46-9F2B-A897EFD57F28}">
  <sheetPr>
    <tabColor theme="5"/>
  </sheetPr>
  <dimension ref="B4:H7"/>
  <sheetViews>
    <sheetView workbookViewId="0">
      <pane xSplit="2" ySplit="4" topLeftCell="D8" activePane="bottomRight" state="frozen"/>
      <selection pane="bottomRight" activeCell="D4" sqref="D4:H5"/>
      <selection pane="bottomLeft" activeCell="A5" sqref="A5"/>
      <selection pane="topRight" activeCell="D1" sqref="D1"/>
    </sheetView>
  </sheetViews>
  <sheetFormatPr defaultColWidth="9.125" defaultRowHeight="14.1"/>
  <cols>
    <col min="1" max="1" width="9.125" style="295"/>
    <col min="2" max="2" width="27.375" style="295" customWidth="1"/>
    <col min="3" max="3" width="10.5" style="295" customWidth="1"/>
    <col min="4" max="4" width="11.625" style="295" customWidth="1"/>
    <col min="5" max="5" width="8.5" style="295" bestFit="1" customWidth="1"/>
    <col min="6" max="6" width="9.5" style="295" customWidth="1"/>
    <col min="7" max="7" width="12.625" style="295" bestFit="1" customWidth="1"/>
    <col min="8" max="8" width="11.5" style="295" customWidth="1"/>
    <col min="9" max="9" width="10.125" style="295" bestFit="1" customWidth="1"/>
    <col min="10" max="16384" width="9.125" style="295"/>
  </cols>
  <sheetData>
    <row r="4" spans="2:8">
      <c r="B4" s="311" t="s">
        <v>16655</v>
      </c>
      <c r="C4" s="303" t="s">
        <v>16498</v>
      </c>
      <c r="D4" s="303" t="s">
        <v>16499</v>
      </c>
      <c r="E4" s="303" t="s">
        <v>16500</v>
      </c>
      <c r="F4" s="303" t="s">
        <v>16501</v>
      </c>
      <c r="G4" s="303" t="s">
        <v>1</v>
      </c>
      <c r="H4" s="303" t="s">
        <v>2</v>
      </c>
    </row>
    <row r="5" spans="2:8">
      <c r="B5" s="311" t="s">
        <v>16656</v>
      </c>
      <c r="C5" s="310">
        <v>7696</v>
      </c>
      <c r="D5" s="310">
        <v>9316</v>
      </c>
      <c r="E5" s="310">
        <v>12718</v>
      </c>
      <c r="F5" s="310">
        <v>16435</v>
      </c>
      <c r="G5" s="310">
        <v>22706</v>
      </c>
      <c r="H5" s="310">
        <v>28612</v>
      </c>
    </row>
    <row r="6" spans="2:8">
      <c r="B6" s="111" t="s">
        <v>16509</v>
      </c>
      <c r="C6" s="108" t="e">
        <f t="shared" ref="C6:E6" si="0">C5/B5-1</f>
        <v>#VALUE!</v>
      </c>
      <c r="D6" s="108">
        <f t="shared" si="0"/>
        <v>0.21049896049896044</v>
      </c>
      <c r="E6" s="108">
        <f t="shared" si="0"/>
        <v>0.36517818806354652</v>
      </c>
      <c r="F6" s="108">
        <f>F5/E5-1</f>
        <v>0.29226293442365159</v>
      </c>
      <c r="G6" s="108">
        <f>G5/F5-1</f>
        <v>0.38156373592941883</v>
      </c>
      <c r="H6" s="108">
        <f t="shared" ref="H6" si="1">H5/G5-1</f>
        <v>0.26010746058310574</v>
      </c>
    </row>
    <row r="7" spans="2:8">
      <c r="B7" s="112" t="s">
        <v>16510</v>
      </c>
      <c r="F7" s="110" t="e">
        <f>F5/B5-1</f>
        <v>#VALUE!</v>
      </c>
      <c r="G7" s="110">
        <f>G5/C5-1</f>
        <v>1.9503638253638256</v>
      </c>
    </row>
  </sheetData>
  <phoneticPr fontId="20" type="noConversion"/>
  <pageMargins left="0.7" right="0.7" top="0.75" bottom="0.75" header="0.3" footer="0.3"/>
  <pageSetup paperSize="9" orientation="portrait" horizontalDpi="4294967295" verticalDpi="4294967295" r:id="rId1"/>
  <drawing r:id="rId2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43C1C3-BF44-844A-8672-D328A1EF79B1}">
  <sheetPr>
    <tabColor theme="5"/>
  </sheetPr>
  <dimension ref="B2:L11"/>
  <sheetViews>
    <sheetView zoomScale="95" zoomScaleNormal="95" workbookViewId="0">
      <pane xSplit="3" ySplit="2" topLeftCell="D3" activePane="bottomRight" state="frozen"/>
      <selection pane="bottomRight" activeCell="E2" sqref="E2:I11"/>
      <selection pane="bottomLeft" activeCell="A3" sqref="A3"/>
      <selection pane="topRight" activeCell="D1" sqref="D1"/>
    </sheetView>
  </sheetViews>
  <sheetFormatPr defaultColWidth="9.125" defaultRowHeight="14.1"/>
  <cols>
    <col min="1" max="2" width="9.125" style="295"/>
    <col min="3" max="3" width="21.5" style="295" customWidth="1"/>
    <col min="4" max="4" width="10.5" style="295" customWidth="1"/>
    <col min="5" max="5" width="11.625" style="295" customWidth="1"/>
    <col min="6" max="7" width="8.5" style="295" bestFit="1" customWidth="1"/>
    <col min="8" max="9" width="8.5" style="295" customWidth="1"/>
    <col min="10" max="10" width="12.625" style="295" bestFit="1" customWidth="1"/>
    <col min="11" max="11" width="11.5" style="295" customWidth="1"/>
    <col min="12" max="12" width="10.125" style="295" bestFit="1" customWidth="1"/>
    <col min="13" max="16384" width="9.125" style="295"/>
  </cols>
  <sheetData>
    <row r="2" spans="2:12">
      <c r="B2" s="293" t="s">
        <v>16657</v>
      </c>
      <c r="C2" s="294" t="s">
        <v>16658</v>
      </c>
      <c r="D2" s="293" t="s">
        <v>16498</v>
      </c>
      <c r="E2" s="293" t="s">
        <v>16499</v>
      </c>
      <c r="F2" s="293" t="s">
        <v>16500</v>
      </c>
      <c r="G2" s="293" t="s">
        <v>16501</v>
      </c>
      <c r="H2" s="293" t="s">
        <v>1</v>
      </c>
      <c r="I2" s="293" t="s">
        <v>2</v>
      </c>
      <c r="J2" s="293" t="s">
        <v>16659</v>
      </c>
      <c r="K2" s="295" t="s">
        <v>16514</v>
      </c>
    </row>
    <row r="3" spans="2:12">
      <c r="B3" s="296">
        <v>1</v>
      </c>
      <c r="C3" s="297" t="s">
        <v>16660</v>
      </c>
      <c r="D3" s="298">
        <v>1204</v>
      </c>
      <c r="E3" s="298">
        <v>1992</v>
      </c>
      <c r="F3" s="298">
        <v>3793</v>
      </c>
      <c r="G3" s="298">
        <v>6161</v>
      </c>
      <c r="H3" s="298">
        <v>9666</v>
      </c>
      <c r="I3" s="298">
        <v>13123</v>
      </c>
      <c r="J3" s="299">
        <f>I3/H3-1</f>
        <v>0.35764535485205884</v>
      </c>
      <c r="K3" s="300">
        <f t="shared" ref="K3:K10" si="0">I3/$I$11</f>
        <v>0.45865371172934433</v>
      </c>
      <c r="L3" s="301"/>
    </row>
    <row r="4" spans="2:12">
      <c r="B4" s="296">
        <v>2</v>
      </c>
      <c r="C4" s="297" t="s">
        <v>16661</v>
      </c>
      <c r="D4" s="298">
        <v>5202</v>
      </c>
      <c r="E4" s="298">
        <v>5660</v>
      </c>
      <c r="F4" s="298">
        <v>7229</v>
      </c>
      <c r="G4" s="298">
        <v>8718</v>
      </c>
      <c r="H4" s="298">
        <v>11536</v>
      </c>
      <c r="I4" s="298">
        <v>13720</v>
      </c>
      <c r="J4" s="299">
        <f t="shared" ref="J4:J11" si="1">I4/H4-1</f>
        <v>0.18932038834951448</v>
      </c>
      <c r="K4" s="300">
        <f t="shared" si="0"/>
        <v>0.47951908290227874</v>
      </c>
    </row>
    <row r="5" spans="2:12">
      <c r="B5" s="296">
        <v>3</v>
      </c>
      <c r="C5" s="297" t="s">
        <v>16662</v>
      </c>
      <c r="D5" s="298">
        <v>363</v>
      </c>
      <c r="E5" s="298">
        <v>350</v>
      </c>
      <c r="F5" s="298">
        <v>725</v>
      </c>
      <c r="G5" s="298">
        <v>785</v>
      </c>
      <c r="H5" s="298">
        <v>717</v>
      </c>
      <c r="I5" s="298">
        <v>828</v>
      </c>
      <c r="J5" s="299">
        <f t="shared" si="1"/>
        <v>0.15481171548117145</v>
      </c>
      <c r="K5" s="300">
        <f t="shared" si="0"/>
        <v>2.8938906752411574E-2</v>
      </c>
    </row>
    <row r="6" spans="2:12">
      <c r="B6" s="296">
        <v>4</v>
      </c>
      <c r="C6" s="297" t="s">
        <v>16663</v>
      </c>
      <c r="D6" s="298">
        <v>620</v>
      </c>
      <c r="E6" s="298">
        <v>800</v>
      </c>
      <c r="F6" s="298">
        <v>653</v>
      </c>
      <c r="G6" s="298">
        <v>548</v>
      </c>
      <c r="H6" s="298">
        <v>558</v>
      </c>
      <c r="I6" s="298">
        <v>683</v>
      </c>
      <c r="J6" s="299">
        <f t="shared" si="1"/>
        <v>0.22401433691756267</v>
      </c>
      <c r="K6" s="300">
        <f t="shared" si="0"/>
        <v>2.3871103033692158E-2</v>
      </c>
    </row>
    <row r="7" spans="2:12">
      <c r="B7" s="296">
        <v>6</v>
      </c>
      <c r="C7" s="297" t="s">
        <v>16664</v>
      </c>
      <c r="D7" s="298">
        <v>193</v>
      </c>
      <c r="E7" s="298">
        <v>152</v>
      </c>
      <c r="F7" s="298">
        <v>109</v>
      </c>
      <c r="G7" s="298">
        <v>70</v>
      </c>
      <c r="H7" s="298">
        <v>56</v>
      </c>
      <c r="I7" s="298">
        <v>41</v>
      </c>
      <c r="J7" s="299">
        <f t="shared" si="1"/>
        <v>-0.2678571428571429</v>
      </c>
      <c r="K7" s="300">
        <f t="shared" si="0"/>
        <v>1.432965189431008E-3</v>
      </c>
    </row>
    <row r="8" spans="2:12">
      <c r="B8" s="296">
        <v>7</v>
      </c>
      <c r="C8" s="297" t="s">
        <v>16665</v>
      </c>
      <c r="D8" s="298"/>
      <c r="E8" s="298">
        <v>85</v>
      </c>
      <c r="F8" s="298">
        <v>166</v>
      </c>
      <c r="G8" s="298">
        <v>138</v>
      </c>
      <c r="H8" s="298">
        <v>160</v>
      </c>
      <c r="I8" s="298">
        <v>205</v>
      </c>
      <c r="J8" s="299">
        <f t="shared" si="1"/>
        <v>0.28125</v>
      </c>
      <c r="K8" s="300">
        <f t="shared" si="0"/>
        <v>7.1648259471550398E-3</v>
      </c>
    </row>
    <row r="9" spans="2:12">
      <c r="B9" s="296">
        <v>8</v>
      </c>
      <c r="C9" s="297" t="s">
        <v>16666</v>
      </c>
      <c r="D9" s="298">
        <v>88</v>
      </c>
      <c r="E9" s="298">
        <v>47</v>
      </c>
      <c r="F9" s="298">
        <v>28</v>
      </c>
      <c r="G9" s="298">
        <v>9</v>
      </c>
      <c r="H9" s="298">
        <v>8</v>
      </c>
      <c r="I9" s="298">
        <v>6</v>
      </c>
      <c r="J9" s="299">
        <f t="shared" si="1"/>
        <v>-0.25</v>
      </c>
      <c r="K9" s="300">
        <f t="shared" si="0"/>
        <v>2.0970222284356213E-4</v>
      </c>
    </row>
    <row r="10" spans="2:12">
      <c r="B10" s="296">
        <v>9</v>
      </c>
      <c r="C10" s="297" t="s">
        <v>16667</v>
      </c>
      <c r="D10" s="298">
        <v>26</v>
      </c>
      <c r="E10" s="298">
        <v>128</v>
      </c>
      <c r="F10" s="298">
        <v>15</v>
      </c>
      <c r="G10" s="298">
        <v>6</v>
      </c>
      <c r="H10" s="298">
        <v>5</v>
      </c>
      <c r="I10" s="298">
        <v>6</v>
      </c>
      <c r="J10" s="299">
        <f t="shared" si="1"/>
        <v>0.19999999999999996</v>
      </c>
      <c r="K10" s="300">
        <f t="shared" si="0"/>
        <v>2.0970222284356213E-4</v>
      </c>
    </row>
    <row r="11" spans="2:12">
      <c r="B11" s="302"/>
      <c r="C11" s="303" t="s">
        <v>16571</v>
      </c>
      <c r="D11" s="304">
        <f t="shared" ref="D11:E11" si="2">SUM(D3:D10)</f>
        <v>7696</v>
      </c>
      <c r="E11" s="304">
        <f t="shared" si="2"/>
        <v>9214</v>
      </c>
      <c r="F11" s="304">
        <f>SUM(F3:F10)</f>
        <v>12718</v>
      </c>
      <c r="G11" s="304">
        <f>SUM(G3:G10)</f>
        <v>16435</v>
      </c>
      <c r="H11" s="304">
        <v>22706</v>
      </c>
      <c r="I11" s="304">
        <f>SUM(I3:I10)</f>
        <v>28612</v>
      </c>
      <c r="J11" s="299">
        <f t="shared" si="1"/>
        <v>0.26010746058310574</v>
      </c>
    </row>
  </sheetData>
  <phoneticPr fontId="20" type="noConversion"/>
  <pageMargins left="0.7" right="0.7" top="0.75" bottom="0.75" header="0.3" footer="0.3"/>
  <pageSetup paperSize="9" orientation="portrait" horizontalDpi="4294967295" verticalDpi="4294967295" r:id="rId1"/>
  <drawing r:id="rId2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7F2BF5-95B9-5946-9BED-D5C8CECD22A1}">
  <sheetPr>
    <tabColor rgb="FF92D050"/>
  </sheetPr>
  <dimension ref="C2:J24"/>
  <sheetViews>
    <sheetView zoomScale="78" zoomScaleNormal="78" workbookViewId="0">
      <selection activeCell="E24" sqref="E24:I24"/>
    </sheetView>
  </sheetViews>
  <sheetFormatPr defaultColWidth="9.125" defaultRowHeight="14.1"/>
  <cols>
    <col min="1" max="2" width="9.125" style="295"/>
    <col min="3" max="3" width="16.375" style="295" bestFit="1" customWidth="1"/>
    <col min="4" max="4" width="17" style="295" customWidth="1"/>
    <col min="5" max="5" width="15.875" style="295" customWidth="1"/>
    <col min="6" max="6" width="13.625" style="295" customWidth="1"/>
    <col min="7" max="9" width="12.5" style="295" customWidth="1"/>
    <col min="10" max="10" width="16.375" style="295" customWidth="1"/>
    <col min="11" max="16384" width="9.125" style="295"/>
  </cols>
  <sheetData>
    <row r="2" spans="3:10" ht="15" customHeight="1"/>
    <row r="3" spans="3:10" ht="15" customHeight="1"/>
    <row r="4" spans="3:10" ht="18" customHeight="1">
      <c r="C4" s="305" t="s">
        <v>16668</v>
      </c>
      <c r="D4" s="293" t="s">
        <v>16498</v>
      </c>
      <c r="E4" s="293" t="s">
        <v>16499</v>
      </c>
      <c r="F4" s="293" t="s">
        <v>16500</v>
      </c>
      <c r="G4" s="293" t="s">
        <v>16501</v>
      </c>
      <c r="H4" s="293" t="s">
        <v>1</v>
      </c>
      <c r="I4" s="293" t="s">
        <v>2</v>
      </c>
      <c r="J4" s="293" t="s">
        <v>16659</v>
      </c>
    </row>
    <row r="5" spans="3:10" ht="17.100000000000001">
      <c r="C5" s="309" t="s">
        <v>16669</v>
      </c>
      <c r="D5" s="307">
        <v>2995</v>
      </c>
      <c r="E5" s="307">
        <v>3495</v>
      </c>
      <c r="F5" s="307">
        <v>4672</v>
      </c>
      <c r="G5" s="307">
        <v>6381</v>
      </c>
      <c r="H5" s="307">
        <v>9034</v>
      </c>
      <c r="I5" s="307">
        <v>10820</v>
      </c>
      <c r="J5" s="308">
        <f t="shared" ref="J5:J20" si="0">H5/G5-1</f>
        <v>0.41576555398840309</v>
      </c>
    </row>
    <row r="6" spans="3:10" ht="17.100000000000001">
      <c r="C6" s="306" t="s">
        <v>16670</v>
      </c>
      <c r="D6" s="307">
        <v>1575</v>
      </c>
      <c r="E6" s="307">
        <v>1948</v>
      </c>
      <c r="F6" s="307">
        <v>2648</v>
      </c>
      <c r="G6" s="307">
        <v>3239</v>
      </c>
      <c r="H6" s="307">
        <v>4253</v>
      </c>
      <c r="I6" s="307">
        <v>5427</v>
      </c>
      <c r="J6" s="308">
        <f t="shared" si="0"/>
        <v>0.31305958629206554</v>
      </c>
    </row>
    <row r="7" spans="3:10" ht="17.100000000000001">
      <c r="C7" s="306" t="s">
        <v>16671</v>
      </c>
      <c r="D7" s="307">
        <v>278</v>
      </c>
      <c r="E7" s="307">
        <v>964</v>
      </c>
      <c r="F7" s="307">
        <v>1430</v>
      </c>
      <c r="G7" s="307">
        <v>1780</v>
      </c>
      <c r="H7" s="307">
        <v>2455</v>
      </c>
      <c r="I7" s="307">
        <v>3329</v>
      </c>
      <c r="J7" s="308">
        <f t="shared" si="0"/>
        <v>0.3792134831460674</v>
      </c>
    </row>
    <row r="8" spans="3:10" ht="17.100000000000001">
      <c r="C8" s="306" t="s">
        <v>16672</v>
      </c>
      <c r="D8" s="307">
        <v>456</v>
      </c>
      <c r="E8" s="307">
        <v>546</v>
      </c>
      <c r="F8" s="307">
        <v>731</v>
      </c>
      <c r="G8" s="307">
        <v>981</v>
      </c>
      <c r="H8" s="307">
        <v>1434</v>
      </c>
      <c r="I8" s="307">
        <v>1886</v>
      </c>
      <c r="J8" s="308">
        <f t="shared" si="0"/>
        <v>0.46177370030581044</v>
      </c>
    </row>
    <row r="9" spans="3:10" ht="17.100000000000001">
      <c r="C9" s="306" t="s">
        <v>16673</v>
      </c>
      <c r="D9" s="307">
        <v>595</v>
      </c>
      <c r="E9" s="307">
        <v>710</v>
      </c>
      <c r="F9" s="307">
        <v>824</v>
      </c>
      <c r="G9" s="307">
        <v>1024</v>
      </c>
      <c r="H9" s="307">
        <v>1419</v>
      </c>
      <c r="I9" s="307">
        <v>1789</v>
      </c>
      <c r="J9" s="308">
        <f t="shared" si="0"/>
        <v>0.3857421875</v>
      </c>
    </row>
    <row r="10" spans="3:10" ht="17.100000000000001">
      <c r="C10" s="306" t="s">
        <v>16674</v>
      </c>
      <c r="D10" s="307">
        <v>389</v>
      </c>
      <c r="E10" s="307">
        <v>436</v>
      </c>
      <c r="F10" s="307">
        <v>566</v>
      </c>
      <c r="G10" s="307">
        <v>765</v>
      </c>
      <c r="H10" s="307">
        <v>1157</v>
      </c>
      <c r="I10" s="307">
        <v>1521</v>
      </c>
      <c r="J10" s="308">
        <f t="shared" si="0"/>
        <v>0.51241830065359473</v>
      </c>
    </row>
    <row r="11" spans="3:10" ht="17.100000000000001">
      <c r="C11" s="306" t="s">
        <v>16675</v>
      </c>
      <c r="D11" s="307">
        <v>398</v>
      </c>
      <c r="E11" s="307">
        <v>487</v>
      </c>
      <c r="F11" s="307">
        <v>701</v>
      </c>
      <c r="G11" s="307">
        <v>821</v>
      </c>
      <c r="H11" s="307">
        <v>1093</v>
      </c>
      <c r="I11" s="307">
        <v>1319</v>
      </c>
      <c r="J11" s="308">
        <f t="shared" si="0"/>
        <v>0.33130328867235082</v>
      </c>
    </row>
    <row r="12" spans="3:10" ht="17.100000000000001">
      <c r="C12" s="306" t="s">
        <v>16676</v>
      </c>
      <c r="D12" s="307">
        <v>233</v>
      </c>
      <c r="E12" s="307">
        <v>293</v>
      </c>
      <c r="F12" s="307">
        <v>455</v>
      </c>
      <c r="G12" s="307">
        <v>498</v>
      </c>
      <c r="H12" s="307">
        <v>660</v>
      </c>
      <c r="I12" s="307">
        <v>844</v>
      </c>
      <c r="J12" s="308">
        <f t="shared" si="0"/>
        <v>0.32530120481927716</v>
      </c>
    </row>
    <row r="13" spans="3:10" ht="17.100000000000001">
      <c r="C13" s="306" t="s">
        <v>16677</v>
      </c>
      <c r="D13" s="307">
        <v>510</v>
      </c>
      <c r="E13" s="307">
        <v>94</v>
      </c>
      <c r="F13" s="307">
        <v>147</v>
      </c>
      <c r="G13" s="307">
        <v>244</v>
      </c>
      <c r="H13" s="307">
        <v>341</v>
      </c>
      <c r="I13" s="307">
        <v>501</v>
      </c>
      <c r="J13" s="308">
        <f t="shared" si="0"/>
        <v>0.39754098360655732</v>
      </c>
    </row>
    <row r="14" spans="3:10" ht="17.100000000000001">
      <c r="C14" s="306" t="s">
        <v>16678</v>
      </c>
      <c r="D14" s="307">
        <v>96</v>
      </c>
      <c r="E14" s="307">
        <v>128</v>
      </c>
      <c r="F14" s="307">
        <v>209</v>
      </c>
      <c r="G14" s="307">
        <v>277</v>
      </c>
      <c r="H14" s="307">
        <v>331</v>
      </c>
      <c r="I14" s="307">
        <v>418</v>
      </c>
      <c r="J14" s="308">
        <f t="shared" si="0"/>
        <v>0.19494584837545137</v>
      </c>
    </row>
    <row r="15" spans="3:10" ht="17.100000000000001">
      <c r="C15" s="306" t="s">
        <v>16679</v>
      </c>
      <c r="D15" s="307">
        <v>46</v>
      </c>
      <c r="E15" s="307">
        <v>62</v>
      </c>
      <c r="F15" s="307">
        <v>91</v>
      </c>
      <c r="G15" s="307">
        <v>128</v>
      </c>
      <c r="H15" s="307">
        <v>180</v>
      </c>
      <c r="I15" s="307">
        <v>256</v>
      </c>
      <c r="J15" s="308">
        <f t="shared" si="0"/>
        <v>0.40625</v>
      </c>
    </row>
    <row r="16" spans="3:10" ht="17.100000000000001">
      <c r="C16" s="306" t="s">
        <v>16680</v>
      </c>
      <c r="D16" s="307">
        <v>35</v>
      </c>
      <c r="E16" s="307">
        <v>40</v>
      </c>
      <c r="F16" s="307">
        <v>65</v>
      </c>
      <c r="G16" s="307">
        <v>107</v>
      </c>
      <c r="H16" s="307">
        <v>129</v>
      </c>
      <c r="I16" s="307">
        <v>197</v>
      </c>
      <c r="J16" s="308">
        <f t="shared" si="0"/>
        <v>0.20560747663551404</v>
      </c>
    </row>
    <row r="17" spans="3:10" ht="17.100000000000001">
      <c r="C17" s="306" t="s">
        <v>16681</v>
      </c>
      <c r="D17" s="307">
        <v>33</v>
      </c>
      <c r="E17" s="307">
        <v>66</v>
      </c>
      <c r="F17" s="307">
        <v>79</v>
      </c>
      <c r="G17" s="307">
        <v>100</v>
      </c>
      <c r="H17" s="307">
        <v>126</v>
      </c>
      <c r="I17" s="307">
        <v>166</v>
      </c>
      <c r="J17" s="308">
        <f t="shared" si="0"/>
        <v>0.26</v>
      </c>
    </row>
    <row r="18" spans="3:10" ht="17.100000000000001">
      <c r="C18" s="306" t="s">
        <v>16682</v>
      </c>
      <c r="D18" s="307">
        <v>39</v>
      </c>
      <c r="E18" s="307">
        <v>20</v>
      </c>
      <c r="F18" s="307">
        <v>54</v>
      </c>
      <c r="G18" s="307">
        <v>54</v>
      </c>
      <c r="H18" s="307">
        <v>46</v>
      </c>
      <c r="I18" s="307">
        <v>74</v>
      </c>
      <c r="J18" s="308">
        <f t="shared" si="0"/>
        <v>-0.14814814814814814</v>
      </c>
    </row>
    <row r="19" spans="3:10" ht="17.100000000000001">
      <c r="C19" s="306" t="s">
        <v>16683</v>
      </c>
      <c r="D19" s="307">
        <v>18</v>
      </c>
      <c r="E19" s="307">
        <v>27</v>
      </c>
      <c r="F19" s="307">
        <v>44</v>
      </c>
      <c r="G19" s="307">
        <v>36</v>
      </c>
      <c r="H19" s="307">
        <v>48</v>
      </c>
      <c r="I19" s="307">
        <v>65</v>
      </c>
      <c r="J19" s="308">
        <f t="shared" si="0"/>
        <v>0.33333333333333326</v>
      </c>
    </row>
    <row r="20" spans="3:10" ht="17.100000000000001">
      <c r="C20" s="338" t="s">
        <v>16684</v>
      </c>
      <c r="D20" s="307">
        <v>0</v>
      </c>
      <c r="E20" s="307">
        <v>0</v>
      </c>
      <c r="F20" s="307">
        <v>2</v>
      </c>
      <c r="G20" s="307">
        <v>0</v>
      </c>
      <c r="H20" s="307">
        <v>0</v>
      </c>
      <c r="I20" s="307">
        <v>0</v>
      </c>
      <c r="J20" s="308" t="e">
        <f t="shared" si="0"/>
        <v>#DIV/0!</v>
      </c>
    </row>
    <row r="24" spans="3:10">
      <c r="E24" s="339">
        <f>SUM(E5:E20)</f>
        <v>9316</v>
      </c>
      <c r="F24" s="339">
        <f t="shared" ref="F24:I24" si="1">SUM(F5:F20)</f>
        <v>12718</v>
      </c>
      <c r="G24" s="339">
        <f t="shared" si="1"/>
        <v>16435</v>
      </c>
      <c r="H24" s="339">
        <f t="shared" si="1"/>
        <v>22706</v>
      </c>
      <c r="I24" s="339">
        <f t="shared" si="1"/>
        <v>28612</v>
      </c>
    </row>
  </sheetData>
  <sortState xmlns:xlrd2="http://schemas.microsoft.com/office/spreadsheetml/2017/richdata2" ref="C5:J20">
    <sortCondition descending="1" ref="I5:I20"/>
  </sortState>
  <phoneticPr fontId="20" type="noConversion"/>
  <pageMargins left="0.7" right="0.7" top="0.75" bottom="0.75" header="0.3" footer="0.3"/>
  <pageSetup paperSize="9" orientation="portrait" horizontalDpi="4294967295" verticalDpi="4294967295" r:id="rId1"/>
  <drawing r:id="rId2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BCC6CB-5E34-5846-B236-CE4DCC9CF0E3}">
  <dimension ref="B2:AK37"/>
  <sheetViews>
    <sheetView topLeftCell="A2" workbookViewId="0">
      <pane xSplit="2" ySplit="2" topLeftCell="AD6" activePane="bottomRight" state="frozen"/>
      <selection pane="bottomRight" activeCell="AN30" sqref="AN30"/>
      <selection pane="bottomLeft" activeCell="A4" sqref="A4"/>
      <selection pane="topRight" activeCell="C2" sqref="C2"/>
    </sheetView>
  </sheetViews>
  <sheetFormatPr defaultColWidth="11" defaultRowHeight="15.95"/>
  <cols>
    <col min="1" max="1" width="3.625" customWidth="1"/>
    <col min="2" max="2" width="28.875" customWidth="1"/>
    <col min="3" max="3" width="18.625" bestFit="1" customWidth="1"/>
  </cols>
  <sheetData>
    <row r="2" spans="2:37">
      <c r="C2" s="396" t="s">
        <v>16498</v>
      </c>
      <c r="D2" s="396"/>
      <c r="E2" s="396"/>
      <c r="F2" s="396"/>
      <c r="G2" s="396"/>
      <c r="H2" s="395" t="s">
        <v>16499</v>
      </c>
      <c r="I2" s="395"/>
      <c r="J2" s="395"/>
      <c r="K2" s="395"/>
      <c r="L2" s="395"/>
      <c r="M2" s="395"/>
      <c r="N2" s="395" t="s">
        <v>16500</v>
      </c>
      <c r="O2" s="395"/>
      <c r="P2" s="395"/>
      <c r="Q2" s="395"/>
      <c r="R2" s="395"/>
      <c r="S2" s="395"/>
      <c r="T2" s="395" t="s">
        <v>16501</v>
      </c>
      <c r="U2" s="395"/>
      <c r="V2" s="395"/>
      <c r="W2" s="395"/>
      <c r="X2" s="395"/>
      <c r="Y2" s="395"/>
      <c r="Z2" s="395" t="s">
        <v>1</v>
      </c>
      <c r="AA2" s="395"/>
      <c r="AB2" s="395"/>
      <c r="AC2" s="395"/>
      <c r="AD2" s="395"/>
      <c r="AE2" s="395"/>
      <c r="AF2" s="395" t="s">
        <v>2</v>
      </c>
      <c r="AG2" s="395"/>
      <c r="AH2" s="395"/>
      <c r="AI2" s="395"/>
      <c r="AJ2" s="395"/>
      <c r="AK2" s="395"/>
    </row>
    <row r="3" spans="2:37" ht="42">
      <c r="B3" s="6" t="s">
        <v>16685</v>
      </c>
      <c r="C3" s="9" t="s">
        <v>16686</v>
      </c>
      <c r="D3" s="9" t="s">
        <v>16687</v>
      </c>
      <c r="E3" s="9" t="s">
        <v>16688</v>
      </c>
      <c r="F3" s="9" t="s">
        <v>16689</v>
      </c>
      <c r="G3" s="9" t="s">
        <v>16690</v>
      </c>
      <c r="H3" s="9" t="s">
        <v>16686</v>
      </c>
      <c r="I3" s="9" t="s">
        <v>16687</v>
      </c>
      <c r="J3" s="9" t="s">
        <v>16688</v>
      </c>
      <c r="K3" s="9" t="s">
        <v>16689</v>
      </c>
      <c r="L3" s="9" t="s">
        <v>16690</v>
      </c>
      <c r="M3" s="9" t="s">
        <v>16691</v>
      </c>
      <c r="N3" s="9" t="s">
        <v>16686</v>
      </c>
      <c r="O3" s="9" t="s">
        <v>16687</v>
      </c>
      <c r="P3" s="9" t="s">
        <v>16688</v>
      </c>
      <c r="Q3" s="9" t="s">
        <v>16689</v>
      </c>
      <c r="R3" s="9" t="s">
        <v>16690</v>
      </c>
      <c r="S3" s="9" t="s">
        <v>16691</v>
      </c>
      <c r="T3" s="9" t="s">
        <v>16686</v>
      </c>
      <c r="U3" s="9" t="s">
        <v>16687</v>
      </c>
      <c r="V3" s="9" t="s">
        <v>16688</v>
      </c>
      <c r="W3" s="9" t="s">
        <v>16689</v>
      </c>
      <c r="X3" s="9" t="s">
        <v>16690</v>
      </c>
      <c r="Y3" s="9" t="s">
        <v>16691</v>
      </c>
      <c r="Z3" s="9" t="s">
        <v>16686</v>
      </c>
      <c r="AA3" s="9" t="s">
        <v>16687</v>
      </c>
      <c r="AB3" s="9" t="s">
        <v>16688</v>
      </c>
      <c r="AC3" s="9" t="s">
        <v>16689</v>
      </c>
      <c r="AD3" s="9" t="s">
        <v>16690</v>
      </c>
      <c r="AE3" s="9" t="s">
        <v>16691</v>
      </c>
      <c r="AF3" s="9" t="s">
        <v>16686</v>
      </c>
      <c r="AG3" s="9" t="s">
        <v>16687</v>
      </c>
      <c r="AH3" s="9" t="s">
        <v>16688</v>
      </c>
      <c r="AI3" s="9" t="s">
        <v>16689</v>
      </c>
      <c r="AJ3" s="9" t="s">
        <v>16690</v>
      </c>
      <c r="AK3" s="9" t="s">
        <v>16691</v>
      </c>
    </row>
    <row r="4" spans="2:37">
      <c r="B4" s="2" t="s">
        <v>16670</v>
      </c>
      <c r="C4" s="52">
        <v>2</v>
      </c>
      <c r="D4" s="7">
        <v>1</v>
      </c>
      <c r="E4" s="7">
        <v>28</v>
      </c>
      <c r="F4" s="7">
        <v>5</v>
      </c>
      <c r="G4" s="7">
        <v>81</v>
      </c>
      <c r="H4" s="52">
        <v>2</v>
      </c>
      <c r="I4" s="7">
        <v>1</v>
      </c>
      <c r="J4" s="7">
        <v>28</v>
      </c>
      <c r="K4" s="7">
        <v>5</v>
      </c>
      <c r="L4" s="7">
        <v>80</v>
      </c>
      <c r="M4" s="115">
        <f t="shared" ref="M4:M20" si="0">SUM(H4:L4)</f>
        <v>116</v>
      </c>
      <c r="N4" s="52">
        <v>2</v>
      </c>
      <c r="O4" s="7">
        <v>1</v>
      </c>
      <c r="P4" s="7">
        <v>28</v>
      </c>
      <c r="Q4" s="7">
        <v>5</v>
      </c>
      <c r="R4" s="7">
        <v>80</v>
      </c>
      <c r="S4" s="115">
        <f t="shared" ref="S4" si="1">SUM(N4:R4)</f>
        <v>116</v>
      </c>
      <c r="T4" s="52">
        <v>2</v>
      </c>
      <c r="U4" s="7">
        <v>1</v>
      </c>
      <c r="V4" s="7">
        <v>28</v>
      </c>
      <c r="W4" s="7">
        <v>5</v>
      </c>
      <c r="X4" s="7">
        <v>81</v>
      </c>
      <c r="Y4" s="115">
        <f t="shared" ref="Y4:Y20" si="2">SUM(T4:X4)</f>
        <v>117</v>
      </c>
      <c r="Z4" s="52">
        <v>2</v>
      </c>
      <c r="AA4" s="7">
        <v>1</v>
      </c>
      <c r="AB4" s="7">
        <v>28</v>
      </c>
      <c r="AC4" s="7">
        <v>5</v>
      </c>
      <c r="AD4" s="7">
        <v>81</v>
      </c>
      <c r="AE4" s="115">
        <f t="shared" ref="AE4:AE20" si="3">SUM(Z4:AD4)</f>
        <v>117</v>
      </c>
      <c r="AF4" s="7">
        <v>2</v>
      </c>
      <c r="AG4" s="15">
        <v>1</v>
      </c>
      <c r="AH4" s="15">
        <v>27</v>
      </c>
      <c r="AI4" s="15">
        <v>5</v>
      </c>
      <c r="AJ4" s="15">
        <v>81</v>
      </c>
      <c r="AK4" s="342">
        <f t="shared" ref="AK4:AK20" si="4">SUM(AF4:AJ4)</f>
        <v>116</v>
      </c>
    </row>
    <row r="5" spans="2:37">
      <c r="B5" s="2" t="s">
        <v>16692</v>
      </c>
      <c r="C5" s="52">
        <v>1</v>
      </c>
      <c r="D5" s="52">
        <v>0</v>
      </c>
      <c r="E5" s="7">
        <v>6</v>
      </c>
      <c r="F5" s="7">
        <v>3</v>
      </c>
      <c r="G5" s="7">
        <v>51</v>
      </c>
      <c r="H5" s="116">
        <v>1</v>
      </c>
      <c r="I5" s="116">
        <v>0</v>
      </c>
      <c r="J5" s="117">
        <v>5</v>
      </c>
      <c r="K5" s="117">
        <v>3</v>
      </c>
      <c r="L5" s="117">
        <v>47</v>
      </c>
      <c r="M5" s="118">
        <v>56</v>
      </c>
      <c r="N5" s="116">
        <v>1</v>
      </c>
      <c r="O5" s="116">
        <v>0</v>
      </c>
      <c r="P5" s="117">
        <v>5</v>
      </c>
      <c r="Q5" s="117">
        <v>3</v>
      </c>
      <c r="R5" s="117">
        <v>50</v>
      </c>
      <c r="S5" s="115">
        <f t="shared" ref="S5:S17" si="5">SUM(N5:R5)</f>
        <v>59</v>
      </c>
      <c r="T5" s="116">
        <v>1</v>
      </c>
      <c r="U5" s="116">
        <v>0</v>
      </c>
      <c r="V5" s="117">
        <v>5</v>
      </c>
      <c r="W5" s="117">
        <v>3</v>
      </c>
      <c r="X5" s="117">
        <v>50</v>
      </c>
      <c r="Y5" s="115">
        <f t="shared" si="2"/>
        <v>59</v>
      </c>
      <c r="Z5" s="116">
        <v>1</v>
      </c>
      <c r="AA5" s="116">
        <v>0</v>
      </c>
      <c r="AB5" s="117">
        <v>6</v>
      </c>
      <c r="AC5" s="117">
        <v>3</v>
      </c>
      <c r="AD5" s="117">
        <v>50</v>
      </c>
      <c r="AE5" s="115">
        <f t="shared" si="3"/>
        <v>60</v>
      </c>
      <c r="AF5" s="7">
        <v>1</v>
      </c>
      <c r="AG5" s="15">
        <v>0</v>
      </c>
      <c r="AH5" s="15">
        <v>6</v>
      </c>
      <c r="AI5" s="15">
        <v>3</v>
      </c>
      <c r="AJ5" s="15">
        <v>50</v>
      </c>
      <c r="AK5" s="342">
        <f t="shared" si="4"/>
        <v>60</v>
      </c>
    </row>
    <row r="6" spans="2:37">
      <c r="B6" s="2" t="s">
        <v>16673</v>
      </c>
      <c r="C6" s="52">
        <v>2</v>
      </c>
      <c r="D6" s="52">
        <v>0</v>
      </c>
      <c r="E6" s="7">
        <v>7</v>
      </c>
      <c r="F6" s="7">
        <v>0</v>
      </c>
      <c r="G6" s="7">
        <v>26</v>
      </c>
      <c r="H6" s="52">
        <v>2</v>
      </c>
      <c r="I6" s="52">
        <v>0</v>
      </c>
      <c r="J6" s="7">
        <v>6</v>
      </c>
      <c r="K6" s="7">
        <v>0</v>
      </c>
      <c r="L6" s="7">
        <v>25</v>
      </c>
      <c r="M6" s="115">
        <f t="shared" si="0"/>
        <v>33</v>
      </c>
      <c r="N6" s="52">
        <v>2</v>
      </c>
      <c r="O6" s="52">
        <v>0</v>
      </c>
      <c r="P6" s="7">
        <v>6</v>
      </c>
      <c r="Q6" s="7">
        <v>0</v>
      </c>
      <c r="R6" s="7">
        <v>25</v>
      </c>
      <c r="S6" s="115">
        <f t="shared" si="5"/>
        <v>33</v>
      </c>
      <c r="T6" s="52">
        <v>2</v>
      </c>
      <c r="U6" s="52">
        <v>0</v>
      </c>
      <c r="V6" s="7">
        <v>6</v>
      </c>
      <c r="W6" s="7">
        <v>0</v>
      </c>
      <c r="X6" s="7">
        <v>26</v>
      </c>
      <c r="Y6" s="115">
        <f t="shared" si="2"/>
        <v>34</v>
      </c>
      <c r="Z6" s="52">
        <v>2</v>
      </c>
      <c r="AA6" s="52">
        <v>0</v>
      </c>
      <c r="AB6" s="7">
        <v>6</v>
      </c>
      <c r="AC6" s="7">
        <v>0</v>
      </c>
      <c r="AD6" s="7">
        <v>26</v>
      </c>
      <c r="AE6" s="115">
        <f t="shared" si="3"/>
        <v>34</v>
      </c>
      <c r="AF6" s="7">
        <v>2</v>
      </c>
      <c r="AG6" s="7">
        <v>0</v>
      </c>
      <c r="AH6" s="7">
        <v>6</v>
      </c>
      <c r="AI6" s="7">
        <v>0</v>
      </c>
      <c r="AJ6" s="7">
        <v>26</v>
      </c>
      <c r="AK6" s="342">
        <f t="shared" si="4"/>
        <v>34</v>
      </c>
    </row>
    <row r="7" spans="2:37">
      <c r="B7" s="2" t="s">
        <v>16679</v>
      </c>
      <c r="C7" s="52">
        <v>0</v>
      </c>
      <c r="D7" s="52">
        <v>0</v>
      </c>
      <c r="E7" s="7">
        <v>4</v>
      </c>
      <c r="F7" s="7">
        <v>0</v>
      </c>
      <c r="G7" s="7">
        <v>17</v>
      </c>
      <c r="H7" s="52">
        <v>0</v>
      </c>
      <c r="I7" s="52">
        <v>0</v>
      </c>
      <c r="J7" s="7">
        <v>4</v>
      </c>
      <c r="K7" s="7">
        <v>0</v>
      </c>
      <c r="L7" s="7">
        <v>17</v>
      </c>
      <c r="M7" s="115">
        <f t="shared" si="0"/>
        <v>21</v>
      </c>
      <c r="N7" s="52">
        <v>0</v>
      </c>
      <c r="O7" s="52">
        <v>0</v>
      </c>
      <c r="P7" s="7">
        <v>4</v>
      </c>
      <c r="Q7" s="7">
        <v>0</v>
      </c>
      <c r="R7" s="7">
        <v>17</v>
      </c>
      <c r="S7" s="115">
        <f t="shared" si="5"/>
        <v>21</v>
      </c>
      <c r="T7" s="52">
        <v>0</v>
      </c>
      <c r="U7" s="52">
        <v>0</v>
      </c>
      <c r="V7" s="7">
        <v>4</v>
      </c>
      <c r="W7" s="7">
        <v>0</v>
      </c>
      <c r="X7" s="7">
        <v>17</v>
      </c>
      <c r="Y7" s="115">
        <f t="shared" si="2"/>
        <v>21</v>
      </c>
      <c r="Z7" s="52">
        <v>0</v>
      </c>
      <c r="AA7" s="52">
        <v>0</v>
      </c>
      <c r="AB7" s="7">
        <v>4</v>
      </c>
      <c r="AC7" s="7">
        <v>0</v>
      </c>
      <c r="AD7" s="7">
        <v>17</v>
      </c>
      <c r="AE7" s="115">
        <f t="shared" si="3"/>
        <v>21</v>
      </c>
      <c r="AF7" s="7">
        <v>0</v>
      </c>
      <c r="AG7" s="7">
        <v>0</v>
      </c>
      <c r="AH7" s="7">
        <v>4</v>
      </c>
      <c r="AI7" s="7">
        <v>0</v>
      </c>
      <c r="AJ7" s="7">
        <v>17</v>
      </c>
      <c r="AK7" s="342">
        <f t="shared" si="4"/>
        <v>21</v>
      </c>
    </row>
    <row r="8" spans="2:37">
      <c r="B8" s="2" t="s">
        <v>16672</v>
      </c>
      <c r="C8" s="52">
        <v>2</v>
      </c>
      <c r="D8" s="52">
        <v>0</v>
      </c>
      <c r="E8" s="7">
        <v>20</v>
      </c>
      <c r="F8" s="7">
        <v>4</v>
      </c>
      <c r="G8" s="7">
        <v>49</v>
      </c>
      <c r="H8" s="52">
        <v>2</v>
      </c>
      <c r="I8" s="52">
        <v>0</v>
      </c>
      <c r="J8" s="7">
        <v>19</v>
      </c>
      <c r="K8" s="7">
        <v>4</v>
      </c>
      <c r="L8" s="7">
        <v>47</v>
      </c>
      <c r="M8" s="115">
        <f t="shared" si="0"/>
        <v>72</v>
      </c>
      <c r="N8" s="52">
        <v>2</v>
      </c>
      <c r="O8" s="52">
        <v>0</v>
      </c>
      <c r="P8" s="7">
        <v>19</v>
      </c>
      <c r="Q8" s="7">
        <v>4</v>
      </c>
      <c r="R8" s="7">
        <v>45</v>
      </c>
      <c r="S8" s="115">
        <f t="shared" si="5"/>
        <v>70</v>
      </c>
      <c r="T8" s="52">
        <v>2</v>
      </c>
      <c r="U8" s="52">
        <v>0</v>
      </c>
      <c r="V8" s="7">
        <v>19</v>
      </c>
      <c r="W8" s="7">
        <v>4</v>
      </c>
      <c r="X8" s="7">
        <v>45</v>
      </c>
      <c r="Y8" s="115">
        <f t="shared" si="2"/>
        <v>70</v>
      </c>
      <c r="Z8" s="52">
        <v>2</v>
      </c>
      <c r="AA8" s="52">
        <v>0</v>
      </c>
      <c r="AB8" s="7">
        <v>19</v>
      </c>
      <c r="AC8" s="7">
        <v>4</v>
      </c>
      <c r="AD8" s="7">
        <v>46</v>
      </c>
      <c r="AE8" s="115">
        <f t="shared" si="3"/>
        <v>71</v>
      </c>
      <c r="AF8" s="7">
        <v>2</v>
      </c>
      <c r="AG8" s="15">
        <v>0</v>
      </c>
      <c r="AH8" s="15">
        <v>19</v>
      </c>
      <c r="AI8" s="15">
        <v>4</v>
      </c>
      <c r="AJ8" s="15">
        <v>46</v>
      </c>
      <c r="AK8" s="342">
        <f t="shared" si="4"/>
        <v>71</v>
      </c>
    </row>
    <row r="9" spans="2:37">
      <c r="B9" s="2" t="s">
        <v>16674</v>
      </c>
      <c r="C9" s="52">
        <v>2</v>
      </c>
      <c r="D9" s="52">
        <v>0</v>
      </c>
      <c r="E9" s="7">
        <v>24</v>
      </c>
      <c r="F9" s="7">
        <v>1</v>
      </c>
      <c r="G9" s="7">
        <v>38</v>
      </c>
      <c r="H9" s="52">
        <v>2</v>
      </c>
      <c r="I9" s="52">
        <v>0</v>
      </c>
      <c r="J9" s="7">
        <v>23</v>
      </c>
      <c r="K9" s="7">
        <v>1</v>
      </c>
      <c r="L9" s="7">
        <v>32</v>
      </c>
      <c r="M9" s="115">
        <f t="shared" si="0"/>
        <v>58</v>
      </c>
      <c r="N9" s="52">
        <v>2</v>
      </c>
      <c r="O9" s="52">
        <v>0</v>
      </c>
      <c r="P9" s="7">
        <v>22</v>
      </c>
      <c r="Q9" s="7">
        <v>1</v>
      </c>
      <c r="R9" s="7">
        <v>27</v>
      </c>
      <c r="S9" s="115">
        <f t="shared" si="5"/>
        <v>52</v>
      </c>
      <c r="T9" s="52">
        <v>2</v>
      </c>
      <c r="U9" s="52">
        <v>0</v>
      </c>
      <c r="V9" s="7">
        <v>22</v>
      </c>
      <c r="W9" s="7">
        <v>1</v>
      </c>
      <c r="X9" s="7">
        <v>28</v>
      </c>
      <c r="Y9" s="115">
        <f t="shared" si="2"/>
        <v>53</v>
      </c>
      <c r="Z9" s="52">
        <v>2</v>
      </c>
      <c r="AA9" s="52">
        <v>0</v>
      </c>
      <c r="AB9" s="7">
        <v>22</v>
      </c>
      <c r="AC9" s="7">
        <v>1</v>
      </c>
      <c r="AD9" s="7">
        <v>28</v>
      </c>
      <c r="AE9" s="115">
        <f t="shared" si="3"/>
        <v>53</v>
      </c>
      <c r="AF9" s="7">
        <v>2</v>
      </c>
      <c r="AG9" s="15">
        <v>0</v>
      </c>
      <c r="AH9" s="15">
        <v>21</v>
      </c>
      <c r="AI9" s="15">
        <v>1</v>
      </c>
      <c r="AJ9" s="15">
        <v>28</v>
      </c>
      <c r="AK9" s="342">
        <f t="shared" si="4"/>
        <v>52</v>
      </c>
    </row>
    <row r="10" spans="2:37">
      <c r="B10" s="2" t="s">
        <v>16669</v>
      </c>
      <c r="C10" s="52">
        <v>2</v>
      </c>
      <c r="D10" s="52">
        <v>3</v>
      </c>
      <c r="E10" s="7">
        <v>17</v>
      </c>
      <c r="F10" s="7">
        <v>3</v>
      </c>
      <c r="G10" s="7">
        <v>62</v>
      </c>
      <c r="H10" s="52">
        <v>2</v>
      </c>
      <c r="I10" s="52">
        <v>3</v>
      </c>
      <c r="J10" s="7">
        <v>17</v>
      </c>
      <c r="K10" s="7">
        <v>2</v>
      </c>
      <c r="L10" s="7">
        <v>59</v>
      </c>
      <c r="M10" s="115">
        <f t="shared" si="0"/>
        <v>83</v>
      </c>
      <c r="N10" s="52">
        <v>2</v>
      </c>
      <c r="O10" s="52">
        <v>3</v>
      </c>
      <c r="P10" s="7">
        <v>17</v>
      </c>
      <c r="Q10" s="7">
        <v>2</v>
      </c>
      <c r="R10" s="7">
        <v>60</v>
      </c>
      <c r="S10" s="115">
        <f t="shared" si="5"/>
        <v>84</v>
      </c>
      <c r="T10" s="52">
        <v>2</v>
      </c>
      <c r="U10" s="52">
        <v>3</v>
      </c>
      <c r="V10" s="7">
        <v>17</v>
      </c>
      <c r="W10" s="7">
        <v>2</v>
      </c>
      <c r="X10" s="7">
        <v>61</v>
      </c>
      <c r="Y10" s="115">
        <f t="shared" si="2"/>
        <v>85</v>
      </c>
      <c r="Z10" s="52">
        <v>2</v>
      </c>
      <c r="AA10" s="52">
        <v>3</v>
      </c>
      <c r="AB10" s="7">
        <v>17</v>
      </c>
      <c r="AC10" s="7">
        <v>2</v>
      </c>
      <c r="AD10" s="7">
        <v>65</v>
      </c>
      <c r="AE10" s="115">
        <f t="shared" si="3"/>
        <v>89</v>
      </c>
      <c r="AF10" s="7">
        <v>2</v>
      </c>
      <c r="AG10" s="7">
        <v>2</v>
      </c>
      <c r="AH10" s="7">
        <v>18</v>
      </c>
      <c r="AI10" s="7">
        <v>2</v>
      </c>
      <c r="AJ10" s="7">
        <v>66</v>
      </c>
      <c r="AK10" s="342">
        <f t="shared" si="4"/>
        <v>90</v>
      </c>
    </row>
    <row r="11" spans="2:37">
      <c r="B11" s="2" t="s">
        <v>16675</v>
      </c>
      <c r="C11" s="52">
        <v>3</v>
      </c>
      <c r="D11" s="52">
        <v>0</v>
      </c>
      <c r="E11" s="7">
        <v>9</v>
      </c>
      <c r="F11" s="7">
        <v>1</v>
      </c>
      <c r="G11" s="7">
        <v>38</v>
      </c>
      <c r="H11" s="52">
        <v>3</v>
      </c>
      <c r="I11" s="52">
        <v>0</v>
      </c>
      <c r="J11" s="7">
        <v>8</v>
      </c>
      <c r="K11" s="7">
        <v>1</v>
      </c>
      <c r="L11" s="7">
        <v>35</v>
      </c>
      <c r="M11" s="115">
        <f t="shared" si="0"/>
        <v>47</v>
      </c>
      <c r="N11" s="52">
        <v>3</v>
      </c>
      <c r="O11" s="52">
        <v>0</v>
      </c>
      <c r="P11" s="7">
        <v>8</v>
      </c>
      <c r="Q11" s="7">
        <v>1</v>
      </c>
      <c r="R11" s="7">
        <v>34</v>
      </c>
      <c r="S11" s="115">
        <f t="shared" si="5"/>
        <v>46</v>
      </c>
      <c r="T11" s="52">
        <v>3</v>
      </c>
      <c r="U11" s="52">
        <v>0</v>
      </c>
      <c r="V11" s="7">
        <v>8</v>
      </c>
      <c r="W11" s="7">
        <v>1</v>
      </c>
      <c r="X11" s="7">
        <v>34</v>
      </c>
      <c r="Y11" s="115">
        <f t="shared" si="2"/>
        <v>46</v>
      </c>
      <c r="Z11" s="52">
        <v>3</v>
      </c>
      <c r="AA11" s="52">
        <v>0</v>
      </c>
      <c r="AB11" s="7">
        <v>8</v>
      </c>
      <c r="AC11" s="7">
        <v>1</v>
      </c>
      <c r="AD11" s="7">
        <v>34</v>
      </c>
      <c r="AE11" s="115">
        <f t="shared" si="3"/>
        <v>46</v>
      </c>
      <c r="AF11" s="7">
        <v>3</v>
      </c>
      <c r="AG11" s="15">
        <v>0</v>
      </c>
      <c r="AH11" s="15">
        <v>8</v>
      </c>
      <c r="AI11" s="15">
        <v>1</v>
      </c>
      <c r="AJ11" s="15">
        <v>36</v>
      </c>
      <c r="AK11" s="342">
        <f t="shared" si="4"/>
        <v>48</v>
      </c>
    </row>
    <row r="12" spans="2:37">
      <c r="B12" s="2" t="s">
        <v>16680</v>
      </c>
      <c r="C12" s="52">
        <v>3</v>
      </c>
      <c r="D12" s="52">
        <v>0</v>
      </c>
      <c r="E12" s="7">
        <v>6</v>
      </c>
      <c r="F12" s="7">
        <v>0</v>
      </c>
      <c r="G12" s="7">
        <v>8</v>
      </c>
      <c r="H12" s="52">
        <v>3</v>
      </c>
      <c r="I12" s="52">
        <v>0</v>
      </c>
      <c r="J12" s="7">
        <v>6</v>
      </c>
      <c r="K12" s="7">
        <v>0</v>
      </c>
      <c r="L12" s="7">
        <v>8</v>
      </c>
      <c r="M12" s="115">
        <f t="shared" si="0"/>
        <v>17</v>
      </c>
      <c r="N12" s="52">
        <v>3</v>
      </c>
      <c r="O12" s="52">
        <v>0</v>
      </c>
      <c r="P12" s="7">
        <v>6</v>
      </c>
      <c r="Q12" s="7">
        <v>0</v>
      </c>
      <c r="R12" s="7">
        <v>8</v>
      </c>
      <c r="S12" s="115">
        <f t="shared" si="5"/>
        <v>17</v>
      </c>
      <c r="T12" s="52">
        <v>3</v>
      </c>
      <c r="U12" s="52">
        <v>0</v>
      </c>
      <c r="V12" s="7">
        <v>6</v>
      </c>
      <c r="W12" s="7">
        <v>0</v>
      </c>
      <c r="X12" s="7">
        <v>8</v>
      </c>
      <c r="Y12" s="115">
        <f t="shared" si="2"/>
        <v>17</v>
      </c>
      <c r="Z12" s="52">
        <v>3</v>
      </c>
      <c r="AA12" s="52">
        <v>0</v>
      </c>
      <c r="AB12" s="7">
        <v>6</v>
      </c>
      <c r="AC12" s="7">
        <v>0</v>
      </c>
      <c r="AD12" s="7">
        <v>9</v>
      </c>
      <c r="AE12" s="115">
        <f t="shared" si="3"/>
        <v>18</v>
      </c>
      <c r="AF12" s="7">
        <v>3</v>
      </c>
      <c r="AG12" s="7">
        <v>0</v>
      </c>
      <c r="AH12" s="7">
        <v>6</v>
      </c>
      <c r="AI12" s="7">
        <v>0</v>
      </c>
      <c r="AJ12" s="7">
        <v>10</v>
      </c>
      <c r="AK12" s="342">
        <f t="shared" si="4"/>
        <v>19</v>
      </c>
    </row>
    <row r="13" spans="2:37">
      <c r="B13" s="2" t="s">
        <v>16682</v>
      </c>
      <c r="C13" s="52">
        <v>1</v>
      </c>
      <c r="D13" s="52">
        <v>0</v>
      </c>
      <c r="E13" s="7">
        <v>3</v>
      </c>
      <c r="F13" s="7">
        <v>0</v>
      </c>
      <c r="G13" s="7">
        <v>9</v>
      </c>
      <c r="H13" s="52">
        <v>1</v>
      </c>
      <c r="I13" s="52">
        <v>0</v>
      </c>
      <c r="J13" s="7">
        <v>3</v>
      </c>
      <c r="K13" s="7">
        <v>0</v>
      </c>
      <c r="L13" s="7">
        <v>9</v>
      </c>
      <c r="M13" s="115">
        <f t="shared" si="0"/>
        <v>13</v>
      </c>
      <c r="N13" s="52">
        <v>1</v>
      </c>
      <c r="O13" s="52">
        <v>0</v>
      </c>
      <c r="P13" s="7">
        <v>3</v>
      </c>
      <c r="Q13" s="7">
        <v>0</v>
      </c>
      <c r="R13" s="7">
        <v>9</v>
      </c>
      <c r="S13" s="115">
        <f t="shared" si="5"/>
        <v>13</v>
      </c>
      <c r="T13" s="52">
        <v>1</v>
      </c>
      <c r="U13" s="52">
        <v>0</v>
      </c>
      <c r="V13" s="7">
        <v>3</v>
      </c>
      <c r="W13" s="7">
        <v>0</v>
      </c>
      <c r="X13" s="7">
        <v>9</v>
      </c>
      <c r="Y13" s="115">
        <f t="shared" si="2"/>
        <v>13</v>
      </c>
      <c r="Z13" s="52">
        <v>1</v>
      </c>
      <c r="AA13" s="52">
        <v>0</v>
      </c>
      <c r="AB13" s="7">
        <v>3</v>
      </c>
      <c r="AC13" s="7">
        <v>0</v>
      </c>
      <c r="AD13" s="7">
        <v>9</v>
      </c>
      <c r="AE13" s="115">
        <f t="shared" si="3"/>
        <v>13</v>
      </c>
      <c r="AF13" s="7">
        <v>1</v>
      </c>
      <c r="AG13" s="7">
        <v>0</v>
      </c>
      <c r="AH13" s="7">
        <v>3</v>
      </c>
      <c r="AI13" s="7">
        <v>0</v>
      </c>
      <c r="AJ13" s="7">
        <v>9</v>
      </c>
      <c r="AK13" s="342">
        <f t="shared" si="4"/>
        <v>13</v>
      </c>
    </row>
    <row r="14" spans="2:37">
      <c r="B14" s="2" t="s">
        <v>16678</v>
      </c>
      <c r="C14" s="52">
        <v>2</v>
      </c>
      <c r="D14" s="52">
        <v>0</v>
      </c>
      <c r="E14" s="7">
        <v>11</v>
      </c>
      <c r="F14" s="7">
        <v>3</v>
      </c>
      <c r="G14" s="7">
        <v>25</v>
      </c>
      <c r="H14" s="52">
        <v>2</v>
      </c>
      <c r="I14" s="52">
        <v>0</v>
      </c>
      <c r="J14" s="7">
        <v>12</v>
      </c>
      <c r="K14" s="7">
        <v>3</v>
      </c>
      <c r="L14" s="7">
        <v>24</v>
      </c>
      <c r="M14" s="115">
        <f t="shared" si="0"/>
        <v>41</v>
      </c>
      <c r="N14" s="52">
        <v>2</v>
      </c>
      <c r="O14" s="52">
        <v>0</v>
      </c>
      <c r="P14" s="7">
        <v>12</v>
      </c>
      <c r="Q14" s="7">
        <v>3</v>
      </c>
      <c r="R14" s="7">
        <v>24</v>
      </c>
      <c r="S14" s="115">
        <f t="shared" si="5"/>
        <v>41</v>
      </c>
      <c r="T14" s="52">
        <v>2</v>
      </c>
      <c r="U14" s="52">
        <v>0</v>
      </c>
      <c r="V14" s="7">
        <v>12</v>
      </c>
      <c r="W14" s="7">
        <v>3</v>
      </c>
      <c r="X14" s="7">
        <v>24</v>
      </c>
      <c r="Y14" s="115">
        <f t="shared" si="2"/>
        <v>41</v>
      </c>
      <c r="Z14" s="52">
        <v>2</v>
      </c>
      <c r="AA14" s="52">
        <v>0</v>
      </c>
      <c r="AB14" s="7">
        <v>12</v>
      </c>
      <c r="AC14" s="7">
        <v>3</v>
      </c>
      <c r="AD14" s="7">
        <v>25</v>
      </c>
      <c r="AE14" s="115">
        <f t="shared" si="3"/>
        <v>42</v>
      </c>
      <c r="AF14" s="7">
        <v>2</v>
      </c>
      <c r="AG14" s="7">
        <v>0</v>
      </c>
      <c r="AH14" s="7">
        <v>12</v>
      </c>
      <c r="AI14" s="7">
        <v>3</v>
      </c>
      <c r="AJ14" s="7">
        <v>25</v>
      </c>
      <c r="AK14" s="342">
        <f t="shared" si="4"/>
        <v>42</v>
      </c>
    </row>
    <row r="15" spans="2:37">
      <c r="B15" s="2" t="s">
        <v>16681</v>
      </c>
      <c r="C15" s="52">
        <v>2</v>
      </c>
      <c r="D15" s="52">
        <v>0</v>
      </c>
      <c r="E15" s="7">
        <v>10</v>
      </c>
      <c r="F15" s="7">
        <v>2</v>
      </c>
      <c r="G15" s="7">
        <v>16</v>
      </c>
      <c r="H15" s="52">
        <v>2</v>
      </c>
      <c r="I15" s="52">
        <v>0</v>
      </c>
      <c r="J15" s="7">
        <v>10</v>
      </c>
      <c r="K15" s="7">
        <v>2</v>
      </c>
      <c r="L15" s="7">
        <v>14</v>
      </c>
      <c r="M15" s="115">
        <f t="shared" si="0"/>
        <v>28</v>
      </c>
      <c r="N15" s="52">
        <v>2</v>
      </c>
      <c r="O15" s="52">
        <v>0</v>
      </c>
      <c r="P15" s="7">
        <v>10</v>
      </c>
      <c r="Q15" s="7">
        <v>2</v>
      </c>
      <c r="R15" s="7">
        <v>12</v>
      </c>
      <c r="S15" s="115">
        <f t="shared" si="5"/>
        <v>26</v>
      </c>
      <c r="T15" s="52">
        <v>2</v>
      </c>
      <c r="U15" s="52">
        <v>0</v>
      </c>
      <c r="V15" s="7">
        <v>10</v>
      </c>
      <c r="W15" s="7">
        <v>2</v>
      </c>
      <c r="X15" s="7">
        <v>12</v>
      </c>
      <c r="Y15" s="115">
        <f t="shared" si="2"/>
        <v>26</v>
      </c>
      <c r="Z15" s="52">
        <v>2</v>
      </c>
      <c r="AA15" s="52">
        <v>0</v>
      </c>
      <c r="AB15" s="7">
        <v>11</v>
      </c>
      <c r="AC15" s="7">
        <v>2</v>
      </c>
      <c r="AD15" s="7">
        <v>12</v>
      </c>
      <c r="AE15" s="115">
        <f t="shared" si="3"/>
        <v>27</v>
      </c>
      <c r="AF15" s="7">
        <v>2</v>
      </c>
      <c r="AG15" s="7">
        <v>0</v>
      </c>
      <c r="AH15" s="7">
        <v>11</v>
      </c>
      <c r="AI15" s="7">
        <v>2</v>
      </c>
      <c r="AJ15" s="7">
        <v>12</v>
      </c>
      <c r="AK15" s="342">
        <f t="shared" si="4"/>
        <v>27</v>
      </c>
    </row>
    <row r="16" spans="2:37">
      <c r="B16" s="2" t="s">
        <v>16676</v>
      </c>
      <c r="C16" s="52">
        <v>3</v>
      </c>
      <c r="D16" s="52">
        <v>0</v>
      </c>
      <c r="E16" s="7">
        <v>4</v>
      </c>
      <c r="F16" s="7">
        <v>1</v>
      </c>
      <c r="G16" s="7">
        <v>38</v>
      </c>
      <c r="H16" s="116">
        <v>3</v>
      </c>
      <c r="I16" s="116">
        <v>0</v>
      </c>
      <c r="J16" s="117">
        <v>3</v>
      </c>
      <c r="K16" s="117">
        <v>1</v>
      </c>
      <c r="L16" s="117">
        <v>41</v>
      </c>
      <c r="M16" s="118">
        <v>48</v>
      </c>
      <c r="N16" s="116">
        <v>3</v>
      </c>
      <c r="O16" s="116">
        <v>0</v>
      </c>
      <c r="P16" s="117">
        <v>4</v>
      </c>
      <c r="Q16" s="117">
        <v>1</v>
      </c>
      <c r="R16" s="117">
        <v>40</v>
      </c>
      <c r="S16" s="115">
        <f t="shared" si="5"/>
        <v>48</v>
      </c>
      <c r="T16" s="116">
        <v>3</v>
      </c>
      <c r="U16" s="116">
        <v>0</v>
      </c>
      <c r="V16" s="117">
        <v>4</v>
      </c>
      <c r="W16" s="117">
        <v>1</v>
      </c>
      <c r="X16" s="117">
        <v>41</v>
      </c>
      <c r="Y16" s="115">
        <f t="shared" si="2"/>
        <v>49</v>
      </c>
      <c r="Z16" s="116">
        <v>3</v>
      </c>
      <c r="AA16" s="116">
        <v>0</v>
      </c>
      <c r="AB16" s="117">
        <v>5</v>
      </c>
      <c r="AC16" s="117">
        <v>1</v>
      </c>
      <c r="AD16" s="117">
        <v>41</v>
      </c>
      <c r="AE16" s="115">
        <f t="shared" si="3"/>
        <v>50</v>
      </c>
      <c r="AF16" s="7">
        <v>3</v>
      </c>
      <c r="AG16" s="7">
        <v>0</v>
      </c>
      <c r="AH16" s="7">
        <v>5</v>
      </c>
      <c r="AI16" s="7">
        <v>1</v>
      </c>
      <c r="AJ16" s="7">
        <v>41</v>
      </c>
      <c r="AK16" s="342">
        <f t="shared" si="4"/>
        <v>50</v>
      </c>
    </row>
    <row r="17" spans="2:37">
      <c r="B17" s="2" t="s">
        <v>16683</v>
      </c>
      <c r="C17" s="52">
        <v>1</v>
      </c>
      <c r="D17" s="52">
        <v>0</v>
      </c>
      <c r="E17" s="7">
        <v>3</v>
      </c>
      <c r="F17" s="7">
        <v>0</v>
      </c>
      <c r="G17" s="7">
        <v>16</v>
      </c>
      <c r="H17" s="52">
        <v>1</v>
      </c>
      <c r="I17" s="52">
        <v>0</v>
      </c>
      <c r="J17" s="7">
        <v>3</v>
      </c>
      <c r="K17" s="7">
        <v>0</v>
      </c>
      <c r="L17" s="7">
        <v>15</v>
      </c>
      <c r="M17" s="115">
        <f t="shared" si="0"/>
        <v>19</v>
      </c>
      <c r="N17" s="52">
        <v>1</v>
      </c>
      <c r="O17" s="52">
        <v>0</v>
      </c>
      <c r="P17" s="7">
        <v>3</v>
      </c>
      <c r="Q17" s="7">
        <v>0</v>
      </c>
      <c r="R17" s="7">
        <v>16</v>
      </c>
      <c r="S17" s="115">
        <f t="shared" si="5"/>
        <v>20</v>
      </c>
      <c r="T17" s="52">
        <v>1</v>
      </c>
      <c r="U17" s="52">
        <v>0</v>
      </c>
      <c r="V17" s="7">
        <v>3</v>
      </c>
      <c r="W17" s="7">
        <v>0</v>
      </c>
      <c r="X17" s="7">
        <v>16</v>
      </c>
      <c r="Y17" s="115">
        <f t="shared" si="2"/>
        <v>20</v>
      </c>
      <c r="Z17" s="52">
        <v>1</v>
      </c>
      <c r="AA17" s="52">
        <v>0</v>
      </c>
      <c r="AB17" s="7">
        <v>4</v>
      </c>
      <c r="AC17" s="7">
        <v>0</v>
      </c>
      <c r="AD17" s="7">
        <v>16</v>
      </c>
      <c r="AE17" s="115">
        <f t="shared" si="3"/>
        <v>21</v>
      </c>
      <c r="AF17" s="7">
        <v>1</v>
      </c>
      <c r="AG17" s="7">
        <v>0</v>
      </c>
      <c r="AH17" s="7">
        <v>4</v>
      </c>
      <c r="AI17" s="7">
        <v>0</v>
      </c>
      <c r="AJ17" s="7">
        <v>16</v>
      </c>
      <c r="AK17" s="342">
        <f t="shared" si="4"/>
        <v>21</v>
      </c>
    </row>
    <row r="18" spans="2:37">
      <c r="B18" s="2" t="s">
        <v>16693</v>
      </c>
      <c r="C18" s="52">
        <v>2</v>
      </c>
      <c r="D18" s="52">
        <v>1</v>
      </c>
      <c r="E18" s="7">
        <v>9</v>
      </c>
      <c r="F18" s="7">
        <v>2</v>
      </c>
      <c r="G18" s="7">
        <v>80</v>
      </c>
      <c r="H18" s="52">
        <v>2</v>
      </c>
      <c r="I18" s="52">
        <v>1</v>
      </c>
      <c r="J18" s="7">
        <v>9</v>
      </c>
      <c r="K18" s="7">
        <v>2</v>
      </c>
      <c r="L18" s="7">
        <v>74</v>
      </c>
      <c r="M18" s="115">
        <f t="shared" si="0"/>
        <v>88</v>
      </c>
      <c r="N18" s="52">
        <v>2</v>
      </c>
      <c r="O18" s="52">
        <v>1</v>
      </c>
      <c r="P18" s="7">
        <v>8</v>
      </c>
      <c r="Q18" s="7">
        <v>2</v>
      </c>
      <c r="R18" s="7">
        <v>75</v>
      </c>
      <c r="S18" s="115">
        <f t="shared" ref="S18:S20" si="6">SUM(N18:R18)</f>
        <v>88</v>
      </c>
      <c r="T18" s="52">
        <v>2</v>
      </c>
      <c r="U18" s="52">
        <v>1</v>
      </c>
      <c r="V18" s="7">
        <v>8</v>
      </c>
      <c r="W18" s="7">
        <v>2</v>
      </c>
      <c r="X18" s="7">
        <v>74</v>
      </c>
      <c r="Y18" s="115">
        <f t="shared" si="2"/>
        <v>87</v>
      </c>
      <c r="Z18" s="52">
        <v>2</v>
      </c>
      <c r="AA18" s="52">
        <v>1</v>
      </c>
      <c r="AB18" s="7">
        <v>8</v>
      </c>
      <c r="AC18" s="7">
        <v>2</v>
      </c>
      <c r="AD18" s="7">
        <v>78</v>
      </c>
      <c r="AE18" s="115">
        <f t="shared" si="3"/>
        <v>91</v>
      </c>
      <c r="AF18" s="7">
        <v>2</v>
      </c>
      <c r="AG18" s="7">
        <v>1</v>
      </c>
      <c r="AH18" s="7">
        <v>8</v>
      </c>
      <c r="AI18" s="7">
        <v>2</v>
      </c>
      <c r="AJ18" s="7">
        <v>78</v>
      </c>
      <c r="AK18" s="342">
        <f t="shared" si="4"/>
        <v>91</v>
      </c>
    </row>
    <row r="19" spans="2:37">
      <c r="B19" s="2" t="s">
        <v>16677</v>
      </c>
      <c r="C19" s="52">
        <v>3</v>
      </c>
      <c r="D19" s="52">
        <v>0</v>
      </c>
      <c r="E19" s="7">
        <v>0</v>
      </c>
      <c r="F19" s="7">
        <v>0</v>
      </c>
      <c r="G19" s="7">
        <v>29</v>
      </c>
      <c r="H19" s="52">
        <v>3</v>
      </c>
      <c r="I19" s="52">
        <v>0</v>
      </c>
      <c r="J19" s="7">
        <v>0</v>
      </c>
      <c r="K19" s="7">
        <v>0</v>
      </c>
      <c r="L19" s="7">
        <v>26</v>
      </c>
      <c r="M19" s="115">
        <f t="shared" si="0"/>
        <v>29</v>
      </c>
      <c r="N19" s="52">
        <v>3</v>
      </c>
      <c r="O19" s="52">
        <v>0</v>
      </c>
      <c r="P19" s="7">
        <v>0</v>
      </c>
      <c r="Q19" s="7">
        <v>0</v>
      </c>
      <c r="R19" s="7">
        <v>26</v>
      </c>
      <c r="S19" s="115">
        <f t="shared" si="6"/>
        <v>29</v>
      </c>
      <c r="T19" s="52">
        <v>3</v>
      </c>
      <c r="U19" s="52">
        <v>0</v>
      </c>
      <c r="V19" s="7">
        <v>0</v>
      </c>
      <c r="W19" s="7">
        <v>0</v>
      </c>
      <c r="X19" s="7">
        <v>27</v>
      </c>
      <c r="Y19" s="115">
        <f t="shared" si="2"/>
        <v>30</v>
      </c>
      <c r="Z19" s="52">
        <v>3</v>
      </c>
      <c r="AA19" s="52">
        <v>0</v>
      </c>
      <c r="AB19" s="7">
        <v>0</v>
      </c>
      <c r="AC19" s="7">
        <v>0</v>
      </c>
      <c r="AD19" s="7">
        <v>28</v>
      </c>
      <c r="AE19" s="115">
        <f t="shared" si="3"/>
        <v>31</v>
      </c>
      <c r="AF19" s="7">
        <v>3</v>
      </c>
      <c r="AG19" s="7">
        <v>0</v>
      </c>
      <c r="AH19" s="7">
        <v>1</v>
      </c>
      <c r="AI19" s="7">
        <v>0</v>
      </c>
      <c r="AJ19" s="7">
        <v>28</v>
      </c>
      <c r="AK19" s="342">
        <f t="shared" si="4"/>
        <v>32</v>
      </c>
    </row>
    <row r="20" spans="2:37">
      <c r="B20" s="9" t="s">
        <v>16571</v>
      </c>
      <c r="C20" s="53">
        <f t="shared" ref="C20:L20" si="7">SUM(C4:C19)</f>
        <v>31</v>
      </c>
      <c r="D20" s="53">
        <f t="shared" si="7"/>
        <v>5</v>
      </c>
      <c r="E20" s="53">
        <f t="shared" si="7"/>
        <v>161</v>
      </c>
      <c r="F20" s="53">
        <f t="shared" si="7"/>
        <v>25</v>
      </c>
      <c r="G20" s="53">
        <f t="shared" si="7"/>
        <v>583</v>
      </c>
      <c r="H20" s="53">
        <f t="shared" si="7"/>
        <v>31</v>
      </c>
      <c r="I20" s="53">
        <f t="shared" si="7"/>
        <v>5</v>
      </c>
      <c r="J20" s="53">
        <f t="shared" si="7"/>
        <v>156</v>
      </c>
      <c r="K20" s="53">
        <f t="shared" si="7"/>
        <v>24</v>
      </c>
      <c r="L20" s="53">
        <f t="shared" si="7"/>
        <v>553</v>
      </c>
      <c r="M20" s="15">
        <f t="shared" si="0"/>
        <v>769</v>
      </c>
      <c r="N20" s="53">
        <f t="shared" ref="N20:R20" si="8">SUM(N4:N19)</f>
        <v>31</v>
      </c>
      <c r="O20" s="53">
        <f t="shared" si="8"/>
        <v>5</v>
      </c>
      <c r="P20" s="53">
        <f t="shared" si="8"/>
        <v>155</v>
      </c>
      <c r="Q20" s="53">
        <f t="shared" si="8"/>
        <v>24</v>
      </c>
      <c r="R20" s="53">
        <f t="shared" si="8"/>
        <v>548</v>
      </c>
      <c r="S20" s="15">
        <f t="shared" si="6"/>
        <v>763</v>
      </c>
      <c r="T20" s="53">
        <f t="shared" ref="T20:X20" si="9">SUM(T4:T19)</f>
        <v>31</v>
      </c>
      <c r="U20" s="53">
        <f t="shared" si="9"/>
        <v>5</v>
      </c>
      <c r="V20" s="53">
        <f t="shared" si="9"/>
        <v>155</v>
      </c>
      <c r="W20" s="53">
        <f t="shared" si="9"/>
        <v>24</v>
      </c>
      <c r="X20" s="53">
        <f t="shared" si="9"/>
        <v>553</v>
      </c>
      <c r="Y20" s="15">
        <f t="shared" si="2"/>
        <v>768</v>
      </c>
      <c r="Z20" s="53">
        <f t="shared" ref="Z20:AD20" si="10">SUM(Z4:Z19)</f>
        <v>31</v>
      </c>
      <c r="AA20" s="53">
        <f t="shared" si="10"/>
        <v>5</v>
      </c>
      <c r="AB20" s="53">
        <f t="shared" si="10"/>
        <v>159</v>
      </c>
      <c r="AC20" s="53">
        <f t="shared" si="10"/>
        <v>24</v>
      </c>
      <c r="AD20" s="53">
        <f t="shared" si="10"/>
        <v>565</v>
      </c>
      <c r="AE20" s="15">
        <f t="shared" si="3"/>
        <v>784</v>
      </c>
      <c r="AF20" s="343">
        <f t="shared" ref="AF20:AJ20" si="11">SUM(AF4:AF19)</f>
        <v>31</v>
      </c>
      <c r="AG20" s="343">
        <f t="shared" si="11"/>
        <v>4</v>
      </c>
      <c r="AH20" s="343">
        <f t="shared" si="11"/>
        <v>159</v>
      </c>
      <c r="AI20" s="343">
        <f t="shared" si="11"/>
        <v>24</v>
      </c>
      <c r="AJ20" s="343">
        <f t="shared" si="11"/>
        <v>569</v>
      </c>
      <c r="AK20" s="15">
        <f t="shared" si="4"/>
        <v>787</v>
      </c>
    </row>
    <row r="22" spans="2:37">
      <c r="M22" s="136">
        <f>SUM(M4:M19)</f>
        <v>769</v>
      </c>
    </row>
    <row r="23" spans="2:37">
      <c r="B23" s="119" t="s">
        <v>16694</v>
      </c>
      <c r="C23" s="119" t="s">
        <v>16695</v>
      </c>
    </row>
    <row r="24" spans="2:37">
      <c r="B24" s="114" t="str" cm="1">
        <f t="array" ref="B24:B29">TRANSPOSE(H3:M3)</f>
        <v>Public</v>
      </c>
      <c r="C24" s="72" cm="1">
        <f t="array" ref="C24:C29">TRANSPOSE(AF20:AK20)</f>
        <v>31</v>
      </c>
    </row>
    <row r="25" spans="2:37">
      <c r="B25" s="114" t="str">
        <v>Public (Foreign)</v>
      </c>
      <c r="C25" s="72">
        <v>4</v>
      </c>
    </row>
    <row r="26" spans="2:37">
      <c r="B26" s="114" t="str">
        <v>Community</v>
      </c>
      <c r="C26" s="72">
        <v>159</v>
      </c>
    </row>
    <row r="27" spans="2:37">
      <c r="B27" s="114" t="str">
        <v>Campus</v>
      </c>
      <c r="C27" s="72">
        <v>24</v>
      </c>
    </row>
    <row r="28" spans="2:37">
      <c r="B28" s="114" t="str">
        <v>Commercial</v>
      </c>
      <c r="C28" s="72">
        <v>569</v>
      </c>
    </row>
    <row r="29" spans="2:37">
      <c r="B29" s="114" t="str">
        <v>Total No. of Authorised Stations</v>
      </c>
      <c r="C29" s="72">
        <v>787</v>
      </c>
    </row>
    <row r="31" spans="2:37">
      <c r="B31" s="82" t="s">
        <v>16694</v>
      </c>
      <c r="C31" s="82" t="s">
        <v>16695</v>
      </c>
    </row>
    <row r="32" spans="2:37">
      <c r="B32" s="121" t="s">
        <v>16691</v>
      </c>
      <c r="C32" s="120">
        <f>C29</f>
        <v>787</v>
      </c>
    </row>
    <row r="33" spans="2:3">
      <c r="B33" s="121" t="s">
        <v>16690</v>
      </c>
      <c r="C33" s="120">
        <f>C28</f>
        <v>569</v>
      </c>
    </row>
    <row r="34" spans="2:3">
      <c r="B34" s="121" t="s">
        <v>16688</v>
      </c>
      <c r="C34" s="120">
        <f>C26</f>
        <v>159</v>
      </c>
    </row>
    <row r="35" spans="2:3">
      <c r="B35" s="121" t="s">
        <v>16686</v>
      </c>
      <c r="C35" s="120">
        <f>C24</f>
        <v>31</v>
      </c>
    </row>
    <row r="36" spans="2:3">
      <c r="B36" s="121" t="s">
        <v>16689</v>
      </c>
      <c r="C36" s="120">
        <f>C27</f>
        <v>24</v>
      </c>
    </row>
    <row r="37" spans="2:3">
      <c r="B37" s="121" t="s">
        <v>16687</v>
      </c>
      <c r="C37" s="120">
        <f>C25</f>
        <v>4</v>
      </c>
    </row>
  </sheetData>
  <sortState xmlns:xlrd2="http://schemas.microsoft.com/office/spreadsheetml/2017/richdata2" ref="B32:C37">
    <sortCondition descending="1" ref="C32:C37"/>
  </sortState>
  <mergeCells count="6">
    <mergeCell ref="AF2:AK2"/>
    <mergeCell ref="C2:G2"/>
    <mergeCell ref="H2:M2"/>
    <mergeCell ref="N2:S2"/>
    <mergeCell ref="T2:Y2"/>
    <mergeCell ref="Z2:AE2"/>
  </mergeCells>
  <pageMargins left="0.7" right="0.7" top="0.75" bottom="0.75" header="0.3" footer="0.3"/>
  <drawing r:id="rId1"/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6E8970-0568-E74D-8377-D89A2E9AB591}">
  <dimension ref="A1:T42"/>
  <sheetViews>
    <sheetView zoomScaleNormal="100" workbookViewId="0">
      <pane xSplit="1" ySplit="3" topLeftCell="M4" activePane="bottomRight" state="frozen"/>
      <selection pane="bottomRight" activeCell="S31" sqref="S31"/>
      <selection pane="bottomLeft" activeCell="A4" sqref="A4"/>
      <selection pane="topRight" activeCell="B1" sqref="B1"/>
    </sheetView>
  </sheetViews>
  <sheetFormatPr defaultColWidth="11" defaultRowHeight="15.95"/>
  <cols>
    <col min="1" max="1" width="14" customWidth="1"/>
    <col min="2" max="3" width="13.125" customWidth="1"/>
    <col min="4" max="5" width="12.125" customWidth="1"/>
    <col min="6" max="7" width="11.375" customWidth="1"/>
    <col min="8" max="8" width="12.5" customWidth="1"/>
    <col min="9" max="9" width="13" customWidth="1"/>
    <col min="10" max="11" width="12.625" customWidth="1"/>
    <col min="12" max="12" width="13.875" customWidth="1"/>
    <col min="13" max="13" width="12.875" customWidth="1"/>
    <col min="14" max="16" width="6.5" customWidth="1"/>
    <col min="17" max="17" width="12.125" customWidth="1"/>
    <col min="18" max="18" width="13.5" customWidth="1"/>
    <col min="20" max="20" width="12" customWidth="1"/>
    <col min="21" max="21" width="8.125" customWidth="1"/>
  </cols>
  <sheetData>
    <row r="1" spans="1:20">
      <c r="B1" s="158"/>
      <c r="C1" s="158"/>
      <c r="D1" s="158"/>
      <c r="E1" s="158"/>
    </row>
    <row r="2" spans="1:20" ht="23.1" customHeight="1">
      <c r="B2" s="398" t="s">
        <v>16498</v>
      </c>
      <c r="C2" s="398"/>
      <c r="D2" s="397" t="s">
        <v>16499</v>
      </c>
      <c r="E2" s="397"/>
      <c r="F2" s="399" t="s">
        <v>16500</v>
      </c>
      <c r="G2" s="399"/>
      <c r="H2" s="397" t="s">
        <v>16501</v>
      </c>
      <c r="I2" s="397"/>
      <c r="J2" s="399" t="s">
        <v>1</v>
      </c>
      <c r="K2" s="399"/>
      <c r="L2" s="397" t="s">
        <v>2</v>
      </c>
      <c r="M2" s="397"/>
    </row>
    <row r="3" spans="1:20" ht="42">
      <c r="A3" s="9" t="s">
        <v>16696</v>
      </c>
      <c r="B3" s="9" t="s">
        <v>16697</v>
      </c>
      <c r="C3" s="9" t="s">
        <v>16698</v>
      </c>
      <c r="D3" s="9" t="s">
        <v>16699</v>
      </c>
      <c r="E3" s="9" t="s">
        <v>16700</v>
      </c>
      <c r="F3" s="9" t="s">
        <v>16701</v>
      </c>
      <c r="G3" s="9" t="s">
        <v>16702</v>
      </c>
      <c r="H3" s="9" t="s">
        <v>16701</v>
      </c>
      <c r="I3" s="9" t="s">
        <v>16702</v>
      </c>
      <c r="J3" s="9" t="s">
        <v>16703</v>
      </c>
      <c r="K3" s="9" t="s">
        <v>16704</v>
      </c>
      <c r="L3" s="9" t="s">
        <v>16705</v>
      </c>
      <c r="M3" s="9" t="s">
        <v>16706</v>
      </c>
      <c r="Q3" s="157" t="s">
        <v>16696</v>
      </c>
      <c r="R3" s="157" t="s">
        <v>16705</v>
      </c>
      <c r="S3" s="157" t="s">
        <v>16706</v>
      </c>
      <c r="T3" s="157" t="s">
        <v>16707</v>
      </c>
    </row>
    <row r="4" spans="1:20">
      <c r="A4" s="2" t="s">
        <v>16670</v>
      </c>
      <c r="B4" s="52">
        <v>117</v>
      </c>
      <c r="C4" s="52">
        <v>86</v>
      </c>
      <c r="D4" s="52">
        <v>116</v>
      </c>
      <c r="E4" s="52">
        <v>85</v>
      </c>
      <c r="F4" s="52">
        <v>116</v>
      </c>
      <c r="G4" s="52">
        <v>85</v>
      </c>
      <c r="H4" s="52">
        <v>117</v>
      </c>
      <c r="I4" s="52">
        <v>87</v>
      </c>
      <c r="J4" s="52">
        <v>117</v>
      </c>
      <c r="K4" s="52">
        <v>89</v>
      </c>
      <c r="L4" s="52">
        <v>116</v>
      </c>
      <c r="M4" s="52">
        <v>90</v>
      </c>
      <c r="Q4" s="2" t="s">
        <v>16670</v>
      </c>
      <c r="R4" s="52">
        <v>116</v>
      </c>
      <c r="S4" s="52">
        <v>90</v>
      </c>
      <c r="T4" s="52">
        <f>R4-S4</f>
        <v>26</v>
      </c>
    </row>
    <row r="5" spans="1:20">
      <c r="A5" s="2" t="s">
        <v>16692</v>
      </c>
      <c r="B5" s="52">
        <v>61</v>
      </c>
      <c r="C5" s="52">
        <v>48</v>
      </c>
      <c r="D5" s="52">
        <v>56</v>
      </c>
      <c r="E5" s="52">
        <v>43</v>
      </c>
      <c r="F5" s="52">
        <v>59</v>
      </c>
      <c r="G5" s="52">
        <v>46</v>
      </c>
      <c r="H5" s="52">
        <v>59</v>
      </c>
      <c r="I5" s="52">
        <v>46</v>
      </c>
      <c r="J5" s="52">
        <v>60</v>
      </c>
      <c r="K5" s="52">
        <v>47</v>
      </c>
      <c r="L5" s="52">
        <v>60</v>
      </c>
      <c r="M5" s="52">
        <v>47</v>
      </c>
      <c r="Q5" s="2" t="s">
        <v>16693</v>
      </c>
      <c r="R5" s="52">
        <v>91</v>
      </c>
      <c r="S5" s="52">
        <v>59</v>
      </c>
      <c r="T5" s="52">
        <f t="shared" ref="T5:T19" si="0">R5-S5</f>
        <v>32</v>
      </c>
    </row>
    <row r="6" spans="1:20">
      <c r="A6" s="2" t="s">
        <v>16673</v>
      </c>
      <c r="B6" s="52">
        <v>35</v>
      </c>
      <c r="C6" s="52">
        <v>28</v>
      </c>
      <c r="D6" s="52">
        <v>33</v>
      </c>
      <c r="E6" s="52">
        <v>26</v>
      </c>
      <c r="F6" s="52">
        <v>33</v>
      </c>
      <c r="G6" s="52">
        <v>26</v>
      </c>
      <c r="H6" s="52">
        <v>34</v>
      </c>
      <c r="I6" s="52">
        <v>26</v>
      </c>
      <c r="J6" s="52">
        <v>34</v>
      </c>
      <c r="K6" s="52">
        <v>27</v>
      </c>
      <c r="L6" s="52">
        <v>34</v>
      </c>
      <c r="M6" s="52">
        <v>27</v>
      </c>
      <c r="Q6" s="2" t="s">
        <v>16669</v>
      </c>
      <c r="R6" s="52">
        <v>90</v>
      </c>
      <c r="S6" s="52">
        <v>78</v>
      </c>
      <c r="T6" s="52">
        <f t="shared" si="0"/>
        <v>12</v>
      </c>
    </row>
    <row r="7" spans="1:20">
      <c r="A7" s="2" t="s">
        <v>16679</v>
      </c>
      <c r="B7" s="52">
        <v>21</v>
      </c>
      <c r="C7" s="52">
        <v>12</v>
      </c>
      <c r="D7" s="52">
        <v>21</v>
      </c>
      <c r="E7" s="52">
        <v>12</v>
      </c>
      <c r="F7" s="52">
        <v>21</v>
      </c>
      <c r="G7" s="52">
        <v>13</v>
      </c>
      <c r="H7" s="52">
        <v>21</v>
      </c>
      <c r="I7" s="52">
        <v>13</v>
      </c>
      <c r="J7" s="52">
        <v>21</v>
      </c>
      <c r="K7" s="52">
        <v>13</v>
      </c>
      <c r="L7" s="52">
        <v>21</v>
      </c>
      <c r="M7" s="52">
        <v>13</v>
      </c>
      <c r="Q7" s="2" t="s">
        <v>16672</v>
      </c>
      <c r="R7" s="52">
        <v>71</v>
      </c>
      <c r="S7" s="52">
        <v>51</v>
      </c>
      <c r="T7" s="52">
        <f t="shared" si="0"/>
        <v>20</v>
      </c>
    </row>
    <row r="8" spans="1:20">
      <c r="A8" s="2" t="s">
        <v>16672</v>
      </c>
      <c r="B8" s="52">
        <v>75</v>
      </c>
      <c r="C8" s="52">
        <v>48</v>
      </c>
      <c r="D8" s="52">
        <v>72</v>
      </c>
      <c r="E8" s="52">
        <v>45</v>
      </c>
      <c r="F8" s="52">
        <v>70</v>
      </c>
      <c r="G8" s="52">
        <v>51</v>
      </c>
      <c r="H8" s="52">
        <v>70</v>
      </c>
      <c r="I8" s="52">
        <v>51</v>
      </c>
      <c r="J8" s="52">
        <v>71</v>
      </c>
      <c r="K8" s="52">
        <v>51</v>
      </c>
      <c r="L8" s="52">
        <v>71</v>
      </c>
      <c r="M8" s="52">
        <v>51</v>
      </c>
      <c r="Q8" s="2" t="s">
        <v>16692</v>
      </c>
      <c r="R8" s="52">
        <v>60</v>
      </c>
      <c r="S8" s="52">
        <v>47</v>
      </c>
      <c r="T8" s="52">
        <f t="shared" si="0"/>
        <v>13</v>
      </c>
    </row>
    <row r="9" spans="1:20">
      <c r="A9" s="2" t="s">
        <v>16674</v>
      </c>
      <c r="B9" s="52">
        <v>65</v>
      </c>
      <c r="C9" s="52">
        <v>46</v>
      </c>
      <c r="D9" s="52">
        <v>58</v>
      </c>
      <c r="E9" s="52">
        <v>40</v>
      </c>
      <c r="F9" s="52">
        <v>52</v>
      </c>
      <c r="G9" s="52">
        <v>35</v>
      </c>
      <c r="H9" s="52">
        <v>53</v>
      </c>
      <c r="I9" s="52">
        <v>37</v>
      </c>
      <c r="J9" s="52">
        <v>53</v>
      </c>
      <c r="K9" s="52">
        <v>37</v>
      </c>
      <c r="L9" s="52">
        <v>52</v>
      </c>
      <c r="M9" s="52">
        <v>37</v>
      </c>
      <c r="Q9" s="2" t="s">
        <v>16674</v>
      </c>
      <c r="R9" s="52">
        <v>52</v>
      </c>
      <c r="S9" s="52">
        <v>37</v>
      </c>
      <c r="T9" s="52">
        <f t="shared" si="0"/>
        <v>15</v>
      </c>
    </row>
    <row r="10" spans="1:20">
      <c r="A10" s="2" t="s">
        <v>16669</v>
      </c>
      <c r="B10" s="52">
        <v>87</v>
      </c>
      <c r="C10" s="52">
        <v>70</v>
      </c>
      <c r="D10" s="52">
        <v>83</v>
      </c>
      <c r="E10" s="52">
        <v>67</v>
      </c>
      <c r="F10" s="52">
        <v>84</v>
      </c>
      <c r="G10" s="52">
        <v>71</v>
      </c>
      <c r="H10" s="52">
        <v>85</v>
      </c>
      <c r="I10" s="52">
        <v>73</v>
      </c>
      <c r="J10" s="52">
        <v>89</v>
      </c>
      <c r="K10" s="52">
        <v>77</v>
      </c>
      <c r="L10" s="52">
        <v>90</v>
      </c>
      <c r="M10" s="52">
        <v>78</v>
      </c>
      <c r="Q10" s="2" t="s">
        <v>16676</v>
      </c>
      <c r="R10" s="52">
        <v>50</v>
      </c>
      <c r="S10" s="52">
        <v>39</v>
      </c>
      <c r="T10" s="52">
        <f t="shared" si="0"/>
        <v>11</v>
      </c>
    </row>
    <row r="11" spans="1:20">
      <c r="A11" s="2" t="s">
        <v>16675</v>
      </c>
      <c r="B11" s="52">
        <v>51</v>
      </c>
      <c r="C11" s="52">
        <v>27</v>
      </c>
      <c r="D11" s="52">
        <v>47</v>
      </c>
      <c r="E11" s="52">
        <v>24</v>
      </c>
      <c r="F11" s="52">
        <v>46</v>
      </c>
      <c r="G11" s="52">
        <v>27</v>
      </c>
      <c r="H11" s="52">
        <v>46</v>
      </c>
      <c r="I11" s="52">
        <v>28</v>
      </c>
      <c r="J11" s="52">
        <v>46</v>
      </c>
      <c r="K11" s="52">
        <v>28</v>
      </c>
      <c r="L11" s="52">
        <v>48</v>
      </c>
      <c r="M11" s="52">
        <v>28</v>
      </c>
      <c r="Q11" s="2" t="s">
        <v>16675</v>
      </c>
      <c r="R11" s="52">
        <v>48</v>
      </c>
      <c r="S11" s="52">
        <v>28</v>
      </c>
      <c r="T11" s="52">
        <f t="shared" si="0"/>
        <v>20</v>
      </c>
    </row>
    <row r="12" spans="1:20">
      <c r="A12" s="2" t="s">
        <v>16680</v>
      </c>
      <c r="B12" s="52">
        <v>17</v>
      </c>
      <c r="C12" s="52">
        <v>11</v>
      </c>
      <c r="D12" s="52">
        <v>17</v>
      </c>
      <c r="E12" s="52">
        <v>11</v>
      </c>
      <c r="F12" s="52">
        <v>17</v>
      </c>
      <c r="G12" s="52">
        <v>11</v>
      </c>
      <c r="H12" s="52">
        <v>17</v>
      </c>
      <c r="I12" s="52">
        <v>11</v>
      </c>
      <c r="J12" s="52">
        <v>18</v>
      </c>
      <c r="K12" s="52">
        <v>11</v>
      </c>
      <c r="L12" s="52">
        <v>19</v>
      </c>
      <c r="M12" s="52">
        <v>11</v>
      </c>
      <c r="Q12" s="2" t="s">
        <v>16678</v>
      </c>
      <c r="R12" s="52">
        <v>42</v>
      </c>
      <c r="S12" s="52">
        <v>28</v>
      </c>
      <c r="T12" s="52">
        <f t="shared" si="0"/>
        <v>14</v>
      </c>
    </row>
    <row r="13" spans="1:20">
      <c r="A13" s="2" t="s">
        <v>16682</v>
      </c>
      <c r="B13" s="52">
        <v>13</v>
      </c>
      <c r="C13" s="52">
        <v>3</v>
      </c>
      <c r="D13" s="52">
        <v>13</v>
      </c>
      <c r="E13" s="52">
        <v>7</v>
      </c>
      <c r="F13" s="52">
        <v>13</v>
      </c>
      <c r="G13" s="52">
        <v>7</v>
      </c>
      <c r="H13" s="52">
        <v>13</v>
      </c>
      <c r="I13" s="52">
        <v>7</v>
      </c>
      <c r="J13" s="52">
        <v>13</v>
      </c>
      <c r="K13" s="52">
        <v>7</v>
      </c>
      <c r="L13" s="52">
        <v>13</v>
      </c>
      <c r="M13" s="52">
        <v>7</v>
      </c>
      <c r="Q13" s="2" t="s">
        <v>16673</v>
      </c>
      <c r="R13" s="52">
        <v>34</v>
      </c>
      <c r="S13" s="52">
        <v>27</v>
      </c>
      <c r="T13" s="52">
        <f t="shared" si="0"/>
        <v>7</v>
      </c>
    </row>
    <row r="14" spans="1:20">
      <c r="A14" s="2" t="s">
        <v>16678</v>
      </c>
      <c r="B14" s="52">
        <v>41</v>
      </c>
      <c r="C14" s="52">
        <v>27</v>
      </c>
      <c r="D14" s="52">
        <v>41</v>
      </c>
      <c r="E14" s="52">
        <v>26</v>
      </c>
      <c r="F14" s="52">
        <v>41</v>
      </c>
      <c r="G14" s="52">
        <v>26</v>
      </c>
      <c r="H14" s="52">
        <v>41</v>
      </c>
      <c r="I14" s="52">
        <v>28</v>
      </c>
      <c r="J14" s="52">
        <v>42</v>
      </c>
      <c r="K14" s="52">
        <v>28</v>
      </c>
      <c r="L14" s="52">
        <v>42</v>
      </c>
      <c r="M14" s="52">
        <v>28</v>
      </c>
      <c r="Q14" s="2" t="s">
        <v>16677</v>
      </c>
      <c r="R14" s="52">
        <v>32</v>
      </c>
      <c r="S14" s="52">
        <v>16</v>
      </c>
      <c r="T14" s="52">
        <f t="shared" si="0"/>
        <v>16</v>
      </c>
    </row>
    <row r="15" spans="1:20">
      <c r="A15" s="2" t="s">
        <v>16681</v>
      </c>
      <c r="B15" s="52">
        <v>30</v>
      </c>
      <c r="C15" s="52">
        <v>20</v>
      </c>
      <c r="D15" s="52">
        <v>28</v>
      </c>
      <c r="E15" s="52">
        <v>18</v>
      </c>
      <c r="F15" s="52">
        <v>26</v>
      </c>
      <c r="G15" s="52">
        <v>18</v>
      </c>
      <c r="H15" s="52">
        <v>26</v>
      </c>
      <c r="I15" s="52">
        <v>19</v>
      </c>
      <c r="J15" s="52">
        <v>27</v>
      </c>
      <c r="K15" s="52">
        <v>19</v>
      </c>
      <c r="L15" s="52">
        <v>27</v>
      </c>
      <c r="M15" s="52">
        <v>19</v>
      </c>
      <c r="Q15" s="2" t="s">
        <v>16681</v>
      </c>
      <c r="R15" s="52">
        <v>27</v>
      </c>
      <c r="S15" s="52">
        <v>19</v>
      </c>
      <c r="T15" s="52">
        <f t="shared" si="0"/>
        <v>8</v>
      </c>
    </row>
    <row r="16" spans="1:20">
      <c r="A16" s="2" t="s">
        <v>16676</v>
      </c>
      <c r="B16" s="52">
        <v>46</v>
      </c>
      <c r="C16" s="52">
        <v>32</v>
      </c>
      <c r="D16" s="52">
        <v>48</v>
      </c>
      <c r="E16" s="52">
        <v>35</v>
      </c>
      <c r="F16" s="52">
        <v>48</v>
      </c>
      <c r="G16" s="52">
        <v>37</v>
      </c>
      <c r="H16" s="52">
        <v>49</v>
      </c>
      <c r="I16" s="52">
        <v>40</v>
      </c>
      <c r="J16" s="52">
        <v>50</v>
      </c>
      <c r="K16" s="52">
        <v>41</v>
      </c>
      <c r="L16" s="52">
        <v>50</v>
      </c>
      <c r="M16" s="52">
        <v>39</v>
      </c>
      <c r="Q16" s="2" t="s">
        <v>16679</v>
      </c>
      <c r="R16" s="52">
        <v>21</v>
      </c>
      <c r="S16" s="52">
        <v>13</v>
      </c>
      <c r="T16" s="52">
        <f t="shared" si="0"/>
        <v>8</v>
      </c>
    </row>
    <row r="17" spans="1:20">
      <c r="A17" s="2" t="s">
        <v>16683</v>
      </c>
      <c r="B17" s="52">
        <v>20</v>
      </c>
      <c r="C17" s="52">
        <v>11</v>
      </c>
      <c r="D17" s="52">
        <v>19</v>
      </c>
      <c r="E17" s="52">
        <v>10</v>
      </c>
      <c r="F17" s="52">
        <v>20</v>
      </c>
      <c r="G17" s="52">
        <v>11</v>
      </c>
      <c r="H17" s="52">
        <v>20</v>
      </c>
      <c r="I17" s="52">
        <v>13</v>
      </c>
      <c r="J17" s="52">
        <v>21</v>
      </c>
      <c r="K17" s="52">
        <v>13</v>
      </c>
      <c r="L17" s="52">
        <v>21</v>
      </c>
      <c r="M17" s="52">
        <v>13</v>
      </c>
      <c r="Q17" s="2" t="s">
        <v>16683</v>
      </c>
      <c r="R17" s="52">
        <v>21</v>
      </c>
      <c r="S17" s="52">
        <v>13</v>
      </c>
      <c r="T17" s="52">
        <f t="shared" si="0"/>
        <v>8</v>
      </c>
    </row>
    <row r="18" spans="1:20">
      <c r="A18" s="2" t="s">
        <v>16693</v>
      </c>
      <c r="B18" s="52">
        <v>94</v>
      </c>
      <c r="C18" s="52">
        <v>62</v>
      </c>
      <c r="D18" s="52">
        <v>88</v>
      </c>
      <c r="E18" s="52">
        <v>58</v>
      </c>
      <c r="F18" s="52">
        <v>88</v>
      </c>
      <c r="G18" s="52">
        <v>59</v>
      </c>
      <c r="H18" s="52">
        <v>87</v>
      </c>
      <c r="I18" s="52">
        <v>58</v>
      </c>
      <c r="J18" s="52">
        <v>91</v>
      </c>
      <c r="K18" s="52">
        <v>59</v>
      </c>
      <c r="L18" s="52">
        <v>91</v>
      </c>
      <c r="M18" s="52">
        <v>59</v>
      </c>
      <c r="Q18" s="2" t="s">
        <v>16680</v>
      </c>
      <c r="R18" s="52">
        <v>19</v>
      </c>
      <c r="S18" s="52">
        <v>11</v>
      </c>
      <c r="T18" s="52">
        <f t="shared" si="0"/>
        <v>8</v>
      </c>
    </row>
    <row r="19" spans="1:20">
      <c r="A19" s="2" t="s">
        <v>16677</v>
      </c>
      <c r="B19" s="52">
        <v>32</v>
      </c>
      <c r="C19" s="52">
        <v>18</v>
      </c>
      <c r="D19" s="52">
        <v>29</v>
      </c>
      <c r="E19" s="52">
        <v>16</v>
      </c>
      <c r="F19" s="52">
        <v>29</v>
      </c>
      <c r="G19" s="52">
        <v>16</v>
      </c>
      <c r="H19" s="52">
        <v>30</v>
      </c>
      <c r="I19" s="52">
        <v>16</v>
      </c>
      <c r="J19" s="52">
        <v>31</v>
      </c>
      <c r="K19" s="52">
        <v>16</v>
      </c>
      <c r="L19" s="52">
        <v>32</v>
      </c>
      <c r="M19" s="52">
        <v>16</v>
      </c>
      <c r="Q19" s="2" t="s">
        <v>16682</v>
      </c>
      <c r="R19" s="52">
        <v>13</v>
      </c>
      <c r="S19" s="52">
        <v>7</v>
      </c>
      <c r="T19" s="52">
        <f t="shared" si="0"/>
        <v>6</v>
      </c>
    </row>
    <row r="20" spans="1:20">
      <c r="A20" s="35" t="s">
        <v>16571</v>
      </c>
      <c r="B20" s="53">
        <f>SUM(B4:B19)</f>
        <v>805</v>
      </c>
      <c r="C20" s="53">
        <f>SUM(C4:C19)</f>
        <v>549</v>
      </c>
      <c r="D20" s="53">
        <v>769</v>
      </c>
      <c r="E20" s="53">
        <v>523</v>
      </c>
      <c r="F20" s="53">
        <v>763</v>
      </c>
      <c r="G20" s="53">
        <v>539</v>
      </c>
      <c r="H20" s="53">
        <v>768</v>
      </c>
      <c r="I20" s="53">
        <v>553</v>
      </c>
      <c r="J20" s="53">
        <v>768</v>
      </c>
      <c r="K20" s="53">
        <v>553</v>
      </c>
      <c r="L20" s="53">
        <f>SUM(L4:L19)</f>
        <v>787</v>
      </c>
      <c r="M20" s="53">
        <f>SUM(M4:M19)</f>
        <v>563</v>
      </c>
      <c r="Q20" s="35" t="s">
        <v>16571</v>
      </c>
      <c r="R20" s="24">
        <f>SUM(R4:R19)</f>
        <v>787</v>
      </c>
      <c r="S20" s="24">
        <f>SUM(S4:S19)</f>
        <v>563</v>
      </c>
      <c r="T20" s="24">
        <f>SUM(T4:T19)</f>
        <v>224</v>
      </c>
    </row>
    <row r="22" spans="1:20">
      <c r="C22" t="s">
        <v>16708</v>
      </c>
      <c r="D22" s="126">
        <f>F4/F20</f>
        <v>0.15203145478374835</v>
      </c>
      <c r="E22">
        <f>B20-C20</f>
        <v>256</v>
      </c>
      <c r="G22">
        <f>G20-E20</f>
        <v>16</v>
      </c>
      <c r="I22">
        <f>I20-G20</f>
        <v>14</v>
      </c>
      <c r="M22">
        <f>M20-K20</f>
        <v>10</v>
      </c>
    </row>
    <row r="23" spans="1:20">
      <c r="C23" t="s">
        <v>16709</v>
      </c>
      <c r="D23" s="126">
        <f>F19/F20</f>
        <v>3.8007863695937089E-2</v>
      </c>
      <c r="R23" s="344">
        <f>R4/R20</f>
        <v>0.1473951715374841</v>
      </c>
    </row>
    <row r="24" spans="1:20">
      <c r="R24" s="344">
        <f>R19/R20</f>
        <v>1.6518424396442185E-2</v>
      </c>
    </row>
    <row r="25" spans="1:20" ht="42">
      <c r="A25" s="9" t="s">
        <v>16696</v>
      </c>
      <c r="B25" s="9" t="s">
        <v>16702</v>
      </c>
      <c r="C25" s="9" t="s">
        <v>16710</v>
      </c>
    </row>
    <row r="26" spans="1:20">
      <c r="A26" s="35" t="s">
        <v>16571</v>
      </c>
      <c r="B26" s="53">
        <f>SUM(B8:B25)</f>
        <v>1376</v>
      </c>
      <c r="C26" s="53">
        <f>SUM(C8:C25)</f>
        <v>924</v>
      </c>
    </row>
    <row r="27" spans="1:20">
      <c r="A27" s="2" t="s">
        <v>16670</v>
      </c>
      <c r="B27" s="52">
        <v>85</v>
      </c>
      <c r="C27" s="52">
        <v>31</v>
      </c>
    </row>
    <row r="28" spans="1:20">
      <c r="A28" s="2" t="s">
        <v>16669</v>
      </c>
      <c r="B28" s="52">
        <v>71</v>
      </c>
      <c r="C28" s="52">
        <v>13</v>
      </c>
    </row>
    <row r="29" spans="1:20">
      <c r="A29" s="2" t="s">
        <v>16693</v>
      </c>
      <c r="B29" s="52">
        <v>59</v>
      </c>
      <c r="C29" s="52">
        <v>29</v>
      </c>
    </row>
    <row r="30" spans="1:20">
      <c r="A30" s="2" t="s">
        <v>16672</v>
      </c>
      <c r="B30" s="52">
        <v>51</v>
      </c>
      <c r="C30" s="52">
        <v>19</v>
      </c>
    </row>
    <row r="31" spans="1:20">
      <c r="A31" s="2" t="s">
        <v>16692</v>
      </c>
      <c r="B31" s="52">
        <v>46</v>
      </c>
      <c r="C31" s="52">
        <v>13</v>
      </c>
    </row>
    <row r="32" spans="1:20">
      <c r="A32" s="2" t="s">
        <v>16676</v>
      </c>
      <c r="B32" s="52">
        <v>37</v>
      </c>
      <c r="C32" s="52">
        <v>11</v>
      </c>
    </row>
    <row r="33" spans="1:3">
      <c r="A33" s="2" t="s">
        <v>16674</v>
      </c>
      <c r="B33" s="52">
        <v>35</v>
      </c>
      <c r="C33" s="52">
        <v>17</v>
      </c>
    </row>
    <row r="34" spans="1:3">
      <c r="A34" s="2" t="s">
        <v>16675</v>
      </c>
      <c r="B34" s="52">
        <v>27</v>
      </c>
      <c r="C34" s="52">
        <v>19</v>
      </c>
    </row>
    <row r="35" spans="1:3">
      <c r="A35" s="2" t="s">
        <v>16673</v>
      </c>
      <c r="B35" s="52">
        <v>26</v>
      </c>
      <c r="C35" s="52">
        <v>7</v>
      </c>
    </row>
    <row r="36" spans="1:3">
      <c r="A36" s="2" t="s">
        <v>16678</v>
      </c>
      <c r="B36" s="52">
        <v>26</v>
      </c>
      <c r="C36" s="52">
        <v>15</v>
      </c>
    </row>
    <row r="37" spans="1:3">
      <c r="A37" s="2" t="s">
        <v>16681</v>
      </c>
      <c r="B37" s="52">
        <v>18</v>
      </c>
      <c r="C37" s="52">
        <v>8</v>
      </c>
    </row>
    <row r="38" spans="1:3">
      <c r="A38" s="2" t="s">
        <v>16677</v>
      </c>
      <c r="B38" s="52">
        <v>16</v>
      </c>
      <c r="C38" s="52">
        <v>13</v>
      </c>
    </row>
    <row r="39" spans="1:3">
      <c r="A39" s="2" t="s">
        <v>16679</v>
      </c>
      <c r="B39" s="52">
        <v>13</v>
      </c>
      <c r="C39" s="52">
        <v>8</v>
      </c>
    </row>
    <row r="40" spans="1:3">
      <c r="A40" s="2" t="s">
        <v>16680</v>
      </c>
      <c r="B40" s="52">
        <v>11</v>
      </c>
      <c r="C40" s="52">
        <v>6</v>
      </c>
    </row>
    <row r="41" spans="1:3">
      <c r="A41" s="2" t="s">
        <v>16683</v>
      </c>
      <c r="B41" s="52">
        <v>11</v>
      </c>
      <c r="C41" s="52">
        <v>9</v>
      </c>
    </row>
    <row r="42" spans="1:3">
      <c r="A42" s="2" t="s">
        <v>16682</v>
      </c>
      <c r="B42" s="52">
        <v>7</v>
      </c>
      <c r="C42" s="52">
        <v>6</v>
      </c>
    </row>
  </sheetData>
  <sortState xmlns:xlrd2="http://schemas.microsoft.com/office/spreadsheetml/2017/richdata2" ref="A26:C42">
    <sortCondition descending="1" ref="B26:B42"/>
  </sortState>
  <mergeCells count="6">
    <mergeCell ref="L2:M2"/>
    <mergeCell ref="B2:C2"/>
    <mergeCell ref="D2:E2"/>
    <mergeCell ref="F2:G2"/>
    <mergeCell ref="H2:I2"/>
    <mergeCell ref="J2:K2"/>
  </mergeCells>
  <pageMargins left="0.7" right="0.7" top="0.75" bottom="0.75" header="0.3" footer="0.3"/>
  <drawing r:id="rId1"/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48DF3C-108F-C341-8EBE-235C59FA8D90}">
  <dimension ref="A1:M15"/>
  <sheetViews>
    <sheetView zoomScaleNormal="100" workbookViewId="0">
      <pane xSplit="2" ySplit="2" topLeftCell="G3" activePane="bottomRight" state="frozen"/>
      <selection pane="bottomRight" activeCell="P15" sqref="P15"/>
      <selection pane="bottomLeft" activeCell="A4" sqref="A4"/>
      <selection pane="topRight" activeCell="C1" sqref="C1"/>
    </sheetView>
  </sheetViews>
  <sheetFormatPr defaultColWidth="11" defaultRowHeight="15.95"/>
  <cols>
    <col min="1" max="1" width="4.875" style="77" customWidth="1"/>
    <col min="2" max="3" width="14.375" style="77" customWidth="1"/>
    <col min="4" max="5" width="12.125" style="77" customWidth="1"/>
    <col min="6" max="6" width="9.5" style="77" customWidth="1"/>
    <col min="7" max="7" width="12.125" style="77" customWidth="1"/>
    <col min="8" max="8" width="13.5" style="77" customWidth="1"/>
    <col min="9" max="9" width="11" style="77"/>
    <col min="10" max="10" width="10.5" style="77" customWidth="1"/>
    <col min="11" max="11" width="11.5" style="77" customWidth="1"/>
    <col min="12" max="12" width="12.625" style="77" customWidth="1"/>
    <col min="13" max="13" width="14.125" style="77" customWidth="1"/>
    <col min="14" max="16384" width="11" style="77"/>
  </cols>
  <sheetData>
    <row r="1" spans="1:13">
      <c r="A1" s="325"/>
      <c r="B1" s="325"/>
      <c r="C1" s="325"/>
      <c r="D1" s="325"/>
      <c r="E1" s="325"/>
    </row>
    <row r="2" spans="1:13" ht="29.1" customHeight="1">
      <c r="C2" s="327" t="s">
        <v>16711</v>
      </c>
      <c r="D2" s="327" t="s">
        <v>16503</v>
      </c>
      <c r="E2" s="327" t="s">
        <v>16492</v>
      </c>
      <c r="F2" s="327" t="s">
        <v>16494</v>
      </c>
      <c r="G2" s="327" t="s">
        <v>16496</v>
      </c>
      <c r="H2" s="328" t="s">
        <v>16498</v>
      </c>
      <c r="I2" s="327" t="s">
        <v>16499</v>
      </c>
      <c r="J2" s="327" t="s">
        <v>16500</v>
      </c>
      <c r="K2" s="327" t="s">
        <v>16501</v>
      </c>
      <c r="L2" s="328" t="s">
        <v>1</v>
      </c>
      <c r="M2" s="327" t="s">
        <v>2</v>
      </c>
    </row>
    <row r="3" spans="1:13" ht="33" customHeight="1">
      <c r="B3" s="329" t="s">
        <v>16712</v>
      </c>
      <c r="C3" s="52">
        <v>737</v>
      </c>
      <c r="D3" s="52">
        <v>747</v>
      </c>
      <c r="E3" s="52">
        <v>729</v>
      </c>
      <c r="F3" s="52">
        <v>737</v>
      </c>
      <c r="G3" s="52">
        <v>665</v>
      </c>
      <c r="H3" s="52">
        <v>805</v>
      </c>
      <c r="I3" s="52">
        <v>769</v>
      </c>
      <c r="J3" s="52">
        <v>763</v>
      </c>
      <c r="K3" s="52">
        <v>768</v>
      </c>
      <c r="L3" s="52">
        <v>784</v>
      </c>
      <c r="M3" s="52">
        <v>787</v>
      </c>
    </row>
    <row r="4" spans="1:13" ht="33" customHeight="1">
      <c r="B4" s="330" t="s">
        <v>16713</v>
      </c>
      <c r="C4" s="52">
        <v>544</v>
      </c>
      <c r="D4" s="52">
        <v>550</v>
      </c>
      <c r="E4" s="52">
        <v>526</v>
      </c>
      <c r="F4" s="52">
        <v>537</v>
      </c>
      <c r="G4" s="52">
        <v>452</v>
      </c>
      <c r="H4" s="52">
        <v>549</v>
      </c>
      <c r="I4" s="52">
        <v>523</v>
      </c>
      <c r="J4" s="52">
        <v>539</v>
      </c>
      <c r="K4" s="52">
        <v>552</v>
      </c>
      <c r="L4" s="52">
        <v>563</v>
      </c>
      <c r="M4" s="52">
        <v>563</v>
      </c>
    </row>
    <row r="5" spans="1:13" ht="33" customHeight="1">
      <c r="B5" s="331" t="s">
        <v>16714</v>
      </c>
      <c r="C5" s="52">
        <f t="shared" ref="C5:D5" si="0">C3-C4</f>
        <v>193</v>
      </c>
      <c r="D5" s="52">
        <f t="shared" si="0"/>
        <v>197</v>
      </c>
      <c r="E5" s="52">
        <f>E3-E4</f>
        <v>203</v>
      </c>
      <c r="F5" s="52">
        <f t="shared" ref="F5:L5" si="1">F3-F4</f>
        <v>200</v>
      </c>
      <c r="G5" s="52">
        <f t="shared" si="1"/>
        <v>213</v>
      </c>
      <c r="H5" s="52">
        <f t="shared" si="1"/>
        <v>256</v>
      </c>
      <c r="I5" s="52">
        <f t="shared" si="1"/>
        <v>246</v>
      </c>
      <c r="J5" s="52">
        <f t="shared" si="1"/>
        <v>224</v>
      </c>
      <c r="K5" s="52">
        <f t="shared" si="1"/>
        <v>216</v>
      </c>
      <c r="L5" s="52">
        <f t="shared" si="1"/>
        <v>221</v>
      </c>
      <c r="M5" s="52">
        <v>224</v>
      </c>
    </row>
    <row r="6" spans="1:13" ht="20.100000000000001" customHeight="1"/>
    <row r="7" spans="1:13" ht="20.100000000000001" customHeight="1"/>
    <row r="8" spans="1:13">
      <c r="B8" s="400" t="s">
        <v>16712</v>
      </c>
      <c r="C8" s="114"/>
      <c r="D8" s="57">
        <f t="shared" ref="D8:M8" si="2">D3/C3-1</f>
        <v>1.3568521031207537E-2</v>
      </c>
      <c r="E8" s="57">
        <f t="shared" si="2"/>
        <v>-2.4096385542168641E-2</v>
      </c>
      <c r="F8" s="57">
        <f t="shared" si="2"/>
        <v>1.0973936899862924E-2</v>
      </c>
      <c r="G8" s="57">
        <f t="shared" si="2"/>
        <v>-9.7693351424694708E-2</v>
      </c>
      <c r="H8" s="57">
        <f t="shared" si="2"/>
        <v>0.21052631578947367</v>
      </c>
      <c r="I8" s="57">
        <f t="shared" si="2"/>
        <v>-4.4720496894409933E-2</v>
      </c>
      <c r="J8" s="57">
        <f t="shared" si="2"/>
        <v>-7.8023407022106417E-3</v>
      </c>
      <c r="K8" s="57">
        <f t="shared" si="2"/>
        <v>6.5530799475752577E-3</v>
      </c>
      <c r="L8" s="57">
        <f>L3/K3-1</f>
        <v>2.0833333333333259E-2</v>
      </c>
      <c r="M8" s="57">
        <f t="shared" si="2"/>
        <v>3.8265306122449161E-3</v>
      </c>
    </row>
    <row r="9" spans="1:13">
      <c r="B9" s="400"/>
      <c r="C9" s="114"/>
      <c r="D9" s="114"/>
      <c r="E9" s="57"/>
      <c r="F9" s="57"/>
      <c r="G9" s="57">
        <f t="shared" ref="G9:M9" si="3">G3/C3-1</f>
        <v>-9.7693351424694708E-2</v>
      </c>
      <c r="H9" s="57">
        <f t="shared" si="3"/>
        <v>7.7643908969210251E-2</v>
      </c>
      <c r="I9" s="57">
        <f t="shared" si="3"/>
        <v>5.4869684499314175E-2</v>
      </c>
      <c r="J9" s="57">
        <f t="shared" si="3"/>
        <v>3.5278154681139817E-2</v>
      </c>
      <c r="K9" s="57">
        <f t="shared" si="3"/>
        <v>0.15488721804511285</v>
      </c>
      <c r="L9" s="57">
        <f t="shared" si="3"/>
        <v>-2.6086956521739091E-2</v>
      </c>
      <c r="M9" s="57">
        <f t="shared" si="3"/>
        <v>2.3407022106632036E-2</v>
      </c>
    </row>
    <row r="11" spans="1:13">
      <c r="B11" s="401" t="s">
        <v>16713</v>
      </c>
      <c r="C11" s="114"/>
      <c r="D11" s="57">
        <f t="shared" ref="D11:M11" si="4">D4/C4-1</f>
        <v>1.1029411764705843E-2</v>
      </c>
      <c r="E11" s="57">
        <f t="shared" si="4"/>
        <v>-4.3636363636363584E-2</v>
      </c>
      <c r="F11" s="57">
        <f t="shared" si="4"/>
        <v>2.0912547528517011E-2</v>
      </c>
      <c r="G11" s="57">
        <f t="shared" si="4"/>
        <v>-0.15828677839851024</v>
      </c>
      <c r="H11" s="57">
        <f t="shared" si="4"/>
        <v>0.21460176991150437</v>
      </c>
      <c r="I11" s="57">
        <f t="shared" si="4"/>
        <v>-4.7358834244080161E-2</v>
      </c>
      <c r="J11" s="57">
        <f t="shared" si="4"/>
        <v>3.0592734225621365E-2</v>
      </c>
      <c r="K11" s="57">
        <f t="shared" si="4"/>
        <v>2.4118738404452778E-2</v>
      </c>
      <c r="L11" s="57">
        <f>L4/K4-1</f>
        <v>1.9927536231884035E-2</v>
      </c>
      <c r="M11" s="57">
        <f t="shared" si="4"/>
        <v>0</v>
      </c>
    </row>
    <row r="12" spans="1:13">
      <c r="B12" s="401"/>
      <c r="C12" s="114"/>
      <c r="D12" s="114"/>
      <c r="E12" s="57"/>
      <c r="F12" s="57"/>
      <c r="G12" s="57">
        <f t="shared" ref="G12:M12" si="5">G4/C4-1</f>
        <v>-0.16911764705882348</v>
      </c>
      <c r="H12" s="57">
        <f t="shared" si="5"/>
        <v>-1.8181818181818299E-3</v>
      </c>
      <c r="I12" s="57">
        <f t="shared" si="5"/>
        <v>-5.7034220532319324E-3</v>
      </c>
      <c r="J12" s="57">
        <f t="shared" si="5"/>
        <v>3.7243947858474069E-3</v>
      </c>
      <c r="K12" s="57">
        <f t="shared" si="5"/>
        <v>0.22123893805309724</v>
      </c>
      <c r="L12" s="57">
        <f t="shared" si="5"/>
        <v>2.5500910746812488E-2</v>
      </c>
      <c r="M12" s="57">
        <f t="shared" si="5"/>
        <v>7.6481835564053524E-2</v>
      </c>
    </row>
    <row r="14" spans="1:13">
      <c r="B14" s="402" t="s">
        <v>16714</v>
      </c>
      <c r="C14" s="114"/>
      <c r="D14" s="57">
        <f t="shared" ref="D14:M14" si="6">D5/C5-1</f>
        <v>2.0725388601036343E-2</v>
      </c>
      <c r="E14" s="57">
        <f t="shared" si="6"/>
        <v>3.0456852791878264E-2</v>
      </c>
      <c r="F14" s="57">
        <f t="shared" si="6"/>
        <v>-1.4778325123152691E-2</v>
      </c>
      <c r="G14" s="57">
        <f t="shared" si="6"/>
        <v>6.4999999999999947E-2</v>
      </c>
      <c r="H14" s="57">
        <f t="shared" si="6"/>
        <v>0.2018779342723005</v>
      </c>
      <c r="I14" s="57">
        <f t="shared" si="6"/>
        <v>-3.90625E-2</v>
      </c>
      <c r="J14" s="57">
        <f t="shared" si="6"/>
        <v>-8.9430894308943132E-2</v>
      </c>
      <c r="K14" s="57">
        <f t="shared" si="6"/>
        <v>-3.5714285714285698E-2</v>
      </c>
      <c r="L14" s="57">
        <f>L5/K5-1</f>
        <v>2.314814814814814E-2</v>
      </c>
      <c r="M14" s="57">
        <f t="shared" si="6"/>
        <v>1.3574660633484115E-2</v>
      </c>
    </row>
    <row r="15" spans="1:13">
      <c r="B15" s="402"/>
      <c r="C15" s="114"/>
      <c r="D15" s="57"/>
      <c r="E15" s="57"/>
      <c r="F15" s="57"/>
      <c r="G15" s="57">
        <f t="shared" ref="G15:M15" si="7">G5/C5-1</f>
        <v>0.10362694300518127</v>
      </c>
      <c r="H15" s="57">
        <f t="shared" si="7"/>
        <v>0.29949238578680193</v>
      </c>
      <c r="I15" s="57">
        <f t="shared" si="7"/>
        <v>0.21182266009852224</v>
      </c>
      <c r="J15" s="57">
        <f t="shared" si="7"/>
        <v>0.12000000000000011</v>
      </c>
      <c r="K15" s="57">
        <f t="shared" si="7"/>
        <v>1.4084507042253502E-2</v>
      </c>
      <c r="L15" s="57">
        <f t="shared" si="7"/>
        <v>-0.13671875</v>
      </c>
      <c r="M15" s="57">
        <f t="shared" si="7"/>
        <v>-8.9430894308943132E-2</v>
      </c>
    </row>
  </sheetData>
  <mergeCells count="3">
    <mergeCell ref="B8:B9"/>
    <mergeCell ref="B11:B12"/>
    <mergeCell ref="B14:B15"/>
  </mergeCells>
  <phoneticPr fontId="20" type="noConversion"/>
  <pageMargins left="0.7" right="0.7" top="0.75" bottom="0.75" header="0.3" footer="0.3"/>
  <drawing r:id="rId1"/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DEDF05-A837-C346-A637-66EB9395A266}">
  <dimension ref="A1:AA54"/>
  <sheetViews>
    <sheetView workbookViewId="0">
      <pane xSplit="2" ySplit="4" topLeftCell="U5" activePane="bottomRight" state="frozen"/>
      <selection pane="bottomRight" activeCell="V12" sqref="U12:V12"/>
      <selection pane="bottomLeft" activeCell="A5" sqref="A5"/>
      <selection pane="topRight" activeCell="C1" sqref="C1"/>
    </sheetView>
  </sheetViews>
  <sheetFormatPr defaultColWidth="11" defaultRowHeight="15.95"/>
  <cols>
    <col min="1" max="1" width="6.5" style="77" customWidth="1"/>
    <col min="2" max="2" width="35.375" style="77" customWidth="1"/>
    <col min="3" max="3" width="11.375" style="77" customWidth="1"/>
    <col min="4" max="4" width="11" style="77" customWidth="1"/>
    <col min="5" max="5" width="15" style="77" customWidth="1"/>
    <col min="6" max="6" width="14.375" style="77" customWidth="1"/>
    <col min="7" max="7" width="11.875" style="77" customWidth="1"/>
    <col min="8" max="8" width="10.875" style="77" customWidth="1"/>
    <col min="9" max="10" width="15.375" style="77" customWidth="1"/>
    <col min="11" max="16384" width="11" style="77"/>
  </cols>
  <sheetData>
    <row r="1" spans="1:27" ht="17.100000000000001" thickBot="1"/>
    <row r="2" spans="1:27" ht="30" customHeight="1">
      <c r="C2" s="398" t="s">
        <v>16498</v>
      </c>
      <c r="D2" s="398"/>
      <c r="E2" s="398"/>
      <c r="F2" s="398"/>
      <c r="G2" s="397" t="s">
        <v>16499</v>
      </c>
      <c r="H2" s="397"/>
      <c r="I2" s="397"/>
      <c r="J2" s="397"/>
      <c r="K2" s="398" t="s">
        <v>16500</v>
      </c>
      <c r="L2" s="398"/>
      <c r="M2" s="398"/>
      <c r="N2" s="398"/>
      <c r="O2" s="397" t="s">
        <v>16501</v>
      </c>
      <c r="P2" s="397"/>
      <c r="Q2" s="397"/>
      <c r="R2" s="412"/>
      <c r="S2" s="413" t="s">
        <v>1</v>
      </c>
      <c r="T2" s="414"/>
      <c r="U2" s="414"/>
      <c r="V2" s="415"/>
      <c r="W2" s="403" t="s">
        <v>2</v>
      </c>
      <c r="X2" s="404"/>
      <c r="Y2" s="404"/>
      <c r="Z2" s="405"/>
    </row>
    <row r="3" spans="1:27" ht="36" customHeight="1">
      <c r="A3" s="408" t="s">
        <v>16715</v>
      </c>
      <c r="B3" s="408" t="s">
        <v>16716</v>
      </c>
      <c r="C3" s="416" t="s">
        <v>54</v>
      </c>
      <c r="D3" s="407"/>
      <c r="E3" s="408" t="s">
        <v>16717</v>
      </c>
      <c r="F3" s="408" t="s">
        <v>16718</v>
      </c>
      <c r="G3" s="416" t="s">
        <v>54</v>
      </c>
      <c r="H3" s="407"/>
      <c r="I3" s="408" t="s">
        <v>16719</v>
      </c>
      <c r="J3" s="408" t="s">
        <v>16720</v>
      </c>
      <c r="K3" s="416" t="s">
        <v>54</v>
      </c>
      <c r="L3" s="407"/>
      <c r="M3" s="408" t="s">
        <v>16721</v>
      </c>
      <c r="N3" s="408" t="s">
        <v>16722</v>
      </c>
      <c r="O3" s="416" t="s">
        <v>54</v>
      </c>
      <c r="P3" s="407"/>
      <c r="Q3" s="408" t="s">
        <v>16719</v>
      </c>
      <c r="R3" s="417" t="s">
        <v>16720</v>
      </c>
      <c r="S3" s="406" t="s">
        <v>54</v>
      </c>
      <c r="T3" s="407"/>
      <c r="U3" s="408" t="s">
        <v>16723</v>
      </c>
      <c r="V3" s="410" t="s">
        <v>16724</v>
      </c>
      <c r="W3" s="406" t="s">
        <v>54</v>
      </c>
      <c r="X3" s="407"/>
      <c r="Y3" s="408" t="s">
        <v>16725</v>
      </c>
      <c r="Z3" s="410" t="s">
        <v>16726</v>
      </c>
    </row>
    <row r="4" spans="1:27" ht="30" customHeight="1">
      <c r="A4" s="409"/>
      <c r="B4" s="409"/>
      <c r="C4" s="9" t="s">
        <v>16727</v>
      </c>
      <c r="D4" s="9" t="s">
        <v>16728</v>
      </c>
      <c r="E4" s="409"/>
      <c r="F4" s="409"/>
      <c r="G4" s="9" t="s">
        <v>16728</v>
      </c>
      <c r="H4" s="9" t="s">
        <v>16729</v>
      </c>
      <c r="I4" s="409"/>
      <c r="J4" s="409"/>
      <c r="K4" s="9" t="s">
        <v>16729</v>
      </c>
      <c r="L4" s="9" t="s">
        <v>16730</v>
      </c>
      <c r="M4" s="409"/>
      <c r="N4" s="409"/>
      <c r="O4" s="9" t="s">
        <v>16728</v>
      </c>
      <c r="P4" s="9" t="s">
        <v>16729</v>
      </c>
      <c r="Q4" s="409"/>
      <c r="R4" s="418"/>
      <c r="S4" s="313" t="s">
        <v>16731</v>
      </c>
      <c r="T4" s="9" t="s">
        <v>16732</v>
      </c>
      <c r="U4" s="409"/>
      <c r="V4" s="411"/>
      <c r="W4" s="313" t="s">
        <v>16732</v>
      </c>
      <c r="X4" s="9" t="s">
        <v>16733</v>
      </c>
      <c r="Y4" s="409"/>
      <c r="Z4" s="411"/>
    </row>
    <row r="5" spans="1:27" ht="27.95">
      <c r="A5" s="120">
        <v>1</v>
      </c>
      <c r="B5" s="2" t="s">
        <v>16734</v>
      </c>
      <c r="C5" s="7">
        <v>43</v>
      </c>
      <c r="D5" s="7">
        <v>43</v>
      </c>
      <c r="E5" s="7">
        <v>39</v>
      </c>
      <c r="F5" s="7">
        <v>4</v>
      </c>
      <c r="G5" s="7">
        <v>43</v>
      </c>
      <c r="H5" s="7">
        <v>43</v>
      </c>
      <c r="I5" s="7">
        <v>39</v>
      </c>
      <c r="J5" s="7">
        <v>4</v>
      </c>
      <c r="K5" s="7">
        <v>43</v>
      </c>
      <c r="L5" s="7">
        <v>43</v>
      </c>
      <c r="M5" s="7">
        <v>39</v>
      </c>
      <c r="N5" s="7">
        <v>4</v>
      </c>
      <c r="O5" s="7">
        <v>0</v>
      </c>
      <c r="P5" s="7">
        <v>0</v>
      </c>
      <c r="Q5" s="7">
        <v>0</v>
      </c>
      <c r="R5" s="312">
        <v>0</v>
      </c>
      <c r="S5" s="314">
        <v>0</v>
      </c>
      <c r="T5" s="7">
        <v>0</v>
      </c>
      <c r="U5" s="7">
        <v>0</v>
      </c>
      <c r="V5" s="315">
        <v>0</v>
      </c>
      <c r="W5" s="7">
        <v>0</v>
      </c>
      <c r="X5" s="7">
        <v>0</v>
      </c>
      <c r="Y5" s="7">
        <v>0</v>
      </c>
      <c r="Z5" s="315">
        <v>0</v>
      </c>
    </row>
    <row r="6" spans="1:27" ht="27.95">
      <c r="A6" s="120">
        <v>2</v>
      </c>
      <c r="B6" s="2" t="s">
        <v>16735</v>
      </c>
      <c r="C6" s="7">
        <v>7</v>
      </c>
      <c r="D6" s="7">
        <v>7</v>
      </c>
      <c r="E6" s="7">
        <v>7</v>
      </c>
      <c r="F6" s="7">
        <v>0</v>
      </c>
      <c r="G6" s="7">
        <v>7</v>
      </c>
      <c r="H6" s="7">
        <v>7</v>
      </c>
      <c r="I6" s="7">
        <v>7</v>
      </c>
      <c r="J6" s="7">
        <v>0</v>
      </c>
      <c r="K6" s="7">
        <v>7</v>
      </c>
      <c r="L6" s="7">
        <v>7</v>
      </c>
      <c r="M6" s="7">
        <v>7</v>
      </c>
      <c r="N6" s="7">
        <v>0</v>
      </c>
      <c r="O6" s="7">
        <v>4</v>
      </c>
      <c r="P6" s="7">
        <v>4</v>
      </c>
      <c r="Q6" s="7">
        <v>4</v>
      </c>
      <c r="R6" s="312">
        <v>0</v>
      </c>
      <c r="S6" s="314">
        <v>4</v>
      </c>
      <c r="T6" s="7">
        <v>4</v>
      </c>
      <c r="U6" s="7">
        <v>4</v>
      </c>
      <c r="V6" s="315">
        <v>0</v>
      </c>
      <c r="W6" s="7">
        <v>4</v>
      </c>
      <c r="X6" s="7">
        <v>4</v>
      </c>
      <c r="Y6" s="7">
        <v>4</v>
      </c>
      <c r="Z6" s="315">
        <v>0</v>
      </c>
    </row>
    <row r="7" spans="1:27" ht="27.95">
      <c r="A7" s="120">
        <v>3</v>
      </c>
      <c r="B7" s="2" t="s">
        <v>16736</v>
      </c>
      <c r="C7" s="7">
        <v>0</v>
      </c>
      <c r="D7" s="7">
        <v>0</v>
      </c>
      <c r="E7" s="7">
        <v>0</v>
      </c>
      <c r="F7" s="7">
        <v>0</v>
      </c>
      <c r="G7" s="7">
        <v>0</v>
      </c>
      <c r="H7" s="7">
        <v>0</v>
      </c>
      <c r="I7" s="7">
        <v>0</v>
      </c>
      <c r="J7" s="7">
        <v>0</v>
      </c>
      <c r="K7" s="7">
        <v>0</v>
      </c>
      <c r="L7" s="7">
        <v>0</v>
      </c>
      <c r="M7" s="7">
        <v>0</v>
      </c>
      <c r="N7" s="7">
        <v>0</v>
      </c>
      <c r="O7" s="7">
        <v>1</v>
      </c>
      <c r="P7" s="7">
        <v>1</v>
      </c>
      <c r="Q7" s="7">
        <v>1</v>
      </c>
      <c r="R7" s="312">
        <v>0</v>
      </c>
      <c r="S7" s="314">
        <v>1</v>
      </c>
      <c r="T7" s="7">
        <v>1</v>
      </c>
      <c r="U7" s="7">
        <v>1</v>
      </c>
      <c r="V7" s="315">
        <v>0</v>
      </c>
      <c r="W7" s="7">
        <v>1</v>
      </c>
      <c r="X7" s="7">
        <v>0</v>
      </c>
      <c r="Y7" s="7">
        <v>0</v>
      </c>
      <c r="Z7" s="315">
        <v>0</v>
      </c>
      <c r="AA7" s="345"/>
    </row>
    <row r="8" spans="1:27" ht="27.95">
      <c r="A8" s="120">
        <v>4</v>
      </c>
      <c r="B8" s="2" t="s">
        <v>16737</v>
      </c>
      <c r="C8" s="7">
        <v>4</v>
      </c>
      <c r="D8" s="7">
        <v>4</v>
      </c>
      <c r="E8" s="7">
        <v>4</v>
      </c>
      <c r="F8" s="7">
        <v>0</v>
      </c>
      <c r="G8" s="7">
        <v>4</v>
      </c>
      <c r="H8" s="7">
        <v>4</v>
      </c>
      <c r="I8" s="7">
        <v>4</v>
      </c>
      <c r="J8" s="7">
        <v>0</v>
      </c>
      <c r="K8" s="7">
        <v>4</v>
      </c>
      <c r="L8" s="7">
        <v>4</v>
      </c>
      <c r="M8" s="7">
        <v>4</v>
      </c>
      <c r="N8" s="7">
        <v>0</v>
      </c>
      <c r="O8" s="7">
        <v>43</v>
      </c>
      <c r="P8" s="7">
        <v>43</v>
      </c>
      <c r="Q8" s="7">
        <v>39</v>
      </c>
      <c r="R8" s="312">
        <v>4</v>
      </c>
      <c r="S8" s="314">
        <v>43</v>
      </c>
      <c r="T8" s="7">
        <v>43</v>
      </c>
      <c r="U8" s="7">
        <v>39</v>
      </c>
      <c r="V8" s="315">
        <v>4</v>
      </c>
      <c r="W8" s="7">
        <v>43</v>
      </c>
      <c r="X8" s="7">
        <v>43</v>
      </c>
      <c r="Y8" s="7">
        <v>39</v>
      </c>
      <c r="Z8" s="315">
        <v>4</v>
      </c>
    </row>
    <row r="9" spans="1:27">
      <c r="A9" s="120">
        <v>5</v>
      </c>
      <c r="B9" s="2" t="s">
        <v>16738</v>
      </c>
      <c r="C9" s="7">
        <v>1</v>
      </c>
      <c r="D9" s="7">
        <v>1</v>
      </c>
      <c r="E9" s="7">
        <v>1</v>
      </c>
      <c r="F9" s="7">
        <v>0</v>
      </c>
      <c r="G9" s="7">
        <v>1</v>
      </c>
      <c r="H9" s="7">
        <v>1</v>
      </c>
      <c r="I9" s="7">
        <v>1</v>
      </c>
      <c r="J9" s="7">
        <v>0</v>
      </c>
      <c r="K9" s="7">
        <v>1</v>
      </c>
      <c r="L9" s="7">
        <v>1</v>
      </c>
      <c r="M9" s="7">
        <v>1</v>
      </c>
      <c r="N9" s="7">
        <v>0</v>
      </c>
      <c r="O9" s="7">
        <v>7</v>
      </c>
      <c r="P9" s="7">
        <v>7</v>
      </c>
      <c r="Q9" s="7">
        <v>7</v>
      </c>
      <c r="R9" s="312">
        <v>0</v>
      </c>
      <c r="S9" s="314">
        <v>7</v>
      </c>
      <c r="T9" s="7">
        <v>7</v>
      </c>
      <c r="U9" s="7">
        <v>7</v>
      </c>
      <c r="V9" s="315">
        <v>0</v>
      </c>
      <c r="W9" s="7">
        <v>7</v>
      </c>
      <c r="X9" s="7">
        <v>7</v>
      </c>
      <c r="Y9" s="7">
        <v>7</v>
      </c>
      <c r="Z9" s="315">
        <v>0</v>
      </c>
    </row>
    <row r="10" spans="1:27" ht="27.95">
      <c r="A10" s="120">
        <v>6</v>
      </c>
      <c r="B10" s="2" t="s">
        <v>16739</v>
      </c>
      <c r="C10" s="7">
        <v>8</v>
      </c>
      <c r="D10" s="7">
        <v>8</v>
      </c>
      <c r="E10" s="7">
        <v>2</v>
      </c>
      <c r="F10" s="7">
        <v>6</v>
      </c>
      <c r="G10" s="7">
        <v>8</v>
      </c>
      <c r="H10" s="7">
        <v>8</v>
      </c>
      <c r="I10" s="7">
        <v>2</v>
      </c>
      <c r="J10" s="7">
        <v>6</v>
      </c>
      <c r="K10" s="7">
        <v>8</v>
      </c>
      <c r="L10" s="7">
        <v>8</v>
      </c>
      <c r="M10" s="7">
        <v>2</v>
      </c>
      <c r="N10" s="7">
        <v>6</v>
      </c>
      <c r="O10" s="7">
        <v>8</v>
      </c>
      <c r="P10" s="7">
        <v>8</v>
      </c>
      <c r="Q10" s="7">
        <v>2</v>
      </c>
      <c r="R10" s="312">
        <v>6</v>
      </c>
      <c r="S10" s="314">
        <v>8</v>
      </c>
      <c r="T10" s="7">
        <v>8</v>
      </c>
      <c r="U10" s="7">
        <v>2</v>
      </c>
      <c r="V10" s="315">
        <v>6</v>
      </c>
      <c r="W10" s="7">
        <v>8</v>
      </c>
      <c r="X10" s="7">
        <v>8</v>
      </c>
      <c r="Y10" s="7">
        <v>2</v>
      </c>
      <c r="Z10" s="315">
        <v>6</v>
      </c>
    </row>
    <row r="11" spans="1:27" ht="27.95">
      <c r="A11" s="120">
        <v>7</v>
      </c>
      <c r="B11" s="2" t="s">
        <v>16740</v>
      </c>
      <c r="C11" s="7">
        <v>3</v>
      </c>
      <c r="D11" s="7">
        <v>3</v>
      </c>
      <c r="E11" s="7">
        <v>3</v>
      </c>
      <c r="F11" s="7">
        <v>0</v>
      </c>
      <c r="G11" s="7">
        <v>3</v>
      </c>
      <c r="H11" s="7">
        <v>3</v>
      </c>
      <c r="I11" s="7">
        <v>3</v>
      </c>
      <c r="J11" s="7">
        <v>0</v>
      </c>
      <c r="K11" s="7">
        <v>3</v>
      </c>
      <c r="L11" s="7">
        <v>3</v>
      </c>
      <c r="M11" s="7">
        <v>3</v>
      </c>
      <c r="N11" s="7">
        <v>0</v>
      </c>
      <c r="O11" s="7">
        <v>8</v>
      </c>
      <c r="P11" s="7">
        <v>8</v>
      </c>
      <c r="Q11" s="7">
        <v>8</v>
      </c>
      <c r="R11" s="312">
        <v>0</v>
      </c>
      <c r="S11" s="314">
        <v>8</v>
      </c>
      <c r="T11" s="7">
        <v>8</v>
      </c>
      <c r="U11" s="7">
        <v>8</v>
      </c>
      <c r="V11" s="315">
        <v>0</v>
      </c>
      <c r="W11" s="7">
        <v>8</v>
      </c>
      <c r="X11" s="7">
        <v>8</v>
      </c>
      <c r="Y11" s="7">
        <v>8</v>
      </c>
      <c r="Z11" s="315">
        <v>0</v>
      </c>
      <c r="AA11" s="345"/>
    </row>
    <row r="12" spans="1:27" ht="27.95">
      <c r="A12" s="120">
        <v>8</v>
      </c>
      <c r="B12" s="2" t="s">
        <v>16741</v>
      </c>
      <c r="C12" s="7">
        <v>8</v>
      </c>
      <c r="D12" s="7">
        <v>8</v>
      </c>
      <c r="E12" s="7">
        <v>8</v>
      </c>
      <c r="F12" s="7">
        <v>0</v>
      </c>
      <c r="G12" s="7">
        <v>8</v>
      </c>
      <c r="H12" s="7">
        <v>8</v>
      </c>
      <c r="I12" s="7">
        <v>8</v>
      </c>
      <c r="J12" s="7">
        <v>0</v>
      </c>
      <c r="K12" s="7">
        <v>8</v>
      </c>
      <c r="L12" s="7">
        <v>8</v>
      </c>
      <c r="M12" s="7">
        <v>8</v>
      </c>
      <c r="N12" s="7">
        <v>0</v>
      </c>
      <c r="O12" s="7">
        <v>99</v>
      </c>
      <c r="P12" s="7">
        <v>101</v>
      </c>
      <c r="Q12" s="7">
        <v>66</v>
      </c>
      <c r="R12" s="312">
        <v>35</v>
      </c>
      <c r="S12" s="314">
        <v>99</v>
      </c>
      <c r="T12" s="7">
        <v>101</v>
      </c>
      <c r="U12" s="7">
        <v>66</v>
      </c>
      <c r="V12" s="315">
        <v>35</v>
      </c>
      <c r="W12" s="7">
        <v>101</v>
      </c>
      <c r="X12" s="7">
        <v>100</v>
      </c>
      <c r="Y12" s="7">
        <v>66</v>
      </c>
      <c r="Z12" s="315">
        <v>34</v>
      </c>
      <c r="AA12" s="345"/>
    </row>
    <row r="13" spans="1:27" ht="27.95">
      <c r="A13" s="120">
        <v>9</v>
      </c>
      <c r="B13" s="2" t="s">
        <v>16742</v>
      </c>
      <c r="C13" s="7">
        <v>97</v>
      </c>
      <c r="D13" s="7">
        <v>104</v>
      </c>
      <c r="E13" s="7">
        <v>67</v>
      </c>
      <c r="F13" s="7">
        <v>37</v>
      </c>
      <c r="G13" s="7">
        <v>104</v>
      </c>
      <c r="H13" s="7">
        <v>107</v>
      </c>
      <c r="I13" s="7">
        <v>68</v>
      </c>
      <c r="J13" s="7">
        <v>39</v>
      </c>
      <c r="K13" s="7">
        <v>107</v>
      </c>
      <c r="L13" s="7">
        <v>105</v>
      </c>
      <c r="M13" s="7">
        <v>70</v>
      </c>
      <c r="N13" s="7">
        <v>35</v>
      </c>
      <c r="O13" s="7">
        <v>3</v>
      </c>
      <c r="P13" s="7">
        <v>3</v>
      </c>
      <c r="Q13" s="7">
        <v>3</v>
      </c>
      <c r="R13" s="312">
        <v>0</v>
      </c>
      <c r="S13" s="314">
        <v>3</v>
      </c>
      <c r="T13" s="7">
        <v>3</v>
      </c>
      <c r="U13" s="7">
        <v>3</v>
      </c>
      <c r="V13" s="315">
        <v>0</v>
      </c>
      <c r="W13" s="7">
        <v>3</v>
      </c>
      <c r="X13" s="7">
        <v>3</v>
      </c>
      <c r="Y13" s="7">
        <v>3</v>
      </c>
      <c r="Z13" s="315">
        <v>0</v>
      </c>
      <c r="AA13" s="345"/>
    </row>
    <row r="14" spans="1:27" ht="27.95">
      <c r="A14" s="120">
        <v>10</v>
      </c>
      <c r="B14" s="2" t="s">
        <v>16743</v>
      </c>
      <c r="C14" s="7">
        <v>0</v>
      </c>
      <c r="D14" s="7">
        <v>0</v>
      </c>
      <c r="E14" s="7">
        <v>0</v>
      </c>
      <c r="F14" s="7">
        <v>0</v>
      </c>
      <c r="G14" s="7">
        <v>0</v>
      </c>
      <c r="H14" s="7">
        <v>0</v>
      </c>
      <c r="I14" s="7">
        <v>0</v>
      </c>
      <c r="J14" s="7">
        <v>0</v>
      </c>
      <c r="K14" s="7">
        <v>0</v>
      </c>
      <c r="L14" s="7">
        <v>0</v>
      </c>
      <c r="M14" s="7">
        <v>0</v>
      </c>
      <c r="N14" s="7">
        <v>0</v>
      </c>
      <c r="O14" s="7">
        <v>0</v>
      </c>
      <c r="P14" s="7">
        <v>0</v>
      </c>
      <c r="Q14" s="7">
        <v>0</v>
      </c>
      <c r="R14" s="312">
        <v>0</v>
      </c>
      <c r="S14" s="314">
        <v>0</v>
      </c>
      <c r="T14" s="7">
        <v>0</v>
      </c>
      <c r="U14" s="7">
        <v>0</v>
      </c>
      <c r="V14" s="315">
        <v>0</v>
      </c>
      <c r="W14" s="7">
        <v>0</v>
      </c>
      <c r="X14" s="7">
        <v>0</v>
      </c>
      <c r="Y14" s="7">
        <v>0</v>
      </c>
      <c r="Z14" s="315">
        <v>0</v>
      </c>
      <c r="AA14" s="345"/>
    </row>
    <row r="15" spans="1:27">
      <c r="A15" s="120">
        <v>11</v>
      </c>
      <c r="B15" s="2" t="s">
        <v>16744</v>
      </c>
      <c r="C15" s="7">
        <v>0</v>
      </c>
      <c r="D15" s="7">
        <v>0</v>
      </c>
      <c r="E15" s="7">
        <v>0</v>
      </c>
      <c r="F15" s="7">
        <v>0</v>
      </c>
      <c r="G15" s="7">
        <v>0</v>
      </c>
      <c r="H15" s="7">
        <v>0</v>
      </c>
      <c r="I15" s="7">
        <v>0</v>
      </c>
      <c r="J15" s="7">
        <v>0</v>
      </c>
      <c r="K15" s="7">
        <v>0</v>
      </c>
      <c r="L15" s="7">
        <v>0</v>
      </c>
      <c r="M15" s="7">
        <v>0</v>
      </c>
      <c r="N15" s="7">
        <v>0</v>
      </c>
      <c r="O15" s="7">
        <v>0</v>
      </c>
      <c r="P15" s="7">
        <v>0</v>
      </c>
      <c r="Q15" s="7">
        <v>0</v>
      </c>
      <c r="R15" s="312">
        <v>0</v>
      </c>
      <c r="S15" s="314">
        <v>0</v>
      </c>
      <c r="T15" s="7">
        <v>0</v>
      </c>
      <c r="U15" s="7">
        <v>0</v>
      </c>
      <c r="V15" s="315">
        <v>0</v>
      </c>
      <c r="W15" s="7">
        <v>0</v>
      </c>
      <c r="X15" s="7">
        <v>0</v>
      </c>
      <c r="Y15" s="7">
        <v>0</v>
      </c>
      <c r="Z15" s="315">
        <v>0</v>
      </c>
      <c r="AA15" s="345"/>
    </row>
    <row r="16" spans="1:27">
      <c r="A16" s="120">
        <v>12</v>
      </c>
      <c r="B16" s="2" t="s">
        <v>16745</v>
      </c>
      <c r="C16" s="7">
        <v>1</v>
      </c>
      <c r="D16" s="7">
        <v>1</v>
      </c>
      <c r="E16" s="7">
        <v>1</v>
      </c>
      <c r="F16" s="7">
        <v>0</v>
      </c>
      <c r="G16" s="7">
        <v>1</v>
      </c>
      <c r="H16" s="7">
        <v>1</v>
      </c>
      <c r="I16" s="7">
        <v>1</v>
      </c>
      <c r="J16" s="7">
        <v>0</v>
      </c>
      <c r="K16" s="7">
        <v>1</v>
      </c>
      <c r="L16" s="7">
        <v>1</v>
      </c>
      <c r="M16" s="7">
        <v>1</v>
      </c>
      <c r="N16" s="7">
        <v>0</v>
      </c>
      <c r="O16" s="7">
        <v>1</v>
      </c>
      <c r="P16" s="7">
        <v>1</v>
      </c>
      <c r="Q16" s="7">
        <v>1</v>
      </c>
      <c r="R16" s="312">
        <v>0</v>
      </c>
      <c r="S16" s="314">
        <v>1</v>
      </c>
      <c r="T16" s="7">
        <v>1</v>
      </c>
      <c r="U16" s="7">
        <v>1</v>
      </c>
      <c r="V16" s="315">
        <v>0</v>
      </c>
      <c r="W16" s="7">
        <v>1</v>
      </c>
      <c r="X16" s="7">
        <v>1</v>
      </c>
      <c r="Y16" s="7">
        <v>1</v>
      </c>
      <c r="Z16" s="315">
        <v>0</v>
      </c>
      <c r="AA16" s="345"/>
    </row>
    <row r="17" spans="1:27">
      <c r="A17" s="120">
        <v>13</v>
      </c>
      <c r="B17" s="2" t="s">
        <v>16746</v>
      </c>
      <c r="C17" s="7">
        <v>1</v>
      </c>
      <c r="D17" s="7">
        <v>1</v>
      </c>
      <c r="E17" s="7">
        <v>0</v>
      </c>
      <c r="F17" s="7">
        <v>1</v>
      </c>
      <c r="G17" s="7">
        <v>1</v>
      </c>
      <c r="H17" s="7">
        <v>1</v>
      </c>
      <c r="I17" s="7">
        <v>0</v>
      </c>
      <c r="J17" s="7">
        <v>1</v>
      </c>
      <c r="K17" s="7">
        <v>1</v>
      </c>
      <c r="L17" s="7">
        <v>1</v>
      </c>
      <c r="M17" s="7">
        <v>0</v>
      </c>
      <c r="N17" s="7">
        <v>1</v>
      </c>
      <c r="O17" s="7">
        <v>1</v>
      </c>
      <c r="P17" s="7">
        <v>1</v>
      </c>
      <c r="Q17" s="7">
        <v>0</v>
      </c>
      <c r="R17" s="312">
        <v>1</v>
      </c>
      <c r="S17" s="314">
        <v>1</v>
      </c>
      <c r="T17" s="7">
        <v>1</v>
      </c>
      <c r="U17" s="7">
        <v>0</v>
      </c>
      <c r="V17" s="315">
        <v>1</v>
      </c>
      <c r="W17" s="7">
        <v>1</v>
      </c>
      <c r="X17" s="7">
        <v>1</v>
      </c>
      <c r="Y17" s="7">
        <v>0</v>
      </c>
      <c r="Z17" s="315">
        <v>1</v>
      </c>
      <c r="AA17" s="345"/>
    </row>
    <row r="18" spans="1:27" ht="42">
      <c r="A18" s="120">
        <v>14</v>
      </c>
      <c r="B18" s="2" t="s">
        <v>16747</v>
      </c>
      <c r="C18" s="7">
        <v>1</v>
      </c>
      <c r="D18" s="7">
        <v>1</v>
      </c>
      <c r="E18" s="7">
        <v>1</v>
      </c>
      <c r="F18" s="7">
        <v>0</v>
      </c>
      <c r="G18" s="7">
        <v>1</v>
      </c>
      <c r="H18" s="7">
        <v>1</v>
      </c>
      <c r="I18" s="7">
        <v>1</v>
      </c>
      <c r="J18" s="7">
        <v>0</v>
      </c>
      <c r="K18" s="7">
        <v>1</v>
      </c>
      <c r="L18" s="7">
        <v>1</v>
      </c>
      <c r="M18" s="7">
        <v>1</v>
      </c>
      <c r="N18" s="7">
        <v>0</v>
      </c>
      <c r="O18" s="7">
        <v>1</v>
      </c>
      <c r="P18" s="7">
        <v>1</v>
      </c>
      <c r="Q18" s="7">
        <v>1</v>
      </c>
      <c r="R18" s="312">
        <v>0</v>
      </c>
      <c r="S18" s="314">
        <v>1</v>
      </c>
      <c r="T18" s="7">
        <v>1</v>
      </c>
      <c r="U18" s="7">
        <v>1</v>
      </c>
      <c r="V18" s="315">
        <v>0</v>
      </c>
      <c r="W18" s="7">
        <v>1</v>
      </c>
      <c r="X18" s="7">
        <v>1</v>
      </c>
      <c r="Y18" s="7">
        <v>1</v>
      </c>
      <c r="Z18" s="315">
        <v>0</v>
      </c>
      <c r="AA18" s="345"/>
    </row>
    <row r="19" spans="1:27" ht="17.100000000000001" thickBot="1">
      <c r="B19" s="9" t="s">
        <v>16571</v>
      </c>
      <c r="C19" s="9">
        <f t="shared" ref="C19:I19" si="0">SUM(C5:C18)</f>
        <v>174</v>
      </c>
      <c r="D19" s="9">
        <f t="shared" si="0"/>
        <v>181</v>
      </c>
      <c r="E19" s="9">
        <f t="shared" si="0"/>
        <v>133</v>
      </c>
      <c r="F19" s="9">
        <f t="shared" si="0"/>
        <v>48</v>
      </c>
      <c r="G19" s="9">
        <f t="shared" si="0"/>
        <v>181</v>
      </c>
      <c r="H19" s="9">
        <f t="shared" si="0"/>
        <v>184</v>
      </c>
      <c r="I19" s="9">
        <f t="shared" si="0"/>
        <v>134</v>
      </c>
      <c r="J19" s="9">
        <f>SUM(J5:J18)</f>
        <v>50</v>
      </c>
      <c r="K19" s="9">
        <f t="shared" ref="K19:M19" si="1">SUM(K5:K18)</f>
        <v>184</v>
      </c>
      <c r="L19" s="9">
        <f t="shared" si="1"/>
        <v>182</v>
      </c>
      <c r="M19" s="9">
        <f t="shared" si="1"/>
        <v>136</v>
      </c>
      <c r="N19" s="9">
        <f>SUM(N5:N18)</f>
        <v>46</v>
      </c>
      <c r="O19" s="9">
        <v>176</v>
      </c>
      <c r="P19" s="9">
        <v>178</v>
      </c>
      <c r="Q19" s="9">
        <v>132</v>
      </c>
      <c r="R19" s="251">
        <v>46</v>
      </c>
      <c r="S19" s="316">
        <v>176</v>
      </c>
      <c r="T19" s="317">
        <v>178</v>
      </c>
      <c r="U19" s="317">
        <v>132</v>
      </c>
      <c r="V19" s="318">
        <v>46</v>
      </c>
      <c r="W19" s="316">
        <f>SUM(W5:W18)</f>
        <v>178</v>
      </c>
      <c r="X19" s="316">
        <f t="shared" ref="X19:Z19" si="2">SUM(X5:X18)</f>
        <v>176</v>
      </c>
      <c r="Y19" s="316">
        <f t="shared" si="2"/>
        <v>131</v>
      </c>
      <c r="Z19" s="316">
        <f t="shared" si="2"/>
        <v>45</v>
      </c>
    </row>
    <row r="20" spans="1:27">
      <c r="K20" s="326">
        <f>I19/H19</f>
        <v>0.72826086956521741</v>
      </c>
      <c r="M20" s="326">
        <f>M19/L19</f>
        <v>0.74725274725274726</v>
      </c>
    </row>
    <row r="22" spans="1:27">
      <c r="B22" s="9" t="s">
        <v>16748</v>
      </c>
      <c r="C22" s="9">
        <v>178</v>
      </c>
    </row>
    <row r="23" spans="1:27" ht="27.95">
      <c r="B23" s="2" t="s">
        <v>16742</v>
      </c>
      <c r="C23" s="7">
        <v>101</v>
      </c>
    </row>
    <row r="24" spans="1:27" ht="27.95">
      <c r="B24" s="2" t="s">
        <v>16734</v>
      </c>
      <c r="C24" s="7">
        <v>43</v>
      </c>
    </row>
    <row r="25" spans="1:27" ht="27.95">
      <c r="B25" s="2" t="s">
        <v>16739</v>
      </c>
      <c r="C25" s="7">
        <v>8</v>
      </c>
    </row>
    <row r="26" spans="1:27" ht="27.95">
      <c r="B26" s="2" t="s">
        <v>16741</v>
      </c>
      <c r="C26" s="7">
        <v>8</v>
      </c>
    </row>
    <row r="27" spans="1:27" ht="27.95">
      <c r="B27" s="2" t="s">
        <v>16735</v>
      </c>
      <c r="C27" s="7">
        <v>7</v>
      </c>
    </row>
    <row r="28" spans="1:27" ht="27.95">
      <c r="B28" s="2" t="s">
        <v>16749</v>
      </c>
      <c r="C28" s="7">
        <v>4</v>
      </c>
    </row>
    <row r="29" spans="1:27" ht="27.95">
      <c r="B29" s="2" t="s">
        <v>16740</v>
      </c>
      <c r="C29" s="7">
        <v>3</v>
      </c>
    </row>
    <row r="30" spans="1:27">
      <c r="B30" s="2" t="s">
        <v>16738</v>
      </c>
      <c r="C30" s="7">
        <v>1</v>
      </c>
    </row>
    <row r="31" spans="1:27">
      <c r="B31" s="2" t="s">
        <v>16745</v>
      </c>
      <c r="C31" s="7">
        <v>1</v>
      </c>
    </row>
    <row r="32" spans="1:27">
      <c r="B32" s="2" t="s">
        <v>16746</v>
      </c>
      <c r="C32" s="7">
        <v>1</v>
      </c>
    </row>
    <row r="33" spans="2:5" ht="42">
      <c r="B33" s="2" t="s">
        <v>16747</v>
      </c>
      <c r="C33" s="7">
        <v>1</v>
      </c>
    </row>
    <row r="34" spans="2:5" ht="27.95">
      <c r="B34" s="2" t="s">
        <v>16736</v>
      </c>
      <c r="C34" s="7">
        <v>0</v>
      </c>
    </row>
    <row r="35" spans="2:5" ht="27.95">
      <c r="B35" s="2" t="s">
        <v>16743</v>
      </c>
      <c r="C35" s="7">
        <v>0</v>
      </c>
    </row>
    <row r="36" spans="2:5">
      <c r="B36" s="2" t="s">
        <v>16744</v>
      </c>
      <c r="C36" s="123">
        <v>0</v>
      </c>
    </row>
    <row r="37" spans="2:5">
      <c r="B37" s="122"/>
      <c r="C37" s="124"/>
    </row>
    <row r="38" spans="2:5" ht="15.95" customHeight="1"/>
    <row r="39" spans="2:5" ht="51.95" customHeight="1">
      <c r="C39" s="125" t="s">
        <v>16723</v>
      </c>
      <c r="D39" s="54" t="s">
        <v>16724</v>
      </c>
      <c r="E39" s="147" t="s">
        <v>16750</v>
      </c>
    </row>
    <row r="40" spans="2:5">
      <c r="B40" s="9" t="s">
        <v>16571</v>
      </c>
      <c r="C40" s="9">
        <v>132</v>
      </c>
      <c r="D40" s="9">
        <v>46</v>
      </c>
      <c r="E40" s="9">
        <v>178</v>
      </c>
    </row>
    <row r="41" spans="2:5" ht="27.95">
      <c r="B41" s="2" t="s">
        <v>16742</v>
      </c>
      <c r="C41" s="7">
        <v>66</v>
      </c>
      <c r="D41" s="7">
        <v>35</v>
      </c>
      <c r="E41" s="9">
        <v>101</v>
      </c>
    </row>
    <row r="42" spans="2:5" ht="27.95">
      <c r="B42" s="2" t="s">
        <v>16734</v>
      </c>
      <c r="C42" s="7">
        <v>39</v>
      </c>
      <c r="D42" s="7">
        <v>4</v>
      </c>
      <c r="E42" s="9">
        <f t="shared" ref="E42:E54" si="3">SUM(C42:D42)</f>
        <v>43</v>
      </c>
    </row>
    <row r="43" spans="2:5" ht="27.95">
      <c r="B43" s="2" t="s">
        <v>16741</v>
      </c>
      <c r="C43" s="7">
        <v>8</v>
      </c>
      <c r="D43" s="7">
        <v>0</v>
      </c>
      <c r="E43" s="9">
        <f t="shared" si="3"/>
        <v>8</v>
      </c>
    </row>
    <row r="44" spans="2:5" ht="27.95">
      <c r="B44" s="2" t="s">
        <v>16735</v>
      </c>
      <c r="C44" s="7">
        <v>7</v>
      </c>
      <c r="D44" s="7">
        <v>0</v>
      </c>
      <c r="E44" s="9">
        <f t="shared" si="3"/>
        <v>7</v>
      </c>
    </row>
    <row r="45" spans="2:5" ht="27.95">
      <c r="B45" s="2" t="s">
        <v>16737</v>
      </c>
      <c r="C45" s="7">
        <v>4</v>
      </c>
      <c r="D45" s="7">
        <v>0</v>
      </c>
      <c r="E45" s="9">
        <f t="shared" si="3"/>
        <v>4</v>
      </c>
    </row>
    <row r="46" spans="2:5" ht="27.95">
      <c r="B46" s="2" t="s">
        <v>16740</v>
      </c>
      <c r="C46" s="7">
        <v>3</v>
      </c>
      <c r="D46" s="7">
        <v>0</v>
      </c>
      <c r="E46" s="9">
        <f t="shared" si="3"/>
        <v>3</v>
      </c>
    </row>
    <row r="47" spans="2:5" ht="27.95">
      <c r="B47" s="2" t="s">
        <v>16739</v>
      </c>
      <c r="C47" s="7">
        <v>2</v>
      </c>
      <c r="D47" s="7">
        <v>6</v>
      </c>
      <c r="E47" s="9">
        <f t="shared" si="3"/>
        <v>8</v>
      </c>
    </row>
    <row r="48" spans="2:5">
      <c r="B48" s="2" t="s">
        <v>16738</v>
      </c>
      <c r="C48" s="7">
        <v>1</v>
      </c>
      <c r="D48" s="7">
        <v>0</v>
      </c>
      <c r="E48" s="9">
        <f t="shared" si="3"/>
        <v>1</v>
      </c>
    </row>
    <row r="49" spans="2:5">
      <c r="B49" s="2" t="s">
        <v>16745</v>
      </c>
      <c r="C49" s="7">
        <v>1</v>
      </c>
      <c r="D49" s="7">
        <v>0</v>
      </c>
      <c r="E49" s="9">
        <f t="shared" si="3"/>
        <v>1</v>
      </c>
    </row>
    <row r="50" spans="2:5" ht="24.95" customHeight="1">
      <c r="B50" s="2" t="s">
        <v>16747</v>
      </c>
      <c r="C50" s="7">
        <v>1</v>
      </c>
      <c r="D50" s="7">
        <v>0</v>
      </c>
      <c r="E50" s="9">
        <f t="shared" si="3"/>
        <v>1</v>
      </c>
    </row>
    <row r="51" spans="2:5" ht="27.95">
      <c r="B51" s="2" t="s">
        <v>16736</v>
      </c>
      <c r="C51" s="7">
        <v>0</v>
      </c>
      <c r="D51" s="7">
        <v>0</v>
      </c>
      <c r="E51" s="9">
        <f t="shared" si="3"/>
        <v>0</v>
      </c>
    </row>
    <row r="52" spans="2:5" ht="24" customHeight="1">
      <c r="B52" s="2" t="s">
        <v>16743</v>
      </c>
      <c r="C52" s="7">
        <v>0</v>
      </c>
      <c r="D52" s="7">
        <v>0</v>
      </c>
      <c r="E52" s="9">
        <f t="shared" si="3"/>
        <v>0</v>
      </c>
    </row>
    <row r="53" spans="2:5">
      <c r="B53" s="2" t="s">
        <v>16744</v>
      </c>
      <c r="C53" s="7">
        <v>0</v>
      </c>
      <c r="D53" s="7">
        <v>0</v>
      </c>
      <c r="E53" s="9">
        <f t="shared" si="3"/>
        <v>0</v>
      </c>
    </row>
    <row r="54" spans="2:5" ht="21.95" customHeight="1">
      <c r="B54" s="2" t="s">
        <v>16746</v>
      </c>
      <c r="C54" s="7">
        <v>0</v>
      </c>
      <c r="D54" s="7">
        <v>1</v>
      </c>
      <c r="E54" s="9">
        <f t="shared" si="3"/>
        <v>1</v>
      </c>
    </row>
  </sheetData>
  <sortState xmlns:xlrd2="http://schemas.microsoft.com/office/spreadsheetml/2017/richdata2" ref="B40:D54">
    <sortCondition descending="1" ref="C40:C54"/>
  </sortState>
  <mergeCells count="26">
    <mergeCell ref="K2:N2"/>
    <mergeCell ref="K3:L3"/>
    <mergeCell ref="M3:M4"/>
    <mergeCell ref="N3:N4"/>
    <mergeCell ref="B3:B4"/>
    <mergeCell ref="A3:A4"/>
    <mergeCell ref="G3:H3"/>
    <mergeCell ref="C2:F2"/>
    <mergeCell ref="G2:J2"/>
    <mergeCell ref="E3:E4"/>
    <mergeCell ref="F3:F4"/>
    <mergeCell ref="I3:I4"/>
    <mergeCell ref="J3:J4"/>
    <mergeCell ref="C3:D3"/>
    <mergeCell ref="W2:Z2"/>
    <mergeCell ref="W3:X3"/>
    <mergeCell ref="Y3:Y4"/>
    <mergeCell ref="Z3:Z4"/>
    <mergeCell ref="O2:R2"/>
    <mergeCell ref="S2:V2"/>
    <mergeCell ref="O3:P3"/>
    <mergeCell ref="Q3:Q4"/>
    <mergeCell ref="R3:R4"/>
    <mergeCell ref="S3:T3"/>
    <mergeCell ref="U3:U4"/>
    <mergeCell ref="V3:V4"/>
  </mergeCells>
  <phoneticPr fontId="20" type="noConversion"/>
  <pageMargins left="0.7" right="0.7" top="0.75" bottom="0.75" header="0.3" footer="0.3"/>
  <drawing r:id="rId1"/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F4E27B-7FCE-9A48-91FF-F38F431242AD}">
  <dimension ref="A1:AA54"/>
  <sheetViews>
    <sheetView workbookViewId="0">
      <pane xSplit="2" ySplit="4" topLeftCell="Y5" activePane="bottomRight" state="frozen"/>
      <selection pane="bottomRight" activeCell="X19" sqref="X19"/>
      <selection pane="bottomLeft" activeCell="A5" sqref="A5"/>
      <selection pane="topRight" activeCell="C1" sqref="C1"/>
    </sheetView>
  </sheetViews>
  <sheetFormatPr defaultColWidth="11" defaultRowHeight="15.95"/>
  <cols>
    <col min="1" max="1" width="6.5" style="77" customWidth="1"/>
    <col min="2" max="2" width="39.375" style="77" customWidth="1"/>
    <col min="3" max="3" width="11.375" style="77" customWidth="1"/>
    <col min="4" max="4" width="11" style="77" customWidth="1"/>
    <col min="5" max="5" width="15" style="77" customWidth="1"/>
    <col min="6" max="6" width="14.375" style="77" customWidth="1"/>
    <col min="7" max="7" width="11.875" style="77" customWidth="1"/>
    <col min="8" max="8" width="10.875" style="77" customWidth="1"/>
    <col min="9" max="10" width="15.375" style="77" customWidth="1"/>
    <col min="11" max="16384" width="11" style="77"/>
  </cols>
  <sheetData>
    <row r="1" spans="1:27" ht="17.100000000000001" thickBot="1"/>
    <row r="2" spans="1:27" ht="30" customHeight="1">
      <c r="C2" s="398" t="s">
        <v>16498</v>
      </c>
      <c r="D2" s="398"/>
      <c r="E2" s="398"/>
      <c r="F2" s="398"/>
      <c r="G2" s="397" t="s">
        <v>16499</v>
      </c>
      <c r="H2" s="397"/>
      <c r="I2" s="397"/>
      <c r="J2" s="397"/>
      <c r="K2" s="398" t="s">
        <v>16500</v>
      </c>
      <c r="L2" s="398"/>
      <c r="M2" s="398"/>
      <c r="N2" s="398"/>
      <c r="O2" s="397" t="s">
        <v>16501</v>
      </c>
      <c r="P2" s="397"/>
      <c r="Q2" s="397"/>
      <c r="R2" s="412"/>
      <c r="S2" s="413" t="s">
        <v>1</v>
      </c>
      <c r="T2" s="414"/>
      <c r="U2" s="414"/>
      <c r="V2" s="415"/>
      <c r="W2" s="403" t="s">
        <v>2</v>
      </c>
      <c r="X2" s="404"/>
      <c r="Y2" s="404"/>
      <c r="Z2" s="405"/>
    </row>
    <row r="3" spans="1:27" ht="36" customHeight="1">
      <c r="A3" s="408" t="s">
        <v>16715</v>
      </c>
      <c r="B3" s="408" t="s">
        <v>16716</v>
      </c>
      <c r="C3" s="416" t="s">
        <v>54</v>
      </c>
      <c r="D3" s="407"/>
      <c r="E3" s="408" t="s">
        <v>16717</v>
      </c>
      <c r="F3" s="408" t="s">
        <v>16718</v>
      </c>
      <c r="G3" s="416" t="s">
        <v>54</v>
      </c>
      <c r="H3" s="407"/>
      <c r="I3" s="408" t="s">
        <v>16719</v>
      </c>
      <c r="J3" s="408" t="s">
        <v>16720</v>
      </c>
      <c r="K3" s="416" t="s">
        <v>54</v>
      </c>
      <c r="L3" s="407"/>
      <c r="M3" s="408" t="s">
        <v>16721</v>
      </c>
      <c r="N3" s="408" t="s">
        <v>16722</v>
      </c>
      <c r="O3" s="416" t="s">
        <v>54</v>
      </c>
      <c r="P3" s="407"/>
      <c r="Q3" s="408" t="s">
        <v>16719</v>
      </c>
      <c r="R3" s="417" t="s">
        <v>16720</v>
      </c>
      <c r="S3" s="406" t="s">
        <v>54</v>
      </c>
      <c r="T3" s="407"/>
      <c r="U3" s="408" t="s">
        <v>16723</v>
      </c>
      <c r="V3" s="410" t="s">
        <v>16724</v>
      </c>
      <c r="W3" s="406" t="s">
        <v>54</v>
      </c>
      <c r="X3" s="407"/>
      <c r="Y3" s="408" t="s">
        <v>16725</v>
      </c>
      <c r="Z3" s="410" t="s">
        <v>16726</v>
      </c>
    </row>
    <row r="4" spans="1:27" ht="30" customHeight="1">
      <c r="A4" s="409"/>
      <c r="B4" s="409"/>
      <c r="C4" s="9" t="s">
        <v>16727</v>
      </c>
      <c r="D4" s="9" t="s">
        <v>16728</v>
      </c>
      <c r="E4" s="409"/>
      <c r="F4" s="409"/>
      <c r="G4" s="9" t="s">
        <v>16728</v>
      </c>
      <c r="H4" s="9" t="s">
        <v>16729</v>
      </c>
      <c r="I4" s="409"/>
      <c r="J4" s="409"/>
      <c r="K4" s="9" t="s">
        <v>16729</v>
      </c>
      <c r="L4" s="9" t="s">
        <v>16730</v>
      </c>
      <c r="M4" s="409"/>
      <c r="N4" s="409"/>
      <c r="O4" s="9" t="s">
        <v>16728</v>
      </c>
      <c r="P4" s="9" t="s">
        <v>16729</v>
      </c>
      <c r="Q4" s="409"/>
      <c r="R4" s="418"/>
      <c r="S4" s="313" t="s">
        <v>16731</v>
      </c>
      <c r="T4" s="9" t="s">
        <v>16732</v>
      </c>
      <c r="U4" s="409"/>
      <c r="V4" s="411"/>
      <c r="W4" s="313" t="s">
        <v>16732</v>
      </c>
      <c r="X4" s="9" t="s">
        <v>16733</v>
      </c>
      <c r="Y4" s="409"/>
      <c r="Z4" s="411"/>
    </row>
    <row r="5" spans="1:27" ht="27.95">
      <c r="A5" s="120">
        <v>1</v>
      </c>
      <c r="B5" s="2" t="s">
        <v>16734</v>
      </c>
      <c r="C5" s="7">
        <v>43</v>
      </c>
      <c r="D5" s="7">
        <v>43</v>
      </c>
      <c r="E5" s="7">
        <v>39</v>
      </c>
      <c r="F5" s="7">
        <v>4</v>
      </c>
      <c r="G5" s="7">
        <v>43</v>
      </c>
      <c r="H5" s="7">
        <v>43</v>
      </c>
      <c r="I5" s="7">
        <v>39</v>
      </c>
      <c r="J5" s="7">
        <v>4</v>
      </c>
      <c r="K5" s="7">
        <v>43</v>
      </c>
      <c r="L5" s="7">
        <v>43</v>
      </c>
      <c r="M5" s="7">
        <v>39</v>
      </c>
      <c r="N5" s="7">
        <v>4</v>
      </c>
      <c r="O5" s="7">
        <v>0</v>
      </c>
      <c r="P5" s="7">
        <v>0</v>
      </c>
      <c r="Q5" s="7">
        <v>0</v>
      </c>
      <c r="R5" s="312">
        <v>0</v>
      </c>
      <c r="S5" s="314">
        <v>0</v>
      </c>
      <c r="T5" s="7">
        <v>0</v>
      </c>
      <c r="U5" s="7">
        <v>0</v>
      </c>
      <c r="V5" s="315">
        <v>0</v>
      </c>
      <c r="W5" s="7">
        <v>0</v>
      </c>
      <c r="X5" s="7">
        <v>0</v>
      </c>
      <c r="Y5" s="7">
        <v>0</v>
      </c>
      <c r="Z5" s="315">
        <v>0</v>
      </c>
    </row>
    <row r="6" spans="1:27" ht="27.95">
      <c r="A6" s="120">
        <v>2</v>
      </c>
      <c r="B6" s="2" t="s">
        <v>16735</v>
      </c>
      <c r="C6" s="7">
        <v>7</v>
      </c>
      <c r="D6" s="7">
        <v>7</v>
      </c>
      <c r="E6" s="7">
        <v>7</v>
      </c>
      <c r="F6" s="7">
        <v>0</v>
      </c>
      <c r="G6" s="7">
        <v>7</v>
      </c>
      <c r="H6" s="7">
        <v>7</v>
      </c>
      <c r="I6" s="7">
        <v>7</v>
      </c>
      <c r="J6" s="7">
        <v>0</v>
      </c>
      <c r="K6" s="7">
        <v>7</v>
      </c>
      <c r="L6" s="7">
        <v>7</v>
      </c>
      <c r="M6" s="7">
        <v>7</v>
      </c>
      <c r="N6" s="7">
        <v>0</v>
      </c>
      <c r="O6" s="7">
        <v>4</v>
      </c>
      <c r="P6" s="7">
        <v>4</v>
      </c>
      <c r="Q6" s="7">
        <v>4</v>
      </c>
      <c r="R6" s="312">
        <v>0</v>
      </c>
      <c r="S6" s="314">
        <v>4</v>
      </c>
      <c r="T6" s="7">
        <v>4</v>
      </c>
      <c r="U6" s="7">
        <v>4</v>
      </c>
      <c r="V6" s="315">
        <v>0</v>
      </c>
      <c r="W6" s="7">
        <v>4</v>
      </c>
      <c r="X6" s="7">
        <v>7</v>
      </c>
      <c r="Y6" s="7">
        <v>7</v>
      </c>
      <c r="Z6" s="315">
        <v>0</v>
      </c>
      <c r="AA6" s="345"/>
    </row>
    <row r="7" spans="1:27" ht="27.95">
      <c r="A7" s="120">
        <v>3</v>
      </c>
      <c r="B7" s="2" t="s">
        <v>16736</v>
      </c>
      <c r="C7" s="7">
        <v>0</v>
      </c>
      <c r="D7" s="7">
        <v>0</v>
      </c>
      <c r="E7" s="7">
        <v>0</v>
      </c>
      <c r="F7" s="7">
        <v>0</v>
      </c>
      <c r="G7" s="7">
        <v>0</v>
      </c>
      <c r="H7" s="7">
        <v>0</v>
      </c>
      <c r="I7" s="7">
        <v>0</v>
      </c>
      <c r="J7" s="7">
        <v>0</v>
      </c>
      <c r="K7" s="7">
        <v>0</v>
      </c>
      <c r="L7" s="7">
        <v>0</v>
      </c>
      <c r="M7" s="7">
        <v>0</v>
      </c>
      <c r="N7" s="7">
        <v>0</v>
      </c>
      <c r="O7" s="7">
        <v>1</v>
      </c>
      <c r="P7" s="7">
        <v>1</v>
      </c>
      <c r="Q7" s="7">
        <v>1</v>
      </c>
      <c r="R7" s="312">
        <v>0</v>
      </c>
      <c r="S7" s="314">
        <v>1</v>
      </c>
      <c r="T7" s="7">
        <v>1</v>
      </c>
      <c r="U7" s="7">
        <v>1</v>
      </c>
      <c r="V7" s="315">
        <v>0</v>
      </c>
      <c r="W7" s="7">
        <v>1</v>
      </c>
      <c r="X7" s="7">
        <v>0</v>
      </c>
      <c r="Y7" s="7">
        <v>0</v>
      </c>
      <c r="Z7" s="315">
        <v>0</v>
      </c>
      <c r="AA7" s="345"/>
    </row>
    <row r="8" spans="1:27" ht="27.95">
      <c r="A8" s="120">
        <v>4</v>
      </c>
      <c r="B8" s="2" t="s">
        <v>16737</v>
      </c>
      <c r="C8" s="7">
        <v>4</v>
      </c>
      <c r="D8" s="7">
        <v>4</v>
      </c>
      <c r="E8" s="7">
        <v>4</v>
      </c>
      <c r="F8" s="7">
        <v>0</v>
      </c>
      <c r="G8" s="7">
        <v>4</v>
      </c>
      <c r="H8" s="7">
        <v>4</v>
      </c>
      <c r="I8" s="7">
        <v>4</v>
      </c>
      <c r="J8" s="7">
        <v>0</v>
      </c>
      <c r="K8" s="7">
        <v>4</v>
      </c>
      <c r="L8" s="7">
        <v>4</v>
      </c>
      <c r="M8" s="7">
        <v>4</v>
      </c>
      <c r="N8" s="7">
        <v>0</v>
      </c>
      <c r="O8" s="7">
        <v>43</v>
      </c>
      <c r="P8" s="7">
        <v>43</v>
      </c>
      <c r="Q8" s="7">
        <v>39</v>
      </c>
      <c r="R8" s="312">
        <v>4</v>
      </c>
      <c r="S8" s="314">
        <v>43</v>
      </c>
      <c r="T8" s="7">
        <v>43</v>
      </c>
      <c r="U8" s="7">
        <v>39</v>
      </c>
      <c r="V8" s="315">
        <v>4</v>
      </c>
      <c r="W8" s="7">
        <v>43</v>
      </c>
      <c r="X8" s="7">
        <v>43</v>
      </c>
      <c r="Y8" s="7">
        <v>39</v>
      </c>
      <c r="Z8" s="315">
        <v>4</v>
      </c>
    </row>
    <row r="9" spans="1:27">
      <c r="A9" s="120">
        <v>5</v>
      </c>
      <c r="B9" s="2" t="s">
        <v>16738</v>
      </c>
      <c r="C9" s="7">
        <v>1</v>
      </c>
      <c r="D9" s="7">
        <v>1</v>
      </c>
      <c r="E9" s="7">
        <v>1</v>
      </c>
      <c r="F9" s="7">
        <v>0</v>
      </c>
      <c r="G9" s="7">
        <v>1</v>
      </c>
      <c r="H9" s="7">
        <v>1</v>
      </c>
      <c r="I9" s="7">
        <v>1</v>
      </c>
      <c r="J9" s="7">
        <v>0</v>
      </c>
      <c r="K9" s="7">
        <v>1</v>
      </c>
      <c r="L9" s="7">
        <v>1</v>
      </c>
      <c r="M9" s="7">
        <v>1</v>
      </c>
      <c r="N9" s="7">
        <v>0</v>
      </c>
      <c r="O9" s="7">
        <v>7</v>
      </c>
      <c r="P9" s="7">
        <v>7</v>
      </c>
      <c r="Q9" s="7">
        <v>7</v>
      </c>
      <c r="R9" s="312">
        <v>0</v>
      </c>
      <c r="S9" s="314">
        <v>7</v>
      </c>
      <c r="T9" s="7">
        <v>7</v>
      </c>
      <c r="U9" s="7">
        <v>7</v>
      </c>
      <c r="V9" s="315">
        <v>0</v>
      </c>
      <c r="W9" s="7">
        <v>7</v>
      </c>
      <c r="X9" s="7">
        <v>7</v>
      </c>
      <c r="Y9" s="7">
        <v>7</v>
      </c>
      <c r="Z9" s="315">
        <v>0</v>
      </c>
    </row>
    <row r="10" spans="1:27" ht="27.95">
      <c r="A10" s="120">
        <v>6</v>
      </c>
      <c r="B10" s="2" t="s">
        <v>16739</v>
      </c>
      <c r="C10" s="7">
        <v>8</v>
      </c>
      <c r="D10" s="7">
        <v>8</v>
      </c>
      <c r="E10" s="7">
        <v>2</v>
      </c>
      <c r="F10" s="7">
        <v>6</v>
      </c>
      <c r="G10" s="7">
        <v>8</v>
      </c>
      <c r="H10" s="7">
        <v>8</v>
      </c>
      <c r="I10" s="7">
        <v>2</v>
      </c>
      <c r="J10" s="7">
        <v>6</v>
      </c>
      <c r="K10" s="7">
        <v>8</v>
      </c>
      <c r="L10" s="7">
        <v>8</v>
      </c>
      <c r="M10" s="7">
        <v>2</v>
      </c>
      <c r="N10" s="7">
        <v>6</v>
      </c>
      <c r="O10" s="7">
        <v>8</v>
      </c>
      <c r="P10" s="7">
        <v>8</v>
      </c>
      <c r="Q10" s="7">
        <v>2</v>
      </c>
      <c r="R10" s="312">
        <v>6</v>
      </c>
      <c r="S10" s="314">
        <v>8</v>
      </c>
      <c r="T10" s="7">
        <v>8</v>
      </c>
      <c r="U10" s="7">
        <v>2</v>
      </c>
      <c r="V10" s="315">
        <v>6</v>
      </c>
      <c r="W10" s="7">
        <v>8</v>
      </c>
      <c r="X10" s="7">
        <v>8</v>
      </c>
      <c r="Y10" s="7">
        <v>2</v>
      </c>
      <c r="Z10" s="315">
        <v>6</v>
      </c>
    </row>
    <row r="11" spans="1:27" ht="27.95">
      <c r="A11" s="120">
        <v>7</v>
      </c>
      <c r="B11" s="2" t="s">
        <v>16740</v>
      </c>
      <c r="C11" s="7">
        <v>3</v>
      </c>
      <c r="D11" s="7">
        <v>3</v>
      </c>
      <c r="E11" s="7">
        <v>3</v>
      </c>
      <c r="F11" s="7">
        <v>0</v>
      </c>
      <c r="G11" s="7">
        <v>3</v>
      </c>
      <c r="H11" s="7">
        <v>3</v>
      </c>
      <c r="I11" s="7">
        <v>3</v>
      </c>
      <c r="J11" s="7">
        <v>0</v>
      </c>
      <c r="K11" s="7">
        <v>3</v>
      </c>
      <c r="L11" s="7">
        <v>3</v>
      </c>
      <c r="M11" s="7">
        <v>3</v>
      </c>
      <c r="N11" s="7">
        <v>0</v>
      </c>
      <c r="O11" s="7">
        <v>8</v>
      </c>
      <c r="P11" s="7">
        <v>8</v>
      </c>
      <c r="Q11" s="7">
        <v>8</v>
      </c>
      <c r="R11" s="312">
        <v>0</v>
      </c>
      <c r="S11" s="314">
        <v>8</v>
      </c>
      <c r="T11" s="7">
        <v>8</v>
      </c>
      <c r="U11" s="7">
        <v>8</v>
      </c>
      <c r="V11" s="315">
        <v>0</v>
      </c>
      <c r="W11" s="7">
        <v>8</v>
      </c>
      <c r="X11" s="7">
        <v>8</v>
      </c>
      <c r="Y11" s="7">
        <v>8</v>
      </c>
      <c r="Z11" s="315">
        <v>0</v>
      </c>
      <c r="AA11" s="345"/>
    </row>
    <row r="12" spans="1:27" ht="27.95">
      <c r="A12" s="120">
        <v>8</v>
      </c>
      <c r="B12" s="2" t="s">
        <v>16741</v>
      </c>
      <c r="C12" s="7">
        <v>8</v>
      </c>
      <c r="D12" s="7">
        <v>8</v>
      </c>
      <c r="E12" s="7">
        <v>8</v>
      </c>
      <c r="F12" s="7">
        <v>0</v>
      </c>
      <c r="G12" s="7">
        <v>8</v>
      </c>
      <c r="H12" s="7">
        <v>8</v>
      </c>
      <c r="I12" s="7">
        <v>8</v>
      </c>
      <c r="J12" s="7">
        <v>0</v>
      </c>
      <c r="K12" s="7">
        <v>8</v>
      </c>
      <c r="L12" s="7">
        <v>8</v>
      </c>
      <c r="M12" s="7">
        <v>8</v>
      </c>
      <c r="N12" s="7">
        <v>0</v>
      </c>
      <c r="O12" s="7">
        <v>99</v>
      </c>
      <c r="P12" s="7">
        <v>101</v>
      </c>
      <c r="Q12" s="7">
        <v>66</v>
      </c>
      <c r="R12" s="312">
        <v>35</v>
      </c>
      <c r="S12" s="314">
        <v>99</v>
      </c>
      <c r="T12" s="7">
        <v>101</v>
      </c>
      <c r="U12" s="7">
        <v>66</v>
      </c>
      <c r="V12" s="315">
        <v>35</v>
      </c>
      <c r="W12" s="7">
        <v>101</v>
      </c>
      <c r="X12" s="7">
        <v>100</v>
      </c>
      <c r="Y12" s="7">
        <v>66</v>
      </c>
      <c r="Z12" s="315">
        <v>34</v>
      </c>
      <c r="AA12" s="345"/>
    </row>
    <row r="13" spans="1:27" ht="27.95">
      <c r="A13" s="120">
        <v>9</v>
      </c>
      <c r="B13" s="2" t="s">
        <v>16742</v>
      </c>
      <c r="C13" s="7">
        <v>97</v>
      </c>
      <c r="D13" s="7">
        <v>104</v>
      </c>
      <c r="E13" s="7">
        <v>67</v>
      </c>
      <c r="F13" s="7">
        <v>37</v>
      </c>
      <c r="G13" s="7">
        <v>104</v>
      </c>
      <c r="H13" s="7">
        <v>107</v>
      </c>
      <c r="I13" s="7">
        <v>68</v>
      </c>
      <c r="J13" s="7">
        <v>39</v>
      </c>
      <c r="K13" s="7">
        <v>107</v>
      </c>
      <c r="L13" s="7">
        <v>105</v>
      </c>
      <c r="M13" s="7">
        <v>70</v>
      </c>
      <c r="N13" s="7">
        <v>35</v>
      </c>
      <c r="O13" s="7">
        <v>3</v>
      </c>
      <c r="P13" s="7">
        <v>3</v>
      </c>
      <c r="Q13" s="7">
        <v>3</v>
      </c>
      <c r="R13" s="312">
        <v>0</v>
      </c>
      <c r="S13" s="314">
        <v>3</v>
      </c>
      <c r="T13" s="7">
        <v>3</v>
      </c>
      <c r="U13" s="7">
        <v>3</v>
      </c>
      <c r="V13" s="315">
        <v>0</v>
      </c>
      <c r="W13" s="7">
        <v>3</v>
      </c>
      <c r="X13" s="7">
        <v>3</v>
      </c>
      <c r="Y13" s="7">
        <v>3</v>
      </c>
      <c r="Z13" s="315">
        <v>0</v>
      </c>
      <c r="AA13" s="345"/>
    </row>
    <row r="14" spans="1:27" ht="27.95">
      <c r="A14" s="120">
        <v>10</v>
      </c>
      <c r="B14" s="2" t="s">
        <v>16743</v>
      </c>
      <c r="C14" s="7">
        <v>0</v>
      </c>
      <c r="D14" s="7">
        <v>0</v>
      </c>
      <c r="E14" s="7">
        <v>0</v>
      </c>
      <c r="F14" s="7">
        <v>0</v>
      </c>
      <c r="G14" s="7">
        <v>0</v>
      </c>
      <c r="H14" s="7">
        <v>0</v>
      </c>
      <c r="I14" s="7">
        <v>0</v>
      </c>
      <c r="J14" s="7">
        <v>0</v>
      </c>
      <c r="K14" s="7">
        <v>0</v>
      </c>
      <c r="L14" s="7">
        <v>0</v>
      </c>
      <c r="M14" s="7">
        <v>0</v>
      </c>
      <c r="N14" s="7">
        <v>0</v>
      </c>
      <c r="O14" s="7">
        <v>0</v>
      </c>
      <c r="P14" s="7">
        <v>0</v>
      </c>
      <c r="Q14" s="7">
        <v>0</v>
      </c>
      <c r="R14" s="312">
        <v>0</v>
      </c>
      <c r="S14" s="314">
        <v>0</v>
      </c>
      <c r="T14" s="7">
        <v>0</v>
      </c>
      <c r="U14" s="7">
        <v>0</v>
      </c>
      <c r="V14" s="315">
        <v>0</v>
      </c>
      <c r="W14" s="7">
        <v>0</v>
      </c>
      <c r="X14" s="7">
        <v>0</v>
      </c>
      <c r="Y14" s="7">
        <v>0</v>
      </c>
      <c r="Z14" s="315">
        <v>0</v>
      </c>
      <c r="AA14" s="345"/>
    </row>
    <row r="15" spans="1:27">
      <c r="A15" s="120">
        <v>11</v>
      </c>
      <c r="B15" s="2" t="s">
        <v>16744</v>
      </c>
      <c r="C15" s="7">
        <v>0</v>
      </c>
      <c r="D15" s="7">
        <v>0</v>
      </c>
      <c r="E15" s="7">
        <v>0</v>
      </c>
      <c r="F15" s="7">
        <v>0</v>
      </c>
      <c r="G15" s="7">
        <v>0</v>
      </c>
      <c r="H15" s="7">
        <v>0</v>
      </c>
      <c r="I15" s="7">
        <v>0</v>
      </c>
      <c r="J15" s="7">
        <v>0</v>
      </c>
      <c r="K15" s="7">
        <v>0</v>
      </c>
      <c r="L15" s="7">
        <v>0</v>
      </c>
      <c r="M15" s="7">
        <v>0</v>
      </c>
      <c r="N15" s="7">
        <v>0</v>
      </c>
      <c r="O15" s="7">
        <v>0</v>
      </c>
      <c r="P15" s="7">
        <v>0</v>
      </c>
      <c r="Q15" s="7">
        <v>0</v>
      </c>
      <c r="R15" s="312">
        <v>0</v>
      </c>
      <c r="S15" s="314">
        <v>0</v>
      </c>
      <c r="T15" s="7">
        <v>0</v>
      </c>
      <c r="U15" s="7">
        <v>0</v>
      </c>
      <c r="V15" s="315">
        <v>0</v>
      </c>
      <c r="W15" s="7">
        <v>0</v>
      </c>
      <c r="X15" s="7">
        <v>0</v>
      </c>
      <c r="Y15" s="7">
        <v>0</v>
      </c>
      <c r="Z15" s="315">
        <v>0</v>
      </c>
      <c r="AA15" s="345"/>
    </row>
    <row r="16" spans="1:27">
      <c r="A16" s="120">
        <v>12</v>
      </c>
      <c r="B16" s="2" t="s">
        <v>16745</v>
      </c>
      <c r="C16" s="7">
        <v>1</v>
      </c>
      <c r="D16" s="7">
        <v>1</v>
      </c>
      <c r="E16" s="7">
        <v>1</v>
      </c>
      <c r="F16" s="7">
        <v>0</v>
      </c>
      <c r="G16" s="7">
        <v>1</v>
      </c>
      <c r="H16" s="7">
        <v>1</v>
      </c>
      <c r="I16" s="7">
        <v>1</v>
      </c>
      <c r="J16" s="7">
        <v>0</v>
      </c>
      <c r="K16" s="7">
        <v>1</v>
      </c>
      <c r="L16" s="7">
        <v>1</v>
      </c>
      <c r="M16" s="7">
        <v>1</v>
      </c>
      <c r="N16" s="7">
        <v>0</v>
      </c>
      <c r="O16" s="7">
        <v>1</v>
      </c>
      <c r="P16" s="7">
        <v>1</v>
      </c>
      <c r="Q16" s="7">
        <v>1</v>
      </c>
      <c r="R16" s="312">
        <v>0</v>
      </c>
      <c r="S16" s="314">
        <v>1</v>
      </c>
      <c r="T16" s="7">
        <v>1</v>
      </c>
      <c r="U16" s="7">
        <v>1</v>
      </c>
      <c r="V16" s="315">
        <v>0</v>
      </c>
      <c r="W16" s="7">
        <v>1</v>
      </c>
      <c r="X16" s="7">
        <v>1</v>
      </c>
      <c r="Y16" s="7">
        <v>1</v>
      </c>
      <c r="Z16" s="315">
        <v>0</v>
      </c>
      <c r="AA16" s="345"/>
    </row>
    <row r="17" spans="1:27">
      <c r="A17" s="120">
        <v>13</v>
      </c>
      <c r="B17" s="2" t="s">
        <v>16746</v>
      </c>
      <c r="C17" s="7">
        <v>1</v>
      </c>
      <c r="D17" s="7">
        <v>1</v>
      </c>
      <c r="E17" s="7">
        <v>0</v>
      </c>
      <c r="F17" s="7">
        <v>1</v>
      </c>
      <c r="G17" s="7">
        <v>1</v>
      </c>
      <c r="H17" s="7">
        <v>1</v>
      </c>
      <c r="I17" s="7">
        <v>0</v>
      </c>
      <c r="J17" s="7">
        <v>1</v>
      </c>
      <c r="K17" s="7">
        <v>1</v>
      </c>
      <c r="L17" s="7">
        <v>1</v>
      </c>
      <c r="M17" s="7">
        <v>0</v>
      </c>
      <c r="N17" s="7">
        <v>1</v>
      </c>
      <c r="O17" s="7">
        <v>1</v>
      </c>
      <c r="P17" s="7">
        <v>1</v>
      </c>
      <c r="Q17" s="7">
        <v>0</v>
      </c>
      <c r="R17" s="312">
        <v>1</v>
      </c>
      <c r="S17" s="314">
        <v>1</v>
      </c>
      <c r="T17" s="7">
        <v>1</v>
      </c>
      <c r="U17" s="7">
        <v>0</v>
      </c>
      <c r="V17" s="315">
        <v>1</v>
      </c>
      <c r="W17" s="7">
        <v>1</v>
      </c>
      <c r="X17" s="7">
        <v>1</v>
      </c>
      <c r="Y17" s="7">
        <v>0</v>
      </c>
      <c r="Z17" s="315">
        <v>1</v>
      </c>
      <c r="AA17" s="345"/>
    </row>
    <row r="18" spans="1:27" ht="42">
      <c r="A18" s="120">
        <v>14</v>
      </c>
      <c r="B18" s="2" t="s">
        <v>16747</v>
      </c>
      <c r="C18" s="7">
        <v>1</v>
      </c>
      <c r="D18" s="7">
        <v>1</v>
      </c>
      <c r="E18" s="7">
        <v>1</v>
      </c>
      <c r="F18" s="7">
        <v>0</v>
      </c>
      <c r="G18" s="7">
        <v>1</v>
      </c>
      <c r="H18" s="7">
        <v>1</v>
      </c>
      <c r="I18" s="7">
        <v>1</v>
      </c>
      <c r="J18" s="7">
        <v>0</v>
      </c>
      <c r="K18" s="7">
        <v>1</v>
      </c>
      <c r="L18" s="7">
        <v>1</v>
      </c>
      <c r="M18" s="7">
        <v>1</v>
      </c>
      <c r="N18" s="7">
        <v>0</v>
      </c>
      <c r="O18" s="7">
        <v>1</v>
      </c>
      <c r="P18" s="7">
        <v>1</v>
      </c>
      <c r="Q18" s="7">
        <v>1</v>
      </c>
      <c r="R18" s="312">
        <v>0</v>
      </c>
      <c r="S18" s="314">
        <v>1</v>
      </c>
      <c r="T18" s="7">
        <v>1</v>
      </c>
      <c r="U18" s="7">
        <v>1</v>
      </c>
      <c r="V18" s="315">
        <v>0</v>
      </c>
      <c r="W18" s="7">
        <v>1</v>
      </c>
      <c r="X18" s="7">
        <v>1</v>
      </c>
      <c r="Y18" s="7">
        <v>1</v>
      </c>
      <c r="Z18" s="315">
        <v>0</v>
      </c>
      <c r="AA18" s="345"/>
    </row>
    <row r="19" spans="1:27" ht="17.100000000000001" thickBot="1">
      <c r="B19" s="9" t="s">
        <v>16571</v>
      </c>
      <c r="C19" s="9">
        <f t="shared" ref="C19:I19" si="0">SUM(C5:C18)</f>
        <v>174</v>
      </c>
      <c r="D19" s="9">
        <f t="shared" si="0"/>
        <v>181</v>
      </c>
      <c r="E19" s="9">
        <f t="shared" si="0"/>
        <v>133</v>
      </c>
      <c r="F19" s="9">
        <f t="shared" si="0"/>
        <v>48</v>
      </c>
      <c r="G19" s="9">
        <f t="shared" si="0"/>
        <v>181</v>
      </c>
      <c r="H19" s="9">
        <f t="shared" si="0"/>
        <v>184</v>
      </c>
      <c r="I19" s="9">
        <f t="shared" si="0"/>
        <v>134</v>
      </c>
      <c r="J19" s="9">
        <f>SUM(J5:J18)</f>
        <v>50</v>
      </c>
      <c r="K19" s="9">
        <f t="shared" ref="K19:M19" si="1">SUM(K5:K18)</f>
        <v>184</v>
      </c>
      <c r="L19" s="9">
        <f t="shared" si="1"/>
        <v>182</v>
      </c>
      <c r="M19" s="9">
        <f t="shared" si="1"/>
        <v>136</v>
      </c>
      <c r="N19" s="9">
        <f>SUM(N5:N18)</f>
        <v>46</v>
      </c>
      <c r="O19" s="9">
        <v>176</v>
      </c>
      <c r="P19" s="9">
        <v>178</v>
      </c>
      <c r="Q19" s="9">
        <v>132</v>
      </c>
      <c r="R19" s="251">
        <v>46</v>
      </c>
      <c r="S19" s="316">
        <v>176</v>
      </c>
      <c r="T19" s="317">
        <v>178</v>
      </c>
      <c r="U19" s="317">
        <v>132</v>
      </c>
      <c r="V19" s="318">
        <v>46</v>
      </c>
      <c r="W19" s="316">
        <f>SUM(W5:W18)</f>
        <v>178</v>
      </c>
      <c r="X19" s="316">
        <f t="shared" ref="X19:Z19" si="2">SUM(X5:X18)</f>
        <v>179</v>
      </c>
      <c r="Y19" s="316">
        <f t="shared" si="2"/>
        <v>134</v>
      </c>
      <c r="Z19" s="316">
        <f t="shared" si="2"/>
        <v>45</v>
      </c>
    </row>
    <row r="20" spans="1:27">
      <c r="K20" s="326">
        <f>I19/H19</f>
        <v>0.72826086956521741</v>
      </c>
      <c r="M20" s="326">
        <f>M19/L19</f>
        <v>0.74725274725274726</v>
      </c>
    </row>
    <row r="22" spans="1:27">
      <c r="B22" s="9" t="s">
        <v>16748</v>
      </c>
      <c r="C22" s="9">
        <v>178</v>
      </c>
    </row>
    <row r="23" spans="1:27" ht="27.95">
      <c r="B23" s="2" t="s">
        <v>16742</v>
      </c>
      <c r="C23" s="7">
        <v>101</v>
      </c>
    </row>
    <row r="24" spans="1:27" ht="27.95">
      <c r="B24" s="2" t="s">
        <v>16734</v>
      </c>
      <c r="C24" s="7">
        <v>43</v>
      </c>
    </row>
    <row r="25" spans="1:27" ht="27.95">
      <c r="B25" s="2" t="s">
        <v>16739</v>
      </c>
      <c r="C25" s="7">
        <v>8</v>
      </c>
    </row>
    <row r="26" spans="1:27" ht="27.95">
      <c r="B26" s="2" t="s">
        <v>16741</v>
      </c>
      <c r="C26" s="7">
        <v>8</v>
      </c>
    </row>
    <row r="27" spans="1:27" ht="27.95">
      <c r="B27" s="2" t="s">
        <v>16735</v>
      </c>
      <c r="C27" s="7">
        <v>7</v>
      </c>
    </row>
    <row r="28" spans="1:27" ht="27.95">
      <c r="B28" s="2" t="s">
        <v>16749</v>
      </c>
      <c r="C28" s="7">
        <v>4</v>
      </c>
    </row>
    <row r="29" spans="1:27" ht="27.95">
      <c r="B29" s="2" t="s">
        <v>16740</v>
      </c>
      <c r="C29" s="7">
        <v>3</v>
      </c>
    </row>
    <row r="30" spans="1:27">
      <c r="B30" s="2" t="s">
        <v>16738</v>
      </c>
      <c r="C30" s="7">
        <v>1</v>
      </c>
    </row>
    <row r="31" spans="1:27">
      <c r="B31" s="2" t="s">
        <v>16745</v>
      </c>
      <c r="C31" s="7">
        <v>1</v>
      </c>
    </row>
    <row r="32" spans="1:27">
      <c r="B32" s="2" t="s">
        <v>16746</v>
      </c>
      <c r="C32" s="7">
        <v>1</v>
      </c>
    </row>
    <row r="33" spans="2:5" ht="42">
      <c r="B33" s="2" t="s">
        <v>16747</v>
      </c>
      <c r="C33" s="7">
        <v>1</v>
      </c>
    </row>
    <row r="34" spans="2:5" ht="27.95">
      <c r="B34" s="2" t="s">
        <v>16736</v>
      </c>
      <c r="C34" s="7">
        <v>0</v>
      </c>
    </row>
    <row r="35" spans="2:5" ht="27.95">
      <c r="B35" s="2" t="s">
        <v>16743</v>
      </c>
      <c r="C35" s="7">
        <v>0</v>
      </c>
    </row>
    <row r="36" spans="2:5">
      <c r="B36" s="2" t="s">
        <v>16744</v>
      </c>
      <c r="C36" s="123">
        <v>0</v>
      </c>
    </row>
    <row r="37" spans="2:5">
      <c r="B37" s="122"/>
      <c r="C37" s="124"/>
    </row>
    <row r="38" spans="2:5" ht="15.95" customHeight="1"/>
    <row r="39" spans="2:5" ht="51.95" customHeight="1">
      <c r="C39" s="125" t="s">
        <v>16723</v>
      </c>
      <c r="D39" s="54" t="s">
        <v>16724</v>
      </c>
      <c r="E39" s="147" t="s">
        <v>16750</v>
      </c>
    </row>
    <row r="40" spans="2:5">
      <c r="B40" s="9" t="s">
        <v>16571</v>
      </c>
      <c r="C40" s="9">
        <v>132</v>
      </c>
      <c r="D40" s="9">
        <v>46</v>
      </c>
      <c r="E40" s="9">
        <v>178</v>
      </c>
    </row>
    <row r="41" spans="2:5" ht="27.95">
      <c r="B41" s="2" t="s">
        <v>16742</v>
      </c>
      <c r="C41" s="7">
        <v>66</v>
      </c>
      <c r="D41" s="7">
        <v>35</v>
      </c>
      <c r="E41" s="9">
        <v>101</v>
      </c>
    </row>
    <row r="42" spans="2:5" ht="27.95">
      <c r="B42" s="2" t="s">
        <v>16734</v>
      </c>
      <c r="C42" s="7">
        <v>39</v>
      </c>
      <c r="D42" s="7">
        <v>4</v>
      </c>
      <c r="E42" s="9">
        <f t="shared" ref="E42:E54" si="3">SUM(C42:D42)</f>
        <v>43</v>
      </c>
    </row>
    <row r="43" spans="2:5" ht="27.95">
      <c r="B43" s="2" t="s">
        <v>16741</v>
      </c>
      <c r="C43" s="7">
        <v>8</v>
      </c>
      <c r="D43" s="7">
        <v>0</v>
      </c>
      <c r="E43" s="9">
        <f t="shared" si="3"/>
        <v>8</v>
      </c>
    </row>
    <row r="44" spans="2:5" ht="27.95">
      <c r="B44" s="2" t="s">
        <v>16735</v>
      </c>
      <c r="C44" s="7">
        <v>7</v>
      </c>
      <c r="D44" s="7">
        <v>0</v>
      </c>
      <c r="E44" s="9">
        <f t="shared" si="3"/>
        <v>7</v>
      </c>
    </row>
    <row r="45" spans="2:5" ht="27.95">
      <c r="B45" s="2" t="s">
        <v>16737</v>
      </c>
      <c r="C45" s="7">
        <v>4</v>
      </c>
      <c r="D45" s="7">
        <v>0</v>
      </c>
      <c r="E45" s="9">
        <f t="shared" si="3"/>
        <v>4</v>
      </c>
    </row>
    <row r="46" spans="2:5" ht="27.95">
      <c r="B46" s="2" t="s">
        <v>16740</v>
      </c>
      <c r="C46" s="7">
        <v>3</v>
      </c>
      <c r="D46" s="7">
        <v>0</v>
      </c>
      <c r="E46" s="9">
        <f t="shared" si="3"/>
        <v>3</v>
      </c>
    </row>
    <row r="47" spans="2:5" ht="27.95">
      <c r="B47" s="2" t="s">
        <v>16739</v>
      </c>
      <c r="C47" s="7">
        <v>2</v>
      </c>
      <c r="D47" s="7">
        <v>6</v>
      </c>
      <c r="E47" s="9">
        <f t="shared" si="3"/>
        <v>8</v>
      </c>
    </row>
    <row r="48" spans="2:5">
      <c r="B48" s="2" t="s">
        <v>16738</v>
      </c>
      <c r="C48" s="7">
        <v>1</v>
      </c>
      <c r="D48" s="7">
        <v>0</v>
      </c>
      <c r="E48" s="9">
        <f t="shared" si="3"/>
        <v>1</v>
      </c>
    </row>
    <row r="49" spans="2:5">
      <c r="B49" s="2" t="s">
        <v>16745</v>
      </c>
      <c r="C49" s="7">
        <v>1</v>
      </c>
      <c r="D49" s="7">
        <v>0</v>
      </c>
      <c r="E49" s="9">
        <f t="shared" si="3"/>
        <v>1</v>
      </c>
    </row>
    <row r="50" spans="2:5" ht="24.95" customHeight="1">
      <c r="B50" s="2" t="s">
        <v>16747</v>
      </c>
      <c r="C50" s="7">
        <v>1</v>
      </c>
      <c r="D50" s="7">
        <v>0</v>
      </c>
      <c r="E50" s="9">
        <f t="shared" si="3"/>
        <v>1</v>
      </c>
    </row>
    <row r="51" spans="2:5" ht="27.95">
      <c r="B51" s="2" t="s">
        <v>16736</v>
      </c>
      <c r="C51" s="7">
        <v>0</v>
      </c>
      <c r="D51" s="7">
        <v>0</v>
      </c>
      <c r="E51" s="9">
        <f t="shared" si="3"/>
        <v>0</v>
      </c>
    </row>
    <row r="52" spans="2:5" ht="24" customHeight="1">
      <c r="B52" s="2" t="s">
        <v>16743</v>
      </c>
      <c r="C52" s="7">
        <v>0</v>
      </c>
      <c r="D52" s="7">
        <v>0</v>
      </c>
      <c r="E52" s="9">
        <f t="shared" si="3"/>
        <v>0</v>
      </c>
    </row>
    <row r="53" spans="2:5">
      <c r="B53" s="2" t="s">
        <v>16744</v>
      </c>
      <c r="C53" s="7">
        <v>0</v>
      </c>
      <c r="D53" s="7">
        <v>0</v>
      </c>
      <c r="E53" s="9">
        <f t="shared" si="3"/>
        <v>0</v>
      </c>
    </row>
    <row r="54" spans="2:5" ht="21.95" customHeight="1">
      <c r="B54" s="2" t="s">
        <v>16746</v>
      </c>
      <c r="C54" s="7">
        <v>0</v>
      </c>
      <c r="D54" s="7">
        <v>1</v>
      </c>
      <c r="E54" s="9">
        <f t="shared" si="3"/>
        <v>1</v>
      </c>
    </row>
  </sheetData>
  <mergeCells count="26">
    <mergeCell ref="W2:Z2"/>
    <mergeCell ref="C2:F2"/>
    <mergeCell ref="G2:J2"/>
    <mergeCell ref="K2:N2"/>
    <mergeCell ref="O2:R2"/>
    <mergeCell ref="S2:V2"/>
    <mergeCell ref="O3:P3"/>
    <mergeCell ref="A3:A4"/>
    <mergeCell ref="B3:B4"/>
    <mergeCell ref="C3:D3"/>
    <mergeCell ref="E3:E4"/>
    <mergeCell ref="F3:F4"/>
    <mergeCell ref="G3:H3"/>
    <mergeCell ref="I3:I4"/>
    <mergeCell ref="J3:J4"/>
    <mergeCell ref="K3:L3"/>
    <mergeCell ref="M3:M4"/>
    <mergeCell ref="N3:N4"/>
    <mergeCell ref="Y3:Y4"/>
    <mergeCell ref="Z3:Z4"/>
    <mergeCell ref="Q3:Q4"/>
    <mergeCell ref="R3:R4"/>
    <mergeCell ref="S3:T3"/>
    <mergeCell ref="U3:U4"/>
    <mergeCell ref="V3:V4"/>
    <mergeCell ref="W3:X3"/>
  </mergeCells>
  <pageMargins left="0.7" right="0.7" top="0.75" bottom="0.75" header="0.3" footer="0.3"/>
  <drawing r:id="rId1"/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9B6590-A835-4AC8-9695-B3DFBA3911FE}">
  <sheetPr>
    <tabColor theme="7" tint="-0.249977111117893"/>
  </sheetPr>
  <dimension ref="A2:F53"/>
  <sheetViews>
    <sheetView topLeftCell="B1" workbookViewId="0">
      <selection activeCell="D22" sqref="D22"/>
    </sheetView>
  </sheetViews>
  <sheetFormatPr defaultColWidth="8.875" defaultRowHeight="20.100000000000001" customHeight="1"/>
  <cols>
    <col min="1" max="1" width="8.375" style="77" customWidth="1"/>
    <col min="2" max="2" width="46.5" style="77" customWidth="1"/>
    <col min="3" max="3" width="23.375" style="77" customWidth="1"/>
    <col min="4" max="4" width="20.625" style="77" bestFit="1" customWidth="1"/>
    <col min="5" max="5" width="20.375" style="77" customWidth="1"/>
    <col min="6" max="6" width="16.375" style="77" customWidth="1"/>
    <col min="7" max="9" width="8.875" style="77"/>
    <col min="10" max="10" width="35.875" style="77" customWidth="1"/>
    <col min="11" max="11" width="20.625" style="77" bestFit="1" customWidth="1"/>
    <col min="12" max="12" width="18.5" style="77" customWidth="1"/>
    <col min="13" max="13" width="15.5" style="77" customWidth="1"/>
    <col min="14" max="16384" width="8.875" style="77"/>
  </cols>
  <sheetData>
    <row r="2" spans="1:6" ht="44.1" customHeight="1">
      <c r="A2" s="346" t="s">
        <v>16751</v>
      </c>
      <c r="B2" s="346" t="s">
        <v>16752</v>
      </c>
      <c r="C2" s="346" t="s">
        <v>16753</v>
      </c>
      <c r="D2" s="346" t="s">
        <v>16754</v>
      </c>
      <c r="E2" s="346" t="s">
        <v>16755</v>
      </c>
      <c r="F2" s="346" t="s">
        <v>16756</v>
      </c>
    </row>
    <row r="3" spans="1:6" ht="26.1" customHeight="1">
      <c r="A3" s="347">
        <v>1</v>
      </c>
      <c r="B3" s="348" t="s">
        <v>16757</v>
      </c>
      <c r="C3" s="347">
        <v>0</v>
      </c>
      <c r="D3" s="347">
        <v>0</v>
      </c>
      <c r="E3" s="347">
        <v>0</v>
      </c>
      <c r="F3" s="347">
        <v>0</v>
      </c>
    </row>
    <row r="4" spans="1:6" ht="26.1" customHeight="1">
      <c r="A4" s="347">
        <v>2</v>
      </c>
      <c r="B4" s="348" t="s">
        <v>16758</v>
      </c>
      <c r="C4" s="347">
        <v>4</v>
      </c>
      <c r="D4" s="347">
        <v>4</v>
      </c>
      <c r="E4" s="347">
        <v>4</v>
      </c>
      <c r="F4" s="347">
        <v>0</v>
      </c>
    </row>
    <row r="5" spans="1:6" ht="26.1" customHeight="1">
      <c r="A5" s="347">
        <v>3</v>
      </c>
      <c r="B5" s="348" t="s">
        <v>16759</v>
      </c>
      <c r="C5" s="347">
        <v>1</v>
      </c>
      <c r="D5" s="347">
        <v>1</v>
      </c>
      <c r="E5" s="347">
        <v>1</v>
      </c>
      <c r="F5" s="347">
        <v>0</v>
      </c>
    </row>
    <row r="6" spans="1:6" ht="26.1" customHeight="1">
      <c r="A6" s="347">
        <v>4</v>
      </c>
      <c r="B6" s="348" t="s">
        <v>16760</v>
      </c>
      <c r="C6" s="347">
        <v>43</v>
      </c>
      <c r="D6" s="347">
        <v>44</v>
      </c>
      <c r="E6" s="347">
        <v>39</v>
      </c>
      <c r="F6" s="347">
        <v>5</v>
      </c>
    </row>
    <row r="7" spans="1:6" ht="26.1" customHeight="1">
      <c r="A7" s="347">
        <v>5</v>
      </c>
      <c r="B7" s="348" t="s">
        <v>16761</v>
      </c>
      <c r="C7" s="347">
        <v>7</v>
      </c>
      <c r="D7" s="347">
        <v>7</v>
      </c>
      <c r="E7" s="347">
        <v>7</v>
      </c>
      <c r="F7" s="347">
        <v>0</v>
      </c>
    </row>
    <row r="8" spans="1:6" ht="26.1" customHeight="1">
      <c r="A8" s="347">
        <v>6</v>
      </c>
      <c r="B8" s="348" t="s">
        <v>16762</v>
      </c>
      <c r="C8" s="347">
        <v>8</v>
      </c>
      <c r="D8" s="347">
        <v>8</v>
      </c>
      <c r="E8" s="347">
        <v>2</v>
      </c>
      <c r="F8" s="347">
        <v>6</v>
      </c>
    </row>
    <row r="9" spans="1:6" ht="26.1" customHeight="1">
      <c r="A9" s="347">
        <v>7</v>
      </c>
      <c r="B9" s="348" t="s">
        <v>16763</v>
      </c>
      <c r="C9" s="347">
        <v>8</v>
      </c>
      <c r="D9" s="347">
        <v>8</v>
      </c>
      <c r="E9" s="347">
        <v>8</v>
      </c>
      <c r="F9" s="347">
        <v>0</v>
      </c>
    </row>
    <row r="10" spans="1:6" ht="26.1" customHeight="1">
      <c r="A10" s="347">
        <v>8</v>
      </c>
      <c r="B10" s="348" t="s">
        <v>16742</v>
      </c>
      <c r="C10" s="347">
        <v>101</v>
      </c>
      <c r="D10" s="347">
        <v>100</v>
      </c>
      <c r="E10" s="347">
        <v>66</v>
      </c>
      <c r="F10" s="347">
        <v>34</v>
      </c>
    </row>
    <row r="11" spans="1:6" ht="26.1" customHeight="1">
      <c r="A11" s="347">
        <v>9</v>
      </c>
      <c r="B11" s="348" t="s">
        <v>16764</v>
      </c>
      <c r="C11" s="347">
        <v>3</v>
      </c>
      <c r="D11" s="347">
        <v>3</v>
      </c>
      <c r="E11" s="347">
        <v>3</v>
      </c>
      <c r="F11" s="347">
        <v>0</v>
      </c>
    </row>
    <row r="12" spans="1:6" ht="26.1" customHeight="1">
      <c r="A12" s="347">
        <v>10</v>
      </c>
      <c r="B12" s="348" t="s">
        <v>16765</v>
      </c>
      <c r="C12" s="347">
        <v>0</v>
      </c>
      <c r="D12" s="347">
        <v>0</v>
      </c>
      <c r="E12" s="347">
        <v>0</v>
      </c>
      <c r="F12" s="347">
        <v>0</v>
      </c>
    </row>
    <row r="13" spans="1:6" ht="26.1" customHeight="1">
      <c r="A13" s="347">
        <v>11</v>
      </c>
      <c r="B13" s="348" t="s">
        <v>16766</v>
      </c>
      <c r="C13" s="347">
        <v>0</v>
      </c>
      <c r="D13" s="347">
        <v>0</v>
      </c>
      <c r="E13" s="347">
        <v>0</v>
      </c>
      <c r="F13" s="347">
        <v>0</v>
      </c>
    </row>
    <row r="14" spans="1:6" ht="26.1" customHeight="1">
      <c r="A14" s="347">
        <v>12</v>
      </c>
      <c r="B14" s="348" t="s">
        <v>16745</v>
      </c>
      <c r="C14" s="347">
        <v>1</v>
      </c>
      <c r="D14" s="347">
        <v>1</v>
      </c>
      <c r="E14" s="347">
        <v>1</v>
      </c>
      <c r="F14" s="347">
        <v>0</v>
      </c>
    </row>
    <row r="15" spans="1:6" ht="26.1" customHeight="1">
      <c r="A15" s="347">
        <v>13</v>
      </c>
      <c r="B15" s="348" t="s">
        <v>16767</v>
      </c>
      <c r="C15" s="347">
        <v>1</v>
      </c>
      <c r="D15" s="347">
        <v>1</v>
      </c>
      <c r="E15" s="347">
        <v>0</v>
      </c>
      <c r="F15" s="347">
        <v>1</v>
      </c>
    </row>
    <row r="16" spans="1:6" ht="26.1" customHeight="1">
      <c r="A16" s="347">
        <v>14</v>
      </c>
      <c r="B16" s="348" t="s">
        <v>16768</v>
      </c>
      <c r="C16" s="347">
        <v>1</v>
      </c>
      <c r="D16" s="347">
        <v>1</v>
      </c>
      <c r="E16" s="347">
        <v>1</v>
      </c>
      <c r="F16" s="347">
        <v>0</v>
      </c>
    </row>
    <row r="17" spans="1:6" ht="26.1" customHeight="1">
      <c r="A17" s="419" t="s">
        <v>16769</v>
      </c>
      <c r="B17" s="419"/>
      <c r="C17" s="346">
        <f>SUM(C3:C16)</f>
        <v>178</v>
      </c>
      <c r="D17" s="349">
        <v>178</v>
      </c>
      <c r="E17" s="349">
        <v>132</v>
      </c>
      <c r="F17" s="349">
        <v>46</v>
      </c>
    </row>
    <row r="20" spans="1:6" ht="30" customHeight="1">
      <c r="B20" s="346" t="s">
        <v>16752</v>
      </c>
      <c r="C20" s="346" t="s">
        <v>16753</v>
      </c>
    </row>
    <row r="21" spans="1:6" ht="30" customHeight="1">
      <c r="B21" s="9" t="s">
        <v>16748</v>
      </c>
      <c r="C21" s="350">
        <v>178</v>
      </c>
    </row>
    <row r="22" spans="1:6" ht="30" customHeight="1">
      <c r="B22" s="348" t="s">
        <v>16742</v>
      </c>
      <c r="C22" s="347">
        <v>100</v>
      </c>
    </row>
    <row r="23" spans="1:6" ht="30" customHeight="1">
      <c r="B23" s="348" t="s">
        <v>16760</v>
      </c>
      <c r="C23" s="347">
        <v>44</v>
      </c>
    </row>
    <row r="24" spans="1:6" ht="30" customHeight="1">
      <c r="B24" s="348" t="s">
        <v>16762</v>
      </c>
      <c r="C24" s="347">
        <v>8</v>
      </c>
    </row>
    <row r="25" spans="1:6" ht="30" customHeight="1">
      <c r="B25" s="348" t="s">
        <v>16763</v>
      </c>
      <c r="C25" s="347">
        <v>8</v>
      </c>
    </row>
    <row r="26" spans="1:6" ht="30" customHeight="1">
      <c r="B26" s="348" t="s">
        <v>16761</v>
      </c>
      <c r="C26" s="347">
        <v>7</v>
      </c>
    </row>
    <row r="27" spans="1:6" ht="30" customHeight="1">
      <c r="B27" s="348" t="s">
        <v>16758</v>
      </c>
      <c r="C27" s="347">
        <v>4</v>
      </c>
    </row>
    <row r="28" spans="1:6" ht="30" customHeight="1">
      <c r="B28" s="348" t="s">
        <v>16764</v>
      </c>
      <c r="C28" s="347">
        <v>3</v>
      </c>
    </row>
    <row r="29" spans="1:6" ht="30" customHeight="1">
      <c r="B29" s="348" t="s">
        <v>16759</v>
      </c>
      <c r="C29" s="347">
        <v>1</v>
      </c>
    </row>
    <row r="30" spans="1:6" ht="30" customHeight="1">
      <c r="B30" s="348" t="s">
        <v>16745</v>
      </c>
      <c r="C30" s="347">
        <v>1</v>
      </c>
    </row>
    <row r="31" spans="1:6" ht="30" customHeight="1">
      <c r="B31" s="348" t="s">
        <v>16767</v>
      </c>
      <c r="C31" s="347">
        <v>1</v>
      </c>
    </row>
    <row r="32" spans="1:6" ht="30" customHeight="1">
      <c r="B32" s="348" t="s">
        <v>16768</v>
      </c>
      <c r="C32" s="347">
        <v>1</v>
      </c>
    </row>
    <row r="33" spans="1:5" ht="30" customHeight="1">
      <c r="B33" s="348" t="s">
        <v>16757</v>
      </c>
      <c r="C33" s="347">
        <v>0</v>
      </c>
    </row>
    <row r="34" spans="1:5" ht="44.1" customHeight="1">
      <c r="B34" s="348" t="s">
        <v>16765</v>
      </c>
      <c r="C34" s="347">
        <v>0</v>
      </c>
    </row>
    <row r="35" spans="1:5" ht="20.100000000000001" customHeight="1">
      <c r="B35" s="348" t="s">
        <v>16766</v>
      </c>
      <c r="C35" s="347">
        <v>0</v>
      </c>
    </row>
    <row r="38" spans="1:5" ht="45">
      <c r="A38" s="346" t="s">
        <v>16751</v>
      </c>
      <c r="B38" s="346" t="s">
        <v>16752</v>
      </c>
      <c r="C38" s="346" t="s">
        <v>16754</v>
      </c>
      <c r="D38" s="346" t="s">
        <v>16755</v>
      </c>
      <c r="E38" s="346" t="s">
        <v>16756</v>
      </c>
    </row>
    <row r="39" spans="1:5" ht="32.1" customHeight="1">
      <c r="A39" s="351"/>
      <c r="B39" s="352" t="s">
        <v>16748</v>
      </c>
      <c r="C39" s="347">
        <v>178</v>
      </c>
      <c r="D39" s="347">
        <v>132</v>
      </c>
      <c r="E39" s="347">
        <v>46</v>
      </c>
    </row>
    <row r="40" spans="1:5" ht="32.1" customHeight="1">
      <c r="A40" s="347">
        <v>8</v>
      </c>
      <c r="B40" s="348" t="s">
        <v>16742</v>
      </c>
      <c r="C40" s="347">
        <v>100</v>
      </c>
      <c r="D40" s="347">
        <v>66</v>
      </c>
      <c r="E40" s="347">
        <v>34</v>
      </c>
    </row>
    <row r="41" spans="1:5" ht="32.1" customHeight="1">
      <c r="A41" s="347">
        <v>4</v>
      </c>
      <c r="B41" s="348" t="s">
        <v>16760</v>
      </c>
      <c r="C41" s="347">
        <v>44</v>
      </c>
      <c r="D41" s="347">
        <v>39</v>
      </c>
      <c r="E41" s="347">
        <v>5</v>
      </c>
    </row>
    <row r="42" spans="1:5" ht="32.1" customHeight="1">
      <c r="A42" s="347">
        <v>6</v>
      </c>
      <c r="B42" s="348" t="s">
        <v>16762</v>
      </c>
      <c r="C42" s="347">
        <v>8</v>
      </c>
      <c r="D42" s="347">
        <v>2</v>
      </c>
      <c r="E42" s="347">
        <v>6</v>
      </c>
    </row>
    <row r="43" spans="1:5" ht="32.1" customHeight="1">
      <c r="A43" s="347">
        <v>7</v>
      </c>
      <c r="B43" s="348" t="s">
        <v>16763</v>
      </c>
      <c r="C43" s="347">
        <v>8</v>
      </c>
      <c r="D43" s="347">
        <v>8</v>
      </c>
      <c r="E43" s="347">
        <v>0</v>
      </c>
    </row>
    <row r="44" spans="1:5" ht="32.1" customHeight="1">
      <c r="A44" s="347">
        <v>5</v>
      </c>
      <c r="B44" s="348" t="s">
        <v>16761</v>
      </c>
      <c r="C44" s="347">
        <v>7</v>
      </c>
      <c r="D44" s="347">
        <v>7</v>
      </c>
      <c r="E44" s="347">
        <v>0</v>
      </c>
    </row>
    <row r="45" spans="1:5" ht="32.1" customHeight="1">
      <c r="A45" s="347">
        <v>2</v>
      </c>
      <c r="B45" s="348" t="s">
        <v>16758</v>
      </c>
      <c r="C45" s="347">
        <v>4</v>
      </c>
      <c r="D45" s="347">
        <v>4</v>
      </c>
      <c r="E45" s="347">
        <v>0</v>
      </c>
    </row>
    <row r="46" spans="1:5" ht="32.1" customHeight="1">
      <c r="A46" s="347">
        <v>9</v>
      </c>
      <c r="B46" s="348" t="s">
        <v>16764</v>
      </c>
      <c r="C46" s="347">
        <v>3</v>
      </c>
      <c r="D46" s="347">
        <v>3</v>
      </c>
      <c r="E46" s="347">
        <v>0</v>
      </c>
    </row>
    <row r="47" spans="1:5" ht="32.1" customHeight="1">
      <c r="A47" s="347">
        <v>3</v>
      </c>
      <c r="B47" s="348" t="s">
        <v>16759</v>
      </c>
      <c r="C47" s="347">
        <v>1</v>
      </c>
      <c r="D47" s="347">
        <v>1</v>
      </c>
      <c r="E47" s="347">
        <v>0</v>
      </c>
    </row>
    <row r="48" spans="1:5" ht="32.1" customHeight="1">
      <c r="A48" s="347">
        <v>12</v>
      </c>
      <c r="B48" s="348" t="s">
        <v>16745</v>
      </c>
      <c r="C48" s="347">
        <v>1</v>
      </c>
      <c r="D48" s="347">
        <v>1</v>
      </c>
      <c r="E48" s="347">
        <v>0</v>
      </c>
    </row>
    <row r="49" spans="1:5" ht="32.1" customHeight="1">
      <c r="A49" s="347">
        <v>13</v>
      </c>
      <c r="B49" s="348" t="s">
        <v>16767</v>
      </c>
      <c r="C49" s="347">
        <v>1</v>
      </c>
      <c r="D49" s="347">
        <v>0</v>
      </c>
      <c r="E49" s="347">
        <v>1</v>
      </c>
    </row>
    <row r="50" spans="1:5" ht="32.1" customHeight="1">
      <c r="A50" s="347">
        <v>14</v>
      </c>
      <c r="B50" s="348" t="s">
        <v>16768</v>
      </c>
      <c r="C50" s="347">
        <v>1</v>
      </c>
      <c r="D50" s="347">
        <v>1</v>
      </c>
      <c r="E50" s="347">
        <v>0</v>
      </c>
    </row>
    <row r="51" spans="1:5" ht="32.1" customHeight="1">
      <c r="A51" s="347">
        <v>1</v>
      </c>
      <c r="B51" s="348" t="s">
        <v>16757</v>
      </c>
      <c r="C51" s="347">
        <v>0</v>
      </c>
      <c r="D51" s="347">
        <v>0</v>
      </c>
      <c r="E51" s="347">
        <v>0</v>
      </c>
    </row>
    <row r="52" spans="1:5" ht="30">
      <c r="A52" s="347">
        <v>10</v>
      </c>
      <c r="B52" s="348" t="s">
        <v>16765</v>
      </c>
      <c r="C52" s="347">
        <v>0</v>
      </c>
      <c r="D52" s="347">
        <v>0</v>
      </c>
      <c r="E52" s="347">
        <v>0</v>
      </c>
    </row>
    <row r="53" spans="1:5" ht="20.100000000000001" customHeight="1">
      <c r="A53" s="347">
        <v>11</v>
      </c>
      <c r="B53" s="348" t="s">
        <v>16766</v>
      </c>
      <c r="C53" s="347">
        <v>0</v>
      </c>
      <c r="D53" s="347">
        <v>0</v>
      </c>
      <c r="E53" s="347">
        <v>0</v>
      </c>
    </row>
  </sheetData>
  <sortState xmlns:xlrd2="http://schemas.microsoft.com/office/spreadsheetml/2017/richdata2" ref="A39:E53">
    <sortCondition descending="1" ref="C39:C53"/>
  </sortState>
  <mergeCells count="1">
    <mergeCell ref="A17:B17"/>
  </mergeCells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A4B9E4FD312C947A2C718E5981839D6" ma:contentTypeVersion="3" ma:contentTypeDescription="Create a new document." ma:contentTypeScope="" ma:versionID="23845c1b148026a5e114e0a0c9be1f52">
  <xsd:schema xmlns:xsd="http://www.w3.org/2001/XMLSchema" xmlns:xs="http://www.w3.org/2001/XMLSchema" xmlns:p="http://schemas.microsoft.com/office/2006/metadata/properties" xmlns:ns2="b0e8765c-fed2-48b7-8cad-38ae77f33819" targetNamespace="http://schemas.microsoft.com/office/2006/metadata/properties" ma:root="true" ma:fieldsID="949c91f3ac1c4a523b9bf51188c68690" ns2:_="">
    <xsd:import namespace="b0e8765c-fed2-48b7-8cad-38ae77f3381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0e8765c-fed2-48b7-8cad-38ae77f3381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6D15F3F0-FE9D-4F73-8EA1-4AE11FF0A042}"/>
</file>

<file path=customXml/itemProps2.xml><?xml version="1.0" encoding="utf-8"?>
<ds:datastoreItem xmlns:ds="http://schemas.openxmlformats.org/officeDocument/2006/customXml" ds:itemID="{BF24F796-A280-4C6B-82EB-72F4A8B9FB6D}"/>
</file>

<file path=customXml/itemProps3.xml><?xml version="1.0" encoding="utf-8"?>
<ds:datastoreItem xmlns:ds="http://schemas.openxmlformats.org/officeDocument/2006/customXml" ds:itemID="{32A3DA7F-33A4-4491-853B-82A84AE11BF8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William L.B Mensah Dodoo</dc:creator>
  <cp:keywords/>
  <dc:description/>
  <cp:lastModifiedBy/>
  <cp:revision/>
  <dcterms:created xsi:type="dcterms:W3CDTF">2025-05-19T14:36:35Z</dcterms:created>
  <dcterms:modified xsi:type="dcterms:W3CDTF">2026-05-13T10:01:00Z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0x010100FA4B9E4FD312C947A2C718E5981839D6</vt:lpwstr>
  </property>
</Properties>
</file>