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240" yWindow="-165" windowWidth="12345" windowHeight="7305" tabRatio="640" firstSheet="3" activeTab="7"/>
  </bookViews>
  <sheets>
    <sheet name="Current" sheetId="1" r:id="rId1"/>
    <sheet name="Comparison" sheetId="4" r:id="rId2"/>
    <sheet name="Current graph" sheetId="13" r:id="rId3"/>
    <sheet name=" Comparison Graph" sheetId="14" r:id="rId4"/>
    <sheet name="Normal GPS values" sheetId="11" r:id="rId5"/>
    <sheet name="Normal gait variables" sheetId="10" r:id="rId6"/>
    <sheet name="Instructions" sheetId="3" r:id="rId7"/>
    <sheet name="Version" sheetId="6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1" l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69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H91" i="4"/>
  <c r="B3" i="10"/>
  <c r="B5" i="10"/>
  <c r="B4" i="10"/>
  <c r="B3" i="11"/>
  <c r="B5" i="11"/>
  <c r="B4" i="11"/>
  <c r="B14" i="11"/>
  <c r="C14" i="11"/>
  <c r="B13" i="11"/>
  <c r="C13" i="11"/>
  <c r="B9" i="11"/>
  <c r="C9" i="11"/>
  <c r="B7" i="11"/>
  <c r="C7" i="11"/>
  <c r="B12" i="11"/>
  <c r="C12" i="11"/>
  <c r="B8" i="11"/>
  <c r="C8" i="11"/>
  <c r="B7" i="10"/>
  <c r="C7" i="10"/>
  <c r="B15" i="10"/>
  <c r="C15" i="10"/>
  <c r="B13" i="10"/>
  <c r="C13" i="10"/>
  <c r="B11" i="10"/>
  <c r="C11" i="10"/>
  <c r="B9" i="10"/>
  <c r="C9" i="10"/>
  <c r="B14" i="10"/>
  <c r="C14" i="10"/>
  <c r="B12" i="10"/>
  <c r="C12" i="10"/>
  <c r="B10" i="10"/>
  <c r="C10" i="10"/>
  <c r="B8" i="10"/>
  <c r="C8" i="10"/>
  <c r="B11" i="11"/>
  <c r="C11" i="11"/>
  <c r="B15" i="11"/>
  <c r="C15" i="11"/>
  <c r="B10" i="11"/>
  <c r="C10" i="11"/>
  <c r="C16" i="11"/>
  <c r="S20" i="11"/>
  <c r="I98" i="1"/>
  <c r="C16" i="10"/>
  <c r="X21" i="11"/>
  <c r="M100" i="1"/>
  <c r="I20" i="11"/>
  <c r="I92" i="1"/>
  <c r="G21" i="11"/>
  <c r="N91" i="1"/>
  <c r="L20" i="11"/>
  <c r="I94" i="1"/>
  <c r="W20" i="11"/>
  <c r="I100" i="1"/>
  <c r="Y20" i="11"/>
  <c r="K100" i="1"/>
  <c r="K101" i="1"/>
  <c r="J21" i="11"/>
  <c r="M92" i="1"/>
  <c r="K20" i="11"/>
  <c r="J93" i="1"/>
  <c r="K93" i="1"/>
  <c r="N21" i="11"/>
  <c r="N95" i="1"/>
  <c r="F21" i="11"/>
  <c r="M90" i="1"/>
  <c r="W21" i="11"/>
  <c r="N100" i="1"/>
  <c r="J20" i="11"/>
  <c r="H92" i="1"/>
  <c r="V21" i="11"/>
  <c r="M99" i="1"/>
  <c r="P20" i="11"/>
  <c r="J96" i="1"/>
  <c r="K96" i="1"/>
  <c r="I21" i="11"/>
  <c r="N92" i="1"/>
  <c r="F20" i="11"/>
  <c r="H90" i="1"/>
  <c r="M20" i="11"/>
  <c r="H94" i="1"/>
  <c r="R20" i="11"/>
  <c r="H97" i="1"/>
  <c r="K21" i="11"/>
  <c r="O93" i="1"/>
  <c r="P93" i="1"/>
  <c r="U21" i="11"/>
  <c r="N99" i="1"/>
  <c r="T21" i="11"/>
  <c r="M98" i="1"/>
  <c r="D21" i="11"/>
  <c r="O89" i="1"/>
  <c r="P89" i="1"/>
  <c r="E20" i="11"/>
  <c r="I90" i="1"/>
  <c r="P21" i="11"/>
  <c r="O96" i="1"/>
  <c r="P96" i="1"/>
  <c r="Y21" i="11"/>
  <c r="P100" i="1"/>
  <c r="P101" i="1"/>
  <c r="O20" i="11"/>
  <c r="H95" i="1"/>
  <c r="R21" i="11"/>
  <c r="M97" i="1"/>
  <c r="X20" i="11"/>
  <c r="H100" i="1"/>
  <c r="G20" i="11"/>
  <c r="I91" i="1"/>
  <c r="N20" i="11"/>
  <c r="I95" i="1"/>
  <c r="Q20" i="11"/>
  <c r="I97" i="1"/>
  <c r="V20" i="11"/>
  <c r="H99" i="1"/>
  <c r="O21" i="11"/>
  <c r="M95" i="1"/>
  <c r="L21" i="11"/>
  <c r="N94" i="1"/>
  <c r="Q21" i="11"/>
  <c r="N97" i="1"/>
  <c r="T20" i="11"/>
  <c r="H98" i="1"/>
  <c r="K98" i="1"/>
  <c r="S21" i="11"/>
  <c r="N98" i="1"/>
  <c r="H20" i="11"/>
  <c r="H91" i="1"/>
  <c r="U20" i="11"/>
  <c r="I99" i="1"/>
  <c r="D20" i="11"/>
  <c r="J89" i="1"/>
  <c r="K89" i="1"/>
  <c r="H21" i="11"/>
  <c r="M91" i="1"/>
  <c r="M21" i="11"/>
  <c r="M94" i="1"/>
  <c r="E21" i="11"/>
  <c r="N90" i="1"/>
  <c r="K92" i="1"/>
  <c r="S20" i="10"/>
  <c r="AI20" i="10"/>
  <c r="AY20" i="10"/>
  <c r="I20" i="10"/>
  <c r="AO20" i="10"/>
  <c r="BQ20" i="10"/>
  <c r="CG20" i="10"/>
  <c r="CW20" i="10"/>
  <c r="P21" i="10"/>
  <c r="AF21" i="10"/>
  <c r="AV21" i="10"/>
  <c r="BL21" i="10"/>
  <c r="CB21" i="10"/>
  <c r="CR21" i="10"/>
  <c r="K22" i="10"/>
  <c r="AA22" i="10"/>
  <c r="AQ22" i="10"/>
  <c r="BG22" i="10"/>
  <c r="BW22" i="10"/>
  <c r="CM22" i="10"/>
  <c r="M20" i="10"/>
  <c r="AS20" i="10"/>
  <c r="BS20" i="10"/>
  <c r="CI20" i="10"/>
  <c r="CY20" i="10"/>
  <c r="R21" i="10"/>
  <c r="AH21" i="10"/>
  <c r="AX21" i="10"/>
  <c r="BN21" i="10"/>
  <c r="CD21" i="10"/>
  <c r="CT21" i="10"/>
  <c r="M22" i="10"/>
  <c r="AC22" i="10"/>
  <c r="AS22" i="10"/>
  <c r="BI22" i="10"/>
  <c r="BY22" i="10"/>
  <c r="CO22" i="10"/>
  <c r="H23" i="10"/>
  <c r="X23" i="10"/>
  <c r="AN23" i="10"/>
  <c r="BD23" i="10"/>
  <c r="BT23" i="10"/>
  <c r="CJ23" i="10"/>
  <c r="CZ23" i="10"/>
  <c r="S24" i="10"/>
  <c r="AI24" i="10"/>
  <c r="AY24" i="10"/>
  <c r="BO24" i="10"/>
  <c r="CE24" i="10"/>
  <c r="CU24" i="10"/>
  <c r="N25" i="10"/>
  <c r="AD25" i="10"/>
  <c r="AT25" i="10"/>
  <c r="BJ25" i="10"/>
  <c r="BZ25" i="10"/>
  <c r="CP25" i="10"/>
  <c r="I26" i="10"/>
  <c r="Y26" i="10"/>
  <c r="AO26" i="10"/>
  <c r="BE26" i="10"/>
  <c r="R23" i="10"/>
  <c r="AX23" i="10"/>
  <c r="CD23" i="10"/>
  <c r="M24" i="10"/>
  <c r="AS24" i="10"/>
  <c r="BY24" i="10"/>
  <c r="H25" i="10"/>
  <c r="AN25" i="10"/>
  <c r="BT25" i="10"/>
  <c r="CZ25" i="10"/>
  <c r="AI26" i="10"/>
  <c r="BO26" i="10"/>
  <c r="CE26" i="10"/>
  <c r="CU26" i="10"/>
  <c r="N27" i="10"/>
  <c r="AD27" i="10"/>
  <c r="AT27" i="10"/>
  <c r="BJ27" i="10"/>
  <c r="BZ27" i="10"/>
  <c r="CP27" i="10"/>
  <c r="I28" i="10"/>
  <c r="F23" i="10"/>
  <c r="AL23" i="10"/>
  <c r="BR23" i="10"/>
  <c r="CX23" i="10"/>
  <c r="AG24" i="10"/>
  <c r="BM24" i="10"/>
  <c r="CS24" i="10"/>
  <c r="AB25" i="10"/>
  <c r="BH25" i="10"/>
  <c r="CN25" i="10"/>
  <c r="W26" i="10"/>
  <c r="BC26" i="10"/>
  <c r="BY26" i="10"/>
  <c r="CO26" i="10"/>
  <c r="H27" i="10"/>
  <c r="X27" i="10"/>
  <c r="AN27" i="10"/>
  <c r="BD27" i="10"/>
  <c r="BT27" i="10"/>
  <c r="CJ27" i="10"/>
  <c r="CZ27" i="10"/>
  <c r="S28" i="10"/>
  <c r="AI28" i="10"/>
  <c r="AY28" i="10"/>
  <c r="BO28" i="10"/>
  <c r="CE28" i="10"/>
  <c r="CU28" i="10"/>
  <c r="N29" i="10"/>
  <c r="AD29" i="10"/>
  <c r="AT29" i="10"/>
  <c r="BJ29" i="10"/>
  <c r="BZ29" i="10"/>
  <c r="CP29" i="10"/>
  <c r="I30" i="10"/>
  <c r="Y30" i="10"/>
  <c r="AO30" i="10"/>
  <c r="BE30" i="10"/>
  <c r="BU30" i="10"/>
  <c r="CQ30" i="10"/>
  <c r="AB31" i="10"/>
  <c r="BJ31" i="10"/>
  <c r="CR31" i="10"/>
  <c r="P20" i="10"/>
  <c r="AF20" i="10"/>
  <c r="AC28" i="10"/>
  <c r="BI28" i="10"/>
  <c r="CO28" i="10"/>
  <c r="X29" i="10"/>
  <c r="BD29" i="10"/>
  <c r="CJ29" i="10"/>
  <c r="S30" i="10"/>
  <c r="AY30" i="10"/>
  <c r="CG30" i="10"/>
  <c r="AX31" i="10"/>
  <c r="J20" i="10"/>
  <c r="AP20" i="10"/>
  <c r="BH20" i="10"/>
  <c r="BX20" i="10"/>
  <c r="CN20" i="10"/>
  <c r="G21" i="10"/>
  <c r="W21" i="10"/>
  <c r="AM21" i="10"/>
  <c r="BC21" i="10"/>
  <c r="BS21" i="10"/>
  <c r="CI21" i="10"/>
  <c r="CY21" i="10"/>
  <c r="R22" i="10"/>
  <c r="AH22" i="10"/>
  <c r="AX22" i="10"/>
  <c r="BN22" i="10"/>
  <c r="CD22" i="10"/>
  <c r="CT22" i="10"/>
  <c r="M23" i="10"/>
  <c r="AC23" i="10"/>
  <c r="AS23" i="10"/>
  <c r="BI23" i="10"/>
  <c r="BY23" i="10"/>
  <c r="CO23" i="10"/>
  <c r="H24" i="10"/>
  <c r="X24" i="10"/>
  <c r="AN24" i="10"/>
  <c r="BD24" i="10"/>
  <c r="BT24" i="10"/>
  <c r="CJ24" i="10"/>
  <c r="CZ24" i="10"/>
  <c r="S25" i="10"/>
  <c r="AI25" i="10"/>
  <c r="AO28" i="10"/>
  <c r="BU28" i="10"/>
  <c r="DA28" i="10"/>
  <c r="AJ29" i="10"/>
  <c r="BP29" i="10"/>
  <c r="CV29" i="10"/>
  <c r="AE30" i="10"/>
  <c r="BK30" i="10"/>
  <c r="F31" i="10"/>
  <c r="BX31" i="10"/>
  <c r="V20" i="10"/>
  <c r="AX20" i="10"/>
  <c r="BN20" i="10"/>
  <c r="CD20" i="10"/>
  <c r="CT20" i="10"/>
  <c r="M21" i="10"/>
  <c r="AC21" i="10"/>
  <c r="AS21" i="10"/>
  <c r="BI21" i="10"/>
  <c r="BY21" i="10"/>
  <c r="CO21" i="10"/>
  <c r="H22" i="10"/>
  <c r="X22" i="10"/>
  <c r="AN22" i="10"/>
  <c r="BD22" i="10"/>
  <c r="BT22" i="10"/>
  <c r="CJ22" i="10"/>
  <c r="CZ22" i="10"/>
  <c r="S23" i="10"/>
  <c r="AI23" i="10"/>
  <c r="AY23" i="10"/>
  <c r="BO23" i="10"/>
  <c r="CE23" i="10"/>
  <c r="CU23" i="10"/>
  <c r="N24" i="10"/>
  <c r="AD24" i="10"/>
  <c r="AT24" i="10"/>
  <c r="BJ24" i="10"/>
  <c r="BZ24" i="10"/>
  <c r="CP24" i="10"/>
  <c r="I25" i="10"/>
  <c r="Y25" i="10"/>
  <c r="AO25" i="10"/>
  <c r="BE25" i="10"/>
  <c r="BU25" i="10"/>
  <c r="CK25" i="10"/>
  <c r="DA25" i="10"/>
  <c r="T26" i="10"/>
  <c r="AJ26" i="10"/>
  <c r="AZ26" i="10"/>
  <c r="BP26" i="10"/>
  <c r="CF26" i="10"/>
  <c r="CV26" i="10"/>
  <c r="O27" i="10"/>
  <c r="AE27" i="10"/>
  <c r="AU27" i="10"/>
  <c r="BK27" i="10"/>
  <c r="CA27" i="10"/>
  <c r="CQ27" i="10"/>
  <c r="J28" i="10"/>
  <c r="Z28" i="10"/>
  <c r="AP28" i="10"/>
  <c r="BF28" i="10"/>
  <c r="BV28" i="10"/>
  <c r="CL28" i="10"/>
  <c r="DB28" i="10"/>
  <c r="U29" i="10"/>
  <c r="AK29" i="10"/>
  <c r="BK25" i="10"/>
  <c r="CQ25" i="10"/>
  <c r="Z26" i="10"/>
  <c r="BF26" i="10"/>
  <c r="CL26" i="10"/>
  <c r="U27" i="10"/>
  <c r="BA27" i="10"/>
  <c r="CG27" i="10"/>
  <c r="P28" i="10"/>
  <c r="AV28" i="10"/>
  <c r="O20" i="10"/>
  <c r="AE20" i="10"/>
  <c r="AU20" i="10"/>
  <c r="BK20" i="10"/>
  <c r="AG20" i="10"/>
  <c r="BM20" i="10"/>
  <c r="CC20" i="10"/>
  <c r="CS20" i="10"/>
  <c r="L21" i="10"/>
  <c r="AB21" i="10"/>
  <c r="AR21" i="10"/>
  <c r="BH21" i="10"/>
  <c r="BX21" i="10"/>
  <c r="CN21" i="10"/>
  <c r="G22" i="10"/>
  <c r="W22" i="10"/>
  <c r="AM22" i="10"/>
  <c r="BC22" i="10"/>
  <c r="BS22" i="10"/>
  <c r="CI22" i="10"/>
  <c r="CY22" i="10"/>
  <c r="AK20" i="10"/>
  <c r="BO20" i="10"/>
  <c r="CE20" i="10"/>
  <c r="CU20" i="10"/>
  <c r="N21" i="10"/>
  <c r="AD21" i="10"/>
  <c r="AT21" i="10"/>
  <c r="BJ21" i="10"/>
  <c r="BZ21" i="10"/>
  <c r="CP21" i="10"/>
  <c r="I22" i="10"/>
  <c r="Y22" i="10"/>
  <c r="AO22" i="10"/>
  <c r="BE22" i="10"/>
  <c r="BU22" i="10"/>
  <c r="CK22" i="10"/>
  <c r="DA22" i="10"/>
  <c r="T23" i="10"/>
  <c r="AJ23" i="10"/>
  <c r="AZ23" i="10"/>
  <c r="BP23" i="10"/>
  <c r="CF23" i="10"/>
  <c r="CV23" i="10"/>
  <c r="O24" i="10"/>
  <c r="AE24" i="10"/>
  <c r="AU24" i="10"/>
  <c r="BK24" i="10"/>
  <c r="CA24" i="10"/>
  <c r="CQ24" i="10"/>
  <c r="J25" i="10"/>
  <c r="Z25" i="10"/>
  <c r="AP25" i="10"/>
  <c r="BF25" i="10"/>
  <c r="BV25" i="10"/>
  <c r="CL25" i="10"/>
  <c r="DB25" i="10"/>
  <c r="U26" i="10"/>
  <c r="AK26" i="10"/>
  <c r="BA26" i="10"/>
  <c r="J23" i="10"/>
  <c r="AP23" i="10"/>
  <c r="BV23" i="10"/>
  <c r="DB23" i="10"/>
  <c r="AK24" i="10"/>
  <c r="BQ24" i="10"/>
  <c r="CW24" i="10"/>
  <c r="AF25" i="10"/>
  <c r="BL25" i="10"/>
  <c r="CR25" i="10"/>
  <c r="AA26" i="10"/>
  <c r="BG26" i="10"/>
  <c r="CA26" i="10"/>
  <c r="CQ26" i="10"/>
  <c r="J27" i="10"/>
  <c r="Z27" i="10"/>
  <c r="AP27" i="10"/>
  <c r="BF27" i="10"/>
  <c r="BV27" i="10"/>
  <c r="CL27" i="10"/>
  <c r="DB27" i="10"/>
  <c r="U28" i="10"/>
  <c r="AD23" i="10"/>
  <c r="BJ23" i="10"/>
  <c r="CP23" i="10"/>
  <c r="Y24" i="10"/>
  <c r="BE24" i="10"/>
  <c r="CK24" i="10"/>
  <c r="T25" i="10"/>
  <c r="AZ25" i="10"/>
  <c r="CF25" i="10"/>
  <c r="O26" i="10"/>
  <c r="AU26" i="10"/>
  <c r="BU26" i="10"/>
  <c r="CK26" i="10"/>
  <c r="DA26" i="10"/>
  <c r="T27" i="10"/>
  <c r="AJ27" i="10"/>
  <c r="AZ27" i="10"/>
  <c r="BP27" i="10"/>
  <c r="CF27" i="10"/>
  <c r="CV27" i="10"/>
  <c r="O28" i="10"/>
  <c r="AE28" i="10"/>
  <c r="AU28" i="10"/>
  <c r="BK28" i="10"/>
  <c r="CA28" i="10"/>
  <c r="CQ28" i="10"/>
  <c r="J29" i="10"/>
  <c r="Z29" i="10"/>
  <c r="AP29" i="10"/>
  <c r="BF29" i="10"/>
  <c r="BV29" i="10"/>
  <c r="CL29" i="10"/>
  <c r="DB29" i="10"/>
  <c r="U30" i="10"/>
  <c r="AK30" i="10"/>
  <c r="BA30" i="10"/>
  <c r="BQ30" i="10"/>
  <c r="CI30" i="10"/>
  <c r="T31" i="10"/>
  <c r="BB31" i="10"/>
  <c r="CJ31" i="10"/>
  <c r="L20" i="10"/>
  <c r="AB20" i="10"/>
  <c r="AR20" i="10"/>
  <c r="BA28" i="10"/>
  <c r="CG28" i="10"/>
  <c r="P29" i="10"/>
  <c r="AV29" i="10"/>
  <c r="CB29" i="10"/>
  <c r="K30" i="10"/>
  <c r="AQ30" i="10"/>
  <c r="BW30" i="10"/>
  <c r="AF31" i="10"/>
  <c r="CX31" i="10"/>
  <c r="AH20" i="10"/>
  <c r="BD20" i="10"/>
  <c r="BT20" i="10"/>
  <c r="CJ20" i="10"/>
  <c r="CZ20" i="10"/>
  <c r="S21" i="10"/>
  <c r="AI21" i="10"/>
  <c r="AY21" i="10"/>
  <c r="BO21" i="10"/>
  <c r="CE21" i="10"/>
  <c r="CU21" i="10"/>
  <c r="N22" i="10"/>
  <c r="AD22" i="10"/>
  <c r="AT22" i="10"/>
  <c r="BJ22" i="10"/>
  <c r="BZ22" i="10"/>
  <c r="CP22" i="10"/>
  <c r="I23" i="10"/>
  <c r="Y23" i="10"/>
  <c r="AO23" i="10"/>
  <c r="BE23" i="10"/>
  <c r="BU23" i="10"/>
  <c r="CK23" i="10"/>
  <c r="DA23" i="10"/>
  <c r="T24" i="10"/>
  <c r="AJ24" i="10"/>
  <c r="AZ24" i="10"/>
  <c r="BP24" i="10"/>
  <c r="CF24" i="10"/>
  <c r="CV24" i="10"/>
  <c r="O25" i="10"/>
  <c r="AE25" i="10"/>
  <c r="AG28" i="10"/>
  <c r="BM28" i="10"/>
  <c r="CS28" i="10"/>
  <c r="AB29" i="10"/>
  <c r="BH29" i="10"/>
  <c r="CN29" i="10"/>
  <c r="W30" i="10"/>
  <c r="BC30" i="10"/>
  <c r="CM30" i="10"/>
  <c r="BF31" i="10"/>
  <c r="N20" i="10"/>
  <c r="AT20" i="10"/>
  <c r="BJ20" i="10"/>
  <c r="BZ20" i="10"/>
  <c r="CP20" i="10"/>
  <c r="I21" i="10"/>
  <c r="Y21" i="10"/>
  <c r="AO21" i="10"/>
  <c r="BE21" i="10"/>
  <c r="BU21" i="10"/>
  <c r="CK21" i="10"/>
  <c r="DA21" i="10"/>
  <c r="T22" i="10"/>
  <c r="AJ22" i="10"/>
  <c r="AZ22" i="10"/>
  <c r="BP22" i="10"/>
  <c r="CF22" i="10"/>
  <c r="CV22" i="10"/>
  <c r="O23" i="10"/>
  <c r="AE23" i="10"/>
  <c r="AU23" i="10"/>
  <c r="BK23" i="10"/>
  <c r="CA23" i="10"/>
  <c r="CQ23" i="10"/>
  <c r="J24" i="10"/>
  <c r="Z24" i="10"/>
  <c r="AP24" i="10"/>
  <c r="BF24" i="10"/>
  <c r="BV24" i="10"/>
  <c r="CL24" i="10"/>
  <c r="DB24" i="10"/>
  <c r="U25" i="10"/>
  <c r="AK25" i="10"/>
  <c r="BA25" i="10"/>
  <c r="BQ25" i="10"/>
  <c r="CG25" i="10"/>
  <c r="CW25" i="10"/>
  <c r="P26" i="10"/>
  <c r="AF26" i="10"/>
  <c r="AV26" i="10"/>
  <c r="BL26" i="10"/>
  <c r="CB26" i="10"/>
  <c r="CR26" i="10"/>
  <c r="K27" i="10"/>
  <c r="AA27" i="10"/>
  <c r="AQ27" i="10"/>
  <c r="K20" i="10"/>
  <c r="AA20" i="10"/>
  <c r="AQ20" i="10"/>
  <c r="BG20" i="10"/>
  <c r="Y20" i="10"/>
  <c r="BE20" i="10"/>
  <c r="BY20" i="10"/>
  <c r="CO20" i="10"/>
  <c r="H21" i="10"/>
  <c r="X21" i="10"/>
  <c r="AN21" i="10"/>
  <c r="BD21" i="10"/>
  <c r="BT21" i="10"/>
  <c r="CJ21" i="10"/>
  <c r="CZ21" i="10"/>
  <c r="S22" i="10"/>
  <c r="AI22" i="10"/>
  <c r="AY22" i="10"/>
  <c r="BO22" i="10"/>
  <c r="CE22" i="10"/>
  <c r="CU22" i="10"/>
  <c r="AC20" i="10"/>
  <c r="BI20" i="10"/>
  <c r="CA20" i="10"/>
  <c r="CQ20" i="10"/>
  <c r="J21" i="10"/>
  <c r="Z21" i="10"/>
  <c r="AP21" i="10"/>
  <c r="BF21" i="10"/>
  <c r="BV21" i="10"/>
  <c r="CL21" i="10"/>
  <c r="DB21" i="10"/>
  <c r="U22" i="10"/>
  <c r="AK22" i="10"/>
  <c r="BA22" i="10"/>
  <c r="BQ22" i="10"/>
  <c r="CG22" i="10"/>
  <c r="CW22" i="10"/>
  <c r="P23" i="10"/>
  <c r="AF23" i="10"/>
  <c r="AV23" i="10"/>
  <c r="BL23" i="10"/>
  <c r="CB23" i="10"/>
  <c r="CR23" i="10"/>
  <c r="K24" i="10"/>
  <c r="AA24" i="10"/>
  <c r="AQ24" i="10"/>
  <c r="BG24" i="10"/>
  <c r="BW24" i="10"/>
  <c r="CM24" i="10"/>
  <c r="F25" i="10"/>
  <c r="V25" i="10"/>
  <c r="AL25" i="10"/>
  <c r="BB25" i="10"/>
  <c r="BR25" i="10"/>
  <c r="CH25" i="10"/>
  <c r="CX25" i="10"/>
  <c r="Q26" i="10"/>
  <c r="AG26" i="10"/>
  <c r="AW26" i="10"/>
  <c r="BM26" i="10"/>
  <c r="AH23" i="10"/>
  <c r="BN23" i="10"/>
  <c r="CT23" i="10"/>
  <c r="AC24" i="10"/>
  <c r="BI24" i="10"/>
  <c r="CO24" i="10"/>
  <c r="X25" i="10"/>
  <c r="BD25" i="10"/>
  <c r="CJ25" i="10"/>
  <c r="S26" i="10"/>
  <c r="AY26" i="10"/>
  <c r="BW26" i="10"/>
  <c r="CM26" i="10"/>
  <c r="F27" i="10"/>
  <c r="V27" i="10"/>
  <c r="AL27" i="10"/>
  <c r="BB27" i="10"/>
  <c r="BR27" i="10"/>
  <c r="CH27" i="10"/>
  <c r="CX27" i="10"/>
  <c r="Q28" i="10"/>
  <c r="V23" i="10"/>
  <c r="BB23" i="10"/>
  <c r="CH23" i="10"/>
  <c r="Q24" i="10"/>
  <c r="AW24" i="10"/>
  <c r="CC24" i="10"/>
  <c r="L25" i="10"/>
  <c r="AR25" i="10"/>
  <c r="BX25" i="10"/>
  <c r="G26" i="10"/>
  <c r="AM26" i="10"/>
  <c r="BQ26" i="10"/>
  <c r="CG26" i="10"/>
  <c r="CW26" i="10"/>
  <c r="P27" i="10"/>
  <c r="AF27" i="10"/>
  <c r="AV27" i="10"/>
  <c r="BL27" i="10"/>
  <c r="CB27" i="10"/>
  <c r="CR27" i="10"/>
  <c r="K28" i="10"/>
  <c r="AA28" i="10"/>
  <c r="AQ28" i="10"/>
  <c r="BG28" i="10"/>
  <c r="BW28" i="10"/>
  <c r="CM28" i="10"/>
  <c r="F29" i="10"/>
  <c r="V29" i="10"/>
  <c r="AL29" i="10"/>
  <c r="BB29" i="10"/>
  <c r="BR29" i="10"/>
  <c r="CH29" i="10"/>
  <c r="CX29" i="10"/>
  <c r="Q30" i="10"/>
  <c r="AG30" i="10"/>
  <c r="AW30" i="10"/>
  <c r="BM30" i="10"/>
  <c r="CE30" i="10"/>
  <c r="J31" i="10"/>
  <c r="AT31" i="10"/>
  <c r="CB31" i="10"/>
  <c r="H20" i="10"/>
  <c r="X20" i="10"/>
  <c r="AN20" i="10"/>
  <c r="AS28" i="10"/>
  <c r="BY28" i="10"/>
  <c r="W20" i="10"/>
  <c r="AW20" i="10"/>
  <c r="T21" i="10"/>
  <c r="CF21" i="10"/>
  <c r="AU22" i="10"/>
  <c r="U20" i="10"/>
  <c r="F21" i="10"/>
  <c r="BR21" i="10"/>
  <c r="AG22" i="10"/>
  <c r="CS22" i="10"/>
  <c r="BH23" i="10"/>
  <c r="W24" i="10"/>
  <c r="CI24" i="10"/>
  <c r="AX25" i="10"/>
  <c r="M26" i="10"/>
  <c r="Z23" i="10"/>
  <c r="BA24" i="10"/>
  <c r="CB25" i="10"/>
  <c r="CI26" i="10"/>
  <c r="AX27" i="10"/>
  <c r="M28" i="10"/>
  <c r="I24" i="10"/>
  <c r="AJ25" i="10"/>
  <c r="BK26" i="10"/>
  <c r="AB27" i="10"/>
  <c r="CN27" i="10"/>
  <c r="BC28" i="10"/>
  <c r="R29" i="10"/>
  <c r="CD29" i="10"/>
  <c r="AS30" i="10"/>
  <c r="AJ31" i="10"/>
  <c r="AJ20" i="10"/>
  <c r="H29" i="10"/>
  <c r="BT29" i="10"/>
  <c r="AI30" i="10"/>
  <c r="N31" i="10"/>
  <c r="Z20" i="10"/>
  <c r="BP20" i="10"/>
  <c r="CV20" i="10"/>
  <c r="AE21" i="10"/>
  <c r="BK21" i="10"/>
  <c r="CQ21" i="10"/>
  <c r="Z22" i="10"/>
  <c r="BF22" i="10"/>
  <c r="CL22" i="10"/>
  <c r="U23" i="10"/>
  <c r="BA23" i="10"/>
  <c r="CG23" i="10"/>
  <c r="P24" i="10"/>
  <c r="AV24" i="10"/>
  <c r="CB24" i="10"/>
  <c r="K25" i="10"/>
  <c r="Y28" i="10"/>
  <c r="CK28" i="10"/>
  <c r="AZ29" i="10"/>
  <c r="O30" i="10"/>
  <c r="CC30" i="10"/>
  <c r="F20" i="10"/>
  <c r="BF20" i="10"/>
  <c r="CL20" i="10"/>
  <c r="U21" i="10"/>
  <c r="BA21" i="10"/>
  <c r="CG21" i="10"/>
  <c r="P22" i="10"/>
  <c r="AV22" i="10"/>
  <c r="CB22" i="10"/>
  <c r="K23" i="10"/>
  <c r="AQ23" i="10"/>
  <c r="BW23" i="10"/>
  <c r="F24" i="10"/>
  <c r="AL24" i="10"/>
  <c r="BR24" i="10"/>
  <c r="CX24" i="10"/>
  <c r="AG25" i="10"/>
  <c r="BM25" i="10"/>
  <c r="CS25" i="10"/>
  <c r="AB26" i="10"/>
  <c r="BH26" i="10"/>
  <c r="CN26" i="10"/>
  <c r="W27" i="10"/>
  <c r="BC27" i="10"/>
  <c r="BW27" i="10"/>
  <c r="CU27" i="10"/>
  <c r="R28" i="10"/>
  <c r="AL28" i="10"/>
  <c r="BJ28" i="10"/>
  <c r="CD28" i="10"/>
  <c r="CX28" i="10"/>
  <c r="Y29" i="10"/>
  <c r="AU25" i="10"/>
  <c r="CI25" i="10"/>
  <c r="AH26" i="10"/>
  <c r="BV26" i="10"/>
  <c r="M27" i="10"/>
  <c r="BI27" i="10"/>
  <c r="CW27" i="10"/>
  <c r="AN28" i="10"/>
  <c r="CB28" i="10"/>
  <c r="K29" i="10"/>
  <c r="AQ29" i="10"/>
  <c r="BG29" i="10"/>
  <c r="BW29" i="10"/>
  <c r="CM29" i="10"/>
  <c r="F30" i="10"/>
  <c r="V30" i="10"/>
  <c r="AL30" i="10"/>
  <c r="BB30" i="10"/>
  <c r="BR30" i="10"/>
  <c r="CH30" i="10"/>
  <c r="CX30" i="10"/>
  <c r="Q31" i="10"/>
  <c r="AG31" i="10"/>
  <c r="AW31" i="10"/>
  <c r="BM31" i="10"/>
  <c r="CC31" i="10"/>
  <c r="CS31" i="10"/>
  <c r="CS30" i="10"/>
  <c r="Z31" i="10"/>
  <c r="BD31" i="10"/>
  <c r="CH31" i="10"/>
  <c r="AY25" i="10"/>
  <c r="CE25" i="10"/>
  <c r="N26" i="10"/>
  <c r="AT26" i="10"/>
  <c r="BZ26" i="10"/>
  <c r="I27" i="10"/>
  <c r="AO27" i="10"/>
  <c r="BU27" i="10"/>
  <c r="DA27" i="10"/>
  <c r="AJ28" i="10"/>
  <c r="BP28" i="10"/>
  <c r="CV28" i="10"/>
  <c r="AE29" i="10"/>
  <c r="BA29" i="10"/>
  <c r="BQ29" i="10"/>
  <c r="CG29" i="10"/>
  <c r="CW29" i="10"/>
  <c r="P30" i="10"/>
  <c r="AF30" i="10"/>
  <c r="AV30" i="10"/>
  <c r="BL30" i="10"/>
  <c r="CB30" i="10"/>
  <c r="CR30" i="10"/>
  <c r="K31" i="10"/>
  <c r="AA31" i="10"/>
  <c r="AQ31" i="10"/>
  <c r="BG31" i="10"/>
  <c r="BW31" i="10"/>
  <c r="CM31" i="10"/>
  <c r="CA30" i="10"/>
  <c r="P31" i="10"/>
  <c r="AR31" i="10"/>
  <c r="BV31" i="10"/>
  <c r="CZ31" i="10"/>
  <c r="G20" i="10"/>
  <c r="Q20" i="10"/>
  <c r="DA20" i="10"/>
  <c r="BP21" i="10"/>
  <c r="AE22" i="10"/>
  <c r="CQ22" i="10"/>
  <c r="CM20" i="10"/>
  <c r="BB21" i="10"/>
  <c r="Q22" i="10"/>
  <c r="CC22" i="10"/>
  <c r="AR23" i="10"/>
  <c r="G24" i="10"/>
  <c r="BS24" i="10"/>
  <c r="AH25" i="10"/>
  <c r="CT25" i="10"/>
  <c r="BI26" i="10"/>
  <c r="U24" i="10"/>
  <c r="AV25" i="10"/>
  <c r="BS26" i="10"/>
  <c r="AH27" i="10"/>
  <c r="CT27" i="10"/>
  <c r="BZ23" i="10"/>
  <c r="DA24" i="10"/>
  <c r="AE26" i="10"/>
  <c r="L27" i="10"/>
  <c r="BX27" i="10"/>
  <c r="AM28" i="10"/>
  <c r="CY28" i="10"/>
  <c r="BN29" i="10"/>
  <c r="AC30" i="10"/>
  <c r="CY30" i="10"/>
  <c r="T20" i="10"/>
  <c r="CW28" i="10"/>
  <c r="BL29" i="10"/>
  <c r="AA30" i="10"/>
  <c r="CU30" i="10"/>
  <c r="R20" i="10"/>
  <c r="BL20" i="10"/>
  <c r="CR20" i="10"/>
  <c r="AA21" i="10"/>
  <c r="BG21" i="10"/>
  <c r="CM21" i="10"/>
  <c r="V22" i="10"/>
  <c r="BB22" i="10"/>
  <c r="CH22" i="10"/>
  <c r="Q23" i="10"/>
  <c r="AW23" i="10"/>
  <c r="CC23" i="10"/>
  <c r="L24" i="10"/>
  <c r="AR24" i="10"/>
  <c r="BX24" i="10"/>
  <c r="G25" i="10"/>
  <c r="AM25" i="10"/>
  <c r="CC28" i="10"/>
  <c r="AR29" i="10"/>
  <c r="G30" i="10"/>
  <c r="BS30" i="10"/>
  <c r="CN31" i="10"/>
  <c r="BB20" i="10"/>
  <c r="CH20" i="10"/>
  <c r="Q21" i="10"/>
  <c r="AW21" i="10"/>
  <c r="CC21" i="10"/>
  <c r="L22" i="10"/>
  <c r="AR22" i="10"/>
  <c r="BX22" i="10"/>
  <c r="G23" i="10"/>
  <c r="AM23" i="10"/>
  <c r="BS23" i="10"/>
  <c r="CY23" i="10"/>
  <c r="AH24" i="10"/>
  <c r="BN24" i="10"/>
  <c r="CT24" i="10"/>
  <c r="AC25" i="10"/>
  <c r="BI25" i="10"/>
  <c r="CO25" i="10"/>
  <c r="X26" i="10"/>
  <c r="BD26" i="10"/>
  <c r="CJ26" i="10"/>
  <c r="S27" i="10"/>
  <c r="AY27" i="10"/>
  <c r="BS27" i="10"/>
  <c r="CM27" i="10"/>
  <c r="N28" i="10"/>
  <c r="AH28" i="10"/>
  <c r="BB28" i="10"/>
  <c r="BZ28" i="10"/>
  <c r="CT28" i="10"/>
  <c r="Q29" i="10"/>
  <c r="AO29" i="10"/>
  <c r="CA25" i="10"/>
  <c r="R26" i="10"/>
  <c r="BN26" i="10"/>
  <c r="DB26" i="10"/>
  <c r="AS27" i="10"/>
  <c r="CO27" i="10"/>
  <c r="AF28" i="10"/>
  <c r="BT28" i="10"/>
  <c r="CZ28" i="10"/>
  <c r="AI29" i="10"/>
  <c r="BC29" i="10"/>
  <c r="BS29" i="10"/>
  <c r="CI29" i="10"/>
  <c r="CY29" i="10"/>
  <c r="R30" i="10"/>
  <c r="AH30" i="10"/>
  <c r="AX30" i="10"/>
  <c r="BN30" i="10"/>
  <c r="CD30" i="10"/>
  <c r="CT30" i="10"/>
  <c r="M31" i="10"/>
  <c r="AC31" i="10"/>
  <c r="AS31" i="10"/>
  <c r="BI31" i="10"/>
  <c r="BY31" i="10"/>
  <c r="CO31" i="10"/>
  <c r="CK30" i="10"/>
  <c r="R31" i="10"/>
  <c r="AV31" i="10"/>
  <c r="BZ31" i="10"/>
  <c r="AQ25" i="10"/>
  <c r="BW25" i="10"/>
  <c r="F26" i="10"/>
  <c r="AL26" i="10"/>
  <c r="BR26" i="10"/>
  <c r="CX26" i="10"/>
  <c r="AG27" i="10"/>
  <c r="BM27" i="10"/>
  <c r="CS27" i="10"/>
  <c r="AB28" i="10"/>
  <c r="BH28" i="10"/>
  <c r="CN28" i="10"/>
  <c r="W29" i="10"/>
  <c r="AW29" i="10"/>
  <c r="BM29" i="10"/>
  <c r="CC29" i="10"/>
  <c r="CS29" i="10"/>
  <c r="L30" i="10"/>
  <c r="AB30" i="10"/>
  <c r="AR30" i="10"/>
  <c r="BH30" i="10"/>
  <c r="BX30" i="10"/>
  <c r="CN30" i="10"/>
  <c r="G31" i="10"/>
  <c r="W31" i="10"/>
  <c r="AM31" i="10"/>
  <c r="BC31" i="10"/>
  <c r="BS31" i="10"/>
  <c r="CI31" i="10"/>
  <c r="CY31" i="10"/>
  <c r="H31" i="10"/>
  <c r="AL31" i="10"/>
  <c r="BP31" i="10"/>
  <c r="CT31" i="10"/>
  <c r="BC20" i="10"/>
  <c r="CK20" i="10"/>
  <c r="AZ21" i="10"/>
  <c r="O22" i="10"/>
  <c r="CA22" i="10"/>
  <c r="BW20" i="10"/>
  <c r="AL21" i="10"/>
  <c r="CX21" i="10"/>
  <c r="BM22" i="10"/>
  <c r="AB23" i="10"/>
  <c r="CN23" i="10"/>
  <c r="BC24" i="10"/>
  <c r="R25" i="10"/>
  <c r="CD25" i="10"/>
  <c r="AS26" i="10"/>
  <c r="CL23" i="10"/>
  <c r="P25" i="10"/>
  <c r="AQ26" i="10"/>
  <c r="R27" i="10"/>
  <c r="CD27" i="10"/>
  <c r="AT23" i="10"/>
  <c r="BU24" i="10"/>
  <c r="CV25" i="10"/>
  <c r="CS26" i="10"/>
  <c r="BH27" i="10"/>
  <c r="W28" i="10"/>
  <c r="CI28" i="10"/>
  <c r="AX29" i="10"/>
  <c r="M30" i="10"/>
  <c r="BY30" i="10"/>
  <c r="DB31" i="10"/>
  <c r="BQ28" i="10"/>
  <c r="AN29" i="10"/>
  <c r="CZ29" i="10"/>
  <c r="BO30" i="10"/>
  <c r="CF31" i="10"/>
  <c r="AZ20" i="10"/>
  <c r="CF20" i="10"/>
  <c r="O21" i="10"/>
  <c r="AU21" i="10"/>
  <c r="CA21" i="10"/>
  <c r="J22" i="10"/>
  <c r="AP22" i="10"/>
  <c r="BV22" i="10"/>
  <c r="DB22" i="10"/>
  <c r="AK23" i="10"/>
  <c r="BQ23" i="10"/>
  <c r="CW23" i="10"/>
  <c r="AF24" i="10"/>
  <c r="BL24" i="10"/>
  <c r="CR24" i="10"/>
  <c r="AA25" i="10"/>
  <c r="BE28" i="10"/>
  <c r="T29" i="10"/>
  <c r="CF29" i="10"/>
  <c r="AU30" i="10"/>
  <c r="AN31" i="10"/>
  <c r="AL20" i="10"/>
  <c r="BV20" i="10"/>
  <c r="DB20" i="10"/>
  <c r="AK21" i="10"/>
  <c r="BQ21" i="10"/>
  <c r="CW21" i="10"/>
  <c r="AF22" i="10"/>
  <c r="BL22" i="10"/>
  <c r="CR22" i="10"/>
  <c r="AA23" i="10"/>
  <c r="BG23" i="10"/>
  <c r="CM23" i="10"/>
  <c r="V24" i="10"/>
  <c r="BB24" i="10"/>
  <c r="CH24" i="10"/>
  <c r="Q25" i="10"/>
  <c r="AW25" i="10"/>
  <c r="CC25" i="10"/>
  <c r="L26" i="10"/>
  <c r="AR26" i="10"/>
  <c r="BX26" i="10"/>
  <c r="G27" i="10"/>
  <c r="AM27" i="10"/>
  <c r="BO27" i="10"/>
  <c r="CI27" i="10"/>
  <c r="F28" i="10"/>
  <c r="E9" i="1"/>
  <c r="AD28" i="10"/>
  <c r="AX28" i="10"/>
  <c r="BR28" i="10"/>
  <c r="CP28" i="10"/>
  <c r="M29" i="10"/>
  <c r="AG29" i="10"/>
  <c r="BS25" i="10"/>
  <c r="J26" i="10"/>
  <c r="AX26" i="10"/>
  <c r="CT26" i="10"/>
  <c r="AK27" i="10"/>
  <c r="BY27" i="10"/>
  <c r="X28" i="10"/>
  <c r="BL28" i="10"/>
  <c r="CR28" i="10"/>
  <c r="AA29" i="10"/>
  <c r="AY29" i="10"/>
  <c r="BO29" i="10"/>
  <c r="CE29" i="10"/>
  <c r="CU29" i="10"/>
  <c r="N30" i="10"/>
  <c r="AD30" i="10"/>
  <c r="AT30" i="10"/>
  <c r="BJ30" i="10"/>
  <c r="BZ30" i="10"/>
  <c r="CP30" i="10"/>
  <c r="I31" i="10"/>
  <c r="Y31" i="10"/>
  <c r="AO31" i="10"/>
  <c r="BE31" i="10"/>
  <c r="BU31" i="10"/>
  <c r="CK31" i="10"/>
  <c r="DA31" i="10"/>
  <c r="L31" i="10"/>
  <c r="AP31" i="10"/>
  <c r="BR31" i="10"/>
  <c r="CV31" i="10"/>
  <c r="BO25" i="10"/>
  <c r="CU25" i="10"/>
  <c r="AD26" i="10"/>
  <c r="BJ26" i="10"/>
  <c r="CP26" i="10"/>
  <c r="Y27" i="10"/>
  <c r="BE27" i="10"/>
  <c r="CK27" i="10"/>
  <c r="T28" i="10"/>
  <c r="AZ28" i="10"/>
  <c r="CF28" i="10"/>
  <c r="O29" i="10"/>
  <c r="AS29" i="10"/>
  <c r="BI29" i="10"/>
  <c r="BY29" i="10"/>
  <c r="CO29" i="10"/>
  <c r="H30" i="10"/>
  <c r="X30" i="10"/>
  <c r="AN30" i="10"/>
  <c r="BD30" i="10"/>
  <c r="BT30" i="10"/>
  <c r="CJ30" i="10"/>
  <c r="CZ30" i="10"/>
  <c r="S31" i="10"/>
  <c r="AI31" i="10"/>
  <c r="AY31" i="10"/>
  <c r="BO31" i="10"/>
  <c r="CE31" i="10"/>
  <c r="CU31" i="10"/>
  <c r="CW30" i="10"/>
  <c r="AD31" i="10"/>
  <c r="BH31" i="10"/>
  <c r="CL31" i="10"/>
  <c r="AM20" i="10"/>
  <c r="BU20" i="10"/>
  <c r="AJ21" i="10"/>
  <c r="CV21" i="10"/>
  <c r="BK22" i="10"/>
  <c r="BA20" i="10"/>
  <c r="V21" i="10"/>
  <c r="CH21" i="10"/>
  <c r="AW22" i="10"/>
  <c r="L23" i="10"/>
  <c r="BX23" i="10"/>
  <c r="AM24" i="10"/>
  <c r="CY24" i="10"/>
  <c r="BN25" i="10"/>
  <c r="AC26" i="10"/>
  <c r="BF23" i="10"/>
  <c r="CG24" i="10"/>
  <c r="K26" i="10"/>
  <c r="CY26" i="10"/>
  <c r="BN27" i="10"/>
  <c r="N23" i="10"/>
  <c r="AO24" i="10"/>
  <c r="BP25" i="10"/>
  <c r="CC26" i="10"/>
  <c r="AR27" i="10"/>
  <c r="G28" i="10"/>
  <c r="BS28" i="10"/>
  <c r="AH29" i="10"/>
  <c r="CT29" i="10"/>
  <c r="BI30" i="10"/>
  <c r="BT31" i="10"/>
  <c r="AK28" i="10"/>
  <c r="AF29" i="10"/>
  <c r="CR29" i="10"/>
  <c r="BG30" i="10"/>
  <c r="BN31" i="10"/>
  <c r="AV20" i="10"/>
  <c r="CB20" i="10"/>
  <c r="K21" i="10"/>
  <c r="AQ21" i="10"/>
  <c r="BW21" i="10"/>
  <c r="F22" i="10"/>
  <c r="AL22" i="10"/>
  <c r="BR22" i="10"/>
  <c r="CX22" i="10"/>
  <c r="AG23" i="10"/>
  <c r="BM23" i="10"/>
  <c r="CS23" i="10"/>
  <c r="AB24" i="10"/>
  <c r="BH24" i="10"/>
  <c r="CN24" i="10"/>
  <c r="W25" i="10"/>
  <c r="AW28" i="10"/>
  <c r="L29" i="10"/>
  <c r="BX29" i="10"/>
  <c r="AM30" i="10"/>
  <c r="X31" i="10"/>
  <c r="AD20" i="10"/>
  <c r="BR20" i="10"/>
  <c r="CX20" i="10"/>
  <c r="AG21" i="10"/>
  <c r="BM21" i="10"/>
  <c r="CS21" i="10"/>
  <c r="AB22" i="10"/>
  <c r="BH22" i="10"/>
  <c r="CN22" i="10"/>
  <c r="W23" i="10"/>
  <c r="BC23" i="10"/>
  <c r="CI23" i="10"/>
  <c r="R24" i="10"/>
  <c r="AX24" i="10"/>
  <c r="CD24" i="10"/>
  <c r="M25" i="10"/>
  <c r="AS25" i="10"/>
  <c r="BY25" i="10"/>
  <c r="H26" i="10"/>
  <c r="AN26" i="10"/>
  <c r="BT26" i="10"/>
  <c r="CZ26" i="10"/>
  <c r="AI27" i="10"/>
  <c r="BG27" i="10"/>
  <c r="CE27" i="10"/>
  <c r="CY27" i="10"/>
  <c r="V28" i="10"/>
  <c r="AT28" i="10"/>
  <c r="BN28" i="10"/>
  <c r="CH28" i="10"/>
  <c r="I29" i="10"/>
  <c r="AC29" i="10"/>
  <c r="BC25" i="10"/>
  <c r="CY25" i="10"/>
  <c r="AP26" i="10"/>
  <c r="CD26" i="10"/>
  <c r="AC27" i="10"/>
  <c r="BQ27" i="10"/>
  <c r="H28" i="10"/>
  <c r="BD28" i="10"/>
  <c r="CJ28" i="10"/>
  <c r="S29" i="10"/>
  <c r="AU29" i="10"/>
  <c r="BK29" i="10"/>
  <c r="CA29" i="10"/>
  <c r="CQ29" i="10"/>
  <c r="J30" i="10"/>
  <c r="Z30" i="10"/>
  <c r="AP30" i="10"/>
  <c r="BF30" i="10"/>
  <c r="BV30" i="10"/>
  <c r="CL30" i="10"/>
  <c r="DB30" i="10"/>
  <c r="U31" i="10"/>
  <c r="AK31" i="10"/>
  <c r="BA31" i="10"/>
  <c r="BQ31" i="10"/>
  <c r="CG31" i="10"/>
  <c r="CW31" i="10"/>
  <c r="DA30" i="10"/>
  <c r="AH31" i="10"/>
  <c r="BL31" i="10"/>
  <c r="CP31" i="10"/>
  <c r="BG25" i="10"/>
  <c r="CM25" i="10"/>
  <c r="V26" i="10"/>
  <c r="BB26" i="10"/>
  <c r="CH26" i="10"/>
  <c r="Q27" i="10"/>
  <c r="AW27" i="10"/>
  <c r="CC27" i="10"/>
  <c r="L28" i="10"/>
  <c r="AR28" i="10"/>
  <c r="BX28" i="10"/>
  <c r="G29" i="10"/>
  <c r="AM29" i="10"/>
  <c r="BE29" i="10"/>
  <c r="BU29" i="10"/>
  <c r="CK29" i="10"/>
  <c r="DA29" i="10"/>
  <c r="T30" i="10"/>
  <c r="AJ30" i="10"/>
  <c r="AZ30" i="10"/>
  <c r="BP30" i="10"/>
  <c r="CF30" i="10"/>
  <c r="CV30" i="10"/>
  <c r="O31" i="10"/>
  <c r="AE31" i="10"/>
  <c r="AU31" i="10"/>
  <c r="BK31" i="10"/>
  <c r="CA31" i="10"/>
  <c r="CQ31" i="10"/>
  <c r="CO30" i="10"/>
  <c r="V31" i="10"/>
  <c r="AZ31" i="10"/>
  <c r="CD31" i="10"/>
  <c r="P97" i="1"/>
  <c r="P94" i="1"/>
  <c r="K91" i="1"/>
  <c r="N101" i="1"/>
  <c r="K97" i="1"/>
  <c r="P90" i="1"/>
  <c r="K99" i="1"/>
  <c r="K90" i="1"/>
  <c r="P92" i="1"/>
  <c r="K95" i="1"/>
  <c r="P99" i="1"/>
  <c r="P91" i="1"/>
  <c r="K94" i="1"/>
  <c r="M101" i="1"/>
  <c r="P98" i="1"/>
  <c r="P95" i="1"/>
  <c r="CP12" i="4"/>
  <c r="CP12" i="1"/>
  <c r="AL10" i="1"/>
  <c r="AL10" i="4"/>
  <c r="CZ11" i="1"/>
  <c r="CZ11" i="4"/>
  <c r="BJ10" i="1"/>
  <c r="BJ10" i="4"/>
  <c r="BG3" i="1"/>
  <c r="BG3" i="4"/>
  <c r="CE11" i="1"/>
  <c r="CE11" i="4"/>
  <c r="AQ9" i="1"/>
  <c r="AQ9" i="4"/>
  <c r="P8" i="1"/>
  <c r="P8" i="4"/>
  <c r="BP12" i="1"/>
  <c r="BP12" i="4"/>
  <c r="AO11" i="1"/>
  <c r="AO11" i="4"/>
  <c r="AB8" i="4"/>
  <c r="AB8" i="1"/>
  <c r="BM9" i="4"/>
  <c r="BM9" i="1"/>
  <c r="AR6" i="1"/>
  <c r="AR6" i="4"/>
  <c r="CM3" i="1"/>
  <c r="CM3" i="4"/>
  <c r="K10" i="1"/>
  <c r="K10" i="4"/>
  <c r="AF4" i="1"/>
  <c r="AF4" i="4"/>
  <c r="CA1" i="1"/>
  <c r="CA1" i="4"/>
  <c r="CQ10" i="4"/>
  <c r="CQ10" i="1"/>
  <c r="AN5" i="1"/>
  <c r="AN5" i="4"/>
  <c r="BM6" i="1"/>
  <c r="BM6" i="4"/>
  <c r="AZ1" i="4"/>
  <c r="AZ1" i="1"/>
  <c r="AC12" i="1"/>
  <c r="AC12" i="4"/>
  <c r="CY11" i="1"/>
  <c r="CY11" i="4"/>
  <c r="BD8" i="1"/>
  <c r="BD8" i="4"/>
  <c r="U12" i="4"/>
  <c r="U12" i="1"/>
  <c r="BJ12" i="4"/>
  <c r="BJ12" i="1"/>
  <c r="CU11" i="4"/>
  <c r="CU11" i="1"/>
  <c r="AI11" i="4"/>
  <c r="AI11" i="1"/>
  <c r="BT10" i="4"/>
  <c r="BT10" i="1"/>
  <c r="BW9" i="1"/>
  <c r="BW9" i="4"/>
  <c r="AV8" i="1"/>
  <c r="AV8" i="4"/>
  <c r="U7" i="4"/>
  <c r="U7" i="1"/>
  <c r="BK12" i="1"/>
  <c r="BK12" i="4"/>
  <c r="CF12" i="1"/>
  <c r="CF12" i="4"/>
  <c r="T12" i="4"/>
  <c r="T12" i="1"/>
  <c r="BE11" i="1"/>
  <c r="BE11" i="4"/>
  <c r="CP10" i="4"/>
  <c r="CP10" i="1"/>
  <c r="R10" i="4"/>
  <c r="R10" i="1"/>
  <c r="BP8" i="1"/>
  <c r="BP8" i="4"/>
  <c r="CX6" i="1"/>
  <c r="CX6" i="4"/>
  <c r="CG9" i="1"/>
  <c r="CG9" i="4"/>
  <c r="CX8" i="4"/>
  <c r="CX8" i="1"/>
  <c r="CY7" i="4"/>
  <c r="CY7" i="1"/>
  <c r="BX6" i="1"/>
  <c r="BX6" i="4"/>
  <c r="AW5" i="1"/>
  <c r="AW5" i="4"/>
  <c r="V4" i="1"/>
  <c r="V4" i="4"/>
  <c r="CR2" i="1"/>
  <c r="CR2" i="4"/>
  <c r="BQ1" i="1"/>
  <c r="BQ1" i="4"/>
  <c r="BW10" i="1"/>
  <c r="BW10" i="4"/>
  <c r="CM5" i="4"/>
  <c r="CM5" i="1"/>
  <c r="BL4" i="1"/>
  <c r="BL4" i="4"/>
  <c r="AK3" i="1"/>
  <c r="AK3" i="4"/>
  <c r="J2" i="1"/>
  <c r="J2" i="4"/>
  <c r="BF11" i="4"/>
  <c r="BF11" i="1"/>
  <c r="BS12" i="4"/>
  <c r="BS12" i="1"/>
  <c r="BR9" i="1"/>
  <c r="BR9" i="4"/>
  <c r="BO6" i="1"/>
  <c r="BO6" i="4"/>
  <c r="CX7" i="4"/>
  <c r="CX7" i="1"/>
  <c r="AB7" i="1"/>
  <c r="AB7" i="4"/>
  <c r="BW4" i="1"/>
  <c r="BW4" i="4"/>
  <c r="U2" i="1"/>
  <c r="U2" i="4"/>
  <c r="AI2" i="1"/>
  <c r="AI2" i="4"/>
  <c r="BG12" i="1"/>
  <c r="BG12" i="4"/>
  <c r="CD12" i="1"/>
  <c r="CD12" i="4"/>
  <c r="R12" i="1"/>
  <c r="R12" i="4"/>
  <c r="BC11" i="1"/>
  <c r="BC11" i="4"/>
  <c r="CN10" i="1"/>
  <c r="CN10" i="4"/>
  <c r="N10" i="1"/>
  <c r="N10" i="4"/>
  <c r="CJ8" i="1"/>
  <c r="CJ8" i="4"/>
  <c r="BI7" i="1"/>
  <c r="BI7" i="4"/>
  <c r="CU12" i="4"/>
  <c r="CU12" i="1"/>
  <c r="AD12" i="4"/>
  <c r="AD12" i="1"/>
  <c r="K9" i="1"/>
  <c r="K9" i="4"/>
  <c r="AZ12" i="4"/>
  <c r="AZ12" i="1"/>
  <c r="CC7" i="4"/>
  <c r="CC7" i="1"/>
  <c r="CH4" i="1"/>
  <c r="CH4" i="4"/>
  <c r="AT12" i="1"/>
  <c r="AT12" i="4"/>
  <c r="S11" i="1"/>
  <c r="S11" i="4"/>
  <c r="CL6" i="1"/>
  <c r="CL6" i="4"/>
  <c r="DA11" i="1"/>
  <c r="DA11" i="4"/>
  <c r="BZ10" i="1"/>
  <c r="BZ10" i="4"/>
  <c r="BB6" i="4"/>
  <c r="BB6" i="1"/>
  <c r="CD8" i="4"/>
  <c r="CD8" i="1"/>
  <c r="Q5" i="1"/>
  <c r="Q5" i="4"/>
  <c r="BL2" i="1"/>
  <c r="BL2" i="4"/>
  <c r="BG5" i="4"/>
  <c r="BG5" i="1"/>
  <c r="F9" i="1"/>
  <c r="F9" i="4"/>
  <c r="AY12" i="1"/>
  <c r="AY12" i="4"/>
  <c r="BZ12" i="1"/>
  <c r="BZ12" i="4"/>
  <c r="N12" i="1"/>
  <c r="N12" i="4"/>
  <c r="AY11" i="1"/>
  <c r="AY11" i="4"/>
  <c r="CJ10" i="1"/>
  <c r="CJ10" i="4"/>
  <c r="F10" i="1"/>
  <c r="F10" i="4"/>
  <c r="F60" i="4"/>
  <c r="CB8" i="1"/>
  <c r="CB8" i="4"/>
  <c r="BA7" i="1"/>
  <c r="BA7" i="4"/>
  <c r="CO12" i="1"/>
  <c r="CO12" i="4"/>
  <c r="CV12" i="1"/>
  <c r="CV12" i="4"/>
  <c r="AJ12" i="4"/>
  <c r="AJ12" i="1"/>
  <c r="BU11" i="1"/>
  <c r="BU11" i="4"/>
  <c r="I11" i="4"/>
  <c r="I11" i="1"/>
  <c r="AT10" i="1"/>
  <c r="AT10" i="4"/>
  <c r="G9" i="1"/>
  <c r="G9" i="4"/>
  <c r="AO7" i="1"/>
  <c r="AO7" i="4"/>
  <c r="H10" i="4"/>
  <c r="H10" i="1"/>
  <c r="U9" i="1"/>
  <c r="U9" i="4"/>
  <c r="AH8" i="4"/>
  <c r="AH8" i="1"/>
  <c r="G7" i="1"/>
  <c r="G7" i="4"/>
  <c r="CC5" i="1"/>
  <c r="CC5" i="4"/>
  <c r="BB4" i="1"/>
  <c r="BB4" i="4"/>
  <c r="AA3" i="1"/>
  <c r="AA3" i="4"/>
  <c r="CW1" i="1"/>
  <c r="CW1" i="4"/>
  <c r="AL11" i="1"/>
  <c r="AL11" i="4"/>
  <c r="V6" i="4"/>
  <c r="V6" i="1"/>
  <c r="CR4" i="1"/>
  <c r="CR4" i="4"/>
  <c r="BQ3" i="1"/>
  <c r="BQ3" i="4"/>
  <c r="AP2" i="1"/>
  <c r="AP2" i="4"/>
  <c r="BM12" i="4"/>
  <c r="BM12" i="1"/>
  <c r="AJ9" i="1"/>
  <c r="AJ9" i="4"/>
  <c r="AG10" i="1"/>
  <c r="AG10" i="4"/>
  <c r="CB7" i="1"/>
  <c r="CB7" i="4"/>
  <c r="BM8" i="4"/>
  <c r="BM8" i="1"/>
  <c r="BE4" i="1"/>
  <c r="BE4" i="4"/>
  <c r="AL5" i="1"/>
  <c r="AL5" i="4"/>
  <c r="CG2" i="1"/>
  <c r="CG2" i="4"/>
  <c r="CU2" i="1"/>
  <c r="CU2" i="4"/>
  <c r="CK12" i="1"/>
  <c r="CK12" i="4"/>
  <c r="CT12" i="1"/>
  <c r="CT12" i="4"/>
  <c r="AH12" i="1"/>
  <c r="AH12" i="4"/>
  <c r="BS11" i="1"/>
  <c r="BS11" i="4"/>
  <c r="G11" i="1"/>
  <c r="G11" i="4"/>
  <c r="AR10" i="1"/>
  <c r="AR10" i="4"/>
  <c r="S9" i="1"/>
  <c r="S9" i="4"/>
  <c r="CO7" i="1"/>
  <c r="CO7" i="4"/>
  <c r="BN6" i="4"/>
  <c r="BN6" i="1"/>
  <c r="K12" i="1"/>
  <c r="K12" i="4"/>
  <c r="BO11" i="4"/>
  <c r="BO11" i="1"/>
  <c r="CG7" i="4"/>
  <c r="CG7" i="1"/>
  <c r="CK11" i="1"/>
  <c r="CK11" i="4"/>
  <c r="BC9" i="4"/>
  <c r="BC9" i="1"/>
  <c r="AS9" i="4"/>
  <c r="AS9" i="1"/>
  <c r="BF8" i="1"/>
  <c r="BF8" i="4"/>
  <c r="L6" i="1"/>
  <c r="L6" i="4"/>
  <c r="AF2" i="1"/>
  <c r="AF2" i="4"/>
  <c r="W12" i="1"/>
  <c r="W12" i="4"/>
  <c r="AV9" i="1"/>
  <c r="AV9" i="4"/>
  <c r="AA5" i="1"/>
  <c r="AA5" i="4"/>
  <c r="CW3" i="1"/>
  <c r="CW3" i="4"/>
  <c r="BV2" i="1"/>
  <c r="BV2" i="4"/>
  <c r="AU1" i="1"/>
  <c r="AU1" i="4"/>
  <c r="AE10" i="4"/>
  <c r="AE10" i="1"/>
  <c r="CS10" i="1"/>
  <c r="CS10" i="4"/>
  <c r="AQ8" i="1"/>
  <c r="AQ8" i="4"/>
  <c r="M4" i="1"/>
  <c r="M4" i="4"/>
  <c r="CF5" i="1"/>
  <c r="CF5" i="4"/>
  <c r="CX5" i="1"/>
  <c r="CX5" i="4"/>
  <c r="AV3" i="1"/>
  <c r="AV3" i="4"/>
  <c r="BJ3" i="1"/>
  <c r="BJ3" i="4"/>
  <c r="AL1" i="4"/>
  <c r="AL1" i="1"/>
  <c r="CV11" i="1"/>
  <c r="CV11" i="4"/>
  <c r="AX12" i="1"/>
  <c r="AX12" i="4"/>
  <c r="CI11" i="1"/>
  <c r="CI11" i="4"/>
  <c r="W11" i="1"/>
  <c r="W11" i="4"/>
  <c r="BH10" i="1"/>
  <c r="BH10" i="4"/>
  <c r="AY9" i="1"/>
  <c r="AY9" i="4"/>
  <c r="X8" i="1"/>
  <c r="X8" i="4"/>
  <c r="CT6" i="1"/>
  <c r="CT6" i="4"/>
  <c r="AO12" i="4"/>
  <c r="AO12" i="1"/>
  <c r="BT12" i="1"/>
  <c r="BT12" i="4"/>
  <c r="H12" i="1"/>
  <c r="H12" i="4"/>
  <c r="AS11" i="4"/>
  <c r="AS11" i="1"/>
  <c r="CD10" i="1"/>
  <c r="CD10" i="4"/>
  <c r="CQ9" i="1"/>
  <c r="CQ9" i="4"/>
  <c r="AJ8" i="1"/>
  <c r="AJ8" i="4"/>
  <c r="BR6" i="1"/>
  <c r="BR6" i="4"/>
  <c r="BQ9" i="1"/>
  <c r="BQ9" i="4"/>
  <c r="CH8" i="1"/>
  <c r="CH8" i="4"/>
  <c r="BW7" i="4"/>
  <c r="BW7" i="1"/>
  <c r="AV6" i="4"/>
  <c r="AV6" i="1"/>
  <c r="U5" i="4"/>
  <c r="U5" i="1"/>
  <c r="CQ3" i="4"/>
  <c r="CQ3" i="1"/>
  <c r="BP2" i="4"/>
  <c r="BP2" i="1"/>
  <c r="AK1" i="1"/>
  <c r="AK1" i="4"/>
  <c r="S10" i="1"/>
  <c r="S10" i="4"/>
  <c r="BK5" i="1"/>
  <c r="BK5" i="4"/>
  <c r="AJ4" i="1"/>
  <c r="AJ4" i="4"/>
  <c r="I3" i="4"/>
  <c r="I3" i="1"/>
  <c r="CE1" i="4"/>
  <c r="CE1" i="1"/>
  <c r="CY10" i="4"/>
  <c r="CY10" i="1"/>
  <c r="BX11" i="1"/>
  <c r="BX11" i="4"/>
  <c r="V9" i="4"/>
  <c r="V9" i="1"/>
  <c r="BT5" i="4"/>
  <c r="BT5" i="1"/>
  <c r="AP7" i="1"/>
  <c r="AP7" i="4"/>
  <c r="CC6" i="1"/>
  <c r="CC6" i="4"/>
  <c r="AA4" i="1"/>
  <c r="AA4" i="4"/>
  <c r="BV1" i="1"/>
  <c r="BV1" i="4"/>
  <c r="CJ1" i="1"/>
  <c r="CJ1" i="4"/>
  <c r="AK12" i="1"/>
  <c r="AK12" i="4"/>
  <c r="CC12" i="1"/>
  <c r="CC12" i="4"/>
  <c r="CZ10" i="4"/>
  <c r="CZ10" i="1"/>
  <c r="BF6" i="4"/>
  <c r="BF6" i="1"/>
  <c r="Y11" i="4"/>
  <c r="Y11" i="1"/>
  <c r="AB10" i="1"/>
  <c r="AB10" i="4"/>
  <c r="AM7" i="1"/>
  <c r="AM7" i="4"/>
  <c r="CN11" i="1"/>
  <c r="CN11" i="4"/>
  <c r="BD10" i="1"/>
  <c r="BD10" i="4"/>
  <c r="AG12" i="1"/>
  <c r="AG12" i="4"/>
  <c r="CI9" i="4"/>
  <c r="CI9" i="1"/>
  <c r="BS7" i="4"/>
  <c r="BS7" i="1"/>
  <c r="AC1" i="1"/>
  <c r="AC1" i="4"/>
  <c r="E3" i="1"/>
  <c r="E3" i="4"/>
  <c r="BH11" i="4"/>
  <c r="BH11" i="1"/>
  <c r="J7" i="1"/>
  <c r="J7" i="4"/>
  <c r="K4" i="1"/>
  <c r="K4" i="4"/>
  <c r="BT1" i="1"/>
  <c r="BT1" i="4"/>
  <c r="BN12" i="1"/>
  <c r="BN12" i="4"/>
  <c r="AM11" i="1"/>
  <c r="AM11" i="4"/>
  <c r="BX10" i="1"/>
  <c r="BX10" i="4"/>
  <c r="CE9" i="1"/>
  <c r="CE9" i="4"/>
  <c r="AC7" i="4"/>
  <c r="AC7" i="1"/>
  <c r="BQ12" i="1"/>
  <c r="BQ12" i="4"/>
  <c r="CJ12" i="1"/>
  <c r="CJ12" i="4"/>
  <c r="X12" i="1"/>
  <c r="X12" i="4"/>
  <c r="BI11" i="1"/>
  <c r="BI11" i="4"/>
  <c r="CT10" i="1"/>
  <c r="CT10" i="4"/>
  <c r="Z10" i="1"/>
  <c r="Z10" i="4"/>
  <c r="BX8" i="1"/>
  <c r="BX8" i="4"/>
  <c r="I7" i="4"/>
  <c r="I7" i="1"/>
  <c r="CO9" i="4"/>
  <c r="CO9" i="1"/>
  <c r="E9" i="4"/>
  <c r="F8" i="4"/>
  <c r="F8" i="1"/>
  <c r="CB6" i="4"/>
  <c r="CB6" i="1"/>
  <c r="BA5" i="4"/>
  <c r="BA5" i="1"/>
  <c r="Z4" i="4"/>
  <c r="Z4" i="1"/>
  <c r="CV2" i="4"/>
  <c r="CV2" i="1"/>
  <c r="BU1" i="1"/>
  <c r="BU1" i="4"/>
  <c r="CE10" i="1"/>
  <c r="CE10" i="4"/>
  <c r="CQ5" i="1"/>
  <c r="CQ5" i="4"/>
  <c r="BP4" i="1"/>
  <c r="BP4" i="4"/>
  <c r="AO3" i="4"/>
  <c r="AO3" i="1"/>
  <c r="N2" i="4"/>
  <c r="N2" i="1"/>
  <c r="BN11" i="4"/>
  <c r="BN11" i="1"/>
  <c r="DA12" i="4"/>
  <c r="DA12" i="1"/>
  <c r="CH9" i="4"/>
  <c r="CH9" i="1"/>
  <c r="CU6" i="4"/>
  <c r="CU6" i="1"/>
  <c r="Q8" i="1"/>
  <c r="Q8" i="4"/>
  <c r="AR7" i="1"/>
  <c r="AR7" i="4"/>
  <c r="CM4" i="1"/>
  <c r="CM4" i="4"/>
  <c r="AK2" i="1"/>
  <c r="AK2" i="4"/>
  <c r="AY2" i="1"/>
  <c r="AY2" i="4"/>
  <c r="BO12" i="1"/>
  <c r="BO12" i="4"/>
  <c r="CZ12" i="4"/>
  <c r="CZ12" i="1"/>
  <c r="AN12" i="1"/>
  <c r="AN12" i="4"/>
  <c r="BY11" i="4"/>
  <c r="BY11" i="1"/>
  <c r="M11" i="4"/>
  <c r="M11" i="1"/>
  <c r="AX10" i="1"/>
  <c r="AX10" i="4"/>
  <c r="W9" i="4"/>
  <c r="W9" i="1"/>
  <c r="AW7" i="4"/>
  <c r="AW7" i="1"/>
  <c r="L10" i="4"/>
  <c r="L10" i="1"/>
  <c r="AC9" i="4"/>
  <c r="AC9" i="1"/>
  <c r="AL8" i="4"/>
  <c r="AL8" i="1"/>
  <c r="K7" i="4"/>
  <c r="K7" i="1"/>
  <c r="CG5" i="4"/>
  <c r="CG5" i="1"/>
  <c r="BF4" i="4"/>
  <c r="BF4" i="1"/>
  <c r="AE3" i="4"/>
  <c r="AE3" i="1"/>
  <c r="DA1" i="4"/>
  <c r="DA1" i="1"/>
  <c r="AT11" i="1"/>
  <c r="AT11" i="4"/>
  <c r="Z6" i="1"/>
  <c r="Z6" i="4"/>
  <c r="CV4" i="1"/>
  <c r="CV4" i="4"/>
  <c r="BU3" i="4"/>
  <c r="BU3" i="1"/>
  <c r="AT2" i="4"/>
  <c r="AT2" i="1"/>
  <c r="CE12" i="4"/>
  <c r="CE12" i="1"/>
  <c r="BP9" i="4"/>
  <c r="BP9" i="1"/>
  <c r="AW10" i="4"/>
  <c r="AW10" i="1"/>
  <c r="CR7" i="4"/>
  <c r="CR7" i="1"/>
  <c r="CC8" i="1"/>
  <c r="CC8" i="4"/>
  <c r="CK4" i="1"/>
  <c r="CK4" i="4"/>
  <c r="BB5" i="1"/>
  <c r="BB5" i="4"/>
  <c r="CW2" i="1"/>
  <c r="CW2" i="4"/>
  <c r="N3" i="1"/>
  <c r="N3" i="4"/>
  <c r="CS12" i="4"/>
  <c r="CS12" i="1"/>
  <c r="CX12" i="1"/>
  <c r="CX12" i="4"/>
  <c r="AL12" i="1"/>
  <c r="AL12" i="4"/>
  <c r="BW11" i="1"/>
  <c r="BW11" i="4"/>
  <c r="K11" i="1"/>
  <c r="K11" i="4"/>
  <c r="AV10" i="1"/>
  <c r="AV10" i="4"/>
  <c r="AA9" i="4"/>
  <c r="AA9" i="1"/>
  <c r="CW7" i="4"/>
  <c r="CW7" i="1"/>
  <c r="BV6" i="1"/>
  <c r="BV6" i="4"/>
  <c r="Q12" i="1"/>
  <c r="Q12" i="4"/>
  <c r="BH12" i="4"/>
  <c r="BH12" i="1"/>
  <c r="CS11" i="1"/>
  <c r="CS11" i="4"/>
  <c r="AG11" i="4"/>
  <c r="AG11" i="1"/>
  <c r="BR10" i="4"/>
  <c r="BR10" i="1"/>
  <c r="BS9" i="1"/>
  <c r="BS9" i="4"/>
  <c r="DA7" i="4"/>
  <c r="DA7" i="1"/>
  <c r="AN10" i="4"/>
  <c r="AN10" i="1"/>
  <c r="BA9" i="1"/>
  <c r="BA9" i="4"/>
  <c r="BR8" i="4"/>
  <c r="BR8" i="1"/>
  <c r="BC7" i="4"/>
  <c r="BC7" i="1"/>
  <c r="AB6" i="1"/>
  <c r="AB6" i="4"/>
  <c r="CX4" i="1"/>
  <c r="CX4" i="4"/>
  <c r="BW3" i="1"/>
  <c r="BW3" i="4"/>
  <c r="AV2" i="1"/>
  <c r="AV2" i="4"/>
  <c r="CM12" i="1"/>
  <c r="CM12" i="4"/>
  <c r="CB9" i="1"/>
  <c r="CB9" i="4"/>
  <c r="AQ5" i="1"/>
  <c r="AQ5" i="4"/>
  <c r="P4" i="1"/>
  <c r="P4" i="4"/>
  <c r="CL2" i="1"/>
  <c r="CL2" i="4"/>
  <c r="BK1" i="1"/>
  <c r="BK1" i="4"/>
  <c r="BK10" i="1"/>
  <c r="BK10" i="4"/>
  <c r="AB11" i="4"/>
  <c r="AB11" i="1"/>
  <c r="BW8" i="1"/>
  <c r="BW8" i="4"/>
  <c r="BY4" i="1"/>
  <c r="BY4" i="4"/>
  <c r="AU6" i="1"/>
  <c r="AU6" i="4"/>
  <c r="AG6" i="1"/>
  <c r="AG6" i="4"/>
  <c r="CB3" i="1"/>
  <c r="CB3" i="4"/>
  <c r="CP3" i="1"/>
  <c r="CP3" i="4"/>
  <c r="P1" i="1"/>
  <c r="P1" i="4"/>
  <c r="AQ12" i="1"/>
  <c r="AQ12" i="4"/>
  <c r="BV12" i="1"/>
  <c r="BV12" i="4"/>
  <c r="J12" i="1"/>
  <c r="J12" i="4"/>
  <c r="AU11" i="1"/>
  <c r="AU11" i="4"/>
  <c r="CF10" i="1"/>
  <c r="CF10" i="4"/>
  <c r="CU9" i="1"/>
  <c r="CU9" i="4"/>
  <c r="BT8" i="1"/>
  <c r="BT8" i="4"/>
  <c r="AS7" i="4"/>
  <c r="AS7" i="1"/>
  <c r="CG12" i="1"/>
  <c r="CG12" i="4"/>
  <c r="CR12" i="1"/>
  <c r="CR12" i="4"/>
  <c r="AF12" i="1"/>
  <c r="AF12" i="4"/>
  <c r="BQ11" i="1"/>
  <c r="BQ11" i="4"/>
  <c r="E11" i="4"/>
  <c r="E11" i="1"/>
  <c r="AP10" i="4"/>
  <c r="AP10" i="1"/>
  <c r="CV8" i="1"/>
  <c r="CV8" i="4"/>
  <c r="AG7" i="1"/>
  <c r="AG7" i="4"/>
  <c r="CW9" i="1"/>
  <c r="CW9" i="4"/>
  <c r="Q9" i="1"/>
  <c r="Q9" i="4"/>
  <c r="V8" i="1"/>
  <c r="V8" i="4"/>
  <c r="CR6" i="1"/>
  <c r="CR6" i="4"/>
  <c r="BQ5" i="1"/>
  <c r="BQ5" i="4"/>
  <c r="AP4" i="1"/>
  <c r="AP4" i="4"/>
  <c r="O3" i="1"/>
  <c r="O3" i="4"/>
  <c r="CK1" i="4"/>
  <c r="CK1" i="1"/>
  <c r="N11" i="1"/>
  <c r="N11" i="4"/>
  <c r="J6" i="1"/>
  <c r="J6" i="4"/>
  <c r="CF4" i="4"/>
  <c r="CF4" i="1"/>
  <c r="BE3" i="1"/>
  <c r="BE3" i="4"/>
  <c r="AD2" i="1"/>
  <c r="AD2" i="4"/>
  <c r="M12" i="1"/>
  <c r="M12" i="4"/>
  <c r="AI1" i="4"/>
  <c r="AI1" i="1"/>
  <c r="Q10" i="4"/>
  <c r="Q10" i="1"/>
  <c r="BJ7" i="4"/>
  <c r="BJ7" i="1"/>
  <c r="AW8" i="1"/>
  <c r="AW8" i="4"/>
  <c r="Y4" i="1"/>
  <c r="Y4" i="4"/>
  <c r="V5" i="1"/>
  <c r="V5" i="4"/>
  <c r="BQ2" i="1"/>
  <c r="BQ2" i="4"/>
  <c r="CE2" i="1"/>
  <c r="CE2" i="4"/>
  <c r="BX9" i="4"/>
  <c r="BX9" i="1"/>
  <c r="G1" i="1"/>
  <c r="G1" i="4"/>
  <c r="CD11" i="1"/>
  <c r="CD11" i="4"/>
  <c r="P11" i="1"/>
  <c r="P11" i="4"/>
  <c r="BA10" i="1"/>
  <c r="BA10" i="4"/>
  <c r="CL9" i="1"/>
  <c r="CL9" i="4"/>
  <c r="Z9" i="1"/>
  <c r="Z9" i="4"/>
  <c r="BK8" i="1"/>
  <c r="BK8" i="4"/>
  <c r="CV7" i="1"/>
  <c r="CV7" i="4"/>
  <c r="F7" i="4"/>
  <c r="F7" i="1"/>
  <c r="CB5" i="4"/>
  <c r="CB5" i="1"/>
  <c r="BA4" i="4"/>
  <c r="BA4" i="1"/>
  <c r="CG8" i="1"/>
  <c r="CG8" i="4"/>
  <c r="U8" i="1"/>
  <c r="U8" i="4"/>
  <c r="AX7" i="1"/>
  <c r="AX7" i="4"/>
  <c r="W6" i="1"/>
  <c r="W6" i="4"/>
  <c r="CS4" i="1"/>
  <c r="CS4" i="4"/>
  <c r="AV7" i="4"/>
  <c r="AV7" i="1"/>
  <c r="CG6" i="4"/>
  <c r="CG6" i="1"/>
  <c r="U6" i="4"/>
  <c r="U6" i="1"/>
  <c r="BF5" i="4"/>
  <c r="BF5" i="1"/>
  <c r="CQ4" i="4"/>
  <c r="CQ4" i="1"/>
  <c r="AE4" i="4"/>
  <c r="AE4" i="1"/>
  <c r="BP3" i="4"/>
  <c r="BP3" i="1"/>
  <c r="DA2" i="4"/>
  <c r="DA2" i="1"/>
  <c r="AO2" i="1"/>
  <c r="AO2" i="4"/>
  <c r="BZ1" i="1"/>
  <c r="BZ1" i="4"/>
  <c r="CD3" i="1"/>
  <c r="CD3" i="4"/>
  <c r="R3" i="1"/>
  <c r="R3" i="4"/>
  <c r="BC2" i="1"/>
  <c r="BC2" i="4"/>
  <c r="CN1" i="1"/>
  <c r="CN1" i="4"/>
  <c r="BF1" i="1"/>
  <c r="BF1" i="4"/>
  <c r="AP8" i="1"/>
  <c r="AP8" i="4"/>
  <c r="CA7" i="1"/>
  <c r="CA7" i="4"/>
  <c r="O7" i="4"/>
  <c r="O7" i="1"/>
  <c r="AZ6" i="4"/>
  <c r="AZ6" i="1"/>
  <c r="CK5" i="1"/>
  <c r="CK5" i="4"/>
  <c r="Y5" i="1"/>
  <c r="Y5" i="4"/>
  <c r="BJ4" i="1"/>
  <c r="BJ4" i="4"/>
  <c r="CU3" i="1"/>
  <c r="CU3" i="4"/>
  <c r="AI3" i="1"/>
  <c r="AI3" i="4"/>
  <c r="BT2" i="1"/>
  <c r="BT2" i="4"/>
  <c r="H2" i="1"/>
  <c r="H2" i="4"/>
  <c r="AS1" i="1"/>
  <c r="AS1" i="4"/>
  <c r="BB11" i="1"/>
  <c r="BB11" i="4"/>
  <c r="AA10" i="1"/>
  <c r="AA10" i="4"/>
  <c r="AD6" i="1"/>
  <c r="AD6" i="4"/>
  <c r="BO5" i="1"/>
  <c r="BO5" i="4"/>
  <c r="CZ4" i="1"/>
  <c r="CZ4" i="4"/>
  <c r="AN4" i="1"/>
  <c r="AN4" i="4"/>
  <c r="BY3" i="1"/>
  <c r="BY3" i="4"/>
  <c r="M3" i="1"/>
  <c r="M3" i="4"/>
  <c r="AX2" i="1"/>
  <c r="AX2" i="4"/>
  <c r="CI1" i="1"/>
  <c r="CI1" i="4"/>
  <c r="CW12" i="1"/>
  <c r="CW12" i="4"/>
  <c r="J11" i="1"/>
  <c r="J11" i="4"/>
  <c r="CF9" i="1"/>
  <c r="CF9" i="4"/>
  <c r="K1" i="1"/>
  <c r="K1" i="4"/>
  <c r="CH11" i="1"/>
  <c r="CH11" i="4"/>
  <c r="T11" i="1"/>
  <c r="T11" i="4"/>
  <c r="BE10" i="1"/>
  <c r="BE10" i="4"/>
  <c r="CP9" i="1"/>
  <c r="CP9" i="4"/>
  <c r="AD9" i="1"/>
  <c r="AD9" i="4"/>
  <c r="BO8" i="1"/>
  <c r="BO8" i="4"/>
  <c r="CZ7" i="1"/>
  <c r="CZ7" i="4"/>
  <c r="N7" i="1"/>
  <c r="N7" i="4"/>
  <c r="CJ5" i="1"/>
  <c r="CJ5" i="4"/>
  <c r="BI4" i="1"/>
  <c r="BI4" i="4"/>
  <c r="CK8" i="1"/>
  <c r="CK8" i="4"/>
  <c r="Y8" i="1"/>
  <c r="Y8" i="4"/>
  <c r="BF7" i="4"/>
  <c r="BF7" i="1"/>
  <c r="AE6" i="4"/>
  <c r="AE6" i="1"/>
  <c r="DA4" i="4"/>
  <c r="DA4" i="1"/>
  <c r="AZ7" i="1"/>
  <c r="AZ7" i="4"/>
  <c r="CK6" i="4"/>
  <c r="CK6" i="1"/>
  <c r="Y6" i="4"/>
  <c r="Y6" i="1"/>
  <c r="BJ5" i="4"/>
  <c r="BJ5" i="1"/>
  <c r="CU4" i="4"/>
  <c r="CU4" i="1"/>
  <c r="AI4" i="4"/>
  <c r="AI4" i="1"/>
  <c r="BT3" i="4"/>
  <c r="BT3" i="1"/>
  <c r="H3" i="4"/>
  <c r="H3" i="1"/>
  <c r="AS2" i="4"/>
  <c r="AS2" i="1"/>
  <c r="CD1" i="4"/>
  <c r="CD1" i="1"/>
  <c r="CH3" i="4"/>
  <c r="CH3" i="1"/>
  <c r="V3" i="4"/>
  <c r="V3" i="1"/>
  <c r="BG2" i="4"/>
  <c r="BG2" i="1"/>
  <c r="CR1" i="4"/>
  <c r="CR1" i="1"/>
  <c r="BJ1" i="1"/>
  <c r="BJ1" i="4"/>
  <c r="AU9" i="1"/>
  <c r="AU9" i="4"/>
  <c r="T8" i="1"/>
  <c r="T8" i="4"/>
  <c r="CP6" i="1"/>
  <c r="CP6" i="4"/>
  <c r="DA9" i="4"/>
  <c r="DA9" i="1"/>
  <c r="AO9" i="1"/>
  <c r="AO9" i="4"/>
  <c r="BZ8" i="1"/>
  <c r="BZ8" i="4"/>
  <c r="N8" i="1"/>
  <c r="N8" i="4"/>
  <c r="AY7" i="1"/>
  <c r="AY7" i="4"/>
  <c r="CJ6" i="1"/>
  <c r="CJ6" i="4"/>
  <c r="X6" i="1"/>
  <c r="X6" i="4"/>
  <c r="BI5" i="1"/>
  <c r="BI5" i="4"/>
  <c r="CT4" i="1"/>
  <c r="CT4" i="4"/>
  <c r="AH4" i="1"/>
  <c r="AH4" i="4"/>
  <c r="BS3" i="1"/>
  <c r="BS3" i="4"/>
  <c r="G3" i="1"/>
  <c r="G3" i="4"/>
  <c r="AR2" i="1"/>
  <c r="AR2" i="4"/>
  <c r="CC1" i="1"/>
  <c r="CC1" i="4"/>
  <c r="BW12" i="4"/>
  <c r="BW12" i="1"/>
  <c r="CU10" i="4"/>
  <c r="CU10" i="1"/>
  <c r="BT9" i="4"/>
  <c r="BT9" i="1"/>
  <c r="CY5" i="1"/>
  <c r="CY5" i="4"/>
  <c r="AM5" i="1"/>
  <c r="AM5" i="4"/>
  <c r="BX4" i="1"/>
  <c r="BX4" i="4"/>
  <c r="L4" i="1"/>
  <c r="L4" i="4"/>
  <c r="AW3" i="1"/>
  <c r="AW3" i="4"/>
  <c r="CH2" i="1"/>
  <c r="CH2" i="4"/>
  <c r="V2" i="1"/>
  <c r="V2" i="4"/>
  <c r="BG1" i="1"/>
  <c r="BG1" i="4"/>
  <c r="CF11" i="1"/>
  <c r="CF11" i="4"/>
  <c r="BC10" i="1"/>
  <c r="BC10" i="4"/>
  <c r="AB9" i="1"/>
  <c r="AB9" i="4"/>
  <c r="BI12" i="1"/>
  <c r="BI12" i="4"/>
  <c r="BD11" i="1"/>
  <c r="BD11" i="4"/>
  <c r="CO10" i="1"/>
  <c r="CO10" i="4"/>
  <c r="AC10" i="1"/>
  <c r="AC10" i="4"/>
  <c r="BN9" i="1"/>
  <c r="BN9" i="4"/>
  <c r="CY8" i="1"/>
  <c r="CY8" i="4"/>
  <c r="AM8" i="1"/>
  <c r="AM8" i="4"/>
  <c r="BX7" i="1"/>
  <c r="BX7" i="4"/>
  <c r="BG6" i="1"/>
  <c r="BG6" i="4"/>
  <c r="AF5" i="1"/>
  <c r="AF5" i="4"/>
  <c r="E4" i="1"/>
  <c r="E4" i="4"/>
  <c r="BI8" i="1"/>
  <c r="BI8" i="4"/>
  <c r="CT7" i="1"/>
  <c r="CT7" i="4"/>
  <c r="CY6" i="1"/>
  <c r="CY6" i="4"/>
  <c r="BX5" i="1"/>
  <c r="BX5" i="4"/>
  <c r="AW4" i="1"/>
  <c r="AW4" i="4"/>
  <c r="X7" i="1"/>
  <c r="X7" i="4"/>
  <c r="BI6" i="1"/>
  <c r="BI6" i="4"/>
  <c r="CT5" i="1"/>
  <c r="CT5" i="4"/>
  <c r="AH5" i="1"/>
  <c r="AH5" i="4"/>
  <c r="BS4" i="1"/>
  <c r="BS4" i="4"/>
  <c r="G4" i="1"/>
  <c r="G4" i="4"/>
  <c r="AR3" i="1"/>
  <c r="AR3" i="4"/>
  <c r="CC2" i="1"/>
  <c r="CC2" i="4"/>
  <c r="Q2" i="1"/>
  <c r="Q2" i="4"/>
  <c r="AR1" i="1"/>
  <c r="AR1" i="4"/>
  <c r="BF3" i="1"/>
  <c r="BF3" i="4"/>
  <c r="CQ2" i="1"/>
  <c r="CQ2" i="4"/>
  <c r="AE2" i="1"/>
  <c r="AE2" i="4"/>
  <c r="BP1" i="1"/>
  <c r="BP1" i="4"/>
  <c r="AH1" i="4"/>
  <c r="AH1" i="1"/>
  <c r="BD12" i="1"/>
  <c r="BD12" i="4"/>
  <c r="CO11" i="1"/>
  <c r="CO11" i="4"/>
  <c r="AC11" i="1"/>
  <c r="AC11" i="4"/>
  <c r="BN10" i="1"/>
  <c r="BN10" i="4"/>
  <c r="BK9" i="1"/>
  <c r="BK9" i="4"/>
  <c r="CS7" i="4"/>
  <c r="CS7" i="1"/>
  <c r="AF10" i="1"/>
  <c r="AF10" i="4"/>
  <c r="AW9" i="1"/>
  <c r="AW9" i="4"/>
  <c r="BN8" i="4"/>
  <c r="BN8" i="1"/>
  <c r="AQ7" i="4"/>
  <c r="AQ7" i="1"/>
  <c r="P6" i="4"/>
  <c r="P6" i="1"/>
  <c r="CL4" i="4"/>
  <c r="CL4" i="1"/>
  <c r="BK3" i="4"/>
  <c r="BK3" i="1"/>
  <c r="AJ2" i="4"/>
  <c r="AJ2" i="1"/>
  <c r="AM12" i="1"/>
  <c r="AM12" i="4"/>
  <c r="BD9" i="1"/>
  <c r="BD9" i="4"/>
  <c r="AE5" i="1"/>
  <c r="AE5" i="4"/>
  <c r="DA3" i="4"/>
  <c r="DA3" i="1"/>
  <c r="BZ2" i="4"/>
  <c r="BZ2" i="1"/>
  <c r="AY1" i="4"/>
  <c r="AY1" i="1"/>
  <c r="AM10" i="4"/>
  <c r="AM10" i="1"/>
  <c r="L11" i="1"/>
  <c r="L11" i="4"/>
  <c r="BG8" i="4"/>
  <c r="BG8" i="1"/>
  <c r="AS4" i="4"/>
  <c r="AS4" i="1"/>
  <c r="O6" i="1"/>
  <c r="O6" i="4"/>
  <c r="Q6" i="1"/>
  <c r="Q6" i="4"/>
  <c r="BL3" i="1"/>
  <c r="BL3" i="4"/>
  <c r="BZ3" i="1"/>
  <c r="BZ3" i="4"/>
  <c r="BB1" i="1"/>
  <c r="BB1" i="4"/>
  <c r="G12" i="1"/>
  <c r="G12" i="4"/>
  <c r="BB12" i="1"/>
  <c r="BB12" i="4"/>
  <c r="CM11" i="1"/>
  <c r="CM11" i="4"/>
  <c r="AA11" i="1"/>
  <c r="AA11" i="4"/>
  <c r="BL10" i="1"/>
  <c r="BL10" i="4"/>
  <c r="BG9" i="1"/>
  <c r="BG9" i="4"/>
  <c r="AF8" i="1"/>
  <c r="AF8" i="4"/>
  <c r="E7" i="1"/>
  <c r="E7" i="4"/>
  <c r="AU12" i="1"/>
  <c r="AU12" i="4"/>
  <c r="BX12" i="1"/>
  <c r="BX12" i="4"/>
  <c r="L12" i="4"/>
  <c r="L12" i="1"/>
  <c r="AW11" i="4"/>
  <c r="AW11" i="1"/>
  <c r="CH10" i="1"/>
  <c r="CH10" i="4"/>
  <c r="CY9" i="1"/>
  <c r="CY9" i="4"/>
  <c r="AR8" i="1"/>
  <c r="AR8" i="4"/>
  <c r="BZ6" i="1"/>
  <c r="BZ6" i="4"/>
  <c r="BY9" i="4"/>
  <c r="BY9" i="1"/>
  <c r="CL8" i="1"/>
  <c r="CL8" i="4"/>
  <c r="CI7" i="4"/>
  <c r="CI7" i="1"/>
  <c r="BH6" i="1"/>
  <c r="BH6" i="4"/>
  <c r="AG5" i="1"/>
  <c r="AG5" i="4"/>
  <c r="F4" i="1"/>
  <c r="F4" i="4"/>
  <c r="CB2" i="1"/>
  <c r="CB2" i="4"/>
  <c r="BA1" i="1"/>
  <c r="BA1" i="4"/>
  <c r="AQ10" i="1"/>
  <c r="AQ10" i="4"/>
  <c r="BW5" i="1"/>
  <c r="BW5" i="4"/>
  <c r="AV4" i="1"/>
  <c r="AV4" i="4"/>
  <c r="U3" i="1"/>
  <c r="U3" i="4"/>
  <c r="CQ1" i="1"/>
  <c r="CQ1" i="4"/>
  <c r="Z11" i="1"/>
  <c r="Z11" i="4"/>
  <c r="CX11" i="4"/>
  <c r="CX11" i="1"/>
  <c r="AL9" i="1"/>
  <c r="AL9" i="4"/>
  <c r="CZ5" i="1"/>
  <c r="CZ5" i="4"/>
  <c r="BR7" i="4"/>
  <c r="BR7" i="1"/>
  <c r="CS6" i="1"/>
  <c r="CS6" i="4"/>
  <c r="AQ4" i="1"/>
  <c r="AQ4" i="4"/>
  <c r="CL1" i="1"/>
  <c r="CL1" i="4"/>
  <c r="CZ1" i="1"/>
  <c r="CZ1" i="4"/>
  <c r="BU12" i="4"/>
  <c r="BU12" i="1"/>
  <c r="CL12" i="4"/>
  <c r="CL12" i="1"/>
  <c r="Z12" i="4"/>
  <c r="Z12" i="1"/>
  <c r="BK11" i="4"/>
  <c r="BK11" i="1"/>
  <c r="CV10" i="4"/>
  <c r="CV10" i="1"/>
  <c r="AD10" i="4"/>
  <c r="AD10" i="1"/>
  <c r="CZ8" i="4"/>
  <c r="CZ8" i="1"/>
  <c r="BY7" i="4"/>
  <c r="BY7" i="1"/>
  <c r="AX6" i="4"/>
  <c r="AX6" i="1"/>
  <c r="CR11" i="4"/>
  <c r="CR11" i="1"/>
  <c r="AV12" i="1"/>
  <c r="AV12" i="4"/>
  <c r="CG11" i="1"/>
  <c r="CG11" i="4"/>
  <c r="U11" i="1"/>
  <c r="U11" i="4"/>
  <c r="BF10" i="1"/>
  <c r="BF10" i="4"/>
  <c r="AM9" i="1"/>
  <c r="AM9" i="4"/>
  <c r="BU7" i="4"/>
  <c r="BU7" i="1"/>
  <c r="X10" i="4"/>
  <c r="X10" i="1"/>
  <c r="AK9" i="1"/>
  <c r="AK9" i="4"/>
  <c r="BB8" i="1"/>
  <c r="BB8" i="4"/>
  <c r="AA7" i="1"/>
  <c r="AA7" i="4"/>
  <c r="CW5" i="1"/>
  <c r="CW5" i="4"/>
  <c r="BV4" i="1"/>
  <c r="BV4" i="4"/>
  <c r="AU3" i="1"/>
  <c r="AU3" i="4"/>
  <c r="T2" i="1"/>
  <c r="T2" i="4"/>
  <c r="CB11" i="4"/>
  <c r="CB11" i="1"/>
  <c r="X9" i="1"/>
  <c r="X9" i="4"/>
  <c r="O5" i="4"/>
  <c r="O5" i="1"/>
  <c r="CK3" i="1"/>
  <c r="CK3" i="4"/>
  <c r="BJ2" i="1"/>
  <c r="BJ2" i="4"/>
  <c r="Y1" i="1"/>
  <c r="Y1" i="4"/>
  <c r="G10" i="1"/>
  <c r="G10" i="4"/>
  <c r="CC10" i="4"/>
  <c r="CC10" i="1"/>
  <c r="AA8" i="4"/>
  <c r="AA8" i="1"/>
  <c r="L9" i="4"/>
  <c r="L9" i="1"/>
  <c r="AZ5" i="1"/>
  <c r="AZ5" i="4"/>
  <c r="CH5" i="1"/>
  <c r="CH5" i="4"/>
  <c r="AF3" i="1"/>
  <c r="AF3" i="4"/>
  <c r="AT3" i="1"/>
  <c r="AT3" i="4"/>
  <c r="V1" i="1"/>
  <c r="V1" i="4"/>
  <c r="W1" i="1"/>
  <c r="W1" i="4"/>
  <c r="I12" i="1"/>
  <c r="I12" i="4"/>
  <c r="AF11" i="1"/>
  <c r="AF11" i="4"/>
  <c r="BQ10" i="1"/>
  <c r="BQ10" i="4"/>
  <c r="E10" i="1"/>
  <c r="E10" i="4"/>
  <c r="AP9" i="1"/>
  <c r="AP9" i="4"/>
  <c r="CA8" i="1"/>
  <c r="CA8" i="4"/>
  <c r="O8" i="1"/>
  <c r="O8" i="4"/>
  <c r="AL7" i="1"/>
  <c r="AL7" i="4"/>
  <c r="K6" i="1"/>
  <c r="K6" i="4"/>
  <c r="CG4" i="1"/>
  <c r="CG4" i="4"/>
  <c r="CW8" i="1"/>
  <c r="CW8" i="4"/>
  <c r="AK8" i="1"/>
  <c r="AK8" i="4"/>
  <c r="BV7" i="1"/>
  <c r="BV7" i="4"/>
  <c r="BC6" i="1"/>
  <c r="BC6" i="4"/>
  <c r="AB5" i="1"/>
  <c r="AB5" i="4"/>
  <c r="BL7" i="1"/>
  <c r="BL7" i="4"/>
  <c r="CW6" i="1"/>
  <c r="CW6" i="4"/>
  <c r="AK6" i="1"/>
  <c r="AK6" i="4"/>
  <c r="BV5" i="1"/>
  <c r="BV5" i="4"/>
  <c r="J5" i="1"/>
  <c r="J5" i="4"/>
  <c r="AU4" i="1"/>
  <c r="AU4" i="4"/>
  <c r="CF3" i="1"/>
  <c r="CF3" i="4"/>
  <c r="T3" i="1"/>
  <c r="T3" i="4"/>
  <c r="BE2" i="4"/>
  <c r="BE2" i="1"/>
  <c r="CP1" i="4"/>
  <c r="CP1" i="1"/>
  <c r="CT3" i="4"/>
  <c r="CT3" i="1"/>
  <c r="AH3" i="4"/>
  <c r="AH3" i="1"/>
  <c r="BS2" i="4"/>
  <c r="BS2" i="1"/>
  <c r="G2" i="4"/>
  <c r="G2" i="1"/>
  <c r="X1" i="1"/>
  <c r="X1" i="4"/>
  <c r="J1" i="1"/>
  <c r="J1" i="4"/>
  <c r="CQ7" i="1"/>
  <c r="CQ7" i="4"/>
  <c r="AE7" i="1"/>
  <c r="AE7" i="4"/>
  <c r="BP6" i="1"/>
  <c r="BP6" i="4"/>
  <c r="DA5" i="4"/>
  <c r="DA5" i="1"/>
  <c r="AO5" i="4"/>
  <c r="AO5" i="1"/>
  <c r="BZ4" i="4"/>
  <c r="BZ4" i="1"/>
  <c r="N4" i="4"/>
  <c r="N4" i="1"/>
  <c r="AY3" i="4"/>
  <c r="AY3" i="1"/>
  <c r="CJ2" i="4"/>
  <c r="CJ2" i="1"/>
  <c r="X2" i="4"/>
  <c r="X2" i="1"/>
  <c r="BI1" i="4"/>
  <c r="BI1" i="1"/>
  <c r="CL11" i="4"/>
  <c r="CL11" i="1"/>
  <c r="BG10" i="4"/>
  <c r="BG10" i="1"/>
  <c r="AF9" i="4"/>
  <c r="AF9" i="1"/>
  <c r="CE5" i="1"/>
  <c r="CE5" i="4"/>
  <c r="S5" i="4"/>
  <c r="S5" i="1"/>
  <c r="BD4" i="4"/>
  <c r="BD4" i="1"/>
  <c r="CO3" i="4"/>
  <c r="CO3" i="1"/>
  <c r="AC3" i="4"/>
  <c r="AC3" i="1"/>
  <c r="BN2" i="4"/>
  <c r="BN2" i="1"/>
  <c r="CY1" i="4"/>
  <c r="CY1" i="1"/>
  <c r="AG1" i="1"/>
  <c r="AG1" i="4"/>
  <c r="AP11" i="1"/>
  <c r="AP11" i="4"/>
  <c r="O10" i="1"/>
  <c r="O10" i="4"/>
  <c r="AA1" i="1"/>
  <c r="AA1" i="4"/>
  <c r="S12" i="1"/>
  <c r="S12" i="4"/>
  <c r="AJ11" i="1"/>
  <c r="AJ11" i="4"/>
  <c r="BU10" i="1"/>
  <c r="BU10" i="4"/>
  <c r="I10" i="1"/>
  <c r="I10" i="4"/>
  <c r="AT9" i="1"/>
  <c r="AT9" i="4"/>
  <c r="CE8" i="1"/>
  <c r="CE8" i="4"/>
  <c r="S8" i="1"/>
  <c r="S8" i="4"/>
  <c r="AT7" i="1"/>
  <c r="AT7" i="4"/>
  <c r="S6" i="1"/>
  <c r="S6" i="4"/>
  <c r="CO4" i="1"/>
  <c r="CO4" i="4"/>
  <c r="DA8" i="4"/>
  <c r="DA8" i="1"/>
  <c r="AO8" i="1"/>
  <c r="AO8" i="4"/>
  <c r="BZ7" i="1"/>
  <c r="BZ7" i="4"/>
  <c r="BK6" i="1"/>
  <c r="BK6" i="4"/>
  <c r="AJ5" i="1"/>
  <c r="AJ5" i="4"/>
  <c r="I4" i="4"/>
  <c r="I4" i="1"/>
  <c r="DA6" i="4"/>
  <c r="DA6" i="1"/>
  <c r="AO6" i="1"/>
  <c r="AO6" i="4"/>
  <c r="BZ5" i="1"/>
  <c r="BZ5" i="4"/>
  <c r="N5" i="1"/>
  <c r="N5" i="4"/>
  <c r="AY4" i="1"/>
  <c r="AY4" i="4"/>
  <c r="CJ3" i="1"/>
  <c r="CJ3" i="4"/>
  <c r="X3" i="1"/>
  <c r="X3" i="4"/>
  <c r="BI2" i="1"/>
  <c r="BI2" i="4"/>
  <c r="CT1" i="1"/>
  <c r="CT1" i="4"/>
  <c r="CX3" i="1"/>
  <c r="CX3" i="4"/>
  <c r="AL3" i="1"/>
  <c r="AL3" i="4"/>
  <c r="BW2" i="1"/>
  <c r="BW2" i="4"/>
  <c r="K2" i="1"/>
  <c r="K2" i="4"/>
  <c r="AF1" i="1"/>
  <c r="AF1" i="4"/>
  <c r="N1" i="1"/>
  <c r="N1" i="4"/>
  <c r="AZ8" i="4"/>
  <c r="AZ8" i="1"/>
  <c r="Y7" i="1"/>
  <c r="Y7" i="4"/>
  <c r="T10" i="1"/>
  <c r="T10" i="4"/>
  <c r="BE9" i="1"/>
  <c r="BE9" i="4"/>
  <c r="CP8" i="1"/>
  <c r="CP8" i="4"/>
  <c r="AD8" i="1"/>
  <c r="AD8" i="4"/>
  <c r="BO7" i="1"/>
  <c r="BO7" i="4"/>
  <c r="CZ6" i="1"/>
  <c r="CZ6" i="4"/>
  <c r="AN6" i="1"/>
  <c r="AN6" i="4"/>
  <c r="BY5" i="1"/>
  <c r="BY5" i="4"/>
  <c r="M5" i="1"/>
  <c r="M5" i="4"/>
  <c r="AX4" i="1"/>
  <c r="AX4" i="4"/>
  <c r="CI3" i="1"/>
  <c r="CI3" i="4"/>
  <c r="W3" i="1"/>
  <c r="W3" i="4"/>
  <c r="BH2" i="1"/>
  <c r="BH2" i="4"/>
  <c r="CS1" i="1"/>
  <c r="CS1" i="4"/>
  <c r="U1" i="1"/>
  <c r="U1" i="4"/>
  <c r="AD11" i="1"/>
  <c r="AD11" i="4"/>
  <c r="CZ9" i="1"/>
  <c r="CZ9" i="4"/>
  <c r="R6" i="4"/>
  <c r="R6" i="1"/>
  <c r="BC5" i="4"/>
  <c r="BC5" i="1"/>
  <c r="CN4" i="1"/>
  <c r="CN4" i="4"/>
  <c r="AB4" i="1"/>
  <c r="AB4" i="4"/>
  <c r="BM3" i="1"/>
  <c r="BM3" i="4"/>
  <c r="CX2" i="1"/>
  <c r="CX2" i="4"/>
  <c r="AL2" i="1"/>
  <c r="AL2" i="4"/>
  <c r="BW1" i="1"/>
  <c r="BW1" i="4"/>
  <c r="AW12" i="1"/>
  <c r="AW12" i="4"/>
  <c r="CI10" i="1"/>
  <c r="CI10" i="4"/>
  <c r="BH9" i="1"/>
  <c r="BH9" i="4"/>
  <c r="CQ12" i="4"/>
  <c r="CQ12" i="1"/>
  <c r="BT11" i="4"/>
  <c r="BT11" i="1"/>
  <c r="H11" i="4"/>
  <c r="H11" i="1"/>
  <c r="AS10" i="4"/>
  <c r="AS10" i="1"/>
  <c r="CD9" i="4"/>
  <c r="CD9" i="1"/>
  <c r="R9" i="4"/>
  <c r="R9" i="1"/>
  <c r="BC8" i="4"/>
  <c r="BC8" i="1"/>
  <c r="CN7" i="4"/>
  <c r="CN7" i="1"/>
  <c r="CM6" i="1"/>
  <c r="CM6" i="4"/>
  <c r="BL5" i="1"/>
  <c r="BL5" i="4"/>
  <c r="AK4" i="1"/>
  <c r="AK4" i="4"/>
  <c r="BY8" i="4"/>
  <c r="BY8" i="1"/>
  <c r="M8" i="4"/>
  <c r="M8" i="1"/>
  <c r="AH7" i="4"/>
  <c r="AH7" i="1"/>
  <c r="G6" i="4"/>
  <c r="G6" i="1"/>
  <c r="CC4" i="4"/>
  <c r="CC4" i="1"/>
  <c r="AN7" i="1"/>
  <c r="AN7" i="4"/>
  <c r="BY6" i="1"/>
  <c r="BY6" i="4"/>
  <c r="M6" i="1"/>
  <c r="M6" i="4"/>
  <c r="AX5" i="1"/>
  <c r="AX5" i="4"/>
  <c r="CI4" i="1"/>
  <c r="CI4" i="4"/>
  <c r="W4" i="1"/>
  <c r="W4" i="4"/>
  <c r="BH3" i="1"/>
  <c r="BH3" i="4"/>
  <c r="CS2" i="1"/>
  <c r="CS2" i="4"/>
  <c r="AG2" i="1"/>
  <c r="AG2" i="4"/>
  <c r="BR1" i="1"/>
  <c r="BR1" i="4"/>
  <c r="BV3" i="1"/>
  <c r="BV3" i="4"/>
  <c r="J3" i="1"/>
  <c r="J3" i="4"/>
  <c r="AU2" i="1"/>
  <c r="AU2" i="4"/>
  <c r="CF1" i="1"/>
  <c r="CF1" i="4"/>
  <c r="AX1" i="1"/>
  <c r="AX1" i="4"/>
  <c r="BR12" i="1"/>
  <c r="BR12" i="4"/>
  <c r="F12" i="1"/>
  <c r="F12" i="4"/>
  <c r="AQ11" i="1"/>
  <c r="AQ11" i="4"/>
  <c r="CB10" i="1"/>
  <c r="CB10" i="4"/>
  <c r="CM9" i="4"/>
  <c r="CM9" i="1"/>
  <c r="BL8" i="4"/>
  <c r="BL8" i="1"/>
  <c r="AK7" i="1"/>
  <c r="AK7" i="4"/>
  <c r="BY12" i="1"/>
  <c r="BY12" i="4"/>
  <c r="CN12" i="1"/>
  <c r="CN12" i="4"/>
  <c r="AB12" i="4"/>
  <c r="AB12" i="1"/>
  <c r="BM11" i="4"/>
  <c r="BM11" i="1"/>
  <c r="CX10" i="4"/>
  <c r="CX10" i="1"/>
  <c r="AH10" i="1"/>
  <c r="AH10" i="4"/>
  <c r="CN8" i="4"/>
  <c r="CN8" i="1"/>
  <c r="Q7" i="4"/>
  <c r="Q7" i="1"/>
  <c r="CS9" i="4"/>
  <c r="CS9" i="1"/>
  <c r="M9" i="4"/>
  <c r="M9" i="1"/>
  <c r="R8" i="4"/>
  <c r="R8" i="1"/>
  <c r="CN6" i="1"/>
  <c r="CN6" i="4"/>
  <c r="BM5" i="1"/>
  <c r="BM5" i="4"/>
  <c r="AL4" i="1"/>
  <c r="AL4" i="4"/>
  <c r="K3" i="1"/>
  <c r="K3" i="4"/>
  <c r="CG1" i="1"/>
  <c r="CG1" i="4"/>
  <c r="F11" i="1"/>
  <c r="F11" i="4"/>
  <c r="F6" i="1"/>
  <c r="F6" i="4"/>
  <c r="CB4" i="1"/>
  <c r="CB4" i="4"/>
  <c r="BA3" i="1"/>
  <c r="BA3" i="4"/>
  <c r="Z2" i="1"/>
  <c r="Z2" i="4"/>
  <c r="CT11" i="1"/>
  <c r="CT11" i="4"/>
  <c r="S1" i="1"/>
  <c r="S1" i="4"/>
  <c r="CX9" i="1"/>
  <c r="CX9" i="4"/>
  <c r="AD7" i="1"/>
  <c r="AD7" i="4"/>
  <c r="AG8" i="4"/>
  <c r="AG8" i="1"/>
  <c r="BH7" i="1"/>
  <c r="BH7" i="4"/>
  <c r="F5" i="1"/>
  <c r="F5" i="4"/>
  <c r="BA2" i="1"/>
  <c r="BA2" i="4"/>
  <c r="BO2" i="1"/>
  <c r="BO2" i="4"/>
  <c r="CY12" i="1"/>
  <c r="CY12" i="4"/>
  <c r="BZ11" i="1"/>
  <c r="BZ11" i="4"/>
  <c r="AP12" i="1"/>
  <c r="AP12" i="4"/>
  <c r="CA11" i="1"/>
  <c r="CA11" i="4"/>
  <c r="O11" i="1"/>
  <c r="O11" i="4"/>
  <c r="AZ10" i="1"/>
  <c r="AZ10" i="4"/>
  <c r="AI9" i="1"/>
  <c r="AI9" i="4"/>
  <c r="H8" i="1"/>
  <c r="H8" i="4"/>
  <c r="CD6" i="4"/>
  <c r="CD6" i="1"/>
  <c r="Y12" i="1"/>
  <c r="Y12" i="4"/>
  <c r="BL12" i="1"/>
  <c r="BL12" i="4"/>
  <c r="CW11" i="1"/>
  <c r="CW11" i="4"/>
  <c r="AK11" i="4"/>
  <c r="AK11" i="1"/>
  <c r="BV10" i="4"/>
  <c r="BV10" i="1"/>
  <c r="CA9" i="4"/>
  <c r="CA9" i="1"/>
  <c r="L8" i="1"/>
  <c r="L8" i="4"/>
  <c r="AT6" i="4"/>
  <c r="AT6" i="1"/>
  <c r="BI9" i="4"/>
  <c r="BI9" i="1"/>
  <c r="BV8" i="1"/>
  <c r="BV8" i="4"/>
  <c r="BG7" i="1"/>
  <c r="BG7" i="4"/>
  <c r="AF6" i="1"/>
  <c r="AF6" i="4"/>
  <c r="E5" i="1"/>
  <c r="E5" i="4"/>
  <c r="CA3" i="1"/>
  <c r="CA3" i="4"/>
  <c r="AZ2" i="1"/>
  <c r="AZ2" i="4"/>
  <c r="E1" i="1"/>
  <c r="E1" i="4"/>
  <c r="CJ9" i="1"/>
  <c r="CJ9" i="4"/>
  <c r="AU5" i="1"/>
  <c r="AU5" i="4"/>
  <c r="T4" i="4"/>
  <c r="T4" i="1"/>
  <c r="CP2" i="1"/>
  <c r="CP2" i="4"/>
  <c r="BO1" i="1"/>
  <c r="BO1" i="4"/>
  <c r="BS10" i="1"/>
  <c r="BS10" i="4"/>
  <c r="AR11" i="1"/>
  <c r="AR11" i="4"/>
  <c r="CM8" i="4"/>
  <c r="CM8" i="1"/>
  <c r="H5" i="4"/>
  <c r="H5" i="1"/>
  <c r="CA6" i="1"/>
  <c r="CA6" i="4"/>
  <c r="AW6" i="1"/>
  <c r="AW6" i="4"/>
  <c r="CR3" i="1"/>
  <c r="CR3" i="4"/>
  <c r="T1" i="1"/>
  <c r="T1" i="4"/>
  <c r="AV1" i="1"/>
  <c r="AV1" i="4"/>
  <c r="AM1" i="1"/>
  <c r="AM1" i="4"/>
  <c r="AS12" i="1"/>
  <c r="AS12" i="4"/>
  <c r="AV11" i="1"/>
  <c r="AV11" i="4"/>
  <c r="CG10" i="1"/>
  <c r="CG10" i="4"/>
  <c r="U10" i="1"/>
  <c r="U10" i="4"/>
  <c r="BF9" i="1"/>
  <c r="BF9" i="4"/>
  <c r="CQ8" i="1"/>
  <c r="CQ8" i="4"/>
  <c r="AE8" i="1"/>
  <c r="AE8" i="4"/>
  <c r="BP7" i="1"/>
  <c r="BP7" i="4"/>
  <c r="AQ6" i="4"/>
  <c r="AQ6" i="1"/>
  <c r="P5" i="4"/>
  <c r="P5" i="1"/>
  <c r="P9" i="1"/>
  <c r="P9" i="4"/>
  <c r="BA8" i="1"/>
  <c r="BA8" i="4"/>
  <c r="CL7" i="1"/>
  <c r="CL7" i="4"/>
  <c r="CI6" i="1"/>
  <c r="CI6" i="4"/>
  <c r="BH5" i="1"/>
  <c r="BH5" i="4"/>
  <c r="AG4" i="1"/>
  <c r="AG4" i="4"/>
  <c r="P7" i="4"/>
  <c r="P7" i="1"/>
  <c r="BA6" i="4"/>
  <c r="BA6" i="1"/>
  <c r="CL5" i="4"/>
  <c r="CL5" i="1"/>
  <c r="Z5" i="4"/>
  <c r="Z5" i="1"/>
  <c r="BK4" i="4"/>
  <c r="BK4" i="1"/>
  <c r="CV3" i="4"/>
  <c r="CV3" i="1"/>
  <c r="AJ3" i="4"/>
  <c r="AJ3" i="1"/>
  <c r="BU2" i="1"/>
  <c r="BU2" i="4"/>
  <c r="I2" i="1"/>
  <c r="I2" i="4"/>
  <c r="AB1" i="1"/>
  <c r="AB1" i="4"/>
  <c r="AX3" i="1"/>
  <c r="AX3" i="4"/>
  <c r="CI2" i="1"/>
  <c r="CI2" i="4"/>
  <c r="W2" i="1"/>
  <c r="W2" i="4"/>
  <c r="BD1" i="1"/>
  <c r="BD1" i="4"/>
  <c r="Z1" i="1"/>
  <c r="Z1" i="4"/>
  <c r="J8" i="1"/>
  <c r="J8" i="4"/>
  <c r="AU7" i="4"/>
  <c r="AU7" i="1"/>
  <c r="CF6" i="4"/>
  <c r="CF6" i="1"/>
  <c r="T6" i="4"/>
  <c r="T6" i="1"/>
  <c r="BE5" i="1"/>
  <c r="BE5" i="4"/>
  <c r="CP4" i="1"/>
  <c r="CP4" i="4"/>
  <c r="AD4" i="1"/>
  <c r="AD4" i="4"/>
  <c r="BO3" i="1"/>
  <c r="BO3" i="4"/>
  <c r="CZ2" i="1"/>
  <c r="CZ2" i="4"/>
  <c r="AN2" i="1"/>
  <c r="AN2" i="4"/>
  <c r="BY1" i="1"/>
  <c r="BY1" i="4"/>
  <c r="BE12" i="1"/>
  <c r="BE12" i="4"/>
  <c r="CM10" i="1"/>
  <c r="CM10" i="4"/>
  <c r="BL9" i="1"/>
  <c r="BL9" i="4"/>
  <c r="CU5" i="1"/>
  <c r="CU5" i="4"/>
  <c r="AI5" i="1"/>
  <c r="AI5" i="4"/>
  <c r="BT4" i="1"/>
  <c r="BT4" i="4"/>
  <c r="H4" i="1"/>
  <c r="H4" i="4"/>
  <c r="AS3" i="1"/>
  <c r="AS3" i="4"/>
  <c r="CD2" i="1"/>
  <c r="CD2" i="4"/>
  <c r="R2" i="1"/>
  <c r="R2" i="4"/>
  <c r="BC1" i="1"/>
  <c r="BC1" i="4"/>
  <c r="BV11" i="1"/>
  <c r="BV11" i="4"/>
  <c r="AU10" i="1"/>
  <c r="AU10" i="4"/>
  <c r="AQ1" i="1"/>
  <c r="AQ1" i="4"/>
  <c r="BA12" i="1"/>
  <c r="BA12" i="4"/>
  <c r="AZ11" i="1"/>
  <c r="AZ11" i="4"/>
  <c r="CK10" i="1"/>
  <c r="CK10" i="4"/>
  <c r="Y10" i="1"/>
  <c r="Y10" i="4"/>
  <c r="BJ9" i="1"/>
  <c r="BJ9" i="4"/>
  <c r="CU8" i="1"/>
  <c r="CU8" i="4"/>
  <c r="AI8" i="1"/>
  <c r="AI8" i="4"/>
  <c r="BT7" i="1"/>
  <c r="BT7" i="4"/>
  <c r="AY6" i="1"/>
  <c r="AY6" i="4"/>
  <c r="X5" i="1"/>
  <c r="X5" i="4"/>
  <c r="T9" i="1"/>
  <c r="T9" i="4"/>
  <c r="BE8" i="1"/>
  <c r="BE8" i="4"/>
  <c r="CP7" i="1"/>
  <c r="CP7" i="4"/>
  <c r="CQ6" i="4"/>
  <c r="CQ6" i="1"/>
  <c r="BP5" i="4"/>
  <c r="BP5" i="1"/>
  <c r="AO4" i="1"/>
  <c r="AO4" i="4"/>
  <c r="T7" i="1"/>
  <c r="T7" i="4"/>
  <c r="BE6" i="4"/>
  <c r="BE6" i="1"/>
  <c r="CP5" i="4"/>
  <c r="CP5" i="1"/>
  <c r="AD5" i="4"/>
  <c r="AD5" i="1"/>
  <c r="BO4" i="4"/>
  <c r="BO4" i="1"/>
  <c r="CZ3" i="4"/>
  <c r="CZ3" i="1"/>
  <c r="AN3" i="4"/>
  <c r="AN3" i="1"/>
  <c r="BY2" i="4"/>
  <c r="BY2" i="1"/>
  <c r="M2" i="4"/>
  <c r="M2" i="1"/>
  <c r="AJ1" i="1"/>
  <c r="AJ1" i="4"/>
  <c r="BB3" i="4"/>
  <c r="BB3" i="1"/>
  <c r="CM2" i="4"/>
  <c r="CM2" i="1"/>
  <c r="AA2" i="4"/>
  <c r="AA2" i="1"/>
  <c r="BL1" i="4"/>
  <c r="BL1" i="1"/>
  <c r="AD1" i="1"/>
  <c r="AD1" i="4"/>
  <c r="CF8" i="1"/>
  <c r="CF8" i="4"/>
  <c r="BE7" i="1"/>
  <c r="BE7" i="4"/>
  <c r="AJ10" i="1"/>
  <c r="AJ10" i="4"/>
  <c r="BU9" i="1"/>
  <c r="BU9" i="4"/>
  <c r="I9" i="1"/>
  <c r="I9" i="4"/>
  <c r="AT8" i="1"/>
  <c r="AT8" i="4"/>
  <c r="CE7" i="1"/>
  <c r="CE7" i="4"/>
  <c r="S7" i="1"/>
  <c r="S7" i="4"/>
  <c r="BD6" i="1"/>
  <c r="BD6" i="4"/>
  <c r="CO5" i="1"/>
  <c r="CO5" i="4"/>
  <c r="AC5" i="1"/>
  <c r="AC5" i="4"/>
  <c r="BN4" i="1"/>
  <c r="BN4" i="4"/>
  <c r="CY3" i="1"/>
  <c r="CY3" i="4"/>
  <c r="AM3" i="1"/>
  <c r="AM3" i="4"/>
  <c r="BX2" i="1"/>
  <c r="BX2" i="4"/>
  <c r="L2" i="1"/>
  <c r="L2" i="4"/>
  <c r="AW1" i="1"/>
  <c r="AW1" i="4"/>
  <c r="BJ11" i="4"/>
  <c r="BJ11" i="1"/>
  <c r="AI10" i="4"/>
  <c r="AI10" i="1"/>
  <c r="AH6" i="1"/>
  <c r="AH6" i="4"/>
  <c r="BS5" i="1"/>
  <c r="BS5" i="4"/>
  <c r="G5" i="1"/>
  <c r="G5" i="4"/>
  <c r="AR4" i="1"/>
  <c r="AR4" i="4"/>
  <c r="CC3" i="1"/>
  <c r="CC3" i="4"/>
  <c r="Q3" i="1"/>
  <c r="Q3" i="4"/>
  <c r="BB2" i="1"/>
  <c r="BB2" i="4"/>
  <c r="CM1" i="1"/>
  <c r="CM1" i="4"/>
  <c r="I1" i="1"/>
  <c r="I1" i="4"/>
  <c r="R11" i="1"/>
  <c r="R11" i="4"/>
  <c r="CN9" i="1"/>
  <c r="CN9" i="4"/>
  <c r="O1" i="1"/>
  <c r="O1" i="4"/>
  <c r="CP11" i="1"/>
  <c r="CP11" i="4"/>
  <c r="X11" i="1"/>
  <c r="X11" i="4"/>
  <c r="BI10" i="1"/>
  <c r="BI10" i="4"/>
  <c r="CT9" i="1"/>
  <c r="CT9" i="4"/>
  <c r="AH9" i="1"/>
  <c r="AH9" i="4"/>
  <c r="BS8" i="1"/>
  <c r="BS8" i="4"/>
  <c r="G8" i="1"/>
  <c r="G8" i="4"/>
  <c r="V7" i="1"/>
  <c r="V7" i="4"/>
  <c r="CR5" i="1"/>
  <c r="CR5" i="4"/>
  <c r="BQ4" i="1"/>
  <c r="BQ4" i="4"/>
  <c r="CO8" i="1"/>
  <c r="CO8" i="4"/>
  <c r="AC8" i="1"/>
  <c r="AC8" i="4"/>
  <c r="BN7" i="1"/>
  <c r="BN7" i="4"/>
  <c r="AM6" i="1"/>
  <c r="AM6" i="4"/>
  <c r="L5" i="1"/>
  <c r="L5" i="4"/>
  <c r="BD7" i="1"/>
  <c r="BD7" i="4"/>
  <c r="CO6" i="1"/>
  <c r="CO6" i="4"/>
  <c r="AC6" i="1"/>
  <c r="AC6" i="4"/>
  <c r="BN5" i="1"/>
  <c r="BN5" i="4"/>
  <c r="CY4" i="1"/>
  <c r="CY4" i="4"/>
  <c r="AM4" i="1"/>
  <c r="AM4" i="4"/>
  <c r="BX3" i="1"/>
  <c r="BX3" i="4"/>
  <c r="L3" i="1"/>
  <c r="L3" i="4"/>
  <c r="AW2" i="1"/>
  <c r="AW2" i="4"/>
  <c r="CH1" i="1"/>
  <c r="CH1" i="4"/>
  <c r="CL3" i="1"/>
  <c r="CL3" i="4"/>
  <c r="Z3" i="1"/>
  <c r="Z3" i="4"/>
  <c r="BK2" i="1"/>
  <c r="BK2" i="4"/>
  <c r="CV1" i="1"/>
  <c r="CV1" i="4"/>
  <c r="H1" i="4"/>
  <c r="H1" i="1"/>
  <c r="CH12" i="1"/>
  <c r="CH12" i="4"/>
  <c r="V12" i="1"/>
  <c r="V12" i="4"/>
  <c r="BG11" i="1"/>
  <c r="BG11" i="4"/>
  <c r="CR10" i="1"/>
  <c r="CR10" i="4"/>
  <c r="V10" i="1"/>
  <c r="V10" i="4"/>
  <c r="CR8" i="1"/>
  <c r="CR8" i="4"/>
  <c r="BQ7" i="1"/>
  <c r="BQ7" i="4"/>
  <c r="AP6" i="1"/>
  <c r="AP6" i="4"/>
  <c r="CJ11" i="1"/>
  <c r="CJ11" i="4"/>
  <c r="AR12" i="1"/>
  <c r="AR12" i="4"/>
  <c r="CC11" i="4"/>
  <c r="CC11" i="1"/>
  <c r="Q11" i="4"/>
  <c r="Q11" i="1"/>
  <c r="BB10" i="4"/>
  <c r="BB10" i="1"/>
  <c r="AE9" i="1"/>
  <c r="AE9" i="4"/>
  <c r="BM7" i="1"/>
  <c r="BM7" i="4"/>
  <c r="P10" i="1"/>
  <c r="P10" i="4"/>
  <c r="AG9" i="4"/>
  <c r="AG9" i="1"/>
  <c r="AX8" i="4"/>
  <c r="AX8" i="1"/>
  <c r="W7" i="1"/>
  <c r="W7" i="4"/>
  <c r="CS5" i="1"/>
  <c r="CS5" i="4"/>
  <c r="BR4" i="1"/>
  <c r="BR4" i="4"/>
  <c r="AQ3" i="1"/>
  <c r="AQ3" i="4"/>
  <c r="P2" i="1"/>
  <c r="P2" i="4"/>
  <c r="BR11" i="1"/>
  <c r="BR11" i="4"/>
  <c r="AL6" i="1"/>
  <c r="AL6" i="4"/>
  <c r="K5" i="1"/>
  <c r="K5" i="4"/>
  <c r="CG3" i="1"/>
  <c r="CG3" i="4"/>
  <c r="BF2" i="1"/>
  <c r="BF2" i="4"/>
  <c r="Q1" i="1"/>
  <c r="Q1" i="4"/>
  <c r="CV9" i="1"/>
  <c r="CV9" i="4"/>
  <c r="BM10" i="1"/>
  <c r="BM10" i="4"/>
  <c r="K8" i="1"/>
  <c r="K8" i="4"/>
  <c r="CS8" i="4"/>
  <c r="CS8" i="1"/>
  <c r="T5" i="1"/>
  <c r="T5" i="4"/>
  <c r="BR5" i="1"/>
  <c r="BR5" i="4"/>
  <c r="P3" i="1"/>
  <c r="P3" i="4"/>
  <c r="AD3" i="1"/>
  <c r="AD3" i="4"/>
  <c r="F1" i="4"/>
  <c r="F1" i="1"/>
  <c r="O12" i="4"/>
  <c r="O12" i="1"/>
  <c r="BF12" i="4"/>
  <c r="BF12" i="1"/>
  <c r="CQ11" i="4"/>
  <c r="CQ11" i="1"/>
  <c r="AE11" i="4"/>
  <c r="AE11" i="1"/>
  <c r="BP10" i="4"/>
  <c r="BP10" i="1"/>
  <c r="BO9" i="4"/>
  <c r="BO9" i="1"/>
  <c r="AN8" i="4"/>
  <c r="AN8" i="1"/>
  <c r="M7" i="4"/>
  <c r="M7" i="1"/>
  <c r="BC12" i="4"/>
  <c r="BC12" i="1"/>
  <c r="CB12" i="4"/>
  <c r="CB12" i="1"/>
  <c r="P12" i="1"/>
  <c r="P12" i="4"/>
  <c r="BA11" i="1"/>
  <c r="BA11" i="4"/>
  <c r="CL10" i="1"/>
  <c r="CL10" i="4"/>
  <c r="J10" i="1"/>
  <c r="J10" i="4"/>
  <c r="BH8" i="4"/>
  <c r="BH8" i="1"/>
  <c r="CH6" i="4"/>
  <c r="CH6" i="1"/>
  <c r="CC9" i="1"/>
  <c r="CC9" i="4"/>
  <c r="CT8" i="4"/>
  <c r="CT8" i="1"/>
  <c r="CM7" i="1"/>
  <c r="CM7" i="4"/>
  <c r="BL6" i="1"/>
  <c r="BL6" i="4"/>
  <c r="AK5" i="1"/>
  <c r="AK5" i="4"/>
  <c r="J4" i="1"/>
  <c r="J4" i="4"/>
  <c r="CF2" i="1"/>
  <c r="CF2" i="4"/>
  <c r="BE1" i="4"/>
  <c r="BE1" i="1"/>
  <c r="AY10" i="1"/>
  <c r="AY10" i="4"/>
  <c r="CA5" i="1"/>
  <c r="CA5" i="4"/>
  <c r="AZ4" i="4"/>
  <c r="AZ4" i="1"/>
  <c r="Y3" i="1"/>
  <c r="Y3" i="4"/>
  <c r="CU1" i="1"/>
  <c r="CU1" i="4"/>
  <c r="AH11" i="1"/>
  <c r="AH11" i="4"/>
  <c r="AI12" i="1"/>
  <c r="AI12" i="4"/>
  <c r="BB9" i="4"/>
  <c r="BB9" i="1"/>
  <c r="AI6" i="4"/>
  <c r="AI6" i="1"/>
  <c r="CH7" i="1"/>
  <c r="CH7" i="4"/>
  <c r="L7" i="1"/>
  <c r="L7" i="4"/>
  <c r="BG4" i="1"/>
  <c r="BG4" i="4"/>
  <c r="E2" i="1"/>
  <c r="E2" i="4"/>
  <c r="S2" i="1"/>
  <c r="S2" i="4"/>
  <c r="AR9" i="1"/>
  <c r="AR9" i="4"/>
  <c r="CA12" i="1"/>
  <c r="CA12" i="4"/>
  <c r="BL11" i="1"/>
  <c r="BL11" i="4"/>
  <c r="CW10" i="1"/>
  <c r="CW10" i="4"/>
  <c r="AK10" i="1"/>
  <c r="AK10" i="4"/>
  <c r="BV9" i="1"/>
  <c r="BV9" i="4"/>
  <c r="J9" i="1"/>
  <c r="J9" i="4"/>
  <c r="AU8" i="1"/>
  <c r="AU8" i="4"/>
  <c r="CF7" i="1"/>
  <c r="CF7" i="4"/>
  <c r="BW6" i="1"/>
  <c r="BW6" i="4"/>
  <c r="AV5" i="1"/>
  <c r="AV5" i="4"/>
  <c r="U4" i="1"/>
  <c r="U4" i="4"/>
  <c r="BQ8" i="1"/>
  <c r="BQ8" i="4"/>
  <c r="E8" i="1"/>
  <c r="E8" i="4"/>
  <c r="R7" i="1"/>
  <c r="R7" i="4"/>
  <c r="CN5" i="1"/>
  <c r="CN5" i="4"/>
  <c r="BM4" i="1"/>
  <c r="BM4" i="4"/>
  <c r="AF7" i="1"/>
  <c r="AF7" i="4"/>
  <c r="BQ6" i="1"/>
  <c r="BQ6" i="4"/>
  <c r="E6" i="1"/>
  <c r="E6" i="4"/>
  <c r="AP5" i="1"/>
  <c r="AP5" i="4"/>
  <c r="CA4" i="1"/>
  <c r="CA4" i="4"/>
  <c r="O4" i="1"/>
  <c r="O4" i="4"/>
  <c r="AZ3" i="1"/>
  <c r="AZ3" i="4"/>
  <c r="CK2" i="4"/>
  <c r="CK2" i="1"/>
  <c r="Y2" i="4"/>
  <c r="Y2" i="1"/>
  <c r="BH1" i="4"/>
  <c r="BH1" i="1"/>
  <c r="BN3" i="4"/>
  <c r="BN3" i="1"/>
  <c r="CY2" i="4"/>
  <c r="CY2" i="1"/>
  <c r="AM2" i="4"/>
  <c r="AM2" i="1"/>
  <c r="BX1" i="4"/>
  <c r="BX1" i="1"/>
  <c r="AP1" i="1"/>
  <c r="AP1" i="4"/>
  <c r="Z8" i="1"/>
  <c r="Z8" i="4"/>
  <c r="BK7" i="1"/>
  <c r="BK7" i="4"/>
  <c r="CV6" i="1"/>
  <c r="CV6" i="4"/>
  <c r="AJ6" i="1"/>
  <c r="AJ6" i="4"/>
  <c r="BU5" i="4"/>
  <c r="BU5" i="1"/>
  <c r="I5" i="4"/>
  <c r="I5" i="1"/>
  <c r="AT4" i="4"/>
  <c r="AT4" i="1"/>
  <c r="CE3" i="4"/>
  <c r="CE3" i="1"/>
  <c r="S3" i="4"/>
  <c r="S3" i="1"/>
  <c r="BD2" i="4"/>
  <c r="BD2" i="1"/>
  <c r="CO1" i="4"/>
  <c r="CO1" i="1"/>
  <c r="M1" i="4"/>
  <c r="M1" i="1"/>
  <c r="V11" i="4"/>
  <c r="V11" i="1"/>
  <c r="CR9" i="4"/>
  <c r="CR9" i="1"/>
  <c r="N6" i="1"/>
  <c r="N6" i="4"/>
  <c r="AY5" i="1"/>
  <c r="AY5" i="4"/>
  <c r="CJ4" i="4"/>
  <c r="CJ4" i="1"/>
  <c r="X4" i="4"/>
  <c r="X4" i="1"/>
  <c r="BI3" i="4"/>
  <c r="BI3" i="1"/>
  <c r="CT2" i="4"/>
  <c r="CT2" i="1"/>
  <c r="AH2" i="4"/>
  <c r="AH2" i="1"/>
  <c r="BS1" i="4"/>
  <c r="BS1" i="1"/>
  <c r="AE12" i="1"/>
  <c r="AE12" i="4"/>
  <c r="CA10" i="1"/>
  <c r="CA10" i="4"/>
  <c r="AZ9" i="1"/>
  <c r="AZ9" i="4"/>
  <c r="CI12" i="1"/>
  <c r="CI12" i="4"/>
  <c r="BP11" i="1"/>
  <c r="BP11" i="4"/>
  <c r="DA10" i="4"/>
  <c r="DA10" i="1"/>
  <c r="AO10" i="1"/>
  <c r="AO10" i="4"/>
  <c r="BZ9" i="1"/>
  <c r="BZ9" i="4"/>
  <c r="N9" i="1"/>
  <c r="N9" i="4"/>
  <c r="AY8" i="1"/>
  <c r="AY8" i="4"/>
  <c r="CJ7" i="1"/>
  <c r="CJ7" i="4"/>
  <c r="CE6" i="1"/>
  <c r="CE6" i="4"/>
  <c r="BD5" i="1"/>
  <c r="BD5" i="4"/>
  <c r="AC4" i="1"/>
  <c r="AC4" i="4"/>
  <c r="BU8" i="1"/>
  <c r="BU8" i="4"/>
  <c r="I8" i="1"/>
  <c r="I8" i="4"/>
  <c r="Z7" i="1"/>
  <c r="Z7" i="4"/>
  <c r="CV5" i="1"/>
  <c r="CV5" i="4"/>
  <c r="BU4" i="4"/>
  <c r="BU4" i="1"/>
  <c r="AJ7" i="4"/>
  <c r="AJ7" i="1"/>
  <c r="BU6" i="1"/>
  <c r="BU6" i="4"/>
  <c r="I6" i="1"/>
  <c r="I6" i="4"/>
  <c r="AT5" i="1"/>
  <c r="AT5" i="4"/>
  <c r="CE4" i="1"/>
  <c r="CE4" i="4"/>
  <c r="S4" i="1"/>
  <c r="S4" i="4"/>
  <c r="BD3" i="1"/>
  <c r="BD3" i="4"/>
  <c r="CO2" i="1"/>
  <c r="CO2" i="4"/>
  <c r="AC2" i="1"/>
  <c r="AC2" i="4"/>
  <c r="BN1" i="1"/>
  <c r="BN1" i="4"/>
  <c r="BR3" i="1"/>
  <c r="BR3" i="4"/>
  <c r="F3" i="1"/>
  <c r="F3" i="4"/>
  <c r="AQ2" i="1"/>
  <c r="AQ2" i="4"/>
  <c r="CB1" i="1"/>
  <c r="CB1" i="4"/>
  <c r="AT1" i="1"/>
  <c r="AT1" i="4"/>
  <c r="O9" i="4"/>
  <c r="O9" i="1"/>
  <c r="CK7" i="1"/>
  <c r="CK7" i="4"/>
  <c r="BJ6" i="1"/>
  <c r="BJ6" i="4"/>
  <c r="CK9" i="1"/>
  <c r="CK9" i="4"/>
  <c r="Y9" i="1"/>
  <c r="Y9" i="4"/>
  <c r="BJ8" i="1"/>
  <c r="BJ8" i="4"/>
  <c r="CU7" i="1"/>
  <c r="CU7" i="4"/>
  <c r="AI7" i="1"/>
  <c r="AI7" i="4"/>
  <c r="BT6" i="1"/>
  <c r="BT6" i="4"/>
  <c r="H6" i="1"/>
  <c r="H6" i="4"/>
  <c r="AS5" i="1"/>
  <c r="AS5" i="4"/>
  <c r="CD4" i="1"/>
  <c r="CD4" i="4"/>
  <c r="R4" i="1"/>
  <c r="R4" i="4"/>
  <c r="BC3" i="1"/>
  <c r="BC3" i="4"/>
  <c r="CN2" i="1"/>
  <c r="CN2" i="4"/>
  <c r="AB2" i="1"/>
  <c r="AB2" i="4"/>
  <c r="BM1" i="1"/>
  <c r="BM1" i="4"/>
  <c r="E12" i="1"/>
  <c r="E12" i="4"/>
  <c r="BO10" i="1"/>
  <c r="BO10" i="4"/>
  <c r="AN9" i="1"/>
  <c r="AN9" i="4"/>
  <c r="CI5" i="4"/>
  <c r="CI5" i="1"/>
  <c r="W5" i="1"/>
  <c r="W5" i="4"/>
  <c r="BH4" i="1"/>
  <c r="BH4" i="4"/>
  <c r="CS3" i="1"/>
  <c r="CS3" i="4"/>
  <c r="AG3" i="1"/>
  <c r="AG3" i="4"/>
  <c r="BR2" i="1"/>
  <c r="BR2" i="4"/>
  <c r="F2" i="1"/>
  <c r="F2" i="4"/>
  <c r="AO1" i="1"/>
  <c r="AO1" i="4"/>
  <c r="AX11" i="1"/>
  <c r="AX11" i="4"/>
  <c r="W10" i="1"/>
  <c r="W10" i="4"/>
  <c r="AE1" i="4"/>
  <c r="AE1" i="1"/>
  <c r="AA12" i="4"/>
  <c r="AA12" i="1"/>
  <c r="AN11" i="4"/>
  <c r="AN11" i="1"/>
  <c r="BY10" i="4"/>
  <c r="BY10" i="1"/>
  <c r="M10" i="4"/>
  <c r="M10" i="1"/>
  <c r="AX9" i="4"/>
  <c r="AX9" i="1"/>
  <c r="CI8" i="4"/>
  <c r="CI8" i="1"/>
  <c r="W8" i="4"/>
  <c r="W8" i="1"/>
  <c r="BB7" i="1"/>
  <c r="BB7" i="4"/>
  <c r="AA6" i="1"/>
  <c r="AA6" i="4"/>
  <c r="CW4" i="1"/>
  <c r="CW4" i="4"/>
  <c r="H9" i="4"/>
  <c r="H9" i="1"/>
  <c r="AS8" i="4"/>
  <c r="AS8" i="1"/>
  <c r="CD7" i="4"/>
  <c r="CD7" i="1"/>
  <c r="BS6" i="4"/>
  <c r="BS6" i="1"/>
  <c r="AR5" i="4"/>
  <c r="AR5" i="1"/>
  <c r="Q4" i="4"/>
  <c r="Q4" i="1"/>
  <c r="H7" i="1"/>
  <c r="H7" i="4"/>
  <c r="AS6" i="1"/>
  <c r="AS6" i="4"/>
  <c r="CD5" i="1"/>
  <c r="CD5" i="4"/>
  <c r="R5" i="1"/>
  <c r="R5" i="4"/>
  <c r="BC4" i="1"/>
  <c r="BC4" i="4"/>
  <c r="CN3" i="1"/>
  <c r="CN3" i="4"/>
  <c r="AB3" i="1"/>
  <c r="AB3" i="4"/>
  <c r="BM2" i="1"/>
  <c r="BM2" i="4"/>
  <c r="CX1" i="1"/>
  <c r="CX1" i="4"/>
  <c r="L1" i="1"/>
  <c r="L1" i="4"/>
  <c r="AP3" i="1"/>
  <c r="AP3" i="4"/>
  <c r="CA2" i="1"/>
  <c r="CA2" i="4"/>
  <c r="O2" i="1"/>
  <c r="O2" i="4"/>
  <c r="AN1" i="1"/>
  <c r="AN1" i="4"/>
  <c r="R1" i="1"/>
  <c r="R1" i="4"/>
  <c r="H76" i="1"/>
  <c r="H112" i="1"/>
  <c r="N112" i="1"/>
  <c r="H71" i="1"/>
  <c r="H107" i="1"/>
  <c r="N107" i="1"/>
  <c r="M75" i="1"/>
  <c r="I79" i="1"/>
  <c r="I115" i="1"/>
  <c r="O115" i="1"/>
  <c r="M79" i="1"/>
  <c r="M80" i="1"/>
  <c r="N80" i="1"/>
  <c r="H72" i="1"/>
  <c r="H108" i="1"/>
  <c r="N108" i="1"/>
  <c r="I71" i="1"/>
  <c r="I107" i="1"/>
  <c r="O107" i="1"/>
  <c r="N79" i="1"/>
  <c r="N76" i="1"/>
  <c r="M76" i="1"/>
  <c r="I75" i="1"/>
  <c r="I111" i="1"/>
  <c r="O111" i="1"/>
  <c r="N72" i="1"/>
  <c r="I73" i="1"/>
  <c r="I109" i="1"/>
  <c r="O109" i="1"/>
  <c r="H73" i="1"/>
  <c r="H109" i="1"/>
  <c r="N109" i="1"/>
  <c r="M78" i="1"/>
  <c r="I72" i="1"/>
  <c r="I108" i="1"/>
  <c r="O108" i="1"/>
  <c r="I78" i="1"/>
  <c r="I114" i="1"/>
  <c r="O114" i="1"/>
  <c r="H75" i="1"/>
  <c r="H111" i="1"/>
  <c r="N111" i="1"/>
  <c r="H80" i="1"/>
  <c r="H116" i="1"/>
  <c r="N116" i="1"/>
  <c r="CD54" i="4"/>
  <c r="CD55" i="4"/>
  <c r="DA60" i="4"/>
  <c r="DA61" i="4"/>
  <c r="M43" i="4"/>
  <c r="M42" i="4"/>
  <c r="H42" i="4"/>
  <c r="H43" i="4"/>
  <c r="M59" i="4"/>
  <c r="M58" i="4"/>
  <c r="BY57" i="4"/>
  <c r="BY56" i="4"/>
  <c r="CO46" i="4"/>
  <c r="CO47" i="4"/>
  <c r="AF58" i="4"/>
  <c r="AF59" i="4"/>
  <c r="CP43" i="4"/>
  <c r="CP42" i="4"/>
  <c r="L64" i="4"/>
  <c r="L65" i="4"/>
  <c r="AY42" i="4"/>
  <c r="AY43" i="4"/>
  <c r="CU48" i="4"/>
  <c r="CU49" i="4"/>
  <c r="AV55" i="4"/>
  <c r="AV54" i="4"/>
  <c r="Q48" i="4"/>
  <c r="Q49" i="4"/>
  <c r="BI46" i="4"/>
  <c r="BI47" i="4"/>
  <c r="BH43" i="4"/>
  <c r="BH42" i="4"/>
  <c r="O65" i="4"/>
  <c r="O64" i="4"/>
  <c r="BP51" i="4"/>
  <c r="BP50" i="4"/>
  <c r="AJ47" i="4"/>
  <c r="AJ46" i="4"/>
  <c r="CA59" i="4"/>
  <c r="CA58" i="4"/>
  <c r="CX61" i="4"/>
  <c r="CX60" i="4"/>
  <c r="BG61" i="4"/>
  <c r="BG60" i="4"/>
  <c r="BU54" i="4"/>
  <c r="BU55" i="4"/>
  <c r="BR55" i="4"/>
  <c r="BR54" i="4"/>
  <c r="P53" i="4"/>
  <c r="P52" i="4"/>
  <c r="BJ50" i="4"/>
  <c r="BJ51" i="4"/>
  <c r="CF48" i="4"/>
  <c r="CF49" i="4"/>
  <c r="BU47" i="4"/>
  <c r="BU46" i="4"/>
  <c r="AW55" i="4"/>
  <c r="AW54" i="4"/>
  <c r="J54" i="4"/>
  <c r="J55" i="4"/>
  <c r="AP54" i="4"/>
  <c r="AP55" i="4"/>
  <c r="CH57" i="4"/>
  <c r="CH56" i="4"/>
  <c r="AV47" i="4"/>
  <c r="AV46" i="4"/>
  <c r="S59" i="4"/>
  <c r="S58" i="4"/>
  <c r="AP45" i="4"/>
  <c r="AP44" i="4"/>
  <c r="CO64" i="4"/>
  <c r="CO65" i="4"/>
  <c r="DA63" i="4"/>
  <c r="DA62" i="4"/>
  <c r="CD65" i="4"/>
  <c r="CD64" i="4"/>
  <c r="AK47" i="4"/>
  <c r="AK46" i="4"/>
  <c r="CX53" i="4"/>
  <c r="CX52" i="4"/>
  <c r="BD57" i="4"/>
  <c r="BD56" i="4"/>
  <c r="AF48" i="4"/>
  <c r="AF49" i="4"/>
  <c r="AP47" i="4"/>
  <c r="AP46" i="4"/>
  <c r="W60" i="4"/>
  <c r="W61" i="4"/>
  <c r="E64" i="4"/>
  <c r="E65" i="4"/>
  <c r="BJ57" i="4"/>
  <c r="BJ56" i="4"/>
  <c r="AC45" i="4"/>
  <c r="AC44" i="4"/>
  <c r="I56" i="4"/>
  <c r="I57" i="4"/>
  <c r="BW53" i="4"/>
  <c r="BW52" i="4"/>
  <c r="Y47" i="4"/>
  <c r="Y46" i="4"/>
  <c r="BA62" i="4"/>
  <c r="BA63" i="4"/>
  <c r="T51" i="4"/>
  <c r="T50" i="4"/>
  <c r="AQ46" i="4"/>
  <c r="AQ47" i="4"/>
  <c r="AE58" i="4"/>
  <c r="AE59" i="4"/>
  <c r="CR57" i="4"/>
  <c r="CR56" i="4"/>
  <c r="BK44" i="4"/>
  <c r="BK45" i="4"/>
  <c r="BD55" i="4"/>
  <c r="BD54" i="4"/>
  <c r="V55" i="4"/>
  <c r="V54" i="4"/>
  <c r="O42" i="4"/>
  <c r="O43" i="4"/>
  <c r="AR48" i="4"/>
  <c r="AR49" i="4"/>
  <c r="BX45" i="4"/>
  <c r="BX44" i="4"/>
  <c r="CE54" i="4"/>
  <c r="CE55" i="4"/>
  <c r="AJ61" i="4"/>
  <c r="AJ60" i="4"/>
  <c r="X51" i="4"/>
  <c r="X50" i="4"/>
  <c r="CU57" i="4"/>
  <c r="CU56" i="4"/>
  <c r="AZ62" i="4"/>
  <c r="AZ63" i="4"/>
  <c r="BV63" i="4"/>
  <c r="BV62" i="4"/>
  <c r="AS47" i="4"/>
  <c r="AS46" i="4"/>
  <c r="CU51" i="4"/>
  <c r="CU50" i="4"/>
  <c r="AD49" i="4"/>
  <c r="AD48" i="4"/>
  <c r="AB43" i="4"/>
  <c r="AB42" i="4"/>
  <c r="CI52" i="4"/>
  <c r="CI53" i="4"/>
  <c r="CQ57" i="4"/>
  <c r="CQ56" i="4"/>
  <c r="AV62" i="4"/>
  <c r="AV63" i="4"/>
  <c r="T43" i="4"/>
  <c r="T42" i="4"/>
  <c r="BO42" i="4"/>
  <c r="BO43" i="4"/>
  <c r="CJ59" i="4"/>
  <c r="CJ58" i="4"/>
  <c r="E51" i="4"/>
  <c r="E50" i="4"/>
  <c r="Y65" i="4"/>
  <c r="Y64" i="4"/>
  <c r="AZ61" i="4"/>
  <c r="AZ60" i="4"/>
  <c r="F51" i="4"/>
  <c r="F50" i="4"/>
  <c r="CX59" i="4"/>
  <c r="CX58" i="4"/>
  <c r="BA47" i="4"/>
  <c r="BA46" i="4"/>
  <c r="CN53" i="4"/>
  <c r="CN52" i="4"/>
  <c r="AQ63" i="4"/>
  <c r="AQ62" i="4"/>
  <c r="CF43" i="4"/>
  <c r="CF42" i="4"/>
  <c r="BR43" i="4"/>
  <c r="BR42" i="4"/>
  <c r="W49" i="4"/>
  <c r="W48" i="4"/>
  <c r="BY52" i="4"/>
  <c r="BY53" i="4"/>
  <c r="BL51" i="4"/>
  <c r="BL50" i="4"/>
  <c r="AW65" i="4"/>
  <c r="AW64" i="4"/>
  <c r="BM46" i="4"/>
  <c r="BM47" i="4"/>
  <c r="CS43" i="4"/>
  <c r="CS42" i="4"/>
  <c r="AX49" i="4"/>
  <c r="AX48" i="4"/>
  <c r="CZ53" i="4"/>
  <c r="CZ52" i="4"/>
  <c r="BE58" i="4"/>
  <c r="BE59" i="4"/>
  <c r="N43" i="4"/>
  <c r="N42" i="4"/>
  <c r="AL46" i="4"/>
  <c r="AL47" i="4"/>
  <c r="X46" i="4"/>
  <c r="X47" i="4"/>
  <c r="BZ50" i="4"/>
  <c r="BZ51" i="4"/>
  <c r="AJ51" i="4"/>
  <c r="AJ50" i="4"/>
  <c r="S57" i="4"/>
  <c r="S56" i="4"/>
  <c r="BU60" i="4"/>
  <c r="BU61" i="4"/>
  <c r="O60" i="4"/>
  <c r="O61" i="4"/>
  <c r="J42" i="4"/>
  <c r="J43" i="4"/>
  <c r="T46" i="4"/>
  <c r="T47" i="4"/>
  <c r="BV51" i="4"/>
  <c r="BV50" i="4"/>
  <c r="AB51" i="4"/>
  <c r="AB50" i="4"/>
  <c r="CW57" i="4"/>
  <c r="CW56" i="4"/>
  <c r="O57" i="4"/>
  <c r="O56" i="4"/>
  <c r="BQ61" i="4"/>
  <c r="BQ60" i="4"/>
  <c r="V43" i="4"/>
  <c r="V42" i="4"/>
  <c r="AZ51" i="4"/>
  <c r="AZ50" i="4"/>
  <c r="G60" i="4"/>
  <c r="G61" i="4"/>
  <c r="AU46" i="4"/>
  <c r="AU47" i="4"/>
  <c r="BB56" i="4"/>
  <c r="BB57" i="4"/>
  <c r="AM59" i="4"/>
  <c r="AM58" i="4"/>
  <c r="AV65" i="4"/>
  <c r="AV64" i="4"/>
  <c r="CZ51" i="4"/>
  <c r="CZ50" i="4"/>
  <c r="AQ61" i="4"/>
  <c r="AQ60" i="4"/>
  <c r="AG50" i="4"/>
  <c r="AG51" i="4"/>
  <c r="CH61" i="4"/>
  <c r="CH60" i="4"/>
  <c r="AU65" i="4"/>
  <c r="AU64" i="4"/>
  <c r="BL60" i="4"/>
  <c r="BL61" i="4"/>
  <c r="G65" i="4"/>
  <c r="G64" i="4"/>
  <c r="Q53" i="4"/>
  <c r="Q52" i="4"/>
  <c r="L63" i="4"/>
  <c r="L62" i="4"/>
  <c r="CO62" i="4"/>
  <c r="CO63" i="4"/>
  <c r="AE45" i="4"/>
  <c r="AE44" i="4"/>
  <c r="Q44" i="4"/>
  <c r="Q45" i="4"/>
  <c r="BS49" i="4"/>
  <c r="BS48" i="4"/>
  <c r="X55" i="4"/>
  <c r="X54" i="4"/>
  <c r="CT54" i="4"/>
  <c r="CT55" i="4"/>
  <c r="BG52" i="4"/>
  <c r="BG53" i="4"/>
  <c r="BN59" i="4"/>
  <c r="BN58" i="4"/>
  <c r="BI64" i="4"/>
  <c r="BI65" i="4"/>
  <c r="BG42" i="4"/>
  <c r="BG43" i="4"/>
  <c r="L49" i="4"/>
  <c r="L48" i="4"/>
  <c r="AR45" i="4"/>
  <c r="AR44" i="4"/>
  <c r="CT49" i="4"/>
  <c r="CT48" i="4"/>
  <c r="AY54" i="4"/>
  <c r="AY55" i="4"/>
  <c r="BJ43" i="4"/>
  <c r="BJ42" i="4"/>
  <c r="BI49" i="4"/>
  <c r="BI48" i="4"/>
  <c r="BO57" i="4"/>
  <c r="BO56" i="4"/>
  <c r="T62" i="4"/>
  <c r="T63" i="4"/>
  <c r="J63" i="4"/>
  <c r="J62" i="4"/>
  <c r="M46" i="4"/>
  <c r="M47" i="4"/>
  <c r="BO50" i="4"/>
  <c r="BO51" i="4"/>
  <c r="AS43" i="4"/>
  <c r="AS42" i="4"/>
  <c r="CU47" i="4"/>
  <c r="CU46" i="4"/>
  <c r="BF42" i="4"/>
  <c r="BF43" i="4"/>
  <c r="CD47" i="4"/>
  <c r="CD46" i="4"/>
  <c r="W52" i="4"/>
  <c r="W53" i="4"/>
  <c r="BK57" i="4"/>
  <c r="BK56" i="4"/>
  <c r="P62" i="4"/>
  <c r="P63" i="4"/>
  <c r="CE45" i="4"/>
  <c r="CE44" i="4"/>
  <c r="AW56" i="4"/>
  <c r="AW57" i="4"/>
  <c r="M64" i="4"/>
  <c r="M65" i="4"/>
  <c r="J53" i="4"/>
  <c r="J52" i="4"/>
  <c r="AP48" i="4"/>
  <c r="AP49" i="4"/>
  <c r="Q58" i="4"/>
  <c r="Q59" i="4"/>
  <c r="CR65" i="4"/>
  <c r="CR64" i="4"/>
  <c r="CU59" i="4"/>
  <c r="CU58" i="4"/>
  <c r="BV64" i="4"/>
  <c r="BV65" i="4"/>
  <c r="CB47" i="4"/>
  <c r="CB46" i="4"/>
  <c r="BW57" i="4"/>
  <c r="BW56" i="4"/>
  <c r="CL44" i="4"/>
  <c r="CL45" i="4"/>
  <c r="CM64" i="4"/>
  <c r="CM65" i="4"/>
  <c r="AB53" i="4"/>
  <c r="AB52" i="4"/>
  <c r="BV53" i="4"/>
  <c r="BV52" i="4"/>
  <c r="K63" i="4"/>
  <c r="K62" i="4"/>
  <c r="CK48" i="4"/>
  <c r="CK49" i="4"/>
  <c r="CV48" i="4"/>
  <c r="CV49" i="4"/>
  <c r="AN65" i="4"/>
  <c r="AN64" i="4"/>
  <c r="AK45" i="4"/>
  <c r="AK44" i="4"/>
  <c r="CE61" i="4"/>
  <c r="CE60" i="4"/>
  <c r="CO59" i="4"/>
  <c r="CO58" i="4"/>
  <c r="BS55" i="4"/>
  <c r="BS54" i="4"/>
  <c r="BF53" i="4"/>
  <c r="BF52" i="4"/>
  <c r="CY60" i="4"/>
  <c r="CY61" i="4"/>
  <c r="CQ46" i="4"/>
  <c r="CQ47" i="4"/>
  <c r="AS59" i="4"/>
  <c r="AS58" i="4"/>
  <c r="BO63" i="4"/>
  <c r="BO62" i="4"/>
  <c r="H60" i="4"/>
  <c r="H61" i="4"/>
  <c r="I63" i="4"/>
  <c r="I62" i="4"/>
  <c r="AD64" i="4"/>
  <c r="AD65" i="4"/>
  <c r="U55" i="4"/>
  <c r="U54" i="4"/>
  <c r="AI63" i="4"/>
  <c r="AI62" i="4"/>
  <c r="AR51" i="4"/>
  <c r="AR50" i="4"/>
  <c r="H59" i="4"/>
  <c r="H58" i="4"/>
  <c r="W57" i="4"/>
  <c r="W56" i="4"/>
  <c r="BY61" i="4"/>
  <c r="BY60" i="4"/>
  <c r="AJ54" i="4"/>
  <c r="AJ55" i="4"/>
  <c r="BS43" i="4"/>
  <c r="BS42" i="4"/>
  <c r="X49" i="4"/>
  <c r="X48" i="4"/>
  <c r="CR59" i="4"/>
  <c r="CR58" i="4"/>
  <c r="BD45" i="4"/>
  <c r="BD44" i="4"/>
  <c r="I50" i="4"/>
  <c r="I51" i="4"/>
  <c r="AM45" i="4"/>
  <c r="AM44" i="4"/>
  <c r="Y44" i="4"/>
  <c r="Y45" i="4"/>
  <c r="BB59" i="4"/>
  <c r="BB58" i="4"/>
  <c r="BE42" i="4"/>
  <c r="BE43" i="4"/>
  <c r="CH52" i="4"/>
  <c r="CH53" i="4"/>
  <c r="M55" i="4"/>
  <c r="M54" i="4"/>
  <c r="AE62" i="4"/>
  <c r="AE63" i="4"/>
  <c r="F43" i="4"/>
  <c r="F42" i="4"/>
  <c r="AX56" i="4"/>
  <c r="AX57" i="4"/>
  <c r="AI61" i="4"/>
  <c r="AI60" i="4"/>
  <c r="BL42" i="4"/>
  <c r="BL43" i="4"/>
  <c r="CZ46" i="4"/>
  <c r="CZ47" i="4"/>
  <c r="BE52" i="4"/>
  <c r="BE53" i="4"/>
  <c r="CQ52" i="4"/>
  <c r="CQ53" i="4"/>
  <c r="CF53" i="4"/>
  <c r="CF52" i="4"/>
  <c r="CV47" i="4"/>
  <c r="CV46" i="4"/>
  <c r="BA53" i="4"/>
  <c r="BA52" i="4"/>
  <c r="P50" i="4"/>
  <c r="P51" i="4"/>
  <c r="H51" i="4"/>
  <c r="H50" i="4"/>
  <c r="BI59" i="4"/>
  <c r="BI58" i="4"/>
  <c r="BV60" i="4"/>
  <c r="BV61" i="4"/>
  <c r="Q54" i="4"/>
  <c r="Q55" i="4"/>
  <c r="BM63" i="4"/>
  <c r="BM62" i="4"/>
  <c r="AH54" i="4"/>
  <c r="AH55" i="4"/>
  <c r="R59" i="4"/>
  <c r="R58" i="4"/>
  <c r="BT62" i="4"/>
  <c r="BT63" i="4"/>
  <c r="R53" i="4"/>
  <c r="R52" i="4"/>
  <c r="CB65" i="4"/>
  <c r="CB64" i="4"/>
  <c r="Q63" i="4"/>
  <c r="Q62" i="4"/>
  <c r="CM45" i="4"/>
  <c r="CM44" i="4"/>
  <c r="Z51" i="4"/>
  <c r="Z50" i="4"/>
  <c r="CM59" i="4"/>
  <c r="CM58" i="4"/>
  <c r="AS61" i="4"/>
  <c r="AS60" i="4"/>
  <c r="X45" i="4"/>
  <c r="X44" i="4"/>
  <c r="CB62" i="4"/>
  <c r="CB63" i="4"/>
  <c r="AX53" i="4"/>
  <c r="AX52" i="4"/>
  <c r="CX62" i="4"/>
  <c r="CX63" i="4"/>
  <c r="CL48" i="4"/>
  <c r="CL49" i="4"/>
  <c r="AS45" i="4"/>
  <c r="AS44" i="4"/>
  <c r="M61" i="4"/>
  <c r="M60" i="4"/>
  <c r="BX43" i="4"/>
  <c r="BX42" i="4"/>
  <c r="BC65" i="4"/>
  <c r="BC64" i="4"/>
  <c r="AN46" i="4"/>
  <c r="AN47" i="4"/>
  <c r="T53" i="4"/>
  <c r="T52" i="4"/>
  <c r="CS59" i="4"/>
  <c r="CS58" i="4"/>
  <c r="G52" i="4"/>
  <c r="G53" i="4"/>
  <c r="BC51" i="4"/>
  <c r="BC50" i="4"/>
  <c r="CJ45" i="4"/>
  <c r="CJ44" i="4"/>
  <c r="CC60" i="4"/>
  <c r="CC61" i="4"/>
  <c r="BY55" i="4"/>
  <c r="BY54" i="4"/>
  <c r="V46" i="4"/>
  <c r="V47" i="4"/>
  <c r="DA48" i="4"/>
  <c r="DA49" i="4"/>
  <c r="BX59" i="4"/>
  <c r="BX58" i="4"/>
  <c r="DA43" i="4"/>
  <c r="DA42" i="4"/>
  <c r="BN63" i="4"/>
  <c r="BN62" i="4"/>
  <c r="BQ64" i="4"/>
  <c r="BQ65" i="4"/>
  <c r="CJ43" i="4"/>
  <c r="CJ42" i="4"/>
  <c r="AY59" i="4"/>
  <c r="AY58" i="4"/>
  <c r="W65" i="4"/>
  <c r="W64" i="4"/>
  <c r="CB55" i="4"/>
  <c r="CB54" i="4"/>
  <c r="CJ60" i="4"/>
  <c r="CJ61" i="4"/>
  <c r="CH49" i="4"/>
  <c r="CH48" i="4"/>
  <c r="BW48" i="4"/>
  <c r="BW49" i="4"/>
  <c r="BX52" i="4"/>
  <c r="BX53" i="4"/>
  <c r="P56" i="4"/>
  <c r="P57" i="4"/>
  <c r="R42" i="4"/>
  <c r="R43" i="4"/>
  <c r="BC46" i="4"/>
  <c r="BC47" i="4"/>
  <c r="CE48" i="4"/>
  <c r="CE49" i="4"/>
  <c r="CI65" i="4"/>
  <c r="CI64" i="4"/>
  <c r="BK55" i="4"/>
  <c r="BK54" i="4"/>
  <c r="E57" i="4"/>
  <c r="E56" i="4"/>
  <c r="BV58" i="4"/>
  <c r="BV59" i="4"/>
  <c r="BL53" i="4"/>
  <c r="BL52" i="4"/>
  <c r="CV59" i="4"/>
  <c r="CV58" i="4"/>
  <c r="AR64" i="4"/>
  <c r="AR65" i="4"/>
  <c r="AW44" i="4"/>
  <c r="AW45" i="4"/>
  <c r="CT59" i="4"/>
  <c r="CT58" i="4"/>
  <c r="AC51" i="4"/>
  <c r="AC50" i="4"/>
  <c r="BD42" i="4"/>
  <c r="BD43" i="4"/>
  <c r="AK55" i="4"/>
  <c r="AK54" i="4"/>
  <c r="BM58" i="4"/>
  <c r="BM59" i="4"/>
  <c r="DA56" i="4"/>
  <c r="DA57" i="4"/>
  <c r="AA64" i="4"/>
  <c r="AA65" i="4"/>
  <c r="CE46" i="4"/>
  <c r="CE47" i="4"/>
  <c r="BO58" i="4"/>
  <c r="BO59" i="4"/>
  <c r="AD51" i="4"/>
  <c r="AD50" i="4"/>
  <c r="T48" i="4"/>
  <c r="T49" i="4"/>
  <c r="CN54" i="4"/>
  <c r="CN55" i="4"/>
  <c r="BZ49" i="4"/>
  <c r="BZ48" i="4"/>
  <c r="X60" i="4"/>
  <c r="X61" i="4"/>
  <c r="BU65" i="4"/>
  <c r="BU64" i="4"/>
  <c r="AS49" i="4"/>
  <c r="AS48" i="4"/>
  <c r="BG45" i="4"/>
  <c r="BG44" i="4"/>
  <c r="F55" i="4"/>
  <c r="F54" i="4"/>
  <c r="AE42" i="4"/>
  <c r="AE43" i="4"/>
  <c r="CO43" i="4"/>
  <c r="CO42" i="4"/>
  <c r="AI53" i="4"/>
  <c r="AI52" i="4"/>
  <c r="CP51" i="4"/>
  <c r="CP50" i="4"/>
  <c r="BC56" i="4"/>
  <c r="BC57" i="4"/>
  <c r="I48" i="4"/>
  <c r="I49" i="4"/>
  <c r="CY43" i="4"/>
  <c r="CY42" i="4"/>
  <c r="AO50" i="4"/>
  <c r="AO51" i="4"/>
  <c r="BE44" i="4"/>
  <c r="BE45" i="4"/>
  <c r="BZ45" i="4"/>
  <c r="BZ44" i="4"/>
  <c r="H46" i="4"/>
  <c r="H47" i="4"/>
  <c r="BF50" i="4"/>
  <c r="BF51" i="4"/>
  <c r="BR61" i="4"/>
  <c r="BR60" i="4"/>
  <c r="AW60" i="4"/>
  <c r="AW61" i="4"/>
  <c r="BY62" i="4"/>
  <c r="BY63" i="4"/>
  <c r="Z49" i="4"/>
  <c r="Z48" i="4"/>
  <c r="AM62" i="4"/>
  <c r="AM63" i="4"/>
  <c r="BT65" i="4"/>
  <c r="BT64" i="4"/>
  <c r="AQ57" i="4"/>
  <c r="AQ56" i="4"/>
  <c r="AH65" i="4"/>
  <c r="AH64" i="4"/>
  <c r="AL62" i="4"/>
  <c r="AL63" i="4"/>
  <c r="Q50" i="4"/>
  <c r="Q51" i="4"/>
  <c r="N60" i="4"/>
  <c r="N61" i="4"/>
  <c r="BQ43" i="4"/>
  <c r="BQ42" i="4"/>
  <c r="BJ60" i="4"/>
  <c r="BJ61" i="4"/>
  <c r="AB46" i="4"/>
  <c r="AB47" i="4"/>
  <c r="W51" i="4"/>
  <c r="W50" i="4"/>
  <c r="H53" i="4"/>
  <c r="H52" i="4"/>
  <c r="AQ44" i="4"/>
  <c r="AQ45" i="4"/>
  <c r="BZ59" i="4"/>
  <c r="BZ58" i="4"/>
  <c r="AF55" i="4"/>
  <c r="AF54" i="4"/>
  <c r="CA65" i="4"/>
  <c r="CA64" i="4"/>
  <c r="K51" i="4"/>
  <c r="K50" i="4"/>
  <c r="V64" i="4"/>
  <c r="V65" i="4"/>
  <c r="AC57" i="4"/>
  <c r="AC56" i="4"/>
  <c r="CM42" i="4"/>
  <c r="CM43" i="4"/>
  <c r="AJ43" i="4"/>
  <c r="AJ42" i="4"/>
  <c r="BY43" i="4"/>
  <c r="BY42" i="4"/>
  <c r="CG43" i="4"/>
  <c r="CG42" i="4"/>
  <c r="CL42" i="4"/>
  <c r="CL43" i="4"/>
  <c r="AX59" i="4"/>
  <c r="AX58" i="4"/>
  <c r="CT44" i="4"/>
  <c r="CT45" i="4"/>
  <c r="BN47" i="4"/>
  <c r="BN46" i="4"/>
  <c r="CT57" i="4"/>
  <c r="CT56" i="4"/>
  <c r="BF65" i="4"/>
  <c r="BF64" i="4"/>
  <c r="BY45" i="4"/>
  <c r="BY44" i="4"/>
  <c r="AG56" i="4"/>
  <c r="AG57" i="4"/>
  <c r="CC49" i="4"/>
  <c r="CC48" i="4"/>
  <c r="DA52" i="4"/>
  <c r="DA53" i="4"/>
  <c r="G44" i="4"/>
  <c r="G45" i="4"/>
  <c r="AA57" i="4"/>
  <c r="AA56" i="4"/>
  <c r="CV61" i="4"/>
  <c r="CV60" i="4"/>
  <c r="CI55" i="4"/>
  <c r="CI54" i="4"/>
  <c r="AH43" i="4"/>
  <c r="AH42" i="4"/>
  <c r="BW64" i="4"/>
  <c r="BW65" i="4"/>
  <c r="CQ49" i="4"/>
  <c r="CQ48" i="4"/>
  <c r="AS57" i="4"/>
  <c r="AS56" i="4"/>
  <c r="AT49" i="4"/>
  <c r="AT48" i="4"/>
  <c r="BP61" i="4"/>
  <c r="BP60" i="4"/>
  <c r="CC63" i="4"/>
  <c r="CC62" i="4"/>
  <c r="BB46" i="4"/>
  <c r="BB47" i="4"/>
  <c r="CL51" i="4"/>
  <c r="CL50" i="4"/>
  <c r="H62" i="4"/>
  <c r="H63" i="4"/>
  <c r="AZ57" i="4"/>
  <c r="AZ56" i="4"/>
  <c r="BD49" i="4"/>
  <c r="BD48" i="4"/>
  <c r="BS45" i="4"/>
  <c r="BS44" i="4"/>
  <c r="BK62" i="4"/>
  <c r="BK63" i="4"/>
  <c r="BG56" i="4"/>
  <c r="BG57" i="4"/>
  <c r="DA44" i="4"/>
  <c r="DA45" i="4"/>
  <c r="AI42" i="4"/>
  <c r="AI43" i="4"/>
  <c r="K55" i="4"/>
  <c r="K54" i="4"/>
  <c r="CT60" i="4"/>
  <c r="CT61" i="4"/>
  <c r="CN63" i="4"/>
  <c r="CN62" i="4"/>
  <c r="BK51" i="4"/>
  <c r="BK50" i="4"/>
  <c r="CQ59" i="4"/>
  <c r="CQ58" i="4"/>
  <c r="AX65" i="4"/>
  <c r="AX64" i="4"/>
  <c r="BV45" i="4"/>
  <c r="BV44" i="4"/>
  <c r="CG45" i="4"/>
  <c r="CG44" i="4"/>
  <c r="CC50" i="4"/>
  <c r="CC51" i="4"/>
  <c r="AY64" i="4"/>
  <c r="AY65" i="4"/>
  <c r="BR59" i="4"/>
  <c r="BR58" i="4"/>
  <c r="BE63" i="4"/>
  <c r="BE62" i="4"/>
  <c r="BM52" i="4"/>
  <c r="BM53" i="4"/>
  <c r="CD51" i="4"/>
  <c r="CD50" i="4"/>
  <c r="BR45" i="4"/>
  <c r="BR44" i="4"/>
  <c r="CK54" i="4"/>
  <c r="CK55" i="4"/>
  <c r="CE53" i="4"/>
  <c r="CE52" i="4"/>
  <c r="CA48" i="4"/>
  <c r="CA49" i="4"/>
  <c r="BG48" i="4"/>
  <c r="BG49" i="4"/>
  <c r="CY48" i="4"/>
  <c r="CY49" i="4"/>
  <c r="BZ62" i="4"/>
  <c r="BZ63" i="4"/>
  <c r="CQ42" i="4"/>
  <c r="CQ43" i="4"/>
  <c r="Q60" i="4"/>
  <c r="Q61" i="4"/>
  <c r="CK43" i="4"/>
  <c r="CK42" i="4"/>
  <c r="AS55" i="4"/>
  <c r="AS54" i="4"/>
  <c r="BR57" i="4"/>
  <c r="BR56" i="4"/>
  <c r="BH64" i="4"/>
  <c r="BH65" i="4"/>
  <c r="AA59" i="4"/>
  <c r="AA58" i="4"/>
  <c r="CR55" i="4"/>
  <c r="CR54" i="4"/>
  <c r="AT45" i="4"/>
  <c r="AT44" i="4"/>
  <c r="CG51" i="4"/>
  <c r="CG50" i="4"/>
  <c r="L61" i="4"/>
  <c r="L60" i="4"/>
  <c r="M62" i="4"/>
  <c r="M63" i="4"/>
  <c r="DA65" i="4"/>
  <c r="DA64" i="4"/>
  <c r="CV45" i="4"/>
  <c r="CV44" i="4"/>
  <c r="F56" i="4"/>
  <c r="F57" i="4"/>
  <c r="Z60" i="4"/>
  <c r="Z61" i="4"/>
  <c r="CJ65" i="4"/>
  <c r="CJ64" i="4"/>
  <c r="BX61" i="4"/>
  <c r="BX60" i="4"/>
  <c r="K48" i="4"/>
  <c r="K49" i="4"/>
  <c r="AC43" i="4"/>
  <c r="AC42" i="4"/>
  <c r="BD60" i="4"/>
  <c r="BD61" i="4"/>
  <c r="AK64" i="4"/>
  <c r="AK65" i="4"/>
  <c r="CC53" i="4"/>
  <c r="CC52" i="4"/>
  <c r="BX63" i="4"/>
  <c r="BX62" i="4"/>
  <c r="AJ49" i="4"/>
  <c r="AJ48" i="4"/>
  <c r="AJ57" i="4"/>
  <c r="AJ56" i="4"/>
  <c r="H65" i="4"/>
  <c r="H64" i="4"/>
  <c r="X56" i="4"/>
  <c r="X57" i="4"/>
  <c r="CI62" i="4"/>
  <c r="CI63" i="4"/>
  <c r="BJ46" i="4"/>
  <c r="BJ47" i="4"/>
  <c r="M48" i="4"/>
  <c r="M49" i="4"/>
  <c r="AU42" i="4"/>
  <c r="AU43" i="4"/>
  <c r="AV58" i="4"/>
  <c r="AV59" i="4"/>
  <c r="BF57" i="4"/>
  <c r="BF56" i="4"/>
  <c r="CO55" i="4"/>
  <c r="CO54" i="4"/>
  <c r="BS62" i="4"/>
  <c r="BS63" i="4"/>
  <c r="CU44" i="4"/>
  <c r="CU45" i="4"/>
  <c r="BB49" i="4"/>
  <c r="BB48" i="4"/>
  <c r="U59" i="4"/>
  <c r="U58" i="4"/>
  <c r="AT61" i="4"/>
  <c r="AT60" i="4"/>
  <c r="CV64" i="4"/>
  <c r="CV65" i="4"/>
  <c r="F61" i="4"/>
  <c r="BZ64" i="4"/>
  <c r="BZ65" i="4"/>
  <c r="BL45" i="4"/>
  <c r="BL44" i="4"/>
  <c r="BZ61" i="4"/>
  <c r="BZ60" i="4"/>
  <c r="AT64" i="4"/>
  <c r="AT65" i="4"/>
  <c r="K59" i="4"/>
  <c r="K58" i="4"/>
  <c r="CJ57" i="4"/>
  <c r="CJ56" i="4"/>
  <c r="R65" i="4"/>
  <c r="R64" i="4"/>
  <c r="U45" i="4"/>
  <c r="U44" i="4"/>
  <c r="BO53" i="4"/>
  <c r="BO52" i="4"/>
  <c r="J45" i="4"/>
  <c r="J44" i="4"/>
  <c r="BW61" i="4"/>
  <c r="BW60" i="4"/>
  <c r="AW50" i="4"/>
  <c r="AW51" i="4"/>
  <c r="CG59" i="4"/>
  <c r="CG58" i="4"/>
  <c r="BK65" i="4"/>
  <c r="BK64" i="4"/>
  <c r="CA43" i="4"/>
  <c r="CA42" i="4"/>
  <c r="AR53" i="4"/>
  <c r="AR52" i="4"/>
  <c r="BP64" i="4"/>
  <c r="BP65" i="4"/>
  <c r="BG47" i="4"/>
  <c r="BG46" i="4"/>
  <c r="CA45" i="4"/>
  <c r="CA44" i="4"/>
  <c r="BM44" i="4"/>
  <c r="BM45" i="4"/>
  <c r="R51" i="4"/>
  <c r="R50" i="4"/>
  <c r="BB55" i="4"/>
  <c r="BB54" i="4"/>
  <c r="F45" i="4"/>
  <c r="F44" i="4"/>
  <c r="BH49" i="4"/>
  <c r="BH48" i="4"/>
  <c r="BO61" i="4"/>
  <c r="BO60" i="4"/>
  <c r="CN45" i="4"/>
  <c r="CN44" i="4"/>
  <c r="AS51" i="4"/>
  <c r="AS50" i="4"/>
  <c r="CU54" i="4"/>
  <c r="CU55" i="4"/>
  <c r="BJ53" i="4"/>
  <c r="BJ52" i="4"/>
  <c r="CB43" i="4"/>
  <c r="CB42" i="4"/>
  <c r="BN43" i="4"/>
  <c r="BN42" i="4"/>
  <c r="S48" i="4"/>
  <c r="S49" i="4"/>
  <c r="BU53" i="4"/>
  <c r="BU52" i="4"/>
  <c r="Z54" i="4"/>
  <c r="Z55" i="4"/>
  <c r="BD51" i="4"/>
  <c r="BD50" i="4"/>
  <c r="N59" i="4"/>
  <c r="N58" i="4"/>
  <c r="BP63" i="4"/>
  <c r="BP62" i="4"/>
  <c r="AE65" i="4"/>
  <c r="AE64" i="4"/>
  <c r="N52" i="4"/>
  <c r="N53" i="4"/>
  <c r="CV53" i="4"/>
  <c r="CV52" i="4"/>
  <c r="O49" i="4"/>
  <c r="O48" i="4"/>
  <c r="BQ52" i="4"/>
  <c r="BQ53" i="4"/>
  <c r="R54" i="4"/>
  <c r="R55" i="4"/>
  <c r="AV51" i="4"/>
  <c r="AV50" i="4"/>
  <c r="J59" i="4"/>
  <c r="J58" i="4"/>
  <c r="BL62" i="4"/>
  <c r="BL63" i="4"/>
  <c r="E45" i="4"/>
  <c r="E44" i="4"/>
  <c r="CU42" i="4"/>
  <c r="CU43" i="4"/>
  <c r="AY61" i="4"/>
  <c r="AY60" i="4"/>
  <c r="AK51" i="4"/>
  <c r="AK50" i="4"/>
  <c r="CC59" i="4"/>
  <c r="CC58" i="4"/>
  <c r="CL60" i="4"/>
  <c r="CL61" i="4"/>
  <c r="BR50" i="4"/>
  <c r="BR51" i="4"/>
  <c r="BM60" i="4"/>
  <c r="BM61" i="4"/>
  <c r="CG47" i="4"/>
  <c r="CG46" i="4"/>
  <c r="P44" i="4"/>
  <c r="P45" i="4"/>
  <c r="W55" i="4"/>
  <c r="W54" i="4"/>
  <c r="BM55" i="4"/>
  <c r="BM54" i="4"/>
  <c r="BQ55" i="4"/>
  <c r="BQ54" i="4"/>
  <c r="BG63" i="4"/>
  <c r="BG62" i="4"/>
  <c r="CV43" i="4"/>
  <c r="CV42" i="4"/>
  <c r="CH43" i="4"/>
  <c r="CH42" i="4"/>
  <c r="AM49" i="4"/>
  <c r="AM48" i="4"/>
  <c r="CO53" i="4"/>
  <c r="CO52" i="4"/>
  <c r="BN54" i="4"/>
  <c r="BN55" i="4"/>
  <c r="CR51" i="4"/>
  <c r="CR50" i="4"/>
  <c r="AH59" i="4"/>
  <c r="AH58" i="4"/>
  <c r="CP62" i="4"/>
  <c r="CP63" i="4"/>
  <c r="I42" i="4"/>
  <c r="I43" i="4"/>
  <c r="CC46" i="4"/>
  <c r="CC47" i="4"/>
  <c r="AH53" i="4"/>
  <c r="AH52" i="4"/>
  <c r="L45" i="4"/>
  <c r="L44" i="4"/>
  <c r="BN49" i="4"/>
  <c r="BN48" i="4"/>
  <c r="S55" i="4"/>
  <c r="S54" i="4"/>
  <c r="BU58" i="4"/>
  <c r="BU59" i="4"/>
  <c r="AD43" i="4"/>
  <c r="AD42" i="4"/>
  <c r="T59" i="4"/>
  <c r="T58" i="4"/>
  <c r="AI56" i="4"/>
  <c r="AI57" i="4"/>
  <c r="CK60" i="4"/>
  <c r="CK61" i="4"/>
  <c r="AU60" i="4"/>
  <c r="AU61" i="4"/>
  <c r="CD45" i="4"/>
  <c r="CD44" i="4"/>
  <c r="AI51" i="4"/>
  <c r="AI50" i="4"/>
  <c r="BE65" i="4"/>
  <c r="BE64" i="4"/>
  <c r="BO47" i="4"/>
  <c r="BO46" i="4"/>
  <c r="Z42" i="4"/>
  <c r="Z43" i="4"/>
  <c r="AX47" i="4"/>
  <c r="AX46" i="4"/>
  <c r="BH51" i="4"/>
  <c r="BH50" i="4"/>
  <c r="P58" i="4"/>
  <c r="P59" i="4"/>
  <c r="AE57" i="4"/>
  <c r="AE56" i="4"/>
  <c r="CG61" i="4"/>
  <c r="CG60" i="4"/>
  <c r="AV42" i="4"/>
  <c r="AV43" i="4"/>
  <c r="CA52" i="4"/>
  <c r="CA53" i="4"/>
  <c r="BS60" i="4"/>
  <c r="BS61" i="4"/>
  <c r="AU51" i="4"/>
  <c r="AU50" i="4"/>
  <c r="CA46" i="4"/>
  <c r="CA47" i="4"/>
  <c r="BV57" i="4"/>
  <c r="BV56" i="4"/>
  <c r="BL65" i="4"/>
  <c r="BL64" i="4"/>
  <c r="AI58" i="4"/>
  <c r="AI59" i="4"/>
  <c r="AP64" i="4"/>
  <c r="AP65" i="4"/>
  <c r="BA44" i="4"/>
  <c r="BA45" i="4"/>
  <c r="AD55" i="4"/>
  <c r="AD54" i="4"/>
  <c r="Z44" i="4"/>
  <c r="Z45" i="4"/>
  <c r="F62" i="4"/>
  <c r="F63" i="4"/>
  <c r="BM50" i="4"/>
  <c r="BM51" i="4"/>
  <c r="BY64" i="4"/>
  <c r="BY65" i="4"/>
  <c r="CB60" i="4"/>
  <c r="CB61" i="4"/>
  <c r="AX42" i="4"/>
  <c r="AX43" i="4"/>
  <c r="BV47" i="4"/>
  <c r="BV46" i="4"/>
  <c r="BH46" i="4"/>
  <c r="BH47" i="4"/>
  <c r="M52" i="4"/>
  <c r="M53" i="4"/>
  <c r="AK49" i="4"/>
  <c r="AK48" i="4"/>
  <c r="CI60" i="4"/>
  <c r="CI61" i="4"/>
  <c r="CX45" i="4"/>
  <c r="CX44" i="4"/>
  <c r="U43" i="4"/>
  <c r="U42" i="4"/>
  <c r="CI46" i="4"/>
  <c r="CI47" i="4"/>
  <c r="AN52" i="4"/>
  <c r="AN53" i="4"/>
  <c r="CP57" i="4"/>
  <c r="CP56" i="4"/>
  <c r="BW44" i="4"/>
  <c r="BW45" i="4"/>
  <c r="BI45" i="4"/>
  <c r="BI44" i="4"/>
  <c r="N51" i="4"/>
  <c r="N50" i="4"/>
  <c r="AO56" i="4"/>
  <c r="AO57" i="4"/>
  <c r="AT55" i="4"/>
  <c r="AT54" i="4"/>
  <c r="I60" i="4"/>
  <c r="I61" i="4"/>
  <c r="AA42" i="4"/>
  <c r="AA43" i="4"/>
  <c r="CQ55" i="4"/>
  <c r="CQ54" i="4"/>
  <c r="J51" i="4"/>
  <c r="J50" i="4"/>
  <c r="BL55" i="4"/>
  <c r="BL54" i="4"/>
  <c r="AK56" i="4"/>
  <c r="AK57" i="4"/>
  <c r="AL55" i="4"/>
  <c r="AL54" i="4"/>
  <c r="E61" i="4"/>
  <c r="E60" i="4"/>
  <c r="W42" i="4"/>
  <c r="W43" i="4"/>
  <c r="CH51" i="4"/>
  <c r="CH50" i="4"/>
  <c r="CK47" i="4"/>
  <c r="CK46" i="4"/>
  <c r="T45" i="4"/>
  <c r="T44" i="4"/>
  <c r="AA54" i="4"/>
  <c r="AA55" i="4"/>
  <c r="CG62" i="4"/>
  <c r="CG63" i="4"/>
  <c r="CZ43" i="4"/>
  <c r="CZ42" i="4"/>
  <c r="Z63" i="4"/>
  <c r="Z62" i="4"/>
  <c r="BW50" i="4"/>
  <c r="BW51" i="4"/>
  <c r="F49" i="4"/>
  <c r="F48" i="4"/>
  <c r="CL56" i="4"/>
  <c r="CL57" i="4"/>
  <c r="CY59" i="4"/>
  <c r="CY58" i="4"/>
  <c r="BX64" i="4"/>
  <c r="BX65" i="4"/>
  <c r="BG59" i="4"/>
  <c r="BG58" i="4"/>
  <c r="BB64" i="4"/>
  <c r="BB65" i="4"/>
  <c r="BL46" i="4"/>
  <c r="BL47" i="4"/>
  <c r="AM65" i="4"/>
  <c r="AM64" i="4"/>
  <c r="AF60" i="4"/>
  <c r="AF61" i="4"/>
  <c r="AC62" i="4"/>
  <c r="AC63" i="4"/>
  <c r="BP43" i="4"/>
  <c r="BP42" i="4"/>
  <c r="AR43" i="4"/>
  <c r="AR42" i="4"/>
  <c r="G48" i="4"/>
  <c r="G49" i="4"/>
  <c r="BI53" i="4"/>
  <c r="BI52" i="4"/>
  <c r="CY52" i="4"/>
  <c r="CY53" i="4"/>
  <c r="AF51" i="4"/>
  <c r="AF50" i="4"/>
  <c r="CY57" i="4"/>
  <c r="CY56" i="4"/>
  <c r="BD62" i="4"/>
  <c r="BD63" i="4"/>
  <c r="CF62" i="4"/>
  <c r="CF63" i="4"/>
  <c r="AW46" i="4"/>
  <c r="AW47" i="4"/>
  <c r="CY51" i="4"/>
  <c r="CY50" i="4"/>
  <c r="CC42" i="4"/>
  <c r="CC43" i="4"/>
  <c r="AH49" i="4"/>
  <c r="AH48" i="4"/>
  <c r="CJ52" i="4"/>
  <c r="CJ53" i="4"/>
  <c r="AO59" i="4"/>
  <c r="AO58" i="4"/>
  <c r="AU59" i="4"/>
  <c r="AU58" i="4"/>
  <c r="CK56" i="4"/>
  <c r="CK57" i="4"/>
  <c r="CZ55" i="4"/>
  <c r="CZ54" i="4"/>
  <c r="BE60" i="4"/>
  <c r="BE61" i="4"/>
  <c r="CF59" i="4"/>
  <c r="CF58" i="4"/>
  <c r="AX45" i="4"/>
  <c r="AX44" i="4"/>
  <c r="CZ49" i="4"/>
  <c r="CZ48" i="4"/>
  <c r="BB62" i="4"/>
  <c r="BB63" i="4"/>
  <c r="AI47" i="4"/>
  <c r="AI46" i="4"/>
  <c r="CK50" i="4"/>
  <c r="CK51" i="4"/>
  <c r="AP56" i="4"/>
  <c r="AP57" i="4"/>
  <c r="R47" i="4"/>
  <c r="R46" i="4"/>
  <c r="CS49" i="4"/>
  <c r="CS48" i="4"/>
  <c r="CG57" i="4"/>
  <c r="CG56" i="4"/>
  <c r="CV54" i="4"/>
  <c r="CV55" i="4"/>
  <c r="BA61" i="4"/>
  <c r="BA60" i="4"/>
  <c r="Y49" i="4"/>
  <c r="Y48" i="4"/>
  <c r="O46" i="4"/>
  <c r="O47" i="4"/>
  <c r="V57" i="4"/>
  <c r="V56" i="4"/>
  <c r="CV57" i="4"/>
  <c r="CV56" i="4"/>
  <c r="AF65" i="4"/>
  <c r="AF64" i="4"/>
  <c r="BT56" i="4"/>
  <c r="BT57" i="4"/>
  <c r="J64" i="4"/>
  <c r="J65" i="4"/>
  <c r="CP47" i="4"/>
  <c r="CP46" i="4"/>
  <c r="BY48" i="4"/>
  <c r="BY49" i="4"/>
  <c r="BK42" i="4"/>
  <c r="BK43" i="4"/>
  <c r="CB59" i="4"/>
  <c r="CB58" i="4"/>
  <c r="CX49" i="4"/>
  <c r="CX48" i="4"/>
  <c r="BA59" i="4"/>
  <c r="BA58" i="4"/>
  <c r="Q65" i="4"/>
  <c r="Q64" i="4"/>
  <c r="AV60" i="4"/>
  <c r="AV61" i="4"/>
  <c r="CX64" i="4"/>
  <c r="CX65" i="4"/>
  <c r="BB51" i="4"/>
  <c r="BB50" i="4"/>
  <c r="AY45" i="4"/>
  <c r="AY44" i="4"/>
  <c r="Q56" i="4"/>
  <c r="Q57" i="4"/>
  <c r="CQ50" i="4"/>
  <c r="CQ51" i="4"/>
  <c r="E58" i="4"/>
  <c r="E59" i="4"/>
  <c r="Y63" i="4"/>
  <c r="Y62" i="4"/>
  <c r="BP45" i="4"/>
  <c r="BP44" i="4"/>
  <c r="BW54" i="4"/>
  <c r="BW55" i="4"/>
  <c r="CG55" i="4"/>
  <c r="CG54" i="4"/>
  <c r="BM56" i="4"/>
  <c r="BM57" i="4"/>
  <c r="BM65" i="4"/>
  <c r="BM64" i="4"/>
  <c r="V53" i="4"/>
  <c r="V52" i="4"/>
  <c r="CP61" i="4"/>
  <c r="CP60" i="4"/>
  <c r="BT60" i="4"/>
  <c r="BT61" i="4"/>
  <c r="U64" i="4"/>
  <c r="U65" i="4"/>
  <c r="AZ43" i="4"/>
  <c r="AZ42" i="4"/>
  <c r="CP64" i="4"/>
  <c r="CP65" i="4"/>
  <c r="S51" i="4"/>
  <c r="S50" i="4"/>
  <c r="DA50" i="4"/>
  <c r="DA51" i="4"/>
  <c r="CZ57" i="4"/>
  <c r="CZ56" i="4"/>
  <c r="DA46" i="4"/>
  <c r="DA47" i="4"/>
  <c r="CS55" i="4"/>
  <c r="CS54" i="4"/>
  <c r="CH46" i="4"/>
  <c r="CH47" i="4"/>
  <c r="Y53" i="4"/>
  <c r="Y52" i="4"/>
  <c r="U52" i="4"/>
  <c r="U53" i="4"/>
  <c r="AP60" i="4"/>
  <c r="AP61" i="4"/>
  <c r="AG63" i="4"/>
  <c r="AG62" i="4"/>
  <c r="AL57" i="4"/>
  <c r="AL56" i="4"/>
  <c r="N45" i="4"/>
  <c r="N44" i="4"/>
  <c r="AM55" i="4"/>
  <c r="AM54" i="4"/>
  <c r="CD60" i="4"/>
  <c r="CD61" i="4"/>
  <c r="CS60" i="4"/>
  <c r="CS61" i="4"/>
  <c r="K64" i="4"/>
  <c r="K65" i="4"/>
  <c r="CT65" i="4"/>
  <c r="CT64" i="4"/>
  <c r="BQ47" i="4"/>
  <c r="BQ46" i="4"/>
  <c r="AO54" i="4"/>
  <c r="AO55" i="4"/>
  <c r="BA55" i="4"/>
  <c r="BA54" i="4"/>
  <c r="CL53" i="4"/>
  <c r="CL52" i="4"/>
  <c r="BG64" i="4"/>
  <c r="BG65" i="4"/>
  <c r="BP57" i="4"/>
  <c r="BP56" i="4"/>
  <c r="CZ62" i="4"/>
  <c r="CZ63" i="4"/>
  <c r="L43" i="4"/>
  <c r="L42" i="4"/>
  <c r="BT53" i="4"/>
  <c r="BT52" i="4"/>
  <c r="CO45" i="4"/>
  <c r="CO44" i="4"/>
  <c r="AO60" i="4"/>
  <c r="AO61" i="4"/>
  <c r="BQ57" i="4"/>
  <c r="BQ56" i="4"/>
  <c r="AK61" i="4"/>
  <c r="AK60" i="4"/>
  <c r="AR59" i="4"/>
  <c r="AR58" i="4"/>
  <c r="AI64" i="4"/>
  <c r="AI65" i="4"/>
  <c r="CM54" i="4"/>
  <c r="CM55" i="4"/>
  <c r="P65" i="4"/>
  <c r="P64" i="4"/>
  <c r="AD47" i="4"/>
  <c r="AD46" i="4"/>
  <c r="Q42" i="4"/>
  <c r="Q43" i="4"/>
  <c r="AL53" i="4"/>
  <c r="AL52" i="4"/>
  <c r="BR49" i="4"/>
  <c r="BR48" i="4"/>
  <c r="V61" i="4"/>
  <c r="V60" i="4"/>
  <c r="CH64" i="4"/>
  <c r="CH65" i="4"/>
  <c r="Z47" i="4"/>
  <c r="Z46" i="4"/>
  <c r="L47" i="4"/>
  <c r="L46" i="4"/>
  <c r="BN50" i="4"/>
  <c r="BN51" i="4"/>
  <c r="L51" i="4"/>
  <c r="L50" i="4"/>
  <c r="CO57" i="4"/>
  <c r="CO56" i="4"/>
  <c r="G57" i="4"/>
  <c r="G56" i="4"/>
  <c r="BI61" i="4"/>
  <c r="BI60" i="4"/>
  <c r="CN59" i="4"/>
  <c r="CN58" i="4"/>
  <c r="BB45" i="4"/>
  <c r="BB44" i="4"/>
  <c r="G50" i="4"/>
  <c r="G51" i="4"/>
  <c r="AM46" i="4"/>
  <c r="AM47" i="4"/>
  <c r="CO51" i="4"/>
  <c r="CO50" i="4"/>
  <c r="AT57" i="4"/>
  <c r="AT56" i="4"/>
  <c r="BE54" i="4"/>
  <c r="BE55" i="4"/>
  <c r="T55" i="4"/>
  <c r="T54" i="4"/>
  <c r="CP55" i="4"/>
  <c r="CP54" i="4"/>
  <c r="AY52" i="4"/>
  <c r="AY53" i="4"/>
  <c r="BJ59" i="4"/>
  <c r="BJ58" i="4"/>
  <c r="BA64" i="4"/>
  <c r="BA65" i="4"/>
  <c r="BC42" i="4"/>
  <c r="BC43" i="4"/>
  <c r="H48" i="4"/>
  <c r="H49" i="4"/>
  <c r="BL59" i="4"/>
  <c r="BL58" i="4"/>
  <c r="AN45" i="4"/>
  <c r="AN44" i="4"/>
  <c r="CP49" i="4"/>
  <c r="CP48" i="4"/>
  <c r="W45" i="4"/>
  <c r="W44" i="4"/>
  <c r="I44" i="4"/>
  <c r="I45" i="4"/>
  <c r="CL54" i="4"/>
  <c r="CL55" i="4"/>
  <c r="BF58" i="4"/>
  <c r="BF59" i="4"/>
  <c r="AS64" i="4"/>
  <c r="AS65" i="4"/>
  <c r="CR46" i="4"/>
  <c r="CR47" i="4"/>
  <c r="CP45" i="4"/>
  <c r="CP44" i="4"/>
  <c r="E42" i="4"/>
  <c r="E43" i="4"/>
  <c r="AF52" i="4"/>
  <c r="AF53" i="4"/>
  <c r="O62" i="4"/>
  <c r="O63" i="4"/>
  <c r="CY65" i="4"/>
  <c r="CY64" i="4"/>
  <c r="BH54" i="4"/>
  <c r="BH55" i="4"/>
  <c r="S42" i="4"/>
  <c r="S43" i="4"/>
  <c r="CB48" i="4"/>
  <c r="CB49" i="4"/>
  <c r="K47" i="4"/>
  <c r="K46" i="4"/>
  <c r="F64" i="4"/>
  <c r="F65" i="4"/>
  <c r="AU45" i="4"/>
  <c r="AU44" i="4"/>
  <c r="AG44" i="4"/>
  <c r="AG45" i="4"/>
  <c r="CI49" i="4"/>
  <c r="CI48" i="4"/>
  <c r="AN55" i="4"/>
  <c r="AN54" i="4"/>
  <c r="CM53" i="4"/>
  <c r="CM52" i="4"/>
  <c r="BW42" i="4"/>
  <c r="BW43" i="4"/>
  <c r="AB48" i="4"/>
  <c r="AB49" i="4"/>
  <c r="CZ58" i="4"/>
  <c r="CZ59" i="4"/>
  <c r="BH45" i="4"/>
  <c r="BH44" i="4"/>
  <c r="M51" i="4"/>
  <c r="M50" i="4"/>
  <c r="BO54" i="4"/>
  <c r="BO55" i="4"/>
  <c r="T61" i="4"/>
  <c r="T60" i="4"/>
  <c r="AF42" i="4"/>
  <c r="AF43" i="4"/>
  <c r="CX46" i="4"/>
  <c r="CX47" i="4"/>
  <c r="CJ47" i="4"/>
  <c r="CJ46" i="4"/>
  <c r="AO52" i="4"/>
  <c r="AO53" i="4"/>
  <c r="BK52" i="4"/>
  <c r="BK53" i="4"/>
  <c r="CO49" i="4"/>
  <c r="CO48" i="4"/>
  <c r="CE57" i="4"/>
  <c r="CE56" i="4"/>
  <c r="AJ63" i="4"/>
  <c r="AJ62" i="4"/>
  <c r="AP63" i="4"/>
  <c r="AP62" i="4"/>
  <c r="CE51" i="4"/>
  <c r="CE50" i="4"/>
  <c r="BP52" i="4"/>
  <c r="BP53" i="4"/>
  <c r="X42" i="4"/>
  <c r="X43" i="4"/>
  <c r="CF46" i="4"/>
  <c r="CF47" i="4"/>
  <c r="AK53" i="4"/>
  <c r="AK52" i="4"/>
  <c r="BC52" i="4"/>
  <c r="BC53" i="4"/>
  <c r="CG49" i="4"/>
  <c r="CG48" i="4"/>
  <c r="CA56" i="4"/>
  <c r="CA57" i="4"/>
  <c r="AF62" i="4"/>
  <c r="AF63" i="4"/>
  <c r="AT47" i="4"/>
  <c r="AT46" i="4"/>
  <c r="Y42" i="4"/>
  <c r="Y43" i="4"/>
  <c r="X59" i="4"/>
  <c r="X58" i="4"/>
  <c r="BV49" i="4"/>
  <c r="BV48" i="4"/>
  <c r="AK59" i="4"/>
  <c r="AK58" i="4"/>
  <c r="BF60" i="4"/>
  <c r="BF61" i="4"/>
  <c r="AQ48" i="4"/>
  <c r="AQ49" i="4"/>
  <c r="AL59" i="4"/>
  <c r="AL58" i="4"/>
  <c r="U47" i="4"/>
  <c r="U46" i="4"/>
  <c r="BA43" i="4"/>
  <c r="BA42" i="4"/>
  <c r="BH53" i="4"/>
  <c r="BH52" i="4"/>
  <c r="BZ52" i="4"/>
  <c r="BZ53" i="4"/>
  <c r="E55" i="4"/>
  <c r="E54" i="4"/>
  <c r="AA63" i="4"/>
  <c r="AA62" i="4"/>
  <c r="BB43" i="4"/>
  <c r="BB42" i="4"/>
  <c r="O52" i="4"/>
  <c r="O53" i="4"/>
  <c r="AE51" i="4"/>
  <c r="AE50" i="4"/>
  <c r="BK59" i="4"/>
  <c r="BK58" i="4"/>
  <c r="BD65" i="4"/>
  <c r="BD64" i="4"/>
  <c r="CQ45" i="4"/>
  <c r="CQ44" i="4"/>
  <c r="CC44" i="4"/>
  <c r="CC45" i="4"/>
  <c r="AH50" i="4"/>
  <c r="AH51" i="4"/>
  <c r="AW49" i="4"/>
  <c r="AW48" i="4"/>
  <c r="BI56" i="4"/>
  <c r="BI57" i="4"/>
  <c r="BX54" i="4"/>
  <c r="BX55" i="4"/>
  <c r="AC61" i="4"/>
  <c r="AC60" i="4"/>
  <c r="AB59" i="4"/>
  <c r="AB58" i="4"/>
  <c r="V45" i="4"/>
  <c r="V44" i="4"/>
  <c r="BX49" i="4"/>
  <c r="BX48" i="4"/>
  <c r="G46" i="4"/>
  <c r="G47" i="4"/>
  <c r="BI50" i="4"/>
  <c r="BI51" i="4"/>
  <c r="N57" i="4"/>
  <c r="N56" i="4"/>
  <c r="CP52" i="4"/>
  <c r="CP53" i="4"/>
  <c r="CJ50" i="4"/>
  <c r="CJ51" i="4"/>
  <c r="AD59" i="4"/>
  <c r="AD58" i="4"/>
  <c r="CH62" i="4"/>
  <c r="CH63" i="4"/>
  <c r="CW64" i="4"/>
  <c r="CW65" i="4"/>
  <c r="BY47" i="4"/>
  <c r="BY46" i="4"/>
  <c r="AD53" i="4"/>
  <c r="AD52" i="4"/>
  <c r="H44" i="4"/>
  <c r="H45" i="4"/>
  <c r="BJ49" i="4"/>
  <c r="BJ48" i="4"/>
  <c r="CN42" i="4"/>
  <c r="CN43" i="4"/>
  <c r="BZ43" i="4"/>
  <c r="BZ42" i="4"/>
  <c r="AX54" i="4"/>
  <c r="AX55" i="4"/>
  <c r="Z59" i="4"/>
  <c r="Z58" i="4"/>
  <c r="CD63" i="4"/>
  <c r="CD62" i="4"/>
  <c r="BQ45" i="4"/>
  <c r="BQ44" i="4"/>
  <c r="AD45" i="4"/>
  <c r="AD44" i="4"/>
  <c r="N62" i="4"/>
  <c r="N63" i="4"/>
  <c r="BQ50" i="4"/>
  <c r="BQ51" i="4"/>
  <c r="CW59" i="4"/>
  <c r="CW58" i="4"/>
  <c r="CG64" i="4"/>
  <c r="CG65" i="4"/>
  <c r="CF61" i="4"/>
  <c r="CF60" i="4"/>
  <c r="AQ64" i="4"/>
  <c r="AQ65" i="4"/>
  <c r="AG52" i="4"/>
  <c r="AG53" i="4"/>
  <c r="P49" i="4"/>
  <c r="P48" i="4"/>
  <c r="AV45" i="4"/>
  <c r="AV44" i="4"/>
  <c r="CS63" i="4"/>
  <c r="CS62" i="4"/>
  <c r="BW63" i="4"/>
  <c r="BW62" i="4"/>
  <c r="N46" i="4"/>
  <c r="N47" i="4"/>
  <c r="CC56" i="4"/>
  <c r="CC57" i="4"/>
  <c r="Z53" i="4"/>
  <c r="Z52" i="4"/>
  <c r="AX60" i="4"/>
  <c r="AX61" i="4"/>
  <c r="CM48" i="4"/>
  <c r="CM49" i="4"/>
  <c r="BU42" i="4"/>
  <c r="BU43" i="4"/>
  <c r="I54" i="4"/>
  <c r="I55" i="4"/>
  <c r="AC55" i="4"/>
  <c r="AC54" i="4"/>
  <c r="BH63" i="4"/>
  <c r="BH62" i="4"/>
  <c r="CI59" i="4"/>
  <c r="CI58" i="4"/>
  <c r="CZ60" i="4"/>
  <c r="CZ61" i="4"/>
  <c r="BT51" i="4"/>
  <c r="BT50" i="4"/>
  <c r="CE42" i="4"/>
  <c r="CE43" i="4"/>
  <c r="U51" i="4"/>
  <c r="U50" i="4"/>
  <c r="AO65" i="4"/>
  <c r="AO64" i="4"/>
  <c r="BC59" i="4"/>
  <c r="BC58" i="4"/>
  <c r="CD57" i="4"/>
  <c r="CD56" i="4"/>
  <c r="CC55" i="4"/>
  <c r="CC54" i="4"/>
  <c r="CU64" i="4"/>
  <c r="CU65" i="4"/>
  <c r="BS65" i="4"/>
  <c r="BS64" i="4"/>
  <c r="CY55" i="4"/>
  <c r="CY54" i="4"/>
  <c r="T64" i="4"/>
  <c r="T65" i="4"/>
  <c r="CU63" i="4"/>
  <c r="CU62" i="4"/>
  <c r="AB57" i="4"/>
  <c r="AB56" i="4"/>
  <c r="CL63" i="4"/>
  <c r="CL62" i="4"/>
  <c r="AH47" i="4"/>
  <c r="AH46" i="4"/>
  <c r="O50" i="4"/>
  <c r="O51" i="4"/>
  <c r="Z65" i="4"/>
  <c r="Z64" i="4"/>
  <c r="AQ54" i="4"/>
  <c r="AQ55" i="4"/>
  <c r="DA58" i="4"/>
  <c r="DA59" i="4"/>
  <c r="BT46" i="4"/>
  <c r="BT47" i="4"/>
  <c r="BP47" i="4"/>
  <c r="BP46" i="4"/>
  <c r="AN60" i="4"/>
  <c r="AN61" i="4"/>
  <c r="BP59" i="4"/>
  <c r="BP58" i="4"/>
  <c r="W58" i="4"/>
  <c r="W59" i="4"/>
  <c r="BA51" i="4"/>
  <c r="BA50" i="4"/>
  <c r="BN65" i="4"/>
  <c r="BN64" i="4"/>
  <c r="S61" i="4"/>
  <c r="S60" i="4"/>
  <c r="BH61" i="4"/>
  <c r="BH60" i="4"/>
  <c r="CX51" i="4"/>
  <c r="CX50" i="4"/>
  <c r="AF45" i="4"/>
  <c r="AF44" i="4"/>
  <c r="AR61" i="4"/>
  <c r="AR60" i="4"/>
  <c r="AG60" i="4"/>
  <c r="AG61" i="4"/>
  <c r="G55" i="4"/>
  <c r="G54" i="4"/>
  <c r="AY63" i="4"/>
  <c r="AY62" i="4"/>
  <c r="CN61" i="4"/>
  <c r="CN60" i="4"/>
  <c r="BL48" i="4"/>
  <c r="BL49" i="4"/>
  <c r="AV57" i="4"/>
  <c r="AV56" i="4"/>
  <c r="AN50" i="4"/>
  <c r="AN51" i="4"/>
  <c r="AN42" i="4"/>
  <c r="AN43" i="4"/>
  <c r="AS53" i="4"/>
  <c r="AS52" i="4"/>
  <c r="AG46" i="4"/>
  <c r="AG47" i="4"/>
  <c r="R48" i="4"/>
  <c r="R49" i="4"/>
  <c r="Y59" i="4"/>
  <c r="Y58" i="4"/>
  <c r="F47" i="4"/>
  <c r="F46" i="4"/>
  <c r="AT51" i="4"/>
  <c r="AT50" i="4"/>
  <c r="BU56" i="4"/>
  <c r="BU57" i="4"/>
  <c r="CJ55" i="4"/>
  <c r="CJ54" i="4"/>
  <c r="AZ59" i="4"/>
  <c r="AZ58" i="4"/>
  <c r="Z57" i="4"/>
  <c r="Z56" i="4"/>
  <c r="AP51" i="4"/>
  <c r="AP50" i="4"/>
  <c r="BM48" i="4"/>
  <c r="BM49" i="4"/>
  <c r="CF54" i="4"/>
  <c r="CF55" i="4"/>
  <c r="L55" i="4"/>
  <c r="L54" i="4"/>
  <c r="CF45" i="4"/>
  <c r="CF44" i="4"/>
  <c r="CJ62" i="4"/>
  <c r="CJ63" i="4"/>
  <c r="BS52" i="4"/>
  <c r="BS53" i="4"/>
  <c r="CI57" i="4"/>
  <c r="CI56" i="4"/>
  <c r="AN62" i="4"/>
  <c r="AN63" i="4"/>
  <c r="CI50" i="4"/>
  <c r="CI51" i="4"/>
  <c r="O58" i="4"/>
  <c r="O59" i="4"/>
  <c r="BU48" i="4"/>
  <c r="BU49" i="4"/>
  <c r="AH44" i="4"/>
  <c r="AH45" i="4"/>
  <c r="CJ49" i="4"/>
  <c r="CJ48" i="4"/>
  <c r="V62" i="4"/>
  <c r="V63" i="4"/>
  <c r="S46" i="4"/>
  <c r="S47" i="4"/>
  <c r="BU50" i="4"/>
  <c r="BU51" i="4"/>
  <c r="CY45" i="4"/>
  <c r="CY44" i="4"/>
  <c r="CK44" i="4"/>
  <c r="CK45" i="4"/>
  <c r="AZ48" i="4"/>
  <c r="AZ49" i="4"/>
  <c r="BH57" i="4"/>
  <c r="BH56" i="4"/>
  <c r="AN57" i="4"/>
  <c r="AN56" i="4"/>
  <c r="CQ62" i="4"/>
  <c r="CQ63" i="4"/>
  <c r="CS56" i="4"/>
  <c r="CS57" i="4"/>
  <c r="AG58" i="4"/>
  <c r="AG59" i="4"/>
  <c r="BB61" i="4"/>
  <c r="BB60" i="4"/>
  <c r="BJ62" i="4"/>
  <c r="BJ63" i="4"/>
  <c r="AA44" i="4"/>
  <c r="AA45" i="4"/>
  <c r="M45" i="4"/>
  <c r="M44" i="4"/>
  <c r="BO48" i="4"/>
  <c r="BO49" i="4"/>
  <c r="AU55" i="4"/>
  <c r="AU54" i="4"/>
  <c r="BK48" i="4"/>
  <c r="BK49" i="4"/>
  <c r="P55" i="4"/>
  <c r="P54" i="4"/>
  <c r="AQ52" i="4"/>
  <c r="AQ53" i="4"/>
  <c r="CM56" i="4"/>
  <c r="CM57" i="4"/>
  <c r="AT53" i="4"/>
  <c r="AT52" i="4"/>
  <c r="AK62" i="4"/>
  <c r="AK63" i="4"/>
  <c r="CD53" i="4"/>
  <c r="CD52" i="4"/>
  <c r="R56" i="4"/>
  <c r="R57" i="4"/>
  <c r="CN57" i="4"/>
  <c r="CN56" i="4"/>
  <c r="AB64" i="4"/>
  <c r="AB65" i="4"/>
  <c r="BL57" i="4"/>
  <c r="BL56" i="4"/>
  <c r="M57" i="4"/>
  <c r="M56" i="4"/>
  <c r="CD59" i="4"/>
  <c r="CD58" i="4"/>
  <c r="CQ65" i="4"/>
  <c r="CQ64" i="4"/>
  <c r="AC46" i="4"/>
  <c r="AC47" i="4"/>
  <c r="BI43" i="4"/>
  <c r="BI42" i="4"/>
  <c r="N49" i="4"/>
  <c r="N48" i="4"/>
  <c r="CT47" i="4"/>
  <c r="CT46" i="4"/>
  <c r="L59" i="4"/>
  <c r="L58" i="4"/>
  <c r="CR62" i="4"/>
  <c r="CR63" i="4"/>
  <c r="AD60" i="4"/>
  <c r="AD61" i="4"/>
  <c r="CL65" i="4"/>
  <c r="CL64" i="4"/>
  <c r="AW63" i="4"/>
  <c r="AW62" i="4"/>
  <c r="AM60" i="4"/>
  <c r="AM61" i="4"/>
  <c r="BK46" i="4"/>
  <c r="BK47" i="4"/>
  <c r="BN57" i="4"/>
  <c r="BN56" i="4"/>
  <c r="CU61" i="4"/>
  <c r="CU60" i="4"/>
  <c r="CR43" i="4"/>
  <c r="CR42" i="4"/>
  <c r="CD42" i="4"/>
  <c r="CD43" i="4"/>
  <c r="AI48" i="4"/>
  <c r="AI49" i="4"/>
  <c r="CK53" i="4"/>
  <c r="CK52" i="4"/>
  <c r="BF54" i="4"/>
  <c r="BF55" i="4"/>
  <c r="O55" i="4"/>
  <c r="O54" i="4"/>
  <c r="AE49" i="4"/>
  <c r="AE48" i="4"/>
  <c r="CG53" i="4"/>
  <c r="CG52" i="4"/>
  <c r="CB50" i="4"/>
  <c r="CB51" i="4"/>
  <c r="BJ55" i="4"/>
  <c r="BJ54" i="4"/>
  <c r="E62" i="4"/>
  <c r="E63" i="4"/>
  <c r="AB63" i="4"/>
  <c r="AB62" i="4"/>
  <c r="BC55" i="4"/>
  <c r="BC54" i="4"/>
  <c r="DA55" i="4"/>
  <c r="DA54" i="4"/>
  <c r="CW54" i="4"/>
  <c r="CW55" i="4"/>
  <c r="CE64" i="4"/>
  <c r="CE65" i="4"/>
  <c r="BF49" i="4"/>
  <c r="BF48" i="4"/>
  <c r="AC59" i="4"/>
  <c r="AC58" i="4"/>
  <c r="CZ65" i="4"/>
  <c r="CZ64" i="4"/>
  <c r="CH59" i="4"/>
  <c r="CH58" i="4"/>
  <c r="AO46" i="4"/>
  <c r="AO47" i="4"/>
  <c r="CB53" i="4"/>
  <c r="CB52" i="4"/>
  <c r="BX57" i="4"/>
  <c r="BX56" i="4"/>
  <c r="X65" i="4"/>
  <c r="X64" i="4"/>
  <c r="CE58" i="4"/>
  <c r="CE59" i="4"/>
  <c r="BT42" i="4"/>
  <c r="BT43" i="4"/>
  <c r="E46" i="4"/>
  <c r="E47" i="4"/>
  <c r="AG65" i="4"/>
  <c r="AG64" i="4"/>
  <c r="AB61" i="4"/>
  <c r="AB60" i="4"/>
  <c r="CC65" i="4"/>
  <c r="CC64" i="4"/>
  <c r="AA48" i="4"/>
  <c r="AA49" i="4"/>
  <c r="AK43" i="4"/>
  <c r="AK42" i="4"/>
  <c r="BR52" i="4"/>
  <c r="BR53" i="4"/>
  <c r="CT53" i="4"/>
  <c r="CT52" i="4"/>
  <c r="W62" i="4"/>
  <c r="W63" i="4"/>
  <c r="CF51" i="4"/>
  <c r="CF50" i="4"/>
  <c r="AA51" i="4"/>
  <c r="AA50" i="4"/>
  <c r="L53" i="4"/>
  <c r="L52" i="4"/>
  <c r="CK63" i="4"/>
  <c r="CK62" i="4"/>
  <c r="G62" i="4"/>
  <c r="G63" i="4"/>
  <c r="CK65" i="4"/>
  <c r="CK64" i="4"/>
  <c r="BE49" i="4"/>
  <c r="BE48" i="4"/>
  <c r="AJ59" i="4"/>
  <c r="AJ58" i="4"/>
  <c r="CR49" i="4"/>
  <c r="CR48" i="4"/>
  <c r="AA47" i="4"/>
  <c r="AA46" i="4"/>
  <c r="G58" i="4"/>
  <c r="G59" i="4"/>
  <c r="CB57" i="4"/>
  <c r="CB56" i="4"/>
  <c r="N64" i="4"/>
  <c r="N65" i="4"/>
  <c r="S63" i="4"/>
  <c r="S62" i="4"/>
  <c r="BI55" i="4"/>
  <c r="BI54" i="4"/>
  <c r="BC62" i="4"/>
  <c r="BC63" i="4"/>
  <c r="AI44" i="4"/>
  <c r="AI45" i="4"/>
  <c r="V49" i="4"/>
  <c r="V48" i="4"/>
  <c r="CF64" i="4"/>
  <c r="CF65" i="4"/>
  <c r="BW58" i="4"/>
  <c r="BW59" i="4"/>
  <c r="AC64" i="4"/>
  <c r="AC65" i="4"/>
  <c r="CM46" i="4"/>
  <c r="CM47" i="4"/>
  <c r="AO63" i="4"/>
  <c r="AO62" i="4"/>
  <c r="CE63" i="4"/>
  <c r="CE62" i="4"/>
  <c r="AL61" i="4"/>
  <c r="AL60" i="4"/>
  <c r="BN44" i="4"/>
  <c r="BN45" i="4"/>
  <c r="AY46" i="4"/>
  <c r="AY47" i="4"/>
  <c r="BY59" i="4"/>
  <c r="BY58" i="4"/>
  <c r="AJ45" i="4"/>
  <c r="AJ44" i="4"/>
  <c r="BT58" i="4"/>
  <c r="BT59" i="4"/>
  <c r="AE52" i="4"/>
  <c r="AE53" i="4"/>
  <c r="AZ52" i="4"/>
  <c r="AZ53" i="4"/>
  <c r="BA48" i="4"/>
  <c r="BA49" i="4"/>
  <c r="CS65" i="4"/>
  <c r="CS64" i="4"/>
  <c r="AE46" i="4"/>
  <c r="AE47" i="4"/>
  <c r="CU53" i="4"/>
  <c r="CU52" i="4"/>
  <c r="BI62" i="4"/>
  <c r="BI63" i="4"/>
  <c r="BV42" i="4"/>
  <c r="BV43" i="4"/>
  <c r="BQ59" i="4"/>
  <c r="BQ58" i="4"/>
  <c r="CV63" i="4"/>
  <c r="CV62" i="4"/>
  <c r="CW46" i="4"/>
  <c r="CW47" i="4"/>
  <c r="AL51" i="4"/>
  <c r="AL50" i="4"/>
  <c r="CW43" i="4"/>
  <c r="CW42" i="4"/>
  <c r="BU63" i="4"/>
  <c r="BU62" i="4"/>
  <c r="F59" i="4"/>
  <c r="F58" i="4"/>
  <c r="AB54" i="4"/>
  <c r="AB55" i="4"/>
  <c r="CR45" i="4"/>
  <c r="CR44" i="4"/>
  <c r="CY62" i="4"/>
  <c r="CY63" i="4"/>
  <c r="K61" i="4"/>
  <c r="K60" i="4"/>
  <c r="AQ59" i="4"/>
  <c r="AQ58" i="4"/>
  <c r="CN46" i="4"/>
  <c r="CN47" i="4"/>
  <c r="CW48" i="4"/>
  <c r="CW49" i="4"/>
  <c r="AX63" i="4"/>
  <c r="AX62" i="4"/>
  <c r="BM42" i="4"/>
  <c r="BM43" i="4"/>
  <c r="O45" i="4"/>
  <c r="O44" i="4"/>
  <c r="CX43" i="4"/>
  <c r="CX42" i="4"/>
  <c r="BC48" i="4"/>
  <c r="BC49" i="4"/>
  <c r="H55" i="4"/>
  <c r="H54" i="4"/>
  <c r="AA53" i="4"/>
  <c r="AA52" i="4"/>
  <c r="AO42" i="4"/>
  <c r="AO43" i="4"/>
  <c r="CS46" i="4"/>
  <c r="CS47" i="4"/>
  <c r="AN58" i="4"/>
  <c r="AN59" i="4"/>
  <c r="AB45" i="4"/>
  <c r="AB44" i="4"/>
  <c r="CD49" i="4"/>
  <c r="CD48" i="4"/>
  <c r="AI54" i="4"/>
  <c r="AI55" i="4"/>
  <c r="CK59" i="4"/>
  <c r="CK58" i="4"/>
  <c r="AT43" i="4"/>
  <c r="AT42" i="4"/>
  <c r="BR46" i="4"/>
  <c r="BR47" i="4"/>
  <c r="BD47" i="4"/>
  <c r="BD46" i="4"/>
  <c r="I53" i="4"/>
  <c r="I52" i="4"/>
  <c r="CV51" i="4"/>
  <c r="CV50" i="4"/>
  <c r="AC48" i="4"/>
  <c r="AC49" i="4"/>
  <c r="AY56" i="4"/>
  <c r="AY57" i="4"/>
  <c r="CA60" i="4"/>
  <c r="CA61" i="4"/>
  <c r="AY50" i="4"/>
  <c r="AY51" i="4"/>
  <c r="AJ53" i="4"/>
  <c r="AJ52" i="4"/>
  <c r="AP42" i="4"/>
  <c r="AP43" i="4"/>
  <c r="AZ46" i="4"/>
  <c r="AZ47" i="4"/>
  <c r="E52" i="4"/>
  <c r="E53" i="4"/>
  <c r="CN51" i="4"/>
  <c r="CN50" i="4"/>
  <c r="U49" i="4"/>
  <c r="U48" i="4"/>
  <c r="AU57" i="4"/>
  <c r="AU56" i="4"/>
  <c r="CW61" i="4"/>
  <c r="CW60" i="4"/>
  <c r="S45" i="4"/>
  <c r="S44" i="4"/>
  <c r="CH55" i="4"/>
  <c r="CH54" i="4"/>
  <c r="AH63" i="4"/>
  <c r="AH62" i="4"/>
  <c r="CA50" i="4"/>
  <c r="CA51" i="4"/>
  <c r="J49" i="4"/>
  <c r="J48" i="4"/>
  <c r="J60" i="4"/>
  <c r="J61" i="4"/>
  <c r="P47" i="4"/>
  <c r="P46" i="4"/>
  <c r="K57" i="4"/>
  <c r="K56" i="4"/>
  <c r="BF45" i="4"/>
  <c r="BF44" i="4"/>
  <c r="BR62" i="4"/>
  <c r="BR63" i="4"/>
  <c r="CS50" i="4"/>
  <c r="CS51" i="4"/>
  <c r="P60" i="4"/>
  <c r="P61" i="4"/>
  <c r="AP53" i="4"/>
  <c r="AP52" i="4"/>
  <c r="CR60" i="4"/>
  <c r="CR61" i="4"/>
  <c r="CL47" i="4"/>
  <c r="CL46" i="4"/>
  <c r="BX47" i="4"/>
  <c r="BX46" i="4"/>
  <c r="AC53" i="4"/>
  <c r="AC52" i="4"/>
  <c r="AM52" i="4"/>
  <c r="AM53" i="4"/>
  <c r="BQ48" i="4"/>
  <c r="BQ49" i="4"/>
  <c r="BS56" i="4"/>
  <c r="BS57" i="4"/>
  <c r="X62" i="4"/>
  <c r="X63" i="4"/>
  <c r="R63" i="4"/>
  <c r="R62" i="4"/>
  <c r="Q47" i="4"/>
  <c r="Q46" i="4"/>
  <c r="BS51" i="4"/>
  <c r="BS50" i="4"/>
  <c r="AW42" i="4"/>
  <c r="AW43" i="4"/>
  <c r="CY46" i="4"/>
  <c r="CY47" i="4"/>
  <c r="BD52" i="4"/>
  <c r="BD53" i="4"/>
  <c r="I59" i="4"/>
  <c r="I58" i="4"/>
  <c r="CF57" i="4"/>
  <c r="CF56" i="4"/>
  <c r="AO48" i="4"/>
  <c r="AO49" i="4"/>
  <c r="BE56" i="4"/>
  <c r="BE57" i="4"/>
  <c r="BT55" i="4"/>
  <c r="BT54" i="4"/>
  <c r="Y60" i="4"/>
  <c r="Y61" i="4"/>
  <c r="AQ42" i="4"/>
  <c r="AQ43" i="4"/>
  <c r="R45" i="4"/>
  <c r="R44" i="4"/>
  <c r="BT49" i="4"/>
  <c r="BT48" i="4"/>
  <c r="CM61" i="4"/>
  <c r="CM60" i="4"/>
  <c r="CZ45" i="4"/>
  <c r="CZ44" i="4"/>
  <c r="BE50" i="4"/>
  <c r="BE51" i="4"/>
  <c r="J57" i="4"/>
  <c r="J56" i="4"/>
  <c r="CI45" i="4"/>
  <c r="CI44" i="4"/>
  <c r="BU44" i="4"/>
  <c r="BU45" i="4"/>
  <c r="AG48" i="4"/>
  <c r="AG49" i="4"/>
  <c r="BA56" i="4"/>
  <c r="BA57" i="4"/>
  <c r="BP54" i="4"/>
  <c r="BP55" i="4"/>
  <c r="U61" i="4"/>
  <c r="U60" i="4"/>
  <c r="AM42" i="4"/>
  <c r="AM43" i="4"/>
  <c r="AW52" i="4"/>
  <c r="AW53" i="4"/>
  <c r="AR63" i="4"/>
  <c r="AR62" i="4"/>
  <c r="AZ45" i="4"/>
  <c r="AZ44" i="4"/>
  <c r="BG54" i="4"/>
  <c r="BG55" i="4"/>
  <c r="L57" i="4"/>
  <c r="L56" i="4"/>
  <c r="CW62" i="4"/>
  <c r="CW63" i="4"/>
  <c r="H57" i="4"/>
  <c r="H56" i="4"/>
  <c r="CA62" i="4"/>
  <c r="CA63" i="4"/>
  <c r="BO45" i="4"/>
  <c r="BO44" i="4"/>
  <c r="CT63" i="4"/>
  <c r="CT62" i="4"/>
  <c r="F52" i="4"/>
  <c r="F53" i="4"/>
  <c r="AL49" i="4"/>
  <c r="AL48" i="4"/>
  <c r="AH60" i="4"/>
  <c r="AH61" i="4"/>
  <c r="CN64" i="4"/>
  <c r="CN65" i="4"/>
  <c r="BR64" i="4"/>
  <c r="BR65" i="4"/>
  <c r="J47" i="4"/>
  <c r="J46" i="4"/>
  <c r="CS44" i="4"/>
  <c r="CS45" i="4"/>
  <c r="AX50" i="4"/>
  <c r="AX51" i="4"/>
  <c r="BH59" i="4"/>
  <c r="BH58" i="4"/>
  <c r="AL44" i="4"/>
  <c r="AL45" i="4"/>
  <c r="CN48" i="4"/>
  <c r="CN49" i="4"/>
  <c r="AD62" i="4"/>
  <c r="AD63" i="4"/>
  <c r="W46" i="4"/>
  <c r="W47" i="4"/>
  <c r="BY50" i="4"/>
  <c r="BY51" i="4"/>
  <c r="AD57" i="4"/>
  <c r="AD56" i="4"/>
  <c r="Y54" i="4"/>
  <c r="Y55" i="4"/>
  <c r="K44" i="4"/>
  <c r="K45" i="4"/>
  <c r="CT43" i="4"/>
  <c r="CT42" i="4"/>
  <c r="AY48" i="4"/>
  <c r="AY49" i="4"/>
  <c r="BZ55" i="4"/>
  <c r="BZ54" i="4"/>
  <c r="S53" i="4"/>
  <c r="S52" i="4"/>
  <c r="AT59" i="4"/>
  <c r="AT58" i="4"/>
  <c r="S64" i="4"/>
  <c r="S65" i="4"/>
  <c r="AG42" i="4"/>
  <c r="AG43" i="4"/>
  <c r="AE55" i="4"/>
  <c r="AE54" i="4"/>
  <c r="AU49" i="4"/>
  <c r="AU48" i="4"/>
  <c r="CW53" i="4"/>
  <c r="CW52" i="4"/>
  <c r="BV54" i="4"/>
  <c r="BV55" i="4"/>
  <c r="K53" i="4"/>
  <c r="K52" i="4"/>
  <c r="AP59" i="4"/>
  <c r="AP58" i="4"/>
  <c r="I65" i="4"/>
  <c r="I64" i="4"/>
  <c r="AF46" i="4"/>
  <c r="AF47" i="4"/>
  <c r="BJ44" i="4"/>
  <c r="BJ45" i="4"/>
  <c r="CW51" i="4"/>
  <c r="CW50" i="4"/>
  <c r="U62" i="4"/>
  <c r="U63" i="4"/>
  <c r="CS53" i="4"/>
  <c r="CS52" i="4"/>
  <c r="AV49" i="4"/>
  <c r="AV48" i="4"/>
  <c r="CB45" i="4"/>
  <c r="CB44" i="4"/>
  <c r="AR57" i="4"/>
  <c r="AR56" i="4"/>
  <c r="AF57" i="4"/>
  <c r="AF56" i="4"/>
  <c r="CM63" i="4"/>
  <c r="CM62" i="4"/>
  <c r="BZ47" i="4"/>
  <c r="BZ46" i="4"/>
  <c r="BD58" i="4"/>
  <c r="BD59" i="4"/>
  <c r="AW58" i="4"/>
  <c r="AW59" i="4"/>
  <c r="BN60" i="4"/>
  <c r="BN61" i="4"/>
  <c r="BF47" i="4"/>
  <c r="BF46" i="4"/>
  <c r="AR46" i="4"/>
  <c r="AR47" i="4"/>
  <c r="CT50" i="4"/>
  <c r="CT51" i="4"/>
  <c r="BX51" i="4"/>
  <c r="BX50" i="4"/>
  <c r="E48" i="4"/>
  <c r="E49" i="4"/>
  <c r="AM57" i="4"/>
  <c r="AM56" i="4"/>
  <c r="CO61" i="4"/>
  <c r="CO60" i="4"/>
  <c r="BC60" i="4"/>
  <c r="BC61" i="4"/>
  <c r="CH45" i="4"/>
  <c r="CH44" i="4"/>
  <c r="AM51" i="4"/>
  <c r="AM50" i="4"/>
  <c r="BS46" i="4"/>
  <c r="BS47" i="4"/>
  <c r="X52" i="4"/>
  <c r="X53" i="4"/>
  <c r="BZ57" i="4"/>
  <c r="BZ56" i="4"/>
  <c r="T57" i="4"/>
  <c r="T56" i="4"/>
  <c r="AZ54" i="4"/>
  <c r="AZ55" i="4"/>
  <c r="Y56" i="4"/>
  <c r="Y57" i="4"/>
  <c r="N55" i="4"/>
  <c r="N54" i="4"/>
  <c r="CP59" i="4"/>
  <c r="CP58" i="4"/>
  <c r="K42" i="4"/>
  <c r="K43" i="4"/>
  <c r="CI43" i="4"/>
  <c r="CI42" i="4"/>
  <c r="AN49" i="4"/>
  <c r="AN48" i="4"/>
  <c r="AA61" i="4"/>
  <c r="AA60" i="4"/>
  <c r="BT45" i="4"/>
  <c r="BT44" i="4"/>
  <c r="Y50" i="4"/>
  <c r="Y51" i="4"/>
  <c r="CA55" i="4"/>
  <c r="CA54" i="4"/>
  <c r="BC45" i="4"/>
  <c r="BC44" i="4"/>
  <c r="AO44" i="4"/>
  <c r="AO45" i="4"/>
  <c r="U57" i="4"/>
  <c r="U56" i="4"/>
  <c r="CL59" i="4"/>
  <c r="CL58" i="4"/>
  <c r="G42" i="4"/>
  <c r="G43" i="4"/>
  <c r="V50" i="4"/>
  <c r="V51" i="4"/>
  <c r="BE47" i="4"/>
  <c r="BE46" i="4"/>
  <c r="CR53" i="4"/>
  <c r="CR52" i="4"/>
  <c r="AG55" i="4"/>
  <c r="AG54" i="4"/>
  <c r="BQ62" i="4"/>
  <c r="BQ63" i="4"/>
  <c r="AU62" i="4"/>
  <c r="AU63" i="4"/>
  <c r="P42" i="4"/>
  <c r="P43" i="4"/>
  <c r="AU52" i="4"/>
  <c r="AU53" i="4"/>
  <c r="BK60" i="4"/>
  <c r="BK61" i="4"/>
  <c r="AQ51" i="4"/>
  <c r="AQ50" i="4"/>
  <c r="BW46" i="4"/>
  <c r="BW47" i="4"/>
  <c r="BS59" i="4"/>
  <c r="BS58" i="4"/>
  <c r="AL64" i="4"/>
  <c r="AL65" i="4"/>
  <c r="CW44" i="4"/>
  <c r="CW45" i="4"/>
  <c r="AT62" i="4"/>
  <c r="AT63" i="4"/>
  <c r="BO64" i="4"/>
  <c r="BO65" i="4"/>
  <c r="AR54" i="4"/>
  <c r="AR55" i="4"/>
  <c r="BP48" i="4"/>
  <c r="BP49" i="4"/>
  <c r="V59" i="4"/>
  <c r="V58" i="4"/>
  <c r="I46" i="4"/>
  <c r="I47" i="4"/>
  <c r="AV52" i="4"/>
  <c r="AV53" i="4"/>
  <c r="AS62" i="4"/>
  <c r="AS63" i="4"/>
  <c r="AL43" i="4"/>
  <c r="AL42" i="4"/>
  <c r="AE60" i="4"/>
  <c r="AE61" i="4"/>
  <c r="BN53" i="4"/>
  <c r="BN52" i="4"/>
  <c r="AH56" i="4"/>
  <c r="AH57" i="4"/>
  <c r="AJ64" i="4"/>
  <c r="AJ65" i="4"/>
  <c r="BG50" i="4"/>
  <c r="BG51" i="4"/>
  <c r="BB53" i="4"/>
  <c r="BB52" i="4"/>
  <c r="AZ64" i="4"/>
  <c r="AZ65" i="4"/>
  <c r="CX55" i="4"/>
  <c r="CX54" i="4"/>
  <c r="BF63" i="4"/>
  <c r="BF62" i="4"/>
  <c r="CM51" i="4"/>
  <c r="CM50" i="4"/>
  <c r="CX57" i="4"/>
  <c r="CX56" i="4"/>
  <c r="R60" i="4"/>
  <c r="R61" i="4"/>
  <c r="BJ64" i="4"/>
  <c r="BJ65" i="4"/>
  <c r="CQ60" i="4"/>
  <c r="CQ61" i="4"/>
  <c r="H79" i="1"/>
  <c r="H115" i="1"/>
  <c r="N115" i="1"/>
  <c r="I80" i="1"/>
  <c r="I116" i="1"/>
  <c r="O116" i="1"/>
  <c r="M73" i="1"/>
  <c r="M71" i="1"/>
  <c r="M72" i="1"/>
  <c r="G84" i="1"/>
  <c r="I81" i="1"/>
  <c r="I117" i="1"/>
  <c r="O117" i="1"/>
  <c r="H78" i="1"/>
  <c r="H114" i="1"/>
  <c r="N114" i="1"/>
  <c r="I76" i="1"/>
  <c r="I112" i="1"/>
  <c r="O112" i="1"/>
  <c r="D90" i="4"/>
  <c r="M79" i="4"/>
  <c r="N78" i="1"/>
  <c r="O74" i="1"/>
  <c r="N73" i="1"/>
  <c r="C69" i="4"/>
  <c r="N75" i="1"/>
  <c r="N71" i="1"/>
  <c r="C75" i="4"/>
  <c r="I72" i="4"/>
  <c r="D86" i="4"/>
  <c r="D75" i="4"/>
  <c r="N72" i="4"/>
  <c r="D74" i="4"/>
  <c r="M72" i="4"/>
  <c r="C73" i="4"/>
  <c r="I71" i="4"/>
  <c r="D89" i="4"/>
  <c r="N78" i="4"/>
  <c r="C77" i="4"/>
  <c r="C82" i="4"/>
  <c r="C72" i="4"/>
  <c r="H71" i="4"/>
  <c r="D91" i="4"/>
  <c r="N79" i="4"/>
  <c r="D70" i="4"/>
  <c r="M70" i="4"/>
  <c r="C80" i="4"/>
  <c r="H75" i="4"/>
  <c r="C79" i="4"/>
  <c r="I74" i="4"/>
  <c r="C87" i="4"/>
  <c r="D69" i="4"/>
  <c r="D72" i="4"/>
  <c r="M71" i="4"/>
  <c r="C88" i="4"/>
  <c r="H78" i="4"/>
  <c r="D76" i="4"/>
  <c r="D83" i="4"/>
  <c r="C71" i="4"/>
  <c r="I70" i="4"/>
  <c r="C81" i="4"/>
  <c r="I75" i="4"/>
  <c r="D68" i="4"/>
  <c r="C68" i="4"/>
  <c r="D78" i="4"/>
  <c r="M74" i="4"/>
  <c r="C78" i="4"/>
  <c r="H74" i="4"/>
  <c r="C74" i="4"/>
  <c r="H72" i="4"/>
  <c r="C85" i="4"/>
  <c r="I77" i="4"/>
  <c r="D84" i="4"/>
  <c r="M77" i="4"/>
  <c r="D73" i="4"/>
  <c r="N71" i="4"/>
  <c r="C86" i="4"/>
  <c r="D87" i="4"/>
  <c r="C70" i="4"/>
  <c r="H70" i="4"/>
  <c r="D82" i="4"/>
  <c r="C91" i="4"/>
  <c r="I79" i="4"/>
  <c r="D79" i="4"/>
  <c r="N74" i="4"/>
  <c r="C84" i="4"/>
  <c r="H77" i="4"/>
  <c r="C90" i="4"/>
  <c r="H79" i="4"/>
  <c r="D77" i="4"/>
  <c r="D71" i="4"/>
  <c r="N70" i="4"/>
  <c r="D85" i="4"/>
  <c r="N77" i="4"/>
  <c r="C89" i="4"/>
  <c r="I78" i="4"/>
  <c r="C83" i="4"/>
  <c r="G83" i="4"/>
  <c r="I80" i="4"/>
  <c r="D88" i="4"/>
  <c r="M78" i="4"/>
  <c r="D80" i="4"/>
  <c r="M75" i="4"/>
  <c r="C76" i="4"/>
  <c r="D81" i="4"/>
  <c r="N75" i="4"/>
  <c r="J74" i="1"/>
  <c r="J110" i="1"/>
  <c r="P110" i="1"/>
  <c r="J77" i="1"/>
  <c r="H77" i="1"/>
  <c r="O77" i="1"/>
  <c r="O70" i="1"/>
  <c r="J70" i="1"/>
  <c r="O76" i="4"/>
  <c r="G83" i="1"/>
  <c r="J69" i="4"/>
  <c r="H69" i="4"/>
  <c r="O73" i="4"/>
  <c r="O69" i="4"/>
  <c r="N80" i="4"/>
  <c r="J73" i="4"/>
  <c r="H73" i="4"/>
  <c r="J76" i="4"/>
  <c r="H76" i="4"/>
  <c r="G82" i="4"/>
  <c r="G84" i="4"/>
  <c r="I74" i="1"/>
  <c r="I77" i="1"/>
  <c r="M81" i="1"/>
  <c r="J113" i="1"/>
  <c r="P113" i="1"/>
  <c r="H74" i="1"/>
  <c r="N81" i="1"/>
  <c r="G85" i="1"/>
  <c r="H81" i="1"/>
  <c r="H117" i="1"/>
  <c r="N117" i="1"/>
  <c r="H70" i="1"/>
  <c r="I70" i="1"/>
  <c r="J106" i="1"/>
  <c r="P106" i="1"/>
  <c r="H80" i="4"/>
  <c r="M80" i="4"/>
  <c r="P80" i="4"/>
  <c r="I69" i="4"/>
  <c r="I73" i="4"/>
  <c r="I76" i="4"/>
  <c r="P81" i="1"/>
  <c r="B30" i="14"/>
  <c r="K80" i="4"/>
  <c r="B29" i="14"/>
  <c r="K81" i="1"/>
  <c r="I82" i="1"/>
  <c r="K117" i="1"/>
  <c r="Q117" i="1"/>
  <c r="H82" i="1"/>
  <c r="H81" i="4"/>
  <c r="I81" i="4"/>
</calcChain>
</file>

<file path=xl/comments1.xml><?xml version="1.0" encoding="utf-8"?>
<comments xmlns="http://schemas.openxmlformats.org/spreadsheetml/2006/main">
  <authors>
    <author>admin</author>
  </authors>
  <commentList>
    <comment ref="D69" authorId="0">
      <text>
        <r>
          <rPr>
            <b/>
            <sz val="8"/>
            <color indexed="81"/>
            <rFont val="Tahoma"/>
            <charset val="1"/>
          </rPr>
          <t>admin:</t>
        </r>
        <r>
          <rPr>
            <sz val="8"/>
            <color indexed="81"/>
            <rFont val="Tahoma"/>
            <charset val="1"/>
          </rPr>
          <t xml:space="preserve">
if you are using a representative trial you cannot get a SD for RMS</t>
        </r>
      </text>
    </comment>
  </commentList>
</comments>
</file>

<file path=xl/sharedStrings.xml><?xml version="1.0" encoding="utf-8"?>
<sst xmlns="http://schemas.openxmlformats.org/spreadsheetml/2006/main" count="810" uniqueCount="162">
  <si>
    <t>Normal</t>
  </si>
  <si>
    <t>PelvisAngles</t>
  </si>
  <si>
    <t>deg</t>
  </si>
  <si>
    <t>HipAngles</t>
  </si>
  <si>
    <t>KneeAngles</t>
  </si>
  <si>
    <t>AnkleAngles</t>
  </si>
  <si>
    <t>FootProgressAngles</t>
  </si>
  <si>
    <t>LPelvisAngles</t>
  </si>
  <si>
    <t>RPelvisAngles</t>
  </si>
  <si>
    <t>LHipAngles</t>
  </si>
  <si>
    <t>RHipAngles</t>
  </si>
  <si>
    <t>LKneeAngles</t>
  </si>
  <si>
    <t>RKneeAngles</t>
  </si>
  <si>
    <t>LAnkleAngles</t>
  </si>
  <si>
    <t>RAnkleAngles</t>
  </si>
  <si>
    <t>LFootProgressAngles</t>
  </si>
  <si>
    <t>RFootProgressAngles</t>
  </si>
  <si>
    <t>RMS</t>
  </si>
  <si>
    <t>Average RMS</t>
  </si>
  <si>
    <t>Left GPS</t>
  </si>
  <si>
    <t>Right GPS</t>
  </si>
  <si>
    <t>Overall GPS</t>
  </si>
  <si>
    <t>Pelvic Tilt</t>
  </si>
  <si>
    <t>Pelvis</t>
  </si>
  <si>
    <t>Left</t>
  </si>
  <si>
    <t>Hip Flex</t>
  </si>
  <si>
    <t>Right</t>
  </si>
  <si>
    <t>Knee Flex</t>
  </si>
  <si>
    <t>Pelvic Obl</t>
  </si>
  <si>
    <t>Hip Abd</t>
  </si>
  <si>
    <t>Pelvc Rot</t>
  </si>
  <si>
    <t>Foot Abd</t>
  </si>
  <si>
    <t>Foot Prog</t>
  </si>
  <si>
    <t>AVERAGE</t>
  </si>
  <si>
    <t>Standard Deviation</t>
  </si>
  <si>
    <t>GPS</t>
  </si>
  <si>
    <t>Overall</t>
  </si>
  <si>
    <t>Hip Rot</t>
  </si>
  <si>
    <t>Knee Valg</t>
  </si>
  <si>
    <t>Ankle Dors</t>
  </si>
  <si>
    <t>1. In Polygon, click on "Global Kinematics" link to open example trials</t>
  </si>
  <si>
    <t>2. Remove average trace (right click - "Remove all traces" - select the average trace)</t>
  </si>
  <si>
    <t>3. Click on "graph view" - "ascii to clipboard" (or else CTRL K)</t>
  </si>
  <si>
    <t>For one visit with no comparisons:</t>
  </si>
  <si>
    <t>Comp Right</t>
  </si>
  <si>
    <t>Comp Left</t>
  </si>
  <si>
    <t>Comp Pelvis</t>
  </si>
  <si>
    <t>Comp Overall</t>
  </si>
  <si>
    <t>NB - if there is no example trial (ie data classified as variable) then do not do GPS caculation</t>
  </si>
  <si>
    <t>Author: JS</t>
  </si>
  <si>
    <t>Date: June 2011</t>
  </si>
  <si>
    <t>RBelfastPelvisAngles</t>
  </si>
  <si>
    <t>LBelfastPelvisAngles</t>
  </si>
  <si>
    <t>OGL_13-16Girls_v1.pxd</t>
  </si>
  <si>
    <t>PelvisAngles(Tilt)</t>
  </si>
  <si>
    <t>HipAngles(Flx/Ext)</t>
  </si>
  <si>
    <t>KneeAngles(Flx/Ext)</t>
  </si>
  <si>
    <t>AnkleAngles(Dorsi/Plantar)</t>
  </si>
  <si>
    <t>PelvisAngles(Obliquity)</t>
  </si>
  <si>
    <t>HipAngles(Ab/Add)</t>
  </si>
  <si>
    <t>KneeAngles(Valg/Var)</t>
  </si>
  <si>
    <t>PelvisAngles(Rotation)</t>
  </si>
  <si>
    <t>HipAngles(Rotation)</t>
  </si>
  <si>
    <t>KneeAngles(Rotation)</t>
  </si>
  <si>
    <t>AnkleAngles(Ab/Add)</t>
  </si>
  <si>
    <t>FootProgressAngles(Rotation)</t>
  </si>
  <si>
    <t>OGL_13-16Boys_v1.pxd</t>
  </si>
  <si>
    <t>OGL_10-12Girls_v1.pxd</t>
  </si>
  <si>
    <t>OGL_10-12Boys_v1.pxd</t>
  </si>
  <si>
    <t>OGL_8-9Children_v1.pxd</t>
  </si>
  <si>
    <t>OGL_5-7Children_v1.pxd</t>
  </si>
  <si>
    <t>SEX (M/F):</t>
  </si>
  <si>
    <t>AGE:</t>
  </si>
  <si>
    <t>Mean data for each group of normal subjects</t>
  </si>
  <si>
    <t>Normal group</t>
  </si>
  <si>
    <t>Code</t>
  </si>
  <si>
    <t>File</t>
  </si>
  <si>
    <t>Adult_Male_Oct08.pxd</t>
  </si>
  <si>
    <t>Adult_Female_Oct08.pxd</t>
  </si>
  <si>
    <t>Normal data set to use calculations</t>
  </si>
  <si>
    <t>age</t>
  </si>
  <si>
    <t>gender</t>
  </si>
  <si>
    <t>age group</t>
  </si>
  <si>
    <t>from 'current' sheet</t>
  </si>
  <si>
    <t>calculated</t>
  </si>
  <si>
    <t>Normal reference data to use</t>
  </si>
  <si>
    <t>ref data set to use:</t>
  </si>
  <si>
    <t>OGL_3-4Children_v1.pxd</t>
  </si>
  <si>
    <t>PelvicTilt</t>
  </si>
  <si>
    <t>LHipFlex</t>
  </si>
  <si>
    <t>RHipFlex</t>
  </si>
  <si>
    <t>LKneeFlex</t>
  </si>
  <si>
    <t>RKneeFlex</t>
  </si>
  <si>
    <t>LAnkleFlex</t>
  </si>
  <si>
    <t>RAnkleFlex</t>
  </si>
  <si>
    <t>LHipAbd</t>
  </si>
  <si>
    <t>RHipAbd</t>
  </si>
  <si>
    <t>LFootAbd</t>
  </si>
  <si>
    <t>RFootAdb</t>
  </si>
  <si>
    <t>LFootProg</t>
  </si>
  <si>
    <t>RFootProg</t>
  </si>
  <si>
    <t>L GPS</t>
  </si>
  <si>
    <t>R GPS</t>
  </si>
  <si>
    <t>mean</t>
  </si>
  <si>
    <t>stdev</t>
  </si>
  <si>
    <t>standard deviation</t>
  </si>
  <si>
    <t>Normal Values</t>
  </si>
  <si>
    <t>LKneeVal</t>
  </si>
  <si>
    <t>RKneeVal</t>
  </si>
  <si>
    <t>PelvicObl</t>
  </si>
  <si>
    <t>PelvicRot</t>
  </si>
  <si>
    <t>LThighRot</t>
  </si>
  <si>
    <t>RThighRot</t>
  </si>
  <si>
    <t>Normal GPS data for comparison</t>
  </si>
  <si>
    <t>Current-Normal</t>
  </si>
  <si>
    <t>not less than zero</t>
  </si>
  <si>
    <t>Pelvic Rot</t>
  </si>
  <si>
    <t>If the data goes off the scale</t>
  </si>
  <si>
    <t>4. R click over Y axis - format - axis - set maximum to same as main graph, set the major &amp; minor unit to this value too</t>
  </si>
  <si>
    <t>3. R click - chart options - axes - tick value (Y) axis</t>
  </si>
  <si>
    <t xml:space="preserve">2. R click on the graph - send to back (this brings the normal data back to the front) </t>
  </si>
  <si>
    <t>1. R click on the graph - send to back (this will bring the main graph to the front). R click over the Y axis - format axis - tick box to set maximum to auto - note this number</t>
  </si>
  <si>
    <t>5. R click on Y axis - clear</t>
  </si>
  <si>
    <t>6. Should now look good and have full data viewable</t>
  </si>
  <si>
    <r>
      <t xml:space="preserve">5. In the 'current; tab insert the patient's age &amp; gender in the yellow highlighted boxes. </t>
    </r>
    <r>
      <rPr>
        <b/>
        <sz val="10"/>
        <rFont val="Arial"/>
        <family val="2"/>
      </rPr>
      <t>THIS IS IMPORTANT</t>
    </r>
    <r>
      <rPr>
        <sz val="10"/>
        <rFont val="Arial"/>
      </rPr>
      <t xml:space="preserve"> as it uses this to select the correct data for comparison</t>
    </r>
  </si>
  <si>
    <t>This visit</t>
  </si>
  <si>
    <t>Comp</t>
  </si>
  <si>
    <t>* selects age group based on age (cell B3)*</t>
  </si>
  <si>
    <t>*selects reference data set to use (each data set given a number for later calculation)</t>
  </si>
  <si>
    <t xml:space="preserve">*chooses refernce data to use based on </t>
  </si>
  <si>
    <t>7.  Paste in Powerpoint, crop to appropriate size, right click on graph and 'save as picture'. Save as JPEG with name 'code GPS' in PG report folder</t>
  </si>
  <si>
    <t>8. Import JPEG into PG report and hyperlink  to 'GPS' link</t>
  </si>
  <si>
    <t xml:space="preserve">6. Go to the "Current graph" tab.  Click on 'Find &amp; Select' - 'Select Objects'  &amp; select the graph. </t>
  </si>
  <si>
    <t>C1230B04.c3d</t>
  </si>
  <si>
    <t>C1230B08.c3d</t>
  </si>
  <si>
    <t>Last Checked: 04/2013 AL</t>
  </si>
  <si>
    <t>f</t>
  </si>
  <si>
    <t>C1110C09.c3d</t>
  </si>
  <si>
    <t>C1110C10.c3d</t>
  </si>
  <si>
    <t>Movement Analysis Profile  (comparison with AFOs)</t>
  </si>
  <si>
    <t>Movement Analysis Profile  (comparison with previous)</t>
  </si>
  <si>
    <t>Movement Analysis Profile  (comparison with pre-op)</t>
  </si>
  <si>
    <t>pre-op</t>
  </si>
  <si>
    <t>Graph Title Chosen:</t>
  </si>
  <si>
    <t>previous</t>
  </si>
  <si>
    <t>Paste Here</t>
  </si>
  <si>
    <t>To compare barefoot with AFOs, previous visit or pre-op visit</t>
  </si>
  <si>
    <t>1. Follow steps 1-4 in the instructions 'For one visit with no comparisons'</t>
  </si>
  <si>
    <t>4. Open 8.20 GPS Calculation - Right click "paste" into cell A17 on the "Current" tab (where it says "Paste Here" in the yellow highlighted cell)</t>
  </si>
  <si>
    <t>2. Open 8.20 GPS Calculation - Right click and "paste into cell A16 on the "Comp AFO prev" tab (where it says "Paste Here" in the yellow highlighted cell)</t>
  </si>
  <si>
    <t>6. Import JPEG into PG report and hyperlink  to 'GPS comp AFO/prev' link</t>
  </si>
  <si>
    <t>5. Paste in Powerpoint, crop to appropriate size, right click on graph and 'save as picture'. Save as JPEG with name 'code GPS comp AFO/prev' in PG report folder</t>
  </si>
  <si>
    <t xml:space="preserve">4. Go to the "Comparison Graph" tab.  Click on 'Find &amp; Select' - 'Select Objects'  &amp; select the graph. </t>
  </si>
  <si>
    <r>
      <t xml:space="preserve">Enter </t>
    </r>
    <r>
      <rPr>
        <b/>
        <sz val="10"/>
        <rFont val="Arial"/>
        <family val="2"/>
      </rPr>
      <t>AFO</t>
    </r>
    <r>
      <rPr>
        <sz val="10"/>
        <rFont val="Arial"/>
      </rPr>
      <t xml:space="preserve">, </t>
    </r>
    <r>
      <rPr>
        <b/>
        <sz val="10"/>
        <rFont val="Arial"/>
        <family val="2"/>
      </rPr>
      <t>previous</t>
    </r>
    <r>
      <rPr>
        <sz val="10"/>
        <rFont val="Arial"/>
      </rPr>
      <t xml:space="preserve">, or </t>
    </r>
    <r>
      <rPr>
        <b/>
        <sz val="10"/>
        <rFont val="Arial"/>
        <family val="2"/>
      </rPr>
      <t>pre-op</t>
    </r>
    <r>
      <rPr>
        <sz val="10"/>
        <rFont val="Arial"/>
      </rPr>
      <t xml:space="preserve"> to edit graph title</t>
    </r>
  </si>
  <si>
    <t>AFO</t>
  </si>
  <si>
    <r>
      <t xml:space="preserve">3. Edit the highlighted cell E14 by entering either </t>
    </r>
    <r>
      <rPr>
        <b/>
        <sz val="10"/>
        <rFont val="Arial"/>
        <family val="2"/>
      </rPr>
      <t xml:space="preserve">AFO </t>
    </r>
    <r>
      <rPr>
        <sz val="10"/>
        <rFont val="Arial"/>
      </rPr>
      <t xml:space="preserve">or </t>
    </r>
    <r>
      <rPr>
        <b/>
        <sz val="10"/>
        <rFont val="Arial"/>
        <family val="2"/>
      </rPr>
      <t>previous</t>
    </r>
    <r>
      <rPr>
        <sz val="10"/>
        <rFont val="Arial"/>
      </rPr>
      <t xml:space="preserve"> or </t>
    </r>
    <r>
      <rPr>
        <b/>
        <sz val="10"/>
        <rFont val="Arial"/>
        <family val="2"/>
      </rPr>
      <t xml:space="preserve">pre-op </t>
    </r>
    <r>
      <rPr>
        <sz val="10"/>
        <rFont val="Arial"/>
      </rPr>
      <t>to select the appropriate graph title</t>
    </r>
  </si>
  <si>
    <t>Version: 5.0</t>
  </si>
  <si>
    <t>SQUARED DIFF</t>
  </si>
  <si>
    <t>GPS calculation incorrect. Now uses RMS calculation</t>
  </si>
  <si>
    <t>No SD for patient included, since we only have a representative trial</t>
  </si>
  <si>
    <t>File converted from .xlst to .xlsx for matlab reading</t>
  </si>
  <si>
    <t>Last Checked: 05/2013 Phil 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</si>
</sst>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Verdana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0" fillId="0" borderId="2" xfId="0" applyNumberFormat="1" applyBorder="1"/>
    <xf numFmtId="0" fontId="2" fillId="0" borderId="3" xfId="0" applyFont="1" applyBorder="1"/>
    <xf numFmtId="164" fontId="0" fillId="0" borderId="4" xfId="0" applyNumberFormat="1" applyBorder="1"/>
    <xf numFmtId="0" fontId="2" fillId="0" borderId="5" xfId="0" applyFont="1" applyBorder="1"/>
    <xf numFmtId="164" fontId="0" fillId="0" borderId="6" xfId="0" applyNumberFormat="1" applyBorder="1"/>
    <xf numFmtId="0" fontId="1" fillId="0" borderId="7" xfId="0" applyFont="1" applyBorder="1"/>
    <xf numFmtId="0" fontId="0" fillId="0" borderId="7" xfId="0" applyBorder="1"/>
    <xf numFmtId="164" fontId="0" fillId="0" borderId="7" xfId="0" applyNumberFormat="1" applyBorder="1"/>
    <xf numFmtId="0" fontId="0" fillId="0" borderId="7" xfId="0" applyFill="1" applyBorder="1"/>
    <xf numFmtId="16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2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3" fillId="0" borderId="11" xfId="0" applyFont="1" applyBorder="1"/>
    <xf numFmtId="164" fontId="0" fillId="0" borderId="11" xfId="0" applyNumberFormat="1" applyBorder="1"/>
    <xf numFmtId="0" fontId="3" fillId="0" borderId="12" xfId="0" applyFont="1" applyBorder="1"/>
    <xf numFmtId="164" fontId="0" fillId="0" borderId="12" xfId="0" applyNumberForma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0" fillId="0" borderId="13" xfId="0" applyFill="1" applyBorder="1"/>
    <xf numFmtId="0" fontId="1" fillId="2" borderId="14" xfId="0" applyFont="1" applyFill="1" applyBorder="1"/>
    <xf numFmtId="0" fontId="5" fillId="0" borderId="0" xfId="0" applyFont="1"/>
    <xf numFmtId="164" fontId="3" fillId="0" borderId="0" xfId="0" applyNumberFormat="1" applyFont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3" fillId="4" borderId="0" xfId="0" applyFont="1" applyFill="1"/>
    <xf numFmtId="0" fontId="8" fillId="0" borderId="0" xfId="0" applyFont="1" applyAlignment="1">
      <alignment horizontal="left" vertical="center" readingOrder="1"/>
    </xf>
    <xf numFmtId="0" fontId="0" fillId="5" borderId="0" xfId="0" applyFill="1"/>
    <xf numFmtId="164" fontId="2" fillId="5" borderId="0" xfId="0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Movement Analysis Profile - Example Trials</a:t>
            </a:r>
          </a:p>
        </c:rich>
      </c:tx>
      <c:layout>
        <c:manualLayout>
          <c:xMode val="edge"/>
          <c:yMode val="edge"/>
          <c:x val="0.113573407202216"/>
          <c:y val="1.97530864197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27700831024904E-2"/>
          <c:y val="0.101234812005237"/>
          <c:w val="0.80055401662049896"/>
          <c:h val="0.66172999066838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Current!$H$69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Current!$H$70:$H$82</c:f>
              <c:numCache>
                <c:formatCode>0.0</c:formatCode>
                <c:ptCount val="13"/>
                <c:pt idx="0">
                  <c:v>6.9477306620051351</c:v>
                </c:pt>
                <c:pt idx="1">
                  <c:v>9.3408389493250432</c:v>
                </c:pt>
                <c:pt idx="2">
                  <c:v>19.269049020346461</c:v>
                </c:pt>
                <c:pt idx="3">
                  <c:v>7.5171499071150381</c:v>
                </c:pt>
                <c:pt idx="4">
                  <c:v>3.3217841312948888</c:v>
                </c:pt>
                <c:pt idx="5">
                  <c:v>4.1044237955003258</c:v>
                </c:pt>
                <c:pt idx="6">
                  <c:v>6.4211916324151268</c:v>
                </c:pt>
                <c:pt idx="7">
                  <c:v>11.72630522630898</c:v>
                </c:pt>
                <c:pt idx="8">
                  <c:v>7.0178688974278476</c:v>
                </c:pt>
                <c:pt idx="9">
                  <c:v>6.0641260346695001</c:v>
                </c:pt>
                <c:pt idx="10">
                  <c:v>7.2326254083167969</c:v>
                </c:pt>
                <c:pt idx="11">
                  <c:v>8.2693300627089243</c:v>
                </c:pt>
                <c:pt idx="12">
                  <c:v>9.231584133913028</c:v>
                </c:pt>
              </c:numCache>
            </c:numRef>
          </c:val>
        </c:ser>
        <c:ser>
          <c:idx val="1"/>
          <c:order val="1"/>
          <c:tx>
            <c:strRef>
              <c:f>Current!$I$69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2"/>
              <c:layout>
                <c:manualLayout>
                  <c:x val="8.2083887713481699E-2"/>
                  <c:y val="-2.0978030004766599E-2"/>
                </c:manualLayout>
              </c:layout>
              <c:spPr>
                <a:noFill/>
                <a:ln w="12700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Current!$I$70:$I$82</c:f>
              <c:numCache>
                <c:formatCode>0.0</c:formatCode>
                <c:ptCount val="13"/>
                <c:pt idx="0">
                  <c:v>6.9477306620051351</c:v>
                </c:pt>
                <c:pt idx="1">
                  <c:v>12.693558512992812</c:v>
                </c:pt>
                <c:pt idx="2">
                  <c:v>22.152894180317759</c:v>
                </c:pt>
                <c:pt idx="3">
                  <c:v>7.987207664270298</c:v>
                </c:pt>
                <c:pt idx="4">
                  <c:v>3.3217841312948888</c:v>
                </c:pt>
                <c:pt idx="5">
                  <c:v>6.260315375758668</c:v>
                </c:pt>
                <c:pt idx="6">
                  <c:v>7.4395466273020974</c:v>
                </c:pt>
                <c:pt idx="7">
                  <c:v>11.72630522630898</c:v>
                </c:pt>
                <c:pt idx="8">
                  <c:v>15.63300802979084</c:v>
                </c:pt>
                <c:pt idx="9">
                  <c:v>7.074229132688747</c:v>
                </c:pt>
                <c:pt idx="10">
                  <c:v>12.895177738631254</c:v>
                </c:pt>
                <c:pt idx="11">
                  <c:v>10.19383820511713</c:v>
                </c:pt>
                <c:pt idx="12">
                  <c:v>9.231584133913028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6098688"/>
        <c:axId val="86100224"/>
      </c:barChart>
      <c:catAx>
        <c:axId val="860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0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100224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RMS difference (deg)</a:t>
                </a:r>
              </a:p>
            </c:rich>
          </c:tx>
          <c:layout>
            <c:manualLayout>
              <c:xMode val="edge"/>
              <c:yMode val="edge"/>
              <c:x val="6.9252077562326902E-3"/>
              <c:y val="0.24197582709568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98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38227146814395"/>
          <c:y val="1.97530864197531E-2"/>
          <c:w val="0.137119113573407"/>
          <c:h val="7.90126049058683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20174890018496E-2"/>
          <c:y val="0.100985343126231"/>
          <c:w val="0.79944782947547899"/>
          <c:h val="0.66256237319404898"/>
        </c:manualLayout>
      </c:layout>
      <c:barChart>
        <c:barDir val="col"/>
        <c:grouping val="stacked"/>
        <c:varyColors val="0"/>
        <c:ser>
          <c:idx val="4"/>
          <c:order val="0"/>
          <c:tx>
            <c:v>Normal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Current!$P$89:$P$101</c:f>
                <c:numCache>
                  <c:formatCode>General</c:formatCode>
                  <c:ptCount val="13"/>
                  <c:pt idx="0">
                    <c:v>2.4492468012843229</c:v>
                  </c:pt>
                  <c:pt idx="1">
                    <c:v>3.5097175312445978</c:v>
                  </c:pt>
                  <c:pt idx="2">
                    <c:v>2.0099381259530862</c:v>
                  </c:pt>
                  <c:pt idx="3">
                    <c:v>0.86264592375593052</c:v>
                  </c:pt>
                  <c:pt idx="4">
                    <c:v>0.42836026976484087</c:v>
                  </c:pt>
                  <c:pt idx="5">
                    <c:v>0.77774336472266503</c:v>
                  </c:pt>
                  <c:pt idx="6">
                    <c:v>0.95075443320305786</c:v>
                  </c:pt>
                  <c:pt idx="7">
                    <c:v>0.81565822991648818</c:v>
                  </c:pt>
                  <c:pt idx="8">
                    <c:v>1.9538008625898682</c:v>
                  </c:pt>
                  <c:pt idx="9">
                    <c:v>2.1022047072590877</c:v>
                  </c:pt>
                  <c:pt idx="10">
                    <c:v>3.2444451252054956</c:v>
                  </c:pt>
                  <c:pt idx="11">
                    <c:v>0.8571241174790849</c:v>
                  </c:pt>
                  <c:pt idx="12">
                    <c:v>0.8571241174790849</c:v>
                  </c:pt>
                </c:numCache>
              </c:numRef>
            </c:plus>
            <c:minus>
              <c:numRef>
                <c:f>Current!$P$89:$P$101</c:f>
                <c:numCache>
                  <c:formatCode>General</c:formatCode>
                  <c:ptCount val="13"/>
                  <c:pt idx="0">
                    <c:v>2.4492468012843229</c:v>
                  </c:pt>
                  <c:pt idx="1">
                    <c:v>3.5097175312445978</c:v>
                  </c:pt>
                  <c:pt idx="2">
                    <c:v>2.0099381259530862</c:v>
                  </c:pt>
                  <c:pt idx="3">
                    <c:v>0.86264592375593052</c:v>
                  </c:pt>
                  <c:pt idx="4">
                    <c:v>0.42836026976484087</c:v>
                  </c:pt>
                  <c:pt idx="5">
                    <c:v>0.77774336472266503</c:v>
                  </c:pt>
                  <c:pt idx="6">
                    <c:v>0.95075443320305786</c:v>
                  </c:pt>
                  <c:pt idx="7">
                    <c:v>0.81565822991648818</c:v>
                  </c:pt>
                  <c:pt idx="8">
                    <c:v>1.9538008625898682</c:v>
                  </c:pt>
                  <c:pt idx="9">
                    <c:v>2.1022047072590877</c:v>
                  </c:pt>
                  <c:pt idx="10">
                    <c:v>3.2444451252054956</c:v>
                  </c:pt>
                  <c:pt idx="11">
                    <c:v>0.8571241174790849</c:v>
                  </c:pt>
                  <c:pt idx="12">
                    <c:v>0.8571241174790849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Current!$K$89:$K$101</c:f>
              <c:numCache>
                <c:formatCode>0.0</c:formatCode>
                <c:ptCount val="13"/>
                <c:pt idx="0">
                  <c:v>5.4721773927392734</c:v>
                </c:pt>
                <c:pt idx="1">
                  <c:v>6.2144405940594059</c:v>
                </c:pt>
                <c:pt idx="2">
                  <c:v>4.2856596534653466</c:v>
                </c:pt>
                <c:pt idx="3">
                  <c:v>2.9460932755775575</c:v>
                </c:pt>
                <c:pt idx="4">
                  <c:v>1.2853470709570958</c:v>
                </c:pt>
                <c:pt idx="5">
                  <c:v>1.9765089108910894</c:v>
                </c:pt>
                <c:pt idx="6">
                  <c:v>1.8406041666666668</c:v>
                </c:pt>
                <c:pt idx="7">
                  <c:v>2.8312292079207917</c:v>
                </c:pt>
                <c:pt idx="8">
                  <c:v>3.9365945544554464</c:v>
                </c:pt>
                <c:pt idx="9">
                  <c:v>4.4620818069306933</c:v>
                </c:pt>
                <c:pt idx="10">
                  <c:v>5.1614528877887791</c:v>
                </c:pt>
                <c:pt idx="11">
                  <c:v>3.8571585354785483</c:v>
                </c:pt>
                <c:pt idx="12">
                  <c:v>3.8571585354785483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86281216"/>
        <c:axId val="86287104"/>
      </c:barChart>
      <c:catAx>
        <c:axId val="86281216"/>
        <c:scaling>
          <c:orientation val="minMax"/>
        </c:scaling>
        <c:delete val="1"/>
        <c:axPos val="b"/>
        <c:majorTickMark val="out"/>
        <c:minorTickMark val="none"/>
        <c:tickLblPos val="none"/>
        <c:crossAx val="86287104"/>
        <c:crossesAt val="0"/>
        <c:auto val="1"/>
        <c:lblAlgn val="ctr"/>
        <c:lblOffset val="100"/>
        <c:noMultiLvlLbl val="0"/>
      </c:catAx>
      <c:valAx>
        <c:axId val="86287104"/>
        <c:scaling>
          <c:orientation val="minMax"/>
          <c:max val="35"/>
          <c:min val="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one"/>
        <c:crossAx val="86281216"/>
        <c:crosses val="autoZero"/>
        <c:crossBetween val="between"/>
        <c:majorUnit val="35"/>
        <c:minorUnit val="3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655688785789698"/>
          <c:y val="2.4630541871921201E-2"/>
          <c:w val="9.1286452264006501E-2"/>
          <c:h val="5.66502463054186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73214285714093E-2"/>
          <c:y val="0.10427807486630999"/>
          <c:w val="0.73995535714285698"/>
          <c:h val="0.71657754010695096"/>
        </c:manualLayout>
      </c:layout>
      <c:barChart>
        <c:barDir val="col"/>
        <c:grouping val="clustered"/>
        <c:varyColors val="0"/>
        <c:ser>
          <c:idx val="2"/>
          <c:order val="0"/>
          <c:tx>
            <c:v>This Left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Current!$I$70:$I$82</c:f>
              <c:numCache>
                <c:formatCode>0.0</c:formatCode>
                <c:ptCount val="13"/>
                <c:pt idx="0">
                  <c:v>6.9477306620051351</c:v>
                </c:pt>
                <c:pt idx="1">
                  <c:v>12.693558512992812</c:v>
                </c:pt>
                <c:pt idx="2">
                  <c:v>22.152894180317759</c:v>
                </c:pt>
                <c:pt idx="3">
                  <c:v>7.987207664270298</c:v>
                </c:pt>
                <c:pt idx="4">
                  <c:v>3.3217841312948888</c:v>
                </c:pt>
                <c:pt idx="5">
                  <c:v>6.260315375758668</c:v>
                </c:pt>
                <c:pt idx="6">
                  <c:v>7.4395466273020974</c:v>
                </c:pt>
                <c:pt idx="7">
                  <c:v>11.72630522630898</c:v>
                </c:pt>
                <c:pt idx="8">
                  <c:v>15.63300802979084</c:v>
                </c:pt>
                <c:pt idx="9">
                  <c:v>7.074229132688747</c:v>
                </c:pt>
                <c:pt idx="10">
                  <c:v>12.895177738631254</c:v>
                </c:pt>
                <c:pt idx="11">
                  <c:v>10.19383820511713</c:v>
                </c:pt>
                <c:pt idx="12">
                  <c:v>9.231584133913028</c:v>
                </c:pt>
              </c:numCache>
            </c:numRef>
          </c:val>
        </c:ser>
        <c:ser>
          <c:idx val="0"/>
          <c:order val="1"/>
          <c:tx>
            <c:v>This Right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Current!$H$70:$H$82</c:f>
              <c:numCache>
                <c:formatCode>0.0</c:formatCode>
                <c:ptCount val="13"/>
                <c:pt idx="0">
                  <c:v>6.9477306620051351</c:v>
                </c:pt>
                <c:pt idx="1">
                  <c:v>9.3408389493250432</c:v>
                </c:pt>
                <c:pt idx="2">
                  <c:v>19.269049020346461</c:v>
                </c:pt>
                <c:pt idx="3">
                  <c:v>7.5171499071150381</c:v>
                </c:pt>
                <c:pt idx="4">
                  <c:v>3.3217841312948888</c:v>
                </c:pt>
                <c:pt idx="5">
                  <c:v>4.1044237955003258</c:v>
                </c:pt>
                <c:pt idx="6">
                  <c:v>6.4211916324151268</c:v>
                </c:pt>
                <c:pt idx="7">
                  <c:v>11.72630522630898</c:v>
                </c:pt>
                <c:pt idx="8">
                  <c:v>7.0178688974278476</c:v>
                </c:pt>
                <c:pt idx="9">
                  <c:v>6.0641260346695001</c:v>
                </c:pt>
                <c:pt idx="10">
                  <c:v>7.2326254083167969</c:v>
                </c:pt>
                <c:pt idx="11">
                  <c:v>8.2693300627089243</c:v>
                </c:pt>
                <c:pt idx="12">
                  <c:v>9.231584133913028</c:v>
                </c:pt>
              </c:numCache>
            </c:numRef>
          </c:val>
        </c:ser>
        <c:ser>
          <c:idx val="3"/>
          <c:order val="2"/>
          <c:tx>
            <c:strRef>
              <c:f>Comparison!$I$68</c:f>
              <c:strCache>
                <c:ptCount val="1"/>
                <c:pt idx="0">
                  <c:v>Comp Left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Comparison!$I$69:$I$81</c:f>
              <c:numCache>
                <c:formatCode>0.0</c:formatCode>
                <c:ptCount val="13"/>
                <c:pt idx="0">
                  <c:v>18.989306930693061</c:v>
                </c:pt>
                <c:pt idx="1">
                  <c:v>24.328811881188116</c:v>
                </c:pt>
                <c:pt idx="2">
                  <c:v>5.5524752475247512</c:v>
                </c:pt>
                <c:pt idx="3">
                  <c:v>3.7049237623762381</c:v>
                </c:pt>
                <c:pt idx="4">
                  <c:v>2.6916831683168319</c:v>
                </c:pt>
                <c:pt idx="5">
                  <c:v>8.031603960396037</c:v>
                </c:pt>
                <c:pt idx="6">
                  <c:v>3.3927326732673273</c:v>
                </c:pt>
                <c:pt idx="7">
                  <c:v>4.680094059405941</c:v>
                </c:pt>
                <c:pt idx="8">
                  <c:v>6.9363257425742599</c:v>
                </c:pt>
                <c:pt idx="9">
                  <c:v>12.477722772277227</c:v>
                </c:pt>
                <c:pt idx="10">
                  <c:v>9.3299009900990075</c:v>
                </c:pt>
                <c:pt idx="11">
                  <c:v>8.9708423942394244</c:v>
                </c:pt>
                <c:pt idx="12">
                  <c:v>8.6101778577857786</c:v>
                </c:pt>
              </c:numCache>
            </c:numRef>
          </c:val>
        </c:ser>
        <c:ser>
          <c:idx val="1"/>
          <c:order val="3"/>
          <c:tx>
            <c:strRef>
              <c:f>Comparison!$H$68</c:f>
              <c:strCache>
                <c:ptCount val="1"/>
                <c:pt idx="0">
                  <c:v>Comp Right</c:v>
                </c:pt>
              </c:strCache>
            </c:strRef>
          </c:tx>
          <c:spPr>
            <a:pattFill prst="wd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Comparison!$H$69:$H$81</c:f>
              <c:numCache>
                <c:formatCode>0.0</c:formatCode>
                <c:ptCount val="13"/>
                <c:pt idx="0">
                  <c:v>18.989306930693061</c:v>
                </c:pt>
                <c:pt idx="1">
                  <c:v>19.62782178217822</c:v>
                </c:pt>
                <c:pt idx="2">
                  <c:v>8.4295049504950477</c:v>
                </c:pt>
                <c:pt idx="3">
                  <c:v>6.0084425742574226</c:v>
                </c:pt>
                <c:pt idx="4">
                  <c:v>2.6916831683168319</c:v>
                </c:pt>
                <c:pt idx="5">
                  <c:v>2.1777851485148516</c:v>
                </c:pt>
                <c:pt idx="6">
                  <c:v>1.9097029702970296</c:v>
                </c:pt>
                <c:pt idx="7">
                  <c:v>4.680094059405941</c:v>
                </c:pt>
                <c:pt idx="8">
                  <c:v>18.014543564356437</c:v>
                </c:pt>
                <c:pt idx="9">
                  <c:v>3.9615257425742572</c:v>
                </c:pt>
                <c:pt idx="10">
                  <c:v>2.8179207920792093</c:v>
                </c:pt>
                <c:pt idx="11">
                  <c:v>8.249513321332131</c:v>
                </c:pt>
                <c:pt idx="12">
                  <c:v>8.6101778577857786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62528"/>
        <c:axId val="86676608"/>
      </c:barChart>
      <c:catAx>
        <c:axId val="866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7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676608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RMS difference (deg)</a:t>
                </a:r>
              </a:p>
            </c:rich>
          </c:tx>
          <c:layout>
            <c:manualLayout>
              <c:xMode val="edge"/>
              <c:yMode val="edge"/>
              <c:x val="5.5803571428571499E-3"/>
              <c:y val="0.254010695187166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89285714285698"/>
          <c:y val="0.10427807486630999"/>
          <c:w val="0.168526785714285"/>
          <c:h val="0.71925133689839604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Comparison!$H$91</c:f>
          <c:strCache>
            <c:ptCount val="1"/>
            <c:pt idx="0">
              <c:v>Movement Analysis Profile  (comparison with pre-op)</c:v>
            </c:pt>
          </c:strCache>
        </c:strRef>
      </c:tx>
      <c:layout>
        <c:manualLayout>
          <c:xMode val="edge"/>
          <c:yMode val="edge"/>
          <c:x val="0.24526233551909701"/>
          <c:y val="3.20000000000000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82474331184507E-2"/>
          <c:y val="0.106666944445168"/>
          <c:w val="0.73913123947363601"/>
          <c:h val="0.71466852778262402"/>
        </c:manualLayout>
      </c:layout>
      <c:barChart>
        <c:barDir val="col"/>
        <c:grouping val="stacked"/>
        <c:varyColors val="0"/>
        <c:ser>
          <c:idx val="4"/>
          <c:order val="0"/>
          <c:tx>
            <c:v>Normal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Current!$P$89:$P$101</c:f>
                <c:numCache>
                  <c:formatCode>General</c:formatCode>
                  <c:ptCount val="13"/>
                  <c:pt idx="0">
                    <c:v>2.4492468012843229</c:v>
                  </c:pt>
                  <c:pt idx="1">
                    <c:v>3.5097175312445978</c:v>
                  </c:pt>
                  <c:pt idx="2">
                    <c:v>2.0099381259530862</c:v>
                  </c:pt>
                  <c:pt idx="3">
                    <c:v>0.86264592375593052</c:v>
                  </c:pt>
                  <c:pt idx="4">
                    <c:v>0.42836026976484087</c:v>
                  </c:pt>
                  <c:pt idx="5">
                    <c:v>0.77774336472266503</c:v>
                  </c:pt>
                  <c:pt idx="6">
                    <c:v>0.95075443320305786</c:v>
                  </c:pt>
                  <c:pt idx="7">
                    <c:v>0.81565822991648818</c:v>
                  </c:pt>
                  <c:pt idx="8">
                    <c:v>1.9538008625898682</c:v>
                  </c:pt>
                  <c:pt idx="9">
                    <c:v>2.1022047072590877</c:v>
                  </c:pt>
                  <c:pt idx="10">
                    <c:v>3.2444451252054956</c:v>
                  </c:pt>
                  <c:pt idx="11">
                    <c:v>0.8571241174790849</c:v>
                  </c:pt>
                  <c:pt idx="12">
                    <c:v>0.8571241174790849</c:v>
                  </c:pt>
                </c:numCache>
              </c:numRef>
            </c:plus>
            <c:minus>
              <c:numRef>
                <c:f>Current!$P$89:$P$101</c:f>
                <c:numCache>
                  <c:formatCode>General</c:formatCode>
                  <c:ptCount val="13"/>
                  <c:pt idx="0">
                    <c:v>2.4492468012843229</c:v>
                  </c:pt>
                  <c:pt idx="1">
                    <c:v>3.5097175312445978</c:v>
                  </c:pt>
                  <c:pt idx="2">
                    <c:v>2.0099381259530862</c:v>
                  </c:pt>
                  <c:pt idx="3">
                    <c:v>0.86264592375593052</c:v>
                  </c:pt>
                  <c:pt idx="4">
                    <c:v>0.42836026976484087</c:v>
                  </c:pt>
                  <c:pt idx="5">
                    <c:v>0.77774336472266503</c:v>
                  </c:pt>
                  <c:pt idx="6">
                    <c:v>0.95075443320305786</c:v>
                  </c:pt>
                  <c:pt idx="7">
                    <c:v>0.81565822991648818</c:v>
                  </c:pt>
                  <c:pt idx="8">
                    <c:v>1.9538008625898682</c:v>
                  </c:pt>
                  <c:pt idx="9">
                    <c:v>2.1022047072590877</c:v>
                  </c:pt>
                  <c:pt idx="10">
                    <c:v>3.2444451252054956</c:v>
                  </c:pt>
                  <c:pt idx="11">
                    <c:v>0.8571241174790849</c:v>
                  </c:pt>
                  <c:pt idx="12">
                    <c:v>0.8571241174790849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Current!$K$89:$K$101</c:f>
              <c:numCache>
                <c:formatCode>0.0</c:formatCode>
                <c:ptCount val="13"/>
                <c:pt idx="0">
                  <c:v>5.4721773927392734</c:v>
                </c:pt>
                <c:pt idx="1">
                  <c:v>6.2144405940594059</c:v>
                </c:pt>
                <c:pt idx="2">
                  <c:v>4.2856596534653466</c:v>
                </c:pt>
                <c:pt idx="3">
                  <c:v>2.9460932755775575</c:v>
                </c:pt>
                <c:pt idx="4">
                  <c:v>1.2853470709570958</c:v>
                </c:pt>
                <c:pt idx="5">
                  <c:v>1.9765089108910894</c:v>
                </c:pt>
                <c:pt idx="6">
                  <c:v>1.8406041666666668</c:v>
                </c:pt>
                <c:pt idx="7">
                  <c:v>2.8312292079207917</c:v>
                </c:pt>
                <c:pt idx="8">
                  <c:v>3.9365945544554464</c:v>
                </c:pt>
                <c:pt idx="9">
                  <c:v>4.4620818069306933</c:v>
                </c:pt>
                <c:pt idx="10">
                  <c:v>5.1614528877887791</c:v>
                </c:pt>
                <c:pt idx="11">
                  <c:v>3.8571585354785483</c:v>
                </c:pt>
                <c:pt idx="12">
                  <c:v>3.8571585354785483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86701568"/>
        <c:axId val="86703104"/>
      </c:barChart>
      <c:catAx>
        <c:axId val="86701568"/>
        <c:scaling>
          <c:orientation val="minMax"/>
        </c:scaling>
        <c:delete val="1"/>
        <c:axPos val="b"/>
        <c:majorTickMark val="out"/>
        <c:minorTickMark val="none"/>
        <c:tickLblPos val="none"/>
        <c:crossAx val="86703104"/>
        <c:crossesAt val="0"/>
        <c:auto val="1"/>
        <c:lblAlgn val="ctr"/>
        <c:lblOffset val="100"/>
        <c:noMultiLvlLbl val="0"/>
      </c:catAx>
      <c:valAx>
        <c:axId val="86703104"/>
        <c:scaling>
          <c:orientation val="minMax"/>
          <c:max val="35"/>
          <c:min val="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one"/>
        <c:crossAx val="86701568"/>
        <c:crosses val="autoZero"/>
        <c:crossBetween val="between"/>
        <c:majorUnit val="35"/>
        <c:minorUnit val="3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08789285954698"/>
          <c:y val="1.3333333333333299E-2"/>
          <c:w val="0.16833914155379401"/>
          <c:h val="6.40002799650044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12</xdr:col>
      <xdr:colOff>190500</xdr:colOff>
      <xdr:row>25</xdr:row>
      <xdr:rowOff>152400</xdr:rowOff>
    </xdr:to>
    <xdr:graphicFrame macro="">
      <xdr:nvGraphicFramePr>
        <xdr:cNvPr id="102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</xdr:row>
      <xdr:rowOff>19050</xdr:rowOff>
    </xdr:from>
    <xdr:to>
      <xdr:col>12</xdr:col>
      <xdr:colOff>200025</xdr:colOff>
      <xdr:row>26</xdr:row>
      <xdr:rowOff>0</xdr:rowOff>
    </xdr:to>
    <xdr:graphicFrame macro="">
      <xdr:nvGraphicFramePr>
        <xdr:cNvPr id="102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152400</xdr:rowOff>
    </xdr:from>
    <xdr:to>
      <xdr:col>14</xdr:col>
      <xdr:colOff>285750</xdr:colOff>
      <xdr:row>23</xdr:row>
      <xdr:rowOff>152400</xdr:rowOff>
    </xdr:to>
    <xdr:graphicFrame macro="">
      <xdr:nvGraphicFramePr>
        <xdr:cNvPr id="122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</xdr:row>
      <xdr:rowOff>142875</xdr:rowOff>
    </xdr:from>
    <xdr:to>
      <xdr:col>14</xdr:col>
      <xdr:colOff>285750</xdr:colOff>
      <xdr:row>23</xdr:row>
      <xdr:rowOff>152400</xdr:rowOff>
    </xdr:to>
    <xdr:graphicFrame macro="">
      <xdr:nvGraphicFramePr>
        <xdr:cNvPr id="122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0.86291</cdr:x>
      <cdr:y>0.2659</cdr:y>
    </cdr:from>
    <cdr:to>
      <cdr:x>0.93213</cdr:x>
      <cdr:y>0.34012</cdr:y>
    </cdr:to>
    <cdr:sp macro="" textlink="' Comparison Graph'!$B$29">
      <cdr:nvSpPr>
        <cdr:cNvPr id="18435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384059" y="955456"/>
          <a:ext cx="592074" cy="26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CACFE9-D0C7-4769-8A1F-EA7D6BC30079}" type="TxLink"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9.2</a:t>
          </a:fld>
          <a:endParaRPr lang="en-GB"/>
        </a:p>
      </cdr:txBody>
    </cdr:sp>
  </cdr:relSizeAnchor>
  <cdr:relSizeAnchor xmlns:cdr="http://schemas.openxmlformats.org/drawingml/2006/chartDrawing">
    <cdr:from>
      <cdr:x>0.86291</cdr:x>
      <cdr:y>0.59807</cdr:y>
    </cdr:from>
    <cdr:to>
      <cdr:x>0.93213</cdr:x>
      <cdr:y>0.67229</cdr:y>
    </cdr:to>
    <cdr:sp macro="" textlink="' Comparison Graph'!$B$30">
      <cdr:nvSpPr>
        <cdr:cNvPr id="1843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384059" y="2145105"/>
          <a:ext cx="592074" cy="26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EF8272-D646-4B8E-82E8-BEBF2C4BF6F7}" type="TxLink"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8.6</a:t>
          </a:fld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DA117"/>
  <sheetViews>
    <sheetView topLeftCell="C47" workbookViewId="0">
      <selection activeCell="G84" sqref="G84"/>
    </sheetView>
  </sheetViews>
  <sheetFormatPr defaultColWidth="8.85546875" defaultRowHeight="12.75" x14ac:dyDescent="0.2"/>
  <cols>
    <col min="1" max="1" width="15.5703125" bestFit="1" customWidth="1"/>
    <col min="2" max="2" width="20.140625" customWidth="1"/>
    <col min="3" max="3" width="4.7109375" customWidth="1"/>
    <col min="4" max="4" width="7.42578125" style="2" customWidth="1"/>
    <col min="5" max="6" width="11.42578125" customWidth="1"/>
    <col min="7" max="7" width="9.85546875" customWidth="1"/>
    <col min="11" max="11" width="9.28515625" customWidth="1"/>
    <col min="13" max="13" width="11.42578125" customWidth="1"/>
  </cols>
  <sheetData>
    <row r="1" spans="1:105" x14ac:dyDescent="0.2">
      <c r="A1" t="s">
        <v>0</v>
      </c>
      <c r="B1" t="s">
        <v>1</v>
      </c>
      <c r="C1">
        <v>20</v>
      </c>
      <c r="D1" s="3" t="s">
        <v>2</v>
      </c>
      <c r="E1">
        <f>'Normal gait variables'!F20</f>
        <v>10.1</v>
      </c>
      <c r="F1">
        <f>'Normal gait variables'!G20</f>
        <v>10.1</v>
      </c>
      <c r="G1">
        <f>'Normal gait variables'!H20</f>
        <v>10</v>
      </c>
      <c r="H1">
        <f>'Normal gait variables'!I20</f>
        <v>9.99</v>
      </c>
      <c r="I1">
        <f>'Normal gait variables'!J20</f>
        <v>9.92</v>
      </c>
      <c r="J1">
        <f>'Normal gait variables'!K20</f>
        <v>9.84</v>
      </c>
      <c r="K1">
        <f>'Normal gait variables'!L20</f>
        <v>9.76</v>
      </c>
      <c r="L1">
        <f>'Normal gait variables'!M20</f>
        <v>9.68</v>
      </c>
      <c r="M1">
        <f>'Normal gait variables'!N20</f>
        <v>9.59</v>
      </c>
      <c r="N1">
        <f>'Normal gait variables'!O20</f>
        <v>9.51</v>
      </c>
      <c r="O1">
        <f>'Normal gait variables'!P20</f>
        <v>9.44</v>
      </c>
      <c r="P1">
        <f>'Normal gait variables'!Q20</f>
        <v>9.3800000000000008</v>
      </c>
      <c r="Q1">
        <f>'Normal gait variables'!R20</f>
        <v>9.33</v>
      </c>
      <c r="R1">
        <f>'Normal gait variables'!S20</f>
        <v>9.3000000000000007</v>
      </c>
      <c r="S1">
        <f>'Normal gait variables'!T20</f>
        <v>9.2899999999999991</v>
      </c>
      <c r="T1">
        <f>'Normal gait variables'!U20</f>
        <v>9.2899999999999991</v>
      </c>
      <c r="U1">
        <f>'Normal gait variables'!V20</f>
        <v>9.31</v>
      </c>
      <c r="V1">
        <f>'Normal gait variables'!W20</f>
        <v>9.35</v>
      </c>
      <c r="W1">
        <f>'Normal gait variables'!X20</f>
        <v>9.41</v>
      </c>
      <c r="X1">
        <f>'Normal gait variables'!Y20</f>
        <v>9.48</v>
      </c>
      <c r="Y1">
        <f>'Normal gait variables'!Z20</f>
        <v>9.56</v>
      </c>
      <c r="Z1">
        <f>'Normal gait variables'!AA20</f>
        <v>9.64</v>
      </c>
      <c r="AA1">
        <f>'Normal gait variables'!AB20</f>
        <v>9.7200000000000006</v>
      </c>
      <c r="AB1">
        <f>'Normal gait variables'!AC20</f>
        <v>9.81</v>
      </c>
      <c r="AC1">
        <f>'Normal gait variables'!AD20</f>
        <v>9.89</v>
      </c>
      <c r="AD1">
        <f>'Normal gait variables'!AE20</f>
        <v>9.9600000000000009</v>
      </c>
      <c r="AE1">
        <f>'Normal gait variables'!AF20</f>
        <v>10</v>
      </c>
      <c r="AF1">
        <f>'Normal gait variables'!AG20</f>
        <v>10.1</v>
      </c>
      <c r="AG1">
        <f>'Normal gait variables'!AH20</f>
        <v>10.1</v>
      </c>
      <c r="AH1">
        <f>'Normal gait variables'!AI20</f>
        <v>10.1</v>
      </c>
      <c r="AI1">
        <f>'Normal gait variables'!AJ20</f>
        <v>10.199999999999999</v>
      </c>
      <c r="AJ1">
        <f>'Normal gait variables'!AK20</f>
        <v>10.199999999999999</v>
      </c>
      <c r="AK1">
        <f>'Normal gait variables'!AL20</f>
        <v>10.199999999999999</v>
      </c>
      <c r="AL1">
        <f>'Normal gait variables'!AM20</f>
        <v>10.199999999999999</v>
      </c>
      <c r="AM1">
        <f>'Normal gait variables'!AN20</f>
        <v>10.199999999999999</v>
      </c>
      <c r="AN1">
        <f>'Normal gait variables'!AO20</f>
        <v>10.199999999999999</v>
      </c>
      <c r="AO1">
        <f>'Normal gait variables'!AP20</f>
        <v>10.199999999999999</v>
      </c>
      <c r="AP1">
        <f>'Normal gait variables'!AQ20</f>
        <v>10.199999999999999</v>
      </c>
      <c r="AQ1">
        <f>'Normal gait variables'!AR20</f>
        <v>10.199999999999999</v>
      </c>
      <c r="AR1">
        <f>'Normal gait variables'!AS20</f>
        <v>10.199999999999999</v>
      </c>
      <c r="AS1">
        <f>'Normal gait variables'!AT20</f>
        <v>10.199999999999999</v>
      </c>
      <c r="AT1">
        <f>'Normal gait variables'!AU20</f>
        <v>10.199999999999999</v>
      </c>
      <c r="AU1">
        <f>'Normal gait variables'!AV20</f>
        <v>10.3</v>
      </c>
      <c r="AV1">
        <f>'Normal gait variables'!AW20</f>
        <v>10.3</v>
      </c>
      <c r="AW1">
        <f>'Normal gait variables'!AX20</f>
        <v>10.3</v>
      </c>
      <c r="AX1">
        <f>'Normal gait variables'!AY20</f>
        <v>10.3</v>
      </c>
      <c r="AY1">
        <f>'Normal gait variables'!AZ20</f>
        <v>10.3</v>
      </c>
      <c r="AZ1">
        <f>'Normal gait variables'!BA20</f>
        <v>10.3</v>
      </c>
      <c r="BA1">
        <f>'Normal gait variables'!BB20</f>
        <v>10.3</v>
      </c>
      <c r="BB1">
        <f>'Normal gait variables'!BC20</f>
        <v>10.3</v>
      </c>
      <c r="BC1">
        <f>'Normal gait variables'!BD20</f>
        <v>10.199999999999999</v>
      </c>
      <c r="BD1">
        <f>'Normal gait variables'!BE20</f>
        <v>10.199999999999999</v>
      </c>
      <c r="BE1">
        <f>'Normal gait variables'!BF20</f>
        <v>10.1</v>
      </c>
      <c r="BF1">
        <f>'Normal gait variables'!BG20</f>
        <v>10</v>
      </c>
      <c r="BG1">
        <f>'Normal gait variables'!BH20</f>
        <v>9.93</v>
      </c>
      <c r="BH1">
        <f>'Normal gait variables'!BI20</f>
        <v>9.82</v>
      </c>
      <c r="BI1">
        <f>'Normal gait variables'!BJ20</f>
        <v>9.7100000000000009</v>
      </c>
      <c r="BJ1">
        <f>'Normal gait variables'!BK20</f>
        <v>9.59</v>
      </c>
      <c r="BK1">
        <f>'Normal gait variables'!BL20</f>
        <v>9.48</v>
      </c>
      <c r="BL1">
        <f>'Normal gait variables'!BM20</f>
        <v>9.3800000000000008</v>
      </c>
      <c r="BM1">
        <f>'Normal gait variables'!BN20</f>
        <v>9.2799999999999994</v>
      </c>
      <c r="BN1">
        <f>'Normal gait variables'!BO20</f>
        <v>9.1999999999999993</v>
      </c>
      <c r="BO1">
        <f>'Normal gait variables'!BP20</f>
        <v>9.1300000000000008</v>
      </c>
      <c r="BP1">
        <f>'Normal gait variables'!BQ20</f>
        <v>9.08</v>
      </c>
      <c r="BQ1">
        <f>'Normal gait variables'!BR20</f>
        <v>9.0500000000000007</v>
      </c>
      <c r="BR1">
        <f>'Normal gait variables'!BS20</f>
        <v>9.0399999999999991</v>
      </c>
      <c r="BS1">
        <f>'Normal gait variables'!BT20</f>
        <v>9.0500000000000007</v>
      </c>
      <c r="BT1">
        <f>'Normal gait variables'!BU20</f>
        <v>9.08</v>
      </c>
      <c r="BU1">
        <f>'Normal gait variables'!BV20</f>
        <v>9.1199999999999992</v>
      </c>
      <c r="BV1">
        <f>'Normal gait variables'!BW20</f>
        <v>9.17</v>
      </c>
      <c r="BW1">
        <f>'Normal gait variables'!BX20</f>
        <v>9.23</v>
      </c>
      <c r="BX1">
        <f>'Normal gait variables'!BY20</f>
        <v>9.3000000000000007</v>
      </c>
      <c r="BY1">
        <f>'Normal gait variables'!BZ20</f>
        <v>9.36</v>
      </c>
      <c r="BZ1">
        <f>'Normal gait variables'!CA20</f>
        <v>9.43</v>
      </c>
      <c r="CA1">
        <f>'Normal gait variables'!CB20</f>
        <v>9.49</v>
      </c>
      <c r="CB1">
        <f>'Normal gait variables'!CC20</f>
        <v>9.5399999999999991</v>
      </c>
      <c r="CC1">
        <f>'Normal gait variables'!CD20</f>
        <v>9.59</v>
      </c>
      <c r="CD1">
        <f>'Normal gait variables'!CE20</f>
        <v>9.6300000000000008</v>
      </c>
      <c r="CE1">
        <f>'Normal gait variables'!CF20</f>
        <v>9.67</v>
      </c>
      <c r="CF1">
        <f>'Normal gait variables'!CG20</f>
        <v>9.69</v>
      </c>
      <c r="CG1">
        <f>'Normal gait variables'!CH20</f>
        <v>9.7200000000000006</v>
      </c>
      <c r="CH1">
        <f>'Normal gait variables'!CI20</f>
        <v>9.74</v>
      </c>
      <c r="CI1">
        <f>'Normal gait variables'!CJ20</f>
        <v>9.76</v>
      </c>
      <c r="CJ1">
        <f>'Normal gait variables'!CK20</f>
        <v>9.7799999999999994</v>
      </c>
      <c r="CK1">
        <f>'Normal gait variables'!CL20</f>
        <v>9.81</v>
      </c>
      <c r="CL1">
        <f>'Normal gait variables'!CM20</f>
        <v>9.83</v>
      </c>
      <c r="CM1">
        <f>'Normal gait variables'!CN20</f>
        <v>9.8699999999999992</v>
      </c>
      <c r="CN1">
        <f>'Normal gait variables'!CO20</f>
        <v>9.9</v>
      </c>
      <c r="CO1">
        <f>'Normal gait variables'!CP20</f>
        <v>9.94</v>
      </c>
      <c r="CP1">
        <f>'Normal gait variables'!CQ20</f>
        <v>9.99</v>
      </c>
      <c r="CQ1">
        <f>'Normal gait variables'!CR20</f>
        <v>10</v>
      </c>
      <c r="CR1">
        <f>'Normal gait variables'!CS20</f>
        <v>10.1</v>
      </c>
      <c r="CS1">
        <f>'Normal gait variables'!CT20</f>
        <v>10.1</v>
      </c>
      <c r="CT1">
        <f>'Normal gait variables'!CU20</f>
        <v>10.199999999999999</v>
      </c>
      <c r="CU1">
        <f>'Normal gait variables'!CV20</f>
        <v>10.199999999999999</v>
      </c>
      <c r="CV1">
        <f>'Normal gait variables'!CW20</f>
        <v>10.199999999999999</v>
      </c>
      <c r="CW1">
        <f>'Normal gait variables'!CX20</f>
        <v>10.3</v>
      </c>
      <c r="CX1">
        <f>'Normal gait variables'!CY20</f>
        <v>10.3</v>
      </c>
      <c r="CY1">
        <f>'Normal gait variables'!CZ20</f>
        <v>10.3</v>
      </c>
      <c r="CZ1">
        <f>'Normal gait variables'!DA20</f>
        <v>10.3</v>
      </c>
      <c r="DA1">
        <f>'Normal gait variables'!DB20</f>
        <v>10.3</v>
      </c>
    </row>
    <row r="2" spans="1:105" x14ac:dyDescent="0.2">
      <c r="A2" t="s">
        <v>0</v>
      </c>
      <c r="B2" t="s">
        <v>3</v>
      </c>
      <c r="C2">
        <v>20</v>
      </c>
      <c r="D2" s="3" t="s">
        <v>2</v>
      </c>
      <c r="E2">
        <f>'Normal gait variables'!F21</f>
        <v>30.2</v>
      </c>
      <c r="F2">
        <f>'Normal gait variables'!G21</f>
        <v>30.1</v>
      </c>
      <c r="G2">
        <f>'Normal gait variables'!H21</f>
        <v>30</v>
      </c>
      <c r="H2">
        <f>'Normal gait variables'!I21</f>
        <v>29.8</v>
      </c>
      <c r="I2">
        <f>'Normal gait variables'!J21</f>
        <v>29.6</v>
      </c>
      <c r="J2">
        <f>'Normal gait variables'!K21</f>
        <v>29.3</v>
      </c>
      <c r="K2">
        <f>'Normal gait variables'!L21</f>
        <v>28.9</v>
      </c>
      <c r="L2">
        <f>'Normal gait variables'!M21</f>
        <v>28.4</v>
      </c>
      <c r="M2">
        <f>'Normal gait variables'!N21</f>
        <v>27.8</v>
      </c>
      <c r="N2">
        <f>'Normal gait variables'!O21</f>
        <v>27.1</v>
      </c>
      <c r="O2">
        <f>'Normal gait variables'!P21</f>
        <v>26.3</v>
      </c>
      <c r="P2">
        <f>'Normal gait variables'!Q21</f>
        <v>25.5</v>
      </c>
      <c r="Q2">
        <f>'Normal gait variables'!R21</f>
        <v>24.6</v>
      </c>
      <c r="R2">
        <f>'Normal gait variables'!S21</f>
        <v>23.6</v>
      </c>
      <c r="S2">
        <f>'Normal gait variables'!T21</f>
        <v>22.6</v>
      </c>
      <c r="T2">
        <f>'Normal gait variables'!U21</f>
        <v>21.6</v>
      </c>
      <c r="U2">
        <f>'Normal gait variables'!V21</f>
        <v>20.5</v>
      </c>
      <c r="V2">
        <f>'Normal gait variables'!W21</f>
        <v>19.399999999999999</v>
      </c>
      <c r="W2">
        <f>'Normal gait variables'!X21</f>
        <v>18.2</v>
      </c>
      <c r="X2">
        <f>'Normal gait variables'!Y21</f>
        <v>17.100000000000001</v>
      </c>
      <c r="Y2">
        <f>'Normal gait variables'!Z21</f>
        <v>15.9</v>
      </c>
      <c r="Z2">
        <f>'Normal gait variables'!AA21</f>
        <v>14.8</v>
      </c>
      <c r="AA2">
        <f>'Normal gait variables'!AB21</f>
        <v>13.6</v>
      </c>
      <c r="AB2">
        <f>'Normal gait variables'!AC21</f>
        <v>12.5</v>
      </c>
      <c r="AC2">
        <f>'Normal gait variables'!AD21</f>
        <v>11.4</v>
      </c>
      <c r="AD2">
        <f>'Normal gait variables'!AE21</f>
        <v>10.3</v>
      </c>
      <c r="AE2">
        <f>'Normal gait variables'!AF21</f>
        <v>9.2100000000000009</v>
      </c>
      <c r="AF2">
        <f>'Normal gait variables'!AG21</f>
        <v>8.1300000000000008</v>
      </c>
      <c r="AG2">
        <f>'Normal gait variables'!AH21</f>
        <v>7.06</v>
      </c>
      <c r="AH2">
        <f>'Normal gait variables'!AI21</f>
        <v>5.99</v>
      </c>
      <c r="AI2">
        <f>'Normal gait variables'!AJ21</f>
        <v>4.92</v>
      </c>
      <c r="AJ2">
        <f>'Normal gait variables'!AK21</f>
        <v>3.86</v>
      </c>
      <c r="AK2">
        <f>'Normal gait variables'!AL21</f>
        <v>2.81</v>
      </c>
      <c r="AL2">
        <f>'Normal gait variables'!AM21</f>
        <v>1.77</v>
      </c>
      <c r="AM2">
        <f>'Normal gait variables'!AN21</f>
        <v>0.74</v>
      </c>
      <c r="AN2">
        <f>'Normal gait variables'!AO21</f>
        <v>-0.27</v>
      </c>
      <c r="AO2">
        <f>'Normal gait variables'!AP21</f>
        <v>-1.25</v>
      </c>
      <c r="AP2">
        <f>'Normal gait variables'!AQ21</f>
        <v>-2.2200000000000002</v>
      </c>
      <c r="AQ2">
        <f>'Normal gait variables'!AR21</f>
        <v>-3.15</v>
      </c>
      <c r="AR2">
        <f>'Normal gait variables'!AS21</f>
        <v>-4.05</v>
      </c>
      <c r="AS2">
        <f>'Normal gait variables'!AT21</f>
        <v>-4.92</v>
      </c>
      <c r="AT2">
        <f>'Normal gait variables'!AU21</f>
        <v>-5.74</v>
      </c>
      <c r="AU2">
        <f>'Normal gait variables'!AV21</f>
        <v>-6.51</v>
      </c>
      <c r="AV2">
        <f>'Normal gait variables'!AW21</f>
        <v>-7.22</v>
      </c>
      <c r="AW2">
        <f>'Normal gait variables'!AX21</f>
        <v>-7.86</v>
      </c>
      <c r="AX2">
        <f>'Normal gait variables'!AY21</f>
        <v>-8.43</v>
      </c>
      <c r="AY2">
        <f>'Normal gait variables'!AZ21</f>
        <v>-8.89</v>
      </c>
      <c r="AZ2">
        <f>'Normal gait variables'!BA21</f>
        <v>-9.26</v>
      </c>
      <c r="BA2">
        <f>'Normal gait variables'!BB21</f>
        <v>-9.5</v>
      </c>
      <c r="BB2">
        <f>'Normal gait variables'!BC21</f>
        <v>-9.6199999999999992</v>
      </c>
      <c r="BC2">
        <f>'Normal gait variables'!BD21</f>
        <v>-9.6</v>
      </c>
      <c r="BD2">
        <f>'Normal gait variables'!BE21</f>
        <v>-9.43</v>
      </c>
      <c r="BE2">
        <f>'Normal gait variables'!BF21</f>
        <v>-9.11</v>
      </c>
      <c r="BF2">
        <f>'Normal gait variables'!BG21</f>
        <v>-8.6300000000000008</v>
      </c>
      <c r="BG2">
        <f>'Normal gait variables'!BH21</f>
        <v>-7.99</v>
      </c>
      <c r="BH2">
        <f>'Normal gait variables'!BI21</f>
        <v>-7.18</v>
      </c>
      <c r="BI2">
        <f>'Normal gait variables'!BJ21</f>
        <v>-6.2</v>
      </c>
      <c r="BJ2">
        <f>'Normal gait variables'!BK21</f>
        <v>-5.05</v>
      </c>
      <c r="BK2">
        <f>'Normal gait variables'!BL21</f>
        <v>-3.73</v>
      </c>
      <c r="BL2">
        <f>'Normal gait variables'!BM21</f>
        <v>-2.2599999999999998</v>
      </c>
      <c r="BM2">
        <f>'Normal gait variables'!BN21</f>
        <v>-0.64</v>
      </c>
      <c r="BN2">
        <f>'Normal gait variables'!BO21</f>
        <v>1.1100000000000001</v>
      </c>
      <c r="BO2">
        <f>'Normal gait variables'!BP21</f>
        <v>2.98</v>
      </c>
      <c r="BP2">
        <f>'Normal gait variables'!BQ21</f>
        <v>4.9400000000000004</v>
      </c>
      <c r="BQ2">
        <f>'Normal gait variables'!BR21</f>
        <v>6.96</v>
      </c>
      <c r="BR2">
        <f>'Normal gait variables'!BS21</f>
        <v>9.02</v>
      </c>
      <c r="BS2">
        <f>'Normal gait variables'!BT21</f>
        <v>11.1</v>
      </c>
      <c r="BT2">
        <f>'Normal gait variables'!BU21</f>
        <v>13.1</v>
      </c>
      <c r="BU2">
        <f>'Normal gait variables'!BV21</f>
        <v>15.1</v>
      </c>
      <c r="BV2">
        <f>'Normal gait variables'!BW21</f>
        <v>17.100000000000001</v>
      </c>
      <c r="BW2">
        <f>'Normal gait variables'!BX21</f>
        <v>18.899999999999999</v>
      </c>
      <c r="BX2">
        <f>'Normal gait variables'!BY21</f>
        <v>20.7</v>
      </c>
      <c r="BY2">
        <f>'Normal gait variables'!BZ21</f>
        <v>22.3</v>
      </c>
      <c r="BZ2">
        <f>'Normal gait variables'!CA21</f>
        <v>23.8</v>
      </c>
      <c r="CA2">
        <f>'Normal gait variables'!CB21</f>
        <v>25.2</v>
      </c>
      <c r="CB2">
        <f>'Normal gait variables'!CC21</f>
        <v>26.4</v>
      </c>
      <c r="CC2">
        <f>'Normal gait variables'!CD21</f>
        <v>27.5</v>
      </c>
      <c r="CD2">
        <f>'Normal gait variables'!CE21</f>
        <v>28.5</v>
      </c>
      <c r="CE2">
        <f>'Normal gait variables'!CF21</f>
        <v>29.3</v>
      </c>
      <c r="CF2">
        <f>'Normal gait variables'!CG21</f>
        <v>30</v>
      </c>
      <c r="CG2">
        <f>'Normal gait variables'!CH21</f>
        <v>30.6</v>
      </c>
      <c r="CH2">
        <f>'Normal gait variables'!CI21</f>
        <v>31</v>
      </c>
      <c r="CI2">
        <f>'Normal gait variables'!CJ21</f>
        <v>31.3</v>
      </c>
      <c r="CJ2">
        <f>'Normal gait variables'!CK21</f>
        <v>31.5</v>
      </c>
      <c r="CK2">
        <f>'Normal gait variables'!CL21</f>
        <v>31.6</v>
      </c>
      <c r="CL2">
        <f>'Normal gait variables'!CM21</f>
        <v>31.7</v>
      </c>
      <c r="CM2">
        <f>'Normal gait variables'!CN21</f>
        <v>31.7</v>
      </c>
      <c r="CN2">
        <f>'Normal gait variables'!CO21</f>
        <v>31.6</v>
      </c>
      <c r="CO2">
        <f>'Normal gait variables'!CP21</f>
        <v>31.5</v>
      </c>
      <c r="CP2">
        <f>'Normal gait variables'!CQ21</f>
        <v>31.4</v>
      </c>
      <c r="CQ2">
        <f>'Normal gait variables'!CR21</f>
        <v>31.3</v>
      </c>
      <c r="CR2">
        <f>'Normal gait variables'!CS21</f>
        <v>31.1</v>
      </c>
      <c r="CS2">
        <f>'Normal gait variables'!CT21</f>
        <v>31</v>
      </c>
      <c r="CT2">
        <f>'Normal gait variables'!CU21</f>
        <v>30.8</v>
      </c>
      <c r="CU2">
        <f>'Normal gait variables'!CV21</f>
        <v>30.7</v>
      </c>
      <c r="CV2">
        <f>'Normal gait variables'!CW21</f>
        <v>30.5</v>
      </c>
      <c r="CW2">
        <f>'Normal gait variables'!CX21</f>
        <v>30.4</v>
      </c>
      <c r="CX2">
        <f>'Normal gait variables'!CY21</f>
        <v>30.3</v>
      </c>
      <c r="CY2">
        <f>'Normal gait variables'!CZ21</f>
        <v>30.2</v>
      </c>
      <c r="CZ2">
        <f>'Normal gait variables'!DA21</f>
        <v>30.1</v>
      </c>
      <c r="DA2">
        <f>'Normal gait variables'!DB21</f>
        <v>30</v>
      </c>
    </row>
    <row r="3" spans="1:105" x14ac:dyDescent="0.2">
      <c r="A3" t="s">
        <v>0</v>
      </c>
      <c r="B3" t="s">
        <v>4</v>
      </c>
      <c r="C3">
        <v>20</v>
      </c>
      <c r="D3" s="3" t="s">
        <v>2</v>
      </c>
      <c r="E3">
        <f>'Normal gait variables'!F22</f>
        <v>3.02</v>
      </c>
      <c r="F3">
        <f>'Normal gait variables'!G22</f>
        <v>4.09</v>
      </c>
      <c r="G3">
        <f>'Normal gait variables'!H22</f>
        <v>5.34</v>
      </c>
      <c r="H3">
        <f>'Normal gait variables'!I22</f>
        <v>6.7</v>
      </c>
      <c r="I3">
        <f>'Normal gait variables'!J22</f>
        <v>8.1</v>
      </c>
      <c r="J3">
        <f>'Normal gait variables'!K22</f>
        <v>9.4700000000000006</v>
      </c>
      <c r="K3">
        <f>'Normal gait variables'!L22</f>
        <v>10.7</v>
      </c>
      <c r="L3">
        <f>'Normal gait variables'!M22</f>
        <v>11.9</v>
      </c>
      <c r="M3">
        <f>'Normal gait variables'!N22</f>
        <v>12.8</v>
      </c>
      <c r="N3">
        <f>'Normal gait variables'!O22</f>
        <v>13.5</v>
      </c>
      <c r="O3">
        <f>'Normal gait variables'!P22</f>
        <v>14.1</v>
      </c>
      <c r="P3">
        <f>'Normal gait variables'!Q22</f>
        <v>14.4</v>
      </c>
      <c r="Q3">
        <f>'Normal gait variables'!R22</f>
        <v>14.6</v>
      </c>
      <c r="R3">
        <f>'Normal gait variables'!S22</f>
        <v>14.6</v>
      </c>
      <c r="S3">
        <f>'Normal gait variables'!T22</f>
        <v>14.4</v>
      </c>
      <c r="T3">
        <f>'Normal gait variables'!U22</f>
        <v>14.1</v>
      </c>
      <c r="U3">
        <f>'Normal gait variables'!V22</f>
        <v>13.6</v>
      </c>
      <c r="V3">
        <f>'Normal gait variables'!W22</f>
        <v>13.1</v>
      </c>
      <c r="W3">
        <f>'Normal gait variables'!X22</f>
        <v>12.5</v>
      </c>
      <c r="X3">
        <f>'Normal gait variables'!Y22</f>
        <v>11.8</v>
      </c>
      <c r="Y3">
        <f>'Normal gait variables'!Z22</f>
        <v>11.1</v>
      </c>
      <c r="Z3">
        <f>'Normal gait variables'!AA22</f>
        <v>10.4</v>
      </c>
      <c r="AA3">
        <f>'Normal gait variables'!AB22</f>
        <v>9.73</v>
      </c>
      <c r="AB3">
        <f>'Normal gait variables'!AC22</f>
        <v>9.07</v>
      </c>
      <c r="AC3">
        <f>'Normal gait variables'!AD22</f>
        <v>8.42</v>
      </c>
      <c r="AD3">
        <f>'Normal gait variables'!AE22</f>
        <v>7.81</v>
      </c>
      <c r="AE3">
        <f>'Normal gait variables'!AF22</f>
        <v>7.22</v>
      </c>
      <c r="AF3">
        <f>'Normal gait variables'!AG22</f>
        <v>6.65</v>
      </c>
      <c r="AG3">
        <f>'Normal gait variables'!AH22</f>
        <v>6.12</v>
      </c>
      <c r="AH3">
        <f>'Normal gait variables'!AI22</f>
        <v>5.61</v>
      </c>
      <c r="AI3">
        <f>'Normal gait variables'!AJ22</f>
        <v>5.13</v>
      </c>
      <c r="AJ3">
        <f>'Normal gait variables'!AK22</f>
        <v>4.68</v>
      </c>
      <c r="AK3">
        <f>'Normal gait variables'!AL22</f>
        <v>4.26</v>
      </c>
      <c r="AL3">
        <f>'Normal gait variables'!AM22</f>
        <v>3.88</v>
      </c>
      <c r="AM3">
        <f>'Normal gait variables'!AN22</f>
        <v>3.55</v>
      </c>
      <c r="AN3">
        <f>'Normal gait variables'!AO22</f>
        <v>3.26</v>
      </c>
      <c r="AO3">
        <f>'Normal gait variables'!AP22</f>
        <v>3.02</v>
      </c>
      <c r="AP3">
        <f>'Normal gait variables'!AQ22</f>
        <v>2.84</v>
      </c>
      <c r="AQ3">
        <f>'Normal gait variables'!AR22</f>
        <v>2.73</v>
      </c>
      <c r="AR3">
        <f>'Normal gait variables'!AS22</f>
        <v>2.7</v>
      </c>
      <c r="AS3">
        <f>'Normal gait variables'!AT22</f>
        <v>2.75</v>
      </c>
      <c r="AT3">
        <f>'Normal gait variables'!AU22</f>
        <v>2.9</v>
      </c>
      <c r="AU3">
        <f>'Normal gait variables'!AV22</f>
        <v>3.17</v>
      </c>
      <c r="AV3">
        <f>'Normal gait variables'!AW22</f>
        <v>3.55</v>
      </c>
      <c r="AW3">
        <f>'Normal gait variables'!AX22</f>
        <v>4.08</v>
      </c>
      <c r="AX3">
        <f>'Normal gait variables'!AY22</f>
        <v>4.7699999999999996</v>
      </c>
      <c r="AY3">
        <f>'Normal gait variables'!AZ22</f>
        <v>5.63</v>
      </c>
      <c r="AZ3">
        <f>'Normal gait variables'!BA22</f>
        <v>6.68</v>
      </c>
      <c r="BA3">
        <f>'Normal gait variables'!BB22</f>
        <v>7.93</v>
      </c>
      <c r="BB3">
        <f>'Normal gait variables'!BC22</f>
        <v>9.39</v>
      </c>
      <c r="BC3">
        <f>'Normal gait variables'!BD22</f>
        <v>11.1</v>
      </c>
      <c r="BD3">
        <f>'Normal gait variables'!BE22</f>
        <v>12.9</v>
      </c>
      <c r="BE3">
        <f>'Normal gait variables'!BF22</f>
        <v>15</v>
      </c>
      <c r="BF3">
        <f>'Normal gait variables'!BG22</f>
        <v>17.3</v>
      </c>
      <c r="BG3">
        <f>'Normal gait variables'!BH22</f>
        <v>19.8</v>
      </c>
      <c r="BH3">
        <f>'Normal gait variables'!BI22</f>
        <v>22.5</v>
      </c>
      <c r="BI3">
        <f>'Normal gait variables'!BJ22</f>
        <v>25.3</v>
      </c>
      <c r="BJ3">
        <f>'Normal gait variables'!BK22</f>
        <v>28.3</v>
      </c>
      <c r="BK3">
        <f>'Normal gait variables'!BL22</f>
        <v>31.4</v>
      </c>
      <c r="BL3">
        <f>'Normal gait variables'!BM22</f>
        <v>34.5</v>
      </c>
      <c r="BM3">
        <f>'Normal gait variables'!BN22</f>
        <v>37.700000000000003</v>
      </c>
      <c r="BN3">
        <f>'Normal gait variables'!BO22</f>
        <v>40.799999999999997</v>
      </c>
      <c r="BO3">
        <f>'Normal gait variables'!BP22</f>
        <v>43.9</v>
      </c>
      <c r="BP3">
        <f>'Normal gait variables'!BQ22</f>
        <v>46.8</v>
      </c>
      <c r="BQ3">
        <f>'Normal gait variables'!BR22</f>
        <v>49.5</v>
      </c>
      <c r="BR3">
        <f>'Normal gait variables'!BS22</f>
        <v>51.8</v>
      </c>
      <c r="BS3">
        <f>'Normal gait variables'!BT22</f>
        <v>53.9</v>
      </c>
      <c r="BT3">
        <f>'Normal gait variables'!BU22</f>
        <v>55.6</v>
      </c>
      <c r="BU3">
        <f>'Normal gait variables'!BV22</f>
        <v>57</v>
      </c>
      <c r="BV3">
        <f>'Normal gait variables'!BW22</f>
        <v>57.9</v>
      </c>
      <c r="BW3">
        <f>'Normal gait variables'!BX22</f>
        <v>58.4</v>
      </c>
      <c r="BX3">
        <f>'Normal gait variables'!BY22</f>
        <v>58.6</v>
      </c>
      <c r="BY3">
        <f>'Normal gait variables'!BZ22</f>
        <v>58.4</v>
      </c>
      <c r="BZ3">
        <f>'Normal gait variables'!CA22</f>
        <v>57.8</v>
      </c>
      <c r="CA3">
        <f>'Normal gait variables'!CB22</f>
        <v>56.9</v>
      </c>
      <c r="CB3">
        <f>'Normal gait variables'!CC22</f>
        <v>55.6</v>
      </c>
      <c r="CC3">
        <f>'Normal gait variables'!CD22</f>
        <v>54</v>
      </c>
      <c r="CD3">
        <f>'Normal gait variables'!CE22</f>
        <v>52</v>
      </c>
      <c r="CE3">
        <f>'Normal gait variables'!CF22</f>
        <v>49.8</v>
      </c>
      <c r="CF3">
        <f>'Normal gait variables'!CG22</f>
        <v>47.2</v>
      </c>
      <c r="CG3">
        <f>'Normal gait variables'!CH22</f>
        <v>44.4</v>
      </c>
      <c r="CH3">
        <f>'Normal gait variables'!CI22</f>
        <v>41.3</v>
      </c>
      <c r="CI3">
        <f>'Normal gait variables'!CJ22</f>
        <v>38.1</v>
      </c>
      <c r="CJ3">
        <f>'Normal gait variables'!CK22</f>
        <v>34.6</v>
      </c>
      <c r="CK3">
        <f>'Normal gait variables'!CL22</f>
        <v>31.1</v>
      </c>
      <c r="CL3">
        <f>'Normal gait variables'!CM22</f>
        <v>27.4</v>
      </c>
      <c r="CM3">
        <f>'Normal gait variables'!CN22</f>
        <v>23.8</v>
      </c>
      <c r="CN3">
        <f>'Normal gait variables'!CO22</f>
        <v>20.2</v>
      </c>
      <c r="CO3">
        <f>'Normal gait variables'!CP22</f>
        <v>16.8</v>
      </c>
      <c r="CP3">
        <f>'Normal gait variables'!CQ22</f>
        <v>13.5</v>
      </c>
      <c r="CQ3">
        <f>'Normal gait variables'!CR22</f>
        <v>10.5</v>
      </c>
      <c r="CR3">
        <f>'Normal gait variables'!CS22</f>
        <v>7.84</v>
      </c>
      <c r="CS3">
        <f>'Normal gait variables'!CT22</f>
        <v>5.51</v>
      </c>
      <c r="CT3">
        <f>'Normal gait variables'!CU22</f>
        <v>3.61</v>
      </c>
      <c r="CU3">
        <f>'Normal gait variables'!CV22</f>
        <v>2.13</v>
      </c>
      <c r="CV3">
        <f>'Normal gait variables'!CW22</f>
        <v>1.08</v>
      </c>
      <c r="CW3">
        <f>'Normal gait variables'!CX22</f>
        <v>0.47</v>
      </c>
      <c r="CX3">
        <f>'Normal gait variables'!CY22</f>
        <v>0.28999999999999998</v>
      </c>
      <c r="CY3">
        <f>'Normal gait variables'!CZ22</f>
        <v>0.51</v>
      </c>
      <c r="CZ3">
        <f>'Normal gait variables'!DA22</f>
        <v>1.08</v>
      </c>
      <c r="DA3">
        <f>'Normal gait variables'!DB22</f>
        <v>1.95</v>
      </c>
    </row>
    <row r="4" spans="1:105" x14ac:dyDescent="0.2">
      <c r="A4" t="s">
        <v>0</v>
      </c>
      <c r="B4" t="s">
        <v>5</v>
      </c>
      <c r="C4">
        <v>20</v>
      </c>
      <c r="D4" s="3" t="s">
        <v>2</v>
      </c>
      <c r="E4">
        <f>'Normal gait variables'!F23</f>
        <v>-2.77</v>
      </c>
      <c r="F4">
        <f>'Normal gait variables'!G23</f>
        <v>-3.9</v>
      </c>
      <c r="G4">
        <f>'Normal gait variables'!H23</f>
        <v>-4.88</v>
      </c>
      <c r="H4">
        <f>'Normal gait variables'!I23</f>
        <v>-5.59</v>
      </c>
      <c r="I4">
        <f>'Normal gait variables'!J23</f>
        <v>-5.95</v>
      </c>
      <c r="J4">
        <f>'Normal gait variables'!K23</f>
        <v>-5.94</v>
      </c>
      <c r="K4">
        <f>'Normal gait variables'!L23</f>
        <v>-5.58</v>
      </c>
      <c r="L4">
        <f>'Normal gait variables'!M23</f>
        <v>-4.92</v>
      </c>
      <c r="M4">
        <f>'Normal gait variables'!N23</f>
        <v>-4.05</v>
      </c>
      <c r="N4">
        <f>'Normal gait variables'!O23</f>
        <v>-3.03</v>
      </c>
      <c r="O4">
        <f>'Normal gait variables'!P23</f>
        <v>-1.96</v>
      </c>
      <c r="P4">
        <f>'Normal gait variables'!Q23</f>
        <v>-0.9</v>
      </c>
      <c r="Q4">
        <f>'Normal gait variables'!R23</f>
        <v>0.11</v>
      </c>
      <c r="R4">
        <f>'Normal gait variables'!S23</f>
        <v>1.05</v>
      </c>
      <c r="S4">
        <f>'Normal gait variables'!T23</f>
        <v>1.89</v>
      </c>
      <c r="T4">
        <f>'Normal gait variables'!U23</f>
        <v>2.63</v>
      </c>
      <c r="U4">
        <f>'Normal gait variables'!V23</f>
        <v>3.28</v>
      </c>
      <c r="V4">
        <f>'Normal gait variables'!W23</f>
        <v>3.85</v>
      </c>
      <c r="W4">
        <f>'Normal gait variables'!X23</f>
        <v>4.3600000000000003</v>
      </c>
      <c r="X4">
        <f>'Normal gait variables'!Y23</f>
        <v>4.82</v>
      </c>
      <c r="Y4">
        <f>'Normal gait variables'!Z23</f>
        <v>5.24</v>
      </c>
      <c r="Z4">
        <f>'Normal gait variables'!AA23</f>
        <v>5.65</v>
      </c>
      <c r="AA4">
        <f>'Normal gait variables'!AB23</f>
        <v>6.03</v>
      </c>
      <c r="AB4">
        <f>'Normal gait variables'!AC23</f>
        <v>6.41</v>
      </c>
      <c r="AC4">
        <f>'Normal gait variables'!AD23</f>
        <v>6.77</v>
      </c>
      <c r="AD4">
        <f>'Normal gait variables'!AE23</f>
        <v>7.13</v>
      </c>
      <c r="AE4">
        <f>'Normal gait variables'!AF23</f>
        <v>7.48</v>
      </c>
      <c r="AF4">
        <f>'Normal gait variables'!AG23</f>
        <v>7.83</v>
      </c>
      <c r="AG4">
        <f>'Normal gait variables'!AH23</f>
        <v>8.16</v>
      </c>
      <c r="AH4">
        <f>'Normal gait variables'!AI23</f>
        <v>8.49</v>
      </c>
      <c r="AI4">
        <f>'Normal gait variables'!AJ23</f>
        <v>8.81</v>
      </c>
      <c r="AJ4">
        <f>'Normal gait variables'!AK23</f>
        <v>9.1300000000000008</v>
      </c>
      <c r="AK4">
        <f>'Normal gait variables'!AL23</f>
        <v>9.44</v>
      </c>
      <c r="AL4">
        <f>'Normal gait variables'!AM23</f>
        <v>9.74</v>
      </c>
      <c r="AM4">
        <f>'Normal gait variables'!AN23</f>
        <v>10</v>
      </c>
      <c r="AN4">
        <f>'Normal gait variables'!AO23</f>
        <v>10.3</v>
      </c>
      <c r="AO4">
        <f>'Normal gait variables'!AP23</f>
        <v>10.6</v>
      </c>
      <c r="AP4">
        <f>'Normal gait variables'!AQ23</f>
        <v>10.9</v>
      </c>
      <c r="AQ4">
        <f>'Normal gait variables'!AR23</f>
        <v>11.2</v>
      </c>
      <c r="AR4">
        <f>'Normal gait variables'!AS23</f>
        <v>11.5</v>
      </c>
      <c r="AS4">
        <f>'Normal gait variables'!AT23</f>
        <v>11.7</v>
      </c>
      <c r="AT4">
        <f>'Normal gait variables'!AU23</f>
        <v>11.9</v>
      </c>
      <c r="AU4">
        <f>'Normal gait variables'!AV23</f>
        <v>12.1</v>
      </c>
      <c r="AV4">
        <f>'Normal gait variables'!AW23</f>
        <v>12.3</v>
      </c>
      <c r="AW4">
        <f>'Normal gait variables'!AX23</f>
        <v>12.3</v>
      </c>
      <c r="AX4">
        <f>'Normal gait variables'!AY23</f>
        <v>12.2</v>
      </c>
      <c r="AY4">
        <f>'Normal gait variables'!AZ23</f>
        <v>12</v>
      </c>
      <c r="AZ4">
        <f>'Normal gait variables'!BA23</f>
        <v>11.5</v>
      </c>
      <c r="BA4">
        <f>'Normal gait variables'!BB23</f>
        <v>10.8</v>
      </c>
      <c r="BB4">
        <f>'Normal gait variables'!BC23</f>
        <v>9.7799999999999994</v>
      </c>
      <c r="BC4">
        <f>'Normal gait variables'!BD23</f>
        <v>8.3800000000000008</v>
      </c>
      <c r="BD4">
        <f>'Normal gait variables'!BE23</f>
        <v>6.58</v>
      </c>
      <c r="BE4">
        <f>'Normal gait variables'!BF23</f>
        <v>4.37</v>
      </c>
      <c r="BF4">
        <f>'Normal gait variables'!BG23</f>
        <v>1.77</v>
      </c>
      <c r="BG4">
        <f>'Normal gait variables'!BH23</f>
        <v>-1.1299999999999999</v>
      </c>
      <c r="BH4">
        <f>'Normal gait variables'!BI23</f>
        <v>-4.24</v>
      </c>
      <c r="BI4">
        <f>'Normal gait variables'!BJ23</f>
        <v>-7.38</v>
      </c>
      <c r="BJ4">
        <f>'Normal gait variables'!BK23</f>
        <v>-10.4</v>
      </c>
      <c r="BK4">
        <f>'Normal gait variables'!BL23</f>
        <v>-13.1</v>
      </c>
      <c r="BL4">
        <f>'Normal gait variables'!BM23</f>
        <v>-15.4</v>
      </c>
      <c r="BM4">
        <f>'Normal gait variables'!BN23</f>
        <v>-17.100000000000001</v>
      </c>
      <c r="BN4">
        <f>'Normal gait variables'!BO23</f>
        <v>-18.100000000000001</v>
      </c>
      <c r="BO4">
        <f>'Normal gait variables'!BP23</f>
        <v>-18.5</v>
      </c>
      <c r="BP4">
        <f>'Normal gait variables'!BQ23</f>
        <v>-18.2</v>
      </c>
      <c r="BQ4">
        <f>'Normal gait variables'!BR23</f>
        <v>-17.5</v>
      </c>
      <c r="BR4">
        <f>'Normal gait variables'!BS23</f>
        <v>-16.3</v>
      </c>
      <c r="BS4">
        <f>'Normal gait variables'!BT23</f>
        <v>-14.8</v>
      </c>
      <c r="BT4">
        <f>'Normal gait variables'!BU23</f>
        <v>-13.2</v>
      </c>
      <c r="BU4">
        <f>'Normal gait variables'!BV23</f>
        <v>-11.5</v>
      </c>
      <c r="BV4">
        <f>'Normal gait variables'!BW23</f>
        <v>-9.7799999999999994</v>
      </c>
      <c r="BW4">
        <f>'Normal gait variables'!BX23</f>
        <v>-8.17</v>
      </c>
      <c r="BX4">
        <f>'Normal gait variables'!BY23</f>
        <v>-6.67</v>
      </c>
      <c r="BY4">
        <f>'Normal gait variables'!BZ23</f>
        <v>-5.32</v>
      </c>
      <c r="BZ4">
        <f>'Normal gait variables'!CA23</f>
        <v>-4.12</v>
      </c>
      <c r="CA4">
        <f>'Normal gait variables'!CB23</f>
        <v>-3.07</v>
      </c>
      <c r="CB4">
        <f>'Normal gait variables'!CC23</f>
        <v>-2.1800000000000002</v>
      </c>
      <c r="CC4">
        <f>'Normal gait variables'!CD23</f>
        <v>-1.43</v>
      </c>
      <c r="CD4">
        <f>'Normal gait variables'!CE23</f>
        <v>-0.84</v>
      </c>
      <c r="CE4">
        <f>'Normal gait variables'!CF23</f>
        <v>-0.38</v>
      </c>
      <c r="CF4">
        <f>'Normal gait variables'!CG23</f>
        <v>-6.7000000000000004E-2</v>
      </c>
      <c r="CG4">
        <f>'Normal gait variables'!CH23</f>
        <v>0.12</v>
      </c>
      <c r="CH4">
        <f>'Normal gait variables'!CI23</f>
        <v>0.18</v>
      </c>
      <c r="CI4">
        <f>'Normal gait variables'!CJ23</f>
        <v>0.15</v>
      </c>
      <c r="CJ4">
        <f>'Normal gait variables'!CK23</f>
        <v>4.1000000000000002E-2</v>
      </c>
      <c r="CK4">
        <f>'Normal gait variables'!CL23</f>
        <v>-0.12</v>
      </c>
      <c r="CL4">
        <f>'Normal gait variables'!CM23</f>
        <v>-0.28000000000000003</v>
      </c>
      <c r="CM4">
        <f>'Normal gait variables'!CN23</f>
        <v>-0.41</v>
      </c>
      <c r="CN4">
        <f>'Normal gait variables'!CO23</f>
        <v>-0.49</v>
      </c>
      <c r="CO4">
        <f>'Normal gait variables'!CP23</f>
        <v>-0.49</v>
      </c>
      <c r="CP4">
        <f>'Normal gait variables'!CQ23</f>
        <v>-0.39</v>
      </c>
      <c r="CQ4">
        <f>'Normal gait variables'!CR23</f>
        <v>-0.22</v>
      </c>
      <c r="CR4">
        <f>'Normal gait variables'!CS23</f>
        <v>-5.7000000000000002E-3</v>
      </c>
      <c r="CS4">
        <f>'Normal gait variables'!CT23</f>
        <v>0.21</v>
      </c>
      <c r="CT4">
        <f>'Normal gait variables'!CU23</f>
        <v>0.37</v>
      </c>
      <c r="CU4">
        <f>'Normal gait variables'!CV23</f>
        <v>0.41</v>
      </c>
      <c r="CV4">
        <f>'Normal gait variables'!CW23</f>
        <v>0.26</v>
      </c>
      <c r="CW4">
        <f>'Normal gait variables'!CX23</f>
        <v>-0.11</v>
      </c>
      <c r="CX4">
        <f>'Normal gait variables'!CY23</f>
        <v>-0.72</v>
      </c>
      <c r="CY4">
        <f>'Normal gait variables'!CZ23</f>
        <v>-1.54</v>
      </c>
      <c r="CZ4">
        <f>'Normal gait variables'!DA23</f>
        <v>-2.5299999999999998</v>
      </c>
      <c r="DA4">
        <f>'Normal gait variables'!DB23</f>
        <v>-3.6</v>
      </c>
    </row>
    <row r="5" spans="1:105" x14ac:dyDescent="0.2">
      <c r="A5" t="s">
        <v>0</v>
      </c>
      <c r="B5" t="s">
        <v>1</v>
      </c>
      <c r="C5">
        <v>20</v>
      </c>
      <c r="D5" s="3" t="s">
        <v>2</v>
      </c>
      <c r="E5">
        <f>'Normal gait variables'!F24</f>
        <v>1.47</v>
      </c>
      <c r="F5">
        <f>'Normal gait variables'!G24</f>
        <v>1.68</v>
      </c>
      <c r="G5">
        <f>'Normal gait variables'!H24</f>
        <v>1.91</v>
      </c>
      <c r="H5">
        <f>'Normal gait variables'!I24</f>
        <v>2.16</v>
      </c>
      <c r="I5">
        <f>'Normal gait variables'!J24</f>
        <v>2.42</v>
      </c>
      <c r="J5">
        <f>'Normal gait variables'!K24</f>
        <v>2.69</v>
      </c>
      <c r="K5">
        <f>'Normal gait variables'!L24</f>
        <v>2.96</v>
      </c>
      <c r="L5">
        <f>'Normal gait variables'!M24</f>
        <v>3.23</v>
      </c>
      <c r="M5">
        <f>'Normal gait variables'!N24</f>
        <v>3.48</v>
      </c>
      <c r="N5">
        <f>'Normal gait variables'!O24</f>
        <v>3.71</v>
      </c>
      <c r="O5">
        <f>'Normal gait variables'!P24</f>
        <v>3.9</v>
      </c>
      <c r="P5">
        <f>'Normal gait variables'!Q24</f>
        <v>4.07</v>
      </c>
      <c r="Q5">
        <f>'Normal gait variables'!R24</f>
        <v>4.1900000000000004</v>
      </c>
      <c r="R5">
        <f>'Normal gait variables'!S24</f>
        <v>4.26</v>
      </c>
      <c r="S5">
        <f>'Normal gait variables'!T24</f>
        <v>4.29</v>
      </c>
      <c r="T5">
        <f>'Normal gait variables'!U24</f>
        <v>4.2699999999999996</v>
      </c>
      <c r="U5">
        <f>'Normal gait variables'!V24</f>
        <v>4.2</v>
      </c>
      <c r="V5">
        <f>'Normal gait variables'!W24</f>
        <v>4.09</v>
      </c>
      <c r="W5">
        <f>'Normal gait variables'!X24</f>
        <v>3.93</v>
      </c>
      <c r="X5">
        <f>'Normal gait variables'!Y24</f>
        <v>3.74</v>
      </c>
      <c r="Y5">
        <f>'Normal gait variables'!Z24</f>
        <v>3.51</v>
      </c>
      <c r="Z5">
        <f>'Normal gait variables'!AA24</f>
        <v>3.26</v>
      </c>
      <c r="AA5">
        <f>'Normal gait variables'!AB24</f>
        <v>2.99</v>
      </c>
      <c r="AB5">
        <f>'Normal gait variables'!AC24</f>
        <v>2.7</v>
      </c>
      <c r="AC5">
        <f>'Normal gait variables'!AD24</f>
        <v>2.4</v>
      </c>
      <c r="AD5">
        <f>'Normal gait variables'!AE24</f>
        <v>2.11</v>
      </c>
      <c r="AE5">
        <f>'Normal gait variables'!AF24</f>
        <v>1.82</v>
      </c>
      <c r="AF5">
        <f>'Normal gait variables'!AG24</f>
        <v>1.54</v>
      </c>
      <c r="AG5">
        <f>'Normal gait variables'!AH24</f>
        <v>1.28</v>
      </c>
      <c r="AH5">
        <f>'Normal gait variables'!AI24</f>
        <v>1.04</v>
      </c>
      <c r="AI5">
        <f>'Normal gait variables'!AJ24</f>
        <v>0.82</v>
      </c>
      <c r="AJ5">
        <f>'Normal gait variables'!AK24</f>
        <v>0.63</v>
      </c>
      <c r="AK5">
        <f>'Normal gait variables'!AL24</f>
        <v>0.47</v>
      </c>
      <c r="AL5">
        <f>'Normal gait variables'!AM24</f>
        <v>0.34</v>
      </c>
      <c r="AM5">
        <f>'Normal gait variables'!AN24</f>
        <v>0.24</v>
      </c>
      <c r="AN5">
        <f>'Normal gait variables'!AO24</f>
        <v>0.16</v>
      </c>
      <c r="AO5">
        <f>'Normal gait variables'!AP24</f>
        <v>0.1</v>
      </c>
      <c r="AP5">
        <f>'Normal gait variables'!AQ24</f>
        <v>6.4000000000000001E-2</v>
      </c>
      <c r="AQ5">
        <f>'Normal gait variables'!AR24</f>
        <v>3.7999999999999999E-2</v>
      </c>
      <c r="AR5">
        <f>'Normal gait variables'!AS24</f>
        <v>0.02</v>
      </c>
      <c r="AS5">
        <f>'Normal gait variables'!AT24</f>
        <v>2.7000000000000001E-3</v>
      </c>
      <c r="AT5">
        <f>'Normal gait variables'!AU24</f>
        <v>-1.7000000000000001E-2</v>
      </c>
      <c r="AU5">
        <f>'Normal gait variables'!AV24</f>
        <v>-4.5999999999999999E-2</v>
      </c>
      <c r="AV5">
        <f>'Normal gait variables'!AW24</f>
        <v>-8.6999999999999994E-2</v>
      </c>
      <c r="AW5">
        <f>'Normal gait variables'!AX24</f>
        <v>-0.14000000000000001</v>
      </c>
      <c r="AX5">
        <f>'Normal gait variables'!AY24</f>
        <v>-0.22</v>
      </c>
      <c r="AY5">
        <f>'Normal gait variables'!AZ24</f>
        <v>-0.32</v>
      </c>
      <c r="AZ5">
        <f>'Normal gait variables'!BA24</f>
        <v>-0.44</v>
      </c>
      <c r="BA5">
        <f>'Normal gait variables'!BB24</f>
        <v>-0.59</v>
      </c>
      <c r="BB5">
        <f>'Normal gait variables'!BC24</f>
        <v>-0.76</v>
      </c>
      <c r="BC5">
        <f>'Normal gait variables'!BD24</f>
        <v>-0.95</v>
      </c>
      <c r="BD5">
        <f>'Normal gait variables'!BE24</f>
        <v>-1.17</v>
      </c>
      <c r="BE5">
        <f>'Normal gait variables'!BF24</f>
        <v>-1.41</v>
      </c>
      <c r="BF5">
        <f>'Normal gait variables'!BG24</f>
        <v>-1.66</v>
      </c>
      <c r="BG5">
        <f>'Normal gait variables'!BH24</f>
        <v>-1.92</v>
      </c>
      <c r="BH5">
        <f>'Normal gait variables'!BI24</f>
        <v>-2.19</v>
      </c>
      <c r="BI5">
        <f>'Normal gait variables'!BJ24</f>
        <v>-2.46</v>
      </c>
      <c r="BJ5">
        <f>'Normal gait variables'!BK24</f>
        <v>-2.73</v>
      </c>
      <c r="BK5">
        <f>'Normal gait variables'!BL24</f>
        <v>-2.98</v>
      </c>
      <c r="BL5">
        <f>'Normal gait variables'!BM24</f>
        <v>-3.2</v>
      </c>
      <c r="BM5">
        <f>'Normal gait variables'!BN24</f>
        <v>-3.4</v>
      </c>
      <c r="BN5">
        <f>'Normal gait variables'!BO24</f>
        <v>-3.57</v>
      </c>
      <c r="BO5">
        <f>'Normal gait variables'!BP24</f>
        <v>-3.69</v>
      </c>
      <c r="BP5">
        <f>'Normal gait variables'!BQ24</f>
        <v>-3.77</v>
      </c>
      <c r="BQ5">
        <f>'Normal gait variables'!BR24</f>
        <v>-3.8</v>
      </c>
      <c r="BR5">
        <f>'Normal gait variables'!BS24</f>
        <v>-3.78</v>
      </c>
      <c r="BS5">
        <f>'Normal gait variables'!BT24</f>
        <v>-3.72</v>
      </c>
      <c r="BT5">
        <f>'Normal gait variables'!BU24</f>
        <v>-3.61</v>
      </c>
      <c r="BU5">
        <f>'Normal gait variables'!BV24</f>
        <v>-3.45</v>
      </c>
      <c r="BV5">
        <f>'Normal gait variables'!BW24</f>
        <v>-3.26</v>
      </c>
      <c r="BW5">
        <f>'Normal gait variables'!BX24</f>
        <v>-3.03</v>
      </c>
      <c r="BX5">
        <f>'Normal gait variables'!BY24</f>
        <v>-2.77</v>
      </c>
      <c r="BY5">
        <f>'Normal gait variables'!BZ24</f>
        <v>-2.48</v>
      </c>
      <c r="BZ5">
        <f>'Normal gait variables'!CA24</f>
        <v>-2.1800000000000002</v>
      </c>
      <c r="CA5">
        <f>'Normal gait variables'!CB24</f>
        <v>-1.87</v>
      </c>
      <c r="CB5">
        <f>'Normal gait variables'!CC24</f>
        <v>-1.55</v>
      </c>
      <c r="CC5">
        <f>'Normal gait variables'!CD24</f>
        <v>-1.24</v>
      </c>
      <c r="CD5">
        <f>'Normal gait variables'!CE24</f>
        <v>-0.93</v>
      </c>
      <c r="CE5">
        <f>'Normal gait variables'!CF24</f>
        <v>-0.64</v>
      </c>
      <c r="CF5">
        <f>'Normal gait variables'!CG24</f>
        <v>-0.37</v>
      </c>
      <c r="CG5">
        <f>'Normal gait variables'!CH24</f>
        <v>-0.13</v>
      </c>
      <c r="CH5">
        <f>'Normal gait variables'!CI24</f>
        <v>8.5999999999999993E-2</v>
      </c>
      <c r="CI5">
        <f>'Normal gait variables'!CJ24</f>
        <v>0.27</v>
      </c>
      <c r="CJ5">
        <f>'Normal gait variables'!CK24</f>
        <v>0.42</v>
      </c>
      <c r="CK5">
        <f>'Normal gait variables'!CL24</f>
        <v>0.55000000000000004</v>
      </c>
      <c r="CL5">
        <f>'Normal gait variables'!CM24</f>
        <v>0.64</v>
      </c>
      <c r="CM5">
        <f>'Normal gait variables'!CN24</f>
        <v>0.7</v>
      </c>
      <c r="CN5">
        <f>'Normal gait variables'!CO24</f>
        <v>0.75</v>
      </c>
      <c r="CO5">
        <f>'Normal gait variables'!CP24</f>
        <v>0.77</v>
      </c>
      <c r="CP5">
        <f>'Normal gait variables'!CQ24</f>
        <v>0.78</v>
      </c>
      <c r="CQ5">
        <f>'Normal gait variables'!CR24</f>
        <v>0.79</v>
      </c>
      <c r="CR5">
        <f>'Normal gait variables'!CS24</f>
        <v>0.8</v>
      </c>
      <c r="CS5">
        <f>'Normal gait variables'!CT24</f>
        <v>0.81</v>
      </c>
      <c r="CT5">
        <f>'Normal gait variables'!CU24</f>
        <v>0.83</v>
      </c>
      <c r="CU5">
        <f>'Normal gait variables'!CV24</f>
        <v>0.87</v>
      </c>
      <c r="CV5">
        <f>'Normal gait variables'!CW24</f>
        <v>0.93</v>
      </c>
      <c r="CW5">
        <f>'Normal gait variables'!CX24</f>
        <v>1.01</v>
      </c>
      <c r="CX5">
        <f>'Normal gait variables'!CY24</f>
        <v>1.1200000000000001</v>
      </c>
      <c r="CY5">
        <f>'Normal gait variables'!CZ24</f>
        <v>1.25</v>
      </c>
      <c r="CZ5">
        <f>'Normal gait variables'!DA24</f>
        <v>1.42</v>
      </c>
      <c r="DA5">
        <f>'Normal gait variables'!DB24</f>
        <v>1.61</v>
      </c>
    </row>
    <row r="6" spans="1:105" x14ac:dyDescent="0.2">
      <c r="A6" t="s">
        <v>0</v>
      </c>
      <c r="B6" t="s">
        <v>3</v>
      </c>
      <c r="C6">
        <v>20</v>
      </c>
      <c r="D6" s="3" t="s">
        <v>2</v>
      </c>
      <c r="E6">
        <f>'Normal gait variables'!F25</f>
        <v>-1.5</v>
      </c>
      <c r="F6">
        <f>'Normal gait variables'!G25</f>
        <v>-1.03</v>
      </c>
      <c r="G6">
        <f>'Normal gait variables'!H25</f>
        <v>-0.52</v>
      </c>
      <c r="H6">
        <f>'Normal gait variables'!I25</f>
        <v>3.2000000000000001E-2</v>
      </c>
      <c r="I6">
        <f>'Normal gait variables'!J25</f>
        <v>0.61</v>
      </c>
      <c r="J6">
        <f>'Normal gait variables'!K25</f>
        <v>1.2</v>
      </c>
      <c r="K6">
        <f>'Normal gait variables'!L25</f>
        <v>1.79</v>
      </c>
      <c r="L6">
        <f>'Normal gait variables'!M25</f>
        <v>2.37</v>
      </c>
      <c r="M6">
        <f>'Normal gait variables'!N25</f>
        <v>2.93</v>
      </c>
      <c r="N6">
        <f>'Normal gait variables'!O25</f>
        <v>3.45</v>
      </c>
      <c r="O6">
        <f>'Normal gait variables'!P25</f>
        <v>3.93</v>
      </c>
      <c r="P6">
        <f>'Normal gait variables'!Q25</f>
        <v>4.3499999999999996</v>
      </c>
      <c r="Q6">
        <f>'Normal gait variables'!R25</f>
        <v>4.7300000000000004</v>
      </c>
      <c r="R6">
        <f>'Normal gait variables'!S25</f>
        <v>5.04</v>
      </c>
      <c r="S6">
        <f>'Normal gait variables'!T25</f>
        <v>5.29</v>
      </c>
      <c r="T6">
        <f>'Normal gait variables'!U25</f>
        <v>5.47</v>
      </c>
      <c r="U6">
        <f>'Normal gait variables'!V25</f>
        <v>5.59</v>
      </c>
      <c r="V6">
        <f>'Normal gait variables'!W25</f>
        <v>5.65</v>
      </c>
      <c r="W6">
        <f>'Normal gait variables'!X25</f>
        <v>5.65</v>
      </c>
      <c r="X6">
        <f>'Normal gait variables'!Y25</f>
        <v>5.61</v>
      </c>
      <c r="Y6">
        <f>'Normal gait variables'!Z25</f>
        <v>5.53</v>
      </c>
      <c r="Z6">
        <f>'Normal gait variables'!AA25</f>
        <v>5.42</v>
      </c>
      <c r="AA6">
        <f>'Normal gait variables'!AB25</f>
        <v>5.29</v>
      </c>
      <c r="AB6">
        <f>'Normal gait variables'!AC25</f>
        <v>5.14</v>
      </c>
      <c r="AC6">
        <f>'Normal gait variables'!AD25</f>
        <v>4.9800000000000004</v>
      </c>
      <c r="AD6">
        <f>'Normal gait variables'!AE25</f>
        <v>4.8099999999999996</v>
      </c>
      <c r="AE6">
        <f>'Normal gait variables'!AF25</f>
        <v>4.6500000000000004</v>
      </c>
      <c r="AF6">
        <f>'Normal gait variables'!AG25</f>
        <v>4.49</v>
      </c>
      <c r="AG6">
        <f>'Normal gait variables'!AH25</f>
        <v>4.34</v>
      </c>
      <c r="AH6">
        <f>'Normal gait variables'!AI25</f>
        <v>4.2</v>
      </c>
      <c r="AI6">
        <f>'Normal gait variables'!AJ25</f>
        <v>4.07</v>
      </c>
      <c r="AJ6">
        <f>'Normal gait variables'!AK25</f>
        <v>3.96</v>
      </c>
      <c r="AK6">
        <f>'Normal gait variables'!AL25</f>
        <v>3.86</v>
      </c>
      <c r="AL6">
        <f>'Normal gait variables'!AM25</f>
        <v>3.77</v>
      </c>
      <c r="AM6">
        <f>'Normal gait variables'!AN25</f>
        <v>3.69</v>
      </c>
      <c r="AN6">
        <f>'Normal gait variables'!AO25</f>
        <v>3.63</v>
      </c>
      <c r="AO6">
        <f>'Normal gait variables'!AP25</f>
        <v>3.56</v>
      </c>
      <c r="AP6">
        <f>'Normal gait variables'!AQ25</f>
        <v>3.49</v>
      </c>
      <c r="AQ6">
        <f>'Normal gait variables'!AR25</f>
        <v>3.42</v>
      </c>
      <c r="AR6">
        <f>'Normal gait variables'!AS25</f>
        <v>3.33</v>
      </c>
      <c r="AS6">
        <f>'Normal gait variables'!AT25</f>
        <v>3.22</v>
      </c>
      <c r="AT6">
        <f>'Normal gait variables'!AU25</f>
        <v>3.09</v>
      </c>
      <c r="AU6">
        <f>'Normal gait variables'!AV25</f>
        <v>2.93</v>
      </c>
      <c r="AV6">
        <f>'Normal gait variables'!AW25</f>
        <v>2.74</v>
      </c>
      <c r="AW6">
        <f>'Normal gait variables'!AX25</f>
        <v>2.5299999999999998</v>
      </c>
      <c r="AX6">
        <f>'Normal gait variables'!AY25</f>
        <v>2.2799999999999998</v>
      </c>
      <c r="AY6">
        <f>'Normal gait variables'!AZ25</f>
        <v>2</v>
      </c>
      <c r="AZ6">
        <f>'Normal gait variables'!BA25</f>
        <v>1.68</v>
      </c>
      <c r="BA6">
        <f>'Normal gait variables'!BB25</f>
        <v>1.33</v>
      </c>
      <c r="BB6">
        <f>'Normal gait variables'!BC25</f>
        <v>0.94</v>
      </c>
      <c r="BC6">
        <f>'Normal gait variables'!BD25</f>
        <v>0.52</v>
      </c>
      <c r="BD6">
        <f>'Normal gait variables'!BE25</f>
        <v>7.0000000000000007E-2</v>
      </c>
      <c r="BE6">
        <f>'Normal gait variables'!BF25</f>
        <v>-0.42</v>
      </c>
      <c r="BF6">
        <f>'Normal gait variables'!BG25</f>
        <v>-0.93</v>
      </c>
      <c r="BG6">
        <f>'Normal gait variables'!BH25</f>
        <v>-1.48</v>
      </c>
      <c r="BH6">
        <f>'Normal gait variables'!BI25</f>
        <v>-2.0299999999999998</v>
      </c>
      <c r="BI6">
        <f>'Normal gait variables'!BJ25</f>
        <v>-2.6</v>
      </c>
      <c r="BJ6">
        <f>'Normal gait variables'!BK25</f>
        <v>-3.16</v>
      </c>
      <c r="BK6">
        <f>'Normal gait variables'!BL25</f>
        <v>-3.7</v>
      </c>
      <c r="BL6">
        <f>'Normal gait variables'!BM25</f>
        <v>-4.2</v>
      </c>
      <c r="BM6">
        <f>'Normal gait variables'!BN25</f>
        <v>-4.66</v>
      </c>
      <c r="BN6">
        <f>'Normal gait variables'!BO25</f>
        <v>-5.04</v>
      </c>
      <c r="BO6">
        <f>'Normal gait variables'!BP25</f>
        <v>-5.35</v>
      </c>
      <c r="BP6">
        <f>'Normal gait variables'!BQ25</f>
        <v>-5.58</v>
      </c>
      <c r="BQ6">
        <f>'Normal gait variables'!BR25</f>
        <v>-5.72</v>
      </c>
      <c r="BR6">
        <f>'Normal gait variables'!BS25</f>
        <v>-5.77</v>
      </c>
      <c r="BS6">
        <f>'Normal gait variables'!BT25</f>
        <v>-5.74</v>
      </c>
      <c r="BT6">
        <f>'Normal gait variables'!BU25</f>
        <v>-5.63</v>
      </c>
      <c r="BU6">
        <f>'Normal gait variables'!BV25</f>
        <v>-5.44</v>
      </c>
      <c r="BV6">
        <f>'Normal gait variables'!BW25</f>
        <v>-5.19</v>
      </c>
      <c r="BW6">
        <f>'Normal gait variables'!BX25</f>
        <v>-4.8899999999999997</v>
      </c>
      <c r="BX6">
        <f>'Normal gait variables'!BY25</f>
        <v>-4.55</v>
      </c>
      <c r="BY6">
        <f>'Normal gait variables'!BZ25</f>
        <v>-4.1900000000000004</v>
      </c>
      <c r="BZ6">
        <f>'Normal gait variables'!CA25</f>
        <v>-3.82</v>
      </c>
      <c r="CA6">
        <f>'Normal gait variables'!CB25</f>
        <v>-3.44</v>
      </c>
      <c r="CB6">
        <f>'Normal gait variables'!CC25</f>
        <v>-3.09</v>
      </c>
      <c r="CC6">
        <f>'Normal gait variables'!CD25</f>
        <v>-2.76</v>
      </c>
      <c r="CD6">
        <f>'Normal gait variables'!CE25</f>
        <v>-2.46</v>
      </c>
      <c r="CE6">
        <f>'Normal gait variables'!CF25</f>
        <v>-2.21</v>
      </c>
      <c r="CF6">
        <f>'Normal gait variables'!CG25</f>
        <v>-2</v>
      </c>
      <c r="CG6">
        <f>'Normal gait variables'!CH25</f>
        <v>-1.84</v>
      </c>
      <c r="CH6">
        <f>'Normal gait variables'!CI25</f>
        <v>-1.72</v>
      </c>
      <c r="CI6">
        <f>'Normal gait variables'!CJ25</f>
        <v>-1.66</v>
      </c>
      <c r="CJ6">
        <f>'Normal gait variables'!CK25</f>
        <v>-1.63</v>
      </c>
      <c r="CK6">
        <f>'Normal gait variables'!CL25</f>
        <v>-1.65</v>
      </c>
      <c r="CL6">
        <f>'Normal gait variables'!CM25</f>
        <v>-1.7</v>
      </c>
      <c r="CM6">
        <f>'Normal gait variables'!CN25</f>
        <v>-1.78</v>
      </c>
      <c r="CN6">
        <f>'Normal gait variables'!CO25</f>
        <v>-1.89</v>
      </c>
      <c r="CO6">
        <f>'Normal gait variables'!CP25</f>
        <v>-2.0099999999999998</v>
      </c>
      <c r="CP6">
        <f>'Normal gait variables'!CQ25</f>
        <v>-2.14</v>
      </c>
      <c r="CQ6">
        <f>'Normal gait variables'!CR25</f>
        <v>-2.27</v>
      </c>
      <c r="CR6">
        <f>'Normal gait variables'!CS25</f>
        <v>-2.38</v>
      </c>
      <c r="CS6">
        <f>'Normal gait variables'!CT25</f>
        <v>-2.46</v>
      </c>
      <c r="CT6">
        <f>'Normal gait variables'!CU25</f>
        <v>-2.48</v>
      </c>
      <c r="CU6">
        <f>'Normal gait variables'!CV25</f>
        <v>-2.4500000000000002</v>
      </c>
      <c r="CV6">
        <f>'Normal gait variables'!CW25</f>
        <v>-2.34</v>
      </c>
      <c r="CW6">
        <f>'Normal gait variables'!CX25</f>
        <v>-2.17</v>
      </c>
      <c r="CX6">
        <f>'Normal gait variables'!CY25</f>
        <v>-1.92</v>
      </c>
      <c r="CY6">
        <f>'Normal gait variables'!CZ25</f>
        <v>-1.61</v>
      </c>
      <c r="CZ6">
        <f>'Normal gait variables'!DA25</f>
        <v>-1.23</v>
      </c>
      <c r="DA6">
        <f>'Normal gait variables'!DB25</f>
        <v>-0.8</v>
      </c>
    </row>
    <row r="7" spans="1:105" x14ac:dyDescent="0.2">
      <c r="A7" t="s">
        <v>0</v>
      </c>
      <c r="B7" t="s">
        <v>4</v>
      </c>
      <c r="C7">
        <v>20</v>
      </c>
      <c r="D7" s="3" t="s">
        <v>2</v>
      </c>
      <c r="E7">
        <f>'Normal gait variables'!F26</f>
        <v>-1.6</v>
      </c>
      <c r="F7">
        <f>'Normal gait variables'!G26</f>
        <v>-1.72</v>
      </c>
      <c r="G7">
        <f>'Normal gait variables'!H26</f>
        <v>-1.81</v>
      </c>
      <c r="H7">
        <f>'Normal gait variables'!I26</f>
        <v>-1.85</v>
      </c>
      <c r="I7">
        <f>'Normal gait variables'!J26</f>
        <v>-1.82</v>
      </c>
      <c r="J7">
        <f>'Normal gait variables'!K26</f>
        <v>-1.7</v>
      </c>
      <c r="K7">
        <f>'Normal gait variables'!L26</f>
        <v>-1.51</v>
      </c>
      <c r="L7">
        <f>'Normal gait variables'!M26</f>
        <v>-1.26</v>
      </c>
      <c r="M7">
        <f>'Normal gait variables'!N26</f>
        <v>-1</v>
      </c>
      <c r="N7">
        <f>'Normal gait variables'!O26</f>
        <v>-0.77</v>
      </c>
      <c r="O7">
        <f>'Normal gait variables'!P26</f>
        <v>-0.6</v>
      </c>
      <c r="P7">
        <f>'Normal gait variables'!Q26</f>
        <v>-0.51</v>
      </c>
      <c r="Q7">
        <f>'Normal gait variables'!R26</f>
        <v>-0.5</v>
      </c>
      <c r="R7">
        <f>'Normal gait variables'!S26</f>
        <v>-0.56000000000000005</v>
      </c>
      <c r="S7">
        <f>'Normal gait variables'!T26</f>
        <v>-0.67</v>
      </c>
      <c r="T7">
        <f>'Normal gait variables'!U26</f>
        <v>-0.8</v>
      </c>
      <c r="U7">
        <f>'Normal gait variables'!V26</f>
        <v>-0.92</v>
      </c>
      <c r="V7">
        <f>'Normal gait variables'!W26</f>
        <v>-1.02</v>
      </c>
      <c r="W7">
        <f>'Normal gait variables'!X26</f>
        <v>-1.0900000000000001</v>
      </c>
      <c r="X7">
        <f>'Normal gait variables'!Y26</f>
        <v>-1.1399999999999999</v>
      </c>
      <c r="Y7">
        <f>'Normal gait variables'!Z26</f>
        <v>-1.17</v>
      </c>
      <c r="Z7">
        <f>'Normal gait variables'!AA26</f>
        <v>-1.19</v>
      </c>
      <c r="AA7">
        <f>'Normal gait variables'!AB26</f>
        <v>-1.2</v>
      </c>
      <c r="AB7">
        <f>'Normal gait variables'!AC26</f>
        <v>-1.21</v>
      </c>
      <c r="AC7">
        <f>'Normal gait variables'!AD26</f>
        <v>-1.21</v>
      </c>
      <c r="AD7">
        <f>'Normal gait variables'!AE26</f>
        <v>-1.21</v>
      </c>
      <c r="AE7">
        <f>'Normal gait variables'!AF26</f>
        <v>-1.21</v>
      </c>
      <c r="AF7">
        <f>'Normal gait variables'!AG26</f>
        <v>-1.2</v>
      </c>
      <c r="AG7">
        <f>'Normal gait variables'!AH26</f>
        <v>-1.19</v>
      </c>
      <c r="AH7">
        <f>'Normal gait variables'!AI26</f>
        <v>-1.17</v>
      </c>
      <c r="AI7">
        <f>'Normal gait variables'!AJ26</f>
        <v>-1.1499999999999999</v>
      </c>
      <c r="AJ7">
        <f>'Normal gait variables'!AK26</f>
        <v>-1.1200000000000001</v>
      </c>
      <c r="AK7">
        <f>'Normal gait variables'!AL26</f>
        <v>-1.1000000000000001</v>
      </c>
      <c r="AL7">
        <f>'Normal gait variables'!AM26</f>
        <v>-1.08</v>
      </c>
      <c r="AM7">
        <f>'Normal gait variables'!AN26</f>
        <v>-1.06</v>
      </c>
      <c r="AN7">
        <f>'Normal gait variables'!AO26</f>
        <v>-1.05</v>
      </c>
      <c r="AO7">
        <f>'Normal gait variables'!AP26</f>
        <v>-1.04</v>
      </c>
      <c r="AP7">
        <f>'Normal gait variables'!AQ26</f>
        <v>-1.04</v>
      </c>
      <c r="AQ7">
        <f>'Normal gait variables'!AR26</f>
        <v>-1.05</v>
      </c>
      <c r="AR7">
        <f>'Normal gait variables'!AS26</f>
        <v>-1.06</v>
      </c>
      <c r="AS7">
        <f>'Normal gait variables'!AT26</f>
        <v>-1.08</v>
      </c>
      <c r="AT7">
        <f>'Normal gait variables'!AU26</f>
        <v>-1.1000000000000001</v>
      </c>
      <c r="AU7">
        <f>'Normal gait variables'!AV26</f>
        <v>-1.1299999999999999</v>
      </c>
      <c r="AV7">
        <f>'Normal gait variables'!AW26</f>
        <v>-1.1499999999999999</v>
      </c>
      <c r="AW7">
        <f>'Normal gait variables'!AX26</f>
        <v>-1.18</v>
      </c>
      <c r="AX7">
        <f>'Normal gait variables'!AY26</f>
        <v>-1.21</v>
      </c>
      <c r="AY7">
        <f>'Normal gait variables'!AZ26</f>
        <v>-1.23</v>
      </c>
      <c r="AZ7">
        <f>'Normal gait variables'!BA26</f>
        <v>-1.24</v>
      </c>
      <c r="BA7">
        <f>'Normal gait variables'!BB26</f>
        <v>-1.24</v>
      </c>
      <c r="BB7">
        <f>'Normal gait variables'!BC26</f>
        <v>-1.22</v>
      </c>
      <c r="BC7">
        <f>'Normal gait variables'!BD26</f>
        <v>-1.17</v>
      </c>
      <c r="BD7">
        <f>'Normal gait variables'!BE26</f>
        <v>-1.08</v>
      </c>
      <c r="BE7">
        <f>'Normal gait variables'!BF26</f>
        <v>-0.94</v>
      </c>
      <c r="BF7">
        <f>'Normal gait variables'!BG26</f>
        <v>-0.76</v>
      </c>
      <c r="BG7">
        <f>'Normal gait variables'!BH26</f>
        <v>-0.51</v>
      </c>
      <c r="BH7">
        <f>'Normal gait variables'!BI26</f>
        <v>-0.22</v>
      </c>
      <c r="BI7">
        <f>'Normal gait variables'!BJ26</f>
        <v>0.1</v>
      </c>
      <c r="BJ7">
        <f>'Normal gait variables'!BK26</f>
        <v>0.41</v>
      </c>
      <c r="BK7">
        <f>'Normal gait variables'!BL26</f>
        <v>0.66</v>
      </c>
      <c r="BL7">
        <f>'Normal gait variables'!BM26</f>
        <v>0.81</v>
      </c>
      <c r="BM7">
        <f>'Normal gait variables'!BN26</f>
        <v>0.81</v>
      </c>
      <c r="BN7">
        <f>'Normal gait variables'!BO26</f>
        <v>0.63</v>
      </c>
      <c r="BO7">
        <f>'Normal gait variables'!BP26</f>
        <v>0.26</v>
      </c>
      <c r="BP7">
        <f>'Normal gait variables'!BQ26</f>
        <v>-0.28999999999999998</v>
      </c>
      <c r="BQ7">
        <f>'Normal gait variables'!BR26</f>
        <v>-0.97</v>
      </c>
      <c r="BR7">
        <f>'Normal gait variables'!BS26</f>
        <v>-1.72</v>
      </c>
      <c r="BS7">
        <f>'Normal gait variables'!BT26</f>
        <v>-2.4700000000000002</v>
      </c>
      <c r="BT7">
        <f>'Normal gait variables'!BU26</f>
        <v>-3.14</v>
      </c>
      <c r="BU7">
        <f>'Normal gait variables'!BV26</f>
        <v>-3.68</v>
      </c>
      <c r="BV7">
        <f>'Normal gait variables'!BW26</f>
        <v>-4.03</v>
      </c>
      <c r="BW7">
        <f>'Normal gait variables'!BX26</f>
        <v>-4.16</v>
      </c>
      <c r="BX7">
        <f>'Normal gait variables'!BY26</f>
        <v>-4.08</v>
      </c>
      <c r="BY7">
        <f>'Normal gait variables'!BZ26</f>
        <v>-3.81</v>
      </c>
      <c r="BZ7">
        <f>'Normal gait variables'!CA26</f>
        <v>-3.36</v>
      </c>
      <c r="CA7">
        <f>'Normal gait variables'!CB26</f>
        <v>-2.79</v>
      </c>
      <c r="CB7">
        <f>'Normal gait variables'!CC26</f>
        <v>-2.14</v>
      </c>
      <c r="CC7">
        <f>'Normal gait variables'!CD26</f>
        <v>-1.45</v>
      </c>
      <c r="CD7">
        <f>'Normal gait variables'!CE26</f>
        <v>-0.77</v>
      </c>
      <c r="CE7">
        <f>'Normal gait variables'!CF26</f>
        <v>-0.15</v>
      </c>
      <c r="CF7">
        <f>'Normal gait variables'!CG26</f>
        <v>0.37</v>
      </c>
      <c r="CG7">
        <f>'Normal gait variables'!CH26</f>
        <v>0.75</v>
      </c>
      <c r="CH7">
        <f>'Normal gait variables'!CI26</f>
        <v>0.97</v>
      </c>
      <c r="CI7">
        <f>'Normal gait variables'!CJ26</f>
        <v>1.01</v>
      </c>
      <c r="CJ7">
        <f>'Normal gait variables'!CK26</f>
        <v>0.87</v>
      </c>
      <c r="CK7">
        <f>'Normal gait variables'!CL26</f>
        <v>0.56000000000000005</v>
      </c>
      <c r="CL7">
        <f>'Normal gait variables'!CM26</f>
        <v>0.13</v>
      </c>
      <c r="CM7">
        <f>'Normal gait variables'!CN26</f>
        <v>-0.35</v>
      </c>
      <c r="CN7">
        <f>'Normal gait variables'!CO26</f>
        <v>-0.82</v>
      </c>
      <c r="CO7">
        <f>'Normal gait variables'!CP26</f>
        <v>-1.2</v>
      </c>
      <c r="CP7">
        <f>'Normal gait variables'!CQ26</f>
        <v>-1.46</v>
      </c>
      <c r="CQ7">
        <f>'Normal gait variables'!CR26</f>
        <v>-1.56</v>
      </c>
      <c r="CR7">
        <f>'Normal gait variables'!CS26</f>
        <v>-1.53</v>
      </c>
      <c r="CS7">
        <f>'Normal gait variables'!CT26</f>
        <v>-1.41</v>
      </c>
      <c r="CT7">
        <f>'Normal gait variables'!CU26</f>
        <v>-1.24</v>
      </c>
      <c r="CU7">
        <f>'Normal gait variables'!CV26</f>
        <v>-1.08</v>
      </c>
      <c r="CV7">
        <f>'Normal gait variables'!CW26</f>
        <v>-0.97</v>
      </c>
      <c r="CW7">
        <f>'Normal gait variables'!CX26</f>
        <v>-0.92</v>
      </c>
      <c r="CX7">
        <f>'Normal gait variables'!CY26</f>
        <v>-0.95</v>
      </c>
      <c r="CY7">
        <f>'Normal gait variables'!CZ26</f>
        <v>-1.03</v>
      </c>
      <c r="CZ7">
        <f>'Normal gait variables'!DA26</f>
        <v>-1.1499999999999999</v>
      </c>
      <c r="DA7">
        <f>'Normal gait variables'!DB26</f>
        <v>-1.27</v>
      </c>
    </row>
    <row r="8" spans="1:105" x14ac:dyDescent="0.2">
      <c r="A8" t="s">
        <v>0</v>
      </c>
      <c r="B8" t="s">
        <v>1</v>
      </c>
      <c r="C8">
        <v>20</v>
      </c>
      <c r="D8" s="3" t="s">
        <v>2</v>
      </c>
      <c r="E8">
        <f>'Normal gait variables'!F27</f>
        <v>7.66</v>
      </c>
      <c r="F8">
        <f>'Normal gait variables'!G27</f>
        <v>7.61</v>
      </c>
      <c r="G8">
        <f>'Normal gait variables'!H27</f>
        <v>7.51</v>
      </c>
      <c r="H8">
        <f>'Normal gait variables'!I27</f>
        <v>7.38</v>
      </c>
      <c r="I8">
        <f>'Normal gait variables'!J27</f>
        <v>7.22</v>
      </c>
      <c r="J8">
        <f>'Normal gait variables'!K27</f>
        <v>7.04</v>
      </c>
      <c r="K8">
        <f>'Normal gait variables'!L27</f>
        <v>6.84</v>
      </c>
      <c r="L8">
        <f>'Normal gait variables'!M27</f>
        <v>6.65</v>
      </c>
      <c r="M8">
        <f>'Normal gait variables'!N27</f>
        <v>6.45</v>
      </c>
      <c r="N8">
        <f>'Normal gait variables'!O27</f>
        <v>6.26</v>
      </c>
      <c r="O8">
        <f>'Normal gait variables'!P27</f>
        <v>6.09</v>
      </c>
      <c r="P8">
        <f>'Normal gait variables'!Q27</f>
        <v>5.93</v>
      </c>
      <c r="Q8">
        <f>'Normal gait variables'!R27</f>
        <v>5.79</v>
      </c>
      <c r="R8">
        <f>'Normal gait variables'!S27</f>
        <v>5.66</v>
      </c>
      <c r="S8">
        <f>'Normal gait variables'!T27</f>
        <v>5.55</v>
      </c>
      <c r="T8">
        <f>'Normal gait variables'!U27</f>
        <v>5.45</v>
      </c>
      <c r="U8">
        <f>'Normal gait variables'!V27</f>
        <v>5.35</v>
      </c>
      <c r="V8">
        <f>'Normal gait variables'!W27</f>
        <v>5.25</v>
      </c>
      <c r="W8">
        <f>'Normal gait variables'!X27</f>
        <v>5.15</v>
      </c>
      <c r="X8">
        <f>'Normal gait variables'!Y27</f>
        <v>5.04</v>
      </c>
      <c r="Y8">
        <f>'Normal gait variables'!Z27</f>
        <v>4.92</v>
      </c>
      <c r="Z8">
        <f>'Normal gait variables'!AA27</f>
        <v>4.78</v>
      </c>
      <c r="AA8">
        <f>'Normal gait variables'!AB27</f>
        <v>4.62</v>
      </c>
      <c r="AB8">
        <f>'Normal gait variables'!AC27</f>
        <v>4.43</v>
      </c>
      <c r="AC8">
        <f>'Normal gait variables'!AD27</f>
        <v>4.22</v>
      </c>
      <c r="AD8">
        <f>'Normal gait variables'!AE27</f>
        <v>3.97</v>
      </c>
      <c r="AE8">
        <f>'Normal gait variables'!AF27</f>
        <v>3.7</v>
      </c>
      <c r="AF8">
        <f>'Normal gait variables'!AG27</f>
        <v>3.39</v>
      </c>
      <c r="AG8">
        <f>'Normal gait variables'!AH27</f>
        <v>3.06</v>
      </c>
      <c r="AH8">
        <f>'Normal gait variables'!AI27</f>
        <v>2.69</v>
      </c>
      <c r="AI8">
        <f>'Normal gait variables'!AJ27</f>
        <v>2.29</v>
      </c>
      <c r="AJ8">
        <f>'Normal gait variables'!AK27</f>
        <v>1.87</v>
      </c>
      <c r="AK8">
        <f>'Normal gait variables'!AL27</f>
        <v>1.42</v>
      </c>
      <c r="AL8">
        <f>'Normal gait variables'!AM27</f>
        <v>0.95</v>
      </c>
      <c r="AM8">
        <f>'Normal gait variables'!AN27</f>
        <v>0.46</v>
      </c>
      <c r="AN8">
        <f>'Normal gait variables'!AO27</f>
        <v>-0.03</v>
      </c>
      <c r="AO8">
        <f>'Normal gait variables'!AP27</f>
        <v>-0.53</v>
      </c>
      <c r="AP8">
        <f>'Normal gait variables'!AQ27</f>
        <v>-1.02</v>
      </c>
      <c r="AQ8">
        <f>'Normal gait variables'!AR27</f>
        <v>-1.51</v>
      </c>
      <c r="AR8">
        <f>'Normal gait variables'!AS27</f>
        <v>-1.98</v>
      </c>
      <c r="AS8">
        <f>'Normal gait variables'!AT27</f>
        <v>-2.4300000000000002</v>
      </c>
      <c r="AT8">
        <f>'Normal gait variables'!AU27</f>
        <v>-2.84</v>
      </c>
      <c r="AU8">
        <f>'Normal gait variables'!AV27</f>
        <v>-3.22</v>
      </c>
      <c r="AV8">
        <f>'Normal gait variables'!AW27</f>
        <v>-3.56</v>
      </c>
      <c r="AW8">
        <f>'Normal gait variables'!AX27</f>
        <v>-3.85</v>
      </c>
      <c r="AX8">
        <f>'Normal gait variables'!AY27</f>
        <v>-4.0999999999999996</v>
      </c>
      <c r="AY8">
        <f>'Normal gait variables'!AZ27</f>
        <v>-4.29</v>
      </c>
      <c r="AZ8">
        <f>'Normal gait variables'!BA27</f>
        <v>-4.43</v>
      </c>
      <c r="BA8">
        <f>'Normal gait variables'!BB27</f>
        <v>-4.51</v>
      </c>
      <c r="BB8">
        <f>'Normal gait variables'!BC27</f>
        <v>-4.55</v>
      </c>
      <c r="BC8">
        <f>'Normal gait variables'!BD27</f>
        <v>-4.54</v>
      </c>
      <c r="BD8">
        <f>'Normal gait variables'!BE27</f>
        <v>-4.4800000000000004</v>
      </c>
      <c r="BE8">
        <f>'Normal gait variables'!BF27</f>
        <v>-4.3899999999999997</v>
      </c>
      <c r="BF8">
        <f>'Normal gait variables'!BG27</f>
        <v>-4.28</v>
      </c>
      <c r="BG8">
        <f>'Normal gait variables'!BH27</f>
        <v>-4.13</v>
      </c>
      <c r="BH8">
        <f>'Normal gait variables'!BI27</f>
        <v>-3.98</v>
      </c>
      <c r="BI8">
        <f>'Normal gait variables'!BJ27</f>
        <v>-3.82</v>
      </c>
      <c r="BJ8">
        <f>'Normal gait variables'!BK27</f>
        <v>-3.65</v>
      </c>
      <c r="BK8">
        <f>'Normal gait variables'!BL27</f>
        <v>-3.5</v>
      </c>
      <c r="BL8">
        <f>'Normal gait variables'!BM27</f>
        <v>-3.35</v>
      </c>
      <c r="BM8">
        <f>'Normal gait variables'!BN27</f>
        <v>-3.22</v>
      </c>
      <c r="BN8">
        <f>'Normal gait variables'!BO27</f>
        <v>-3.1</v>
      </c>
      <c r="BO8">
        <f>'Normal gait variables'!BP27</f>
        <v>-3</v>
      </c>
      <c r="BP8">
        <f>'Normal gait variables'!BQ27</f>
        <v>-2.9</v>
      </c>
      <c r="BQ8">
        <f>'Normal gait variables'!BR27</f>
        <v>-2.82</v>
      </c>
      <c r="BR8">
        <f>'Normal gait variables'!BS27</f>
        <v>-2.75</v>
      </c>
      <c r="BS8">
        <f>'Normal gait variables'!BT27</f>
        <v>-2.67</v>
      </c>
      <c r="BT8">
        <f>'Normal gait variables'!BU27</f>
        <v>-2.6</v>
      </c>
      <c r="BU8">
        <f>'Normal gait variables'!BV27</f>
        <v>-2.5099999999999998</v>
      </c>
      <c r="BV8">
        <f>'Normal gait variables'!BW27</f>
        <v>-2.41</v>
      </c>
      <c r="BW8">
        <f>'Normal gait variables'!BX27</f>
        <v>-2.2999999999999998</v>
      </c>
      <c r="BX8">
        <f>'Normal gait variables'!BY27</f>
        <v>-2.16</v>
      </c>
      <c r="BY8">
        <f>'Normal gait variables'!BZ27</f>
        <v>-2</v>
      </c>
      <c r="BZ8">
        <f>'Normal gait variables'!CA27</f>
        <v>-1.82</v>
      </c>
      <c r="CA8">
        <f>'Normal gait variables'!CB27</f>
        <v>-1.6</v>
      </c>
      <c r="CB8">
        <f>'Normal gait variables'!CC27</f>
        <v>-1.36</v>
      </c>
      <c r="CC8">
        <f>'Normal gait variables'!CD27</f>
        <v>-1.08</v>
      </c>
      <c r="CD8">
        <f>'Normal gait variables'!CE27</f>
        <v>-0.77</v>
      </c>
      <c r="CE8">
        <f>'Normal gait variables'!CF27</f>
        <v>-0.44</v>
      </c>
      <c r="CF8">
        <f>'Normal gait variables'!CG27</f>
        <v>-7.4999999999999997E-2</v>
      </c>
      <c r="CG8">
        <f>'Normal gait variables'!CH27</f>
        <v>0.31</v>
      </c>
      <c r="CH8">
        <f>'Normal gait variables'!CI27</f>
        <v>0.73</v>
      </c>
      <c r="CI8">
        <f>'Normal gait variables'!CJ27</f>
        <v>1.1599999999999999</v>
      </c>
      <c r="CJ8">
        <f>'Normal gait variables'!CK27</f>
        <v>1.6</v>
      </c>
      <c r="CK8">
        <f>'Normal gait variables'!CL27</f>
        <v>2.06</v>
      </c>
      <c r="CL8">
        <f>'Normal gait variables'!CM27</f>
        <v>2.52</v>
      </c>
      <c r="CM8">
        <f>'Normal gait variables'!CN27</f>
        <v>2.99</v>
      </c>
      <c r="CN8">
        <f>'Normal gait variables'!CO27</f>
        <v>3.44</v>
      </c>
      <c r="CO8">
        <f>'Normal gait variables'!CP27</f>
        <v>3.89</v>
      </c>
      <c r="CP8">
        <f>'Normal gait variables'!CQ27</f>
        <v>4.32</v>
      </c>
      <c r="CQ8">
        <f>'Normal gait variables'!CR27</f>
        <v>4.72</v>
      </c>
      <c r="CR8">
        <f>'Normal gait variables'!CS27</f>
        <v>5.09</v>
      </c>
      <c r="CS8">
        <f>'Normal gait variables'!CT27</f>
        <v>5.43</v>
      </c>
      <c r="CT8">
        <f>'Normal gait variables'!CU27</f>
        <v>5.73</v>
      </c>
      <c r="CU8">
        <f>'Normal gait variables'!CV27</f>
        <v>5.98</v>
      </c>
      <c r="CV8">
        <f>'Normal gait variables'!CW27</f>
        <v>6.18</v>
      </c>
      <c r="CW8">
        <f>'Normal gait variables'!CX27</f>
        <v>6.34</v>
      </c>
      <c r="CX8">
        <f>'Normal gait variables'!CY27</f>
        <v>6.44</v>
      </c>
      <c r="CY8">
        <f>'Normal gait variables'!CZ27</f>
        <v>6.49</v>
      </c>
      <c r="CZ8">
        <f>'Normal gait variables'!DA27</f>
        <v>6.5</v>
      </c>
      <c r="DA8">
        <f>'Normal gait variables'!DB27</f>
        <v>6.46</v>
      </c>
    </row>
    <row r="9" spans="1:105" x14ac:dyDescent="0.2">
      <c r="A9" t="s">
        <v>0</v>
      </c>
      <c r="B9" t="s">
        <v>3</v>
      </c>
      <c r="C9">
        <v>20</v>
      </c>
      <c r="D9" s="3" t="s">
        <v>2</v>
      </c>
      <c r="E9">
        <f>'Normal gait variables'!F28</f>
        <v>-13</v>
      </c>
      <c r="F9">
        <f>'Normal gait variables'!G28</f>
        <v>-12</v>
      </c>
      <c r="G9">
        <f>'Normal gait variables'!H28</f>
        <v>-10.9</v>
      </c>
      <c r="H9">
        <f>'Normal gait variables'!I28</f>
        <v>-9.7100000000000009</v>
      </c>
      <c r="I9">
        <f>'Normal gait variables'!J28</f>
        <v>-8.4</v>
      </c>
      <c r="J9">
        <f>'Normal gait variables'!K28</f>
        <v>-7.02</v>
      </c>
      <c r="K9">
        <f>'Normal gait variables'!L28</f>
        <v>-5.62</v>
      </c>
      <c r="L9">
        <f>'Normal gait variables'!M28</f>
        <v>-4.26</v>
      </c>
      <c r="M9">
        <f>'Normal gait variables'!N28</f>
        <v>-3.03</v>
      </c>
      <c r="N9">
        <f>'Normal gait variables'!O28</f>
        <v>-2.04</v>
      </c>
      <c r="O9">
        <f>'Normal gait variables'!P28</f>
        <v>-1.34</v>
      </c>
      <c r="P9">
        <f>'Normal gait variables'!Q28</f>
        <v>-0.96</v>
      </c>
      <c r="Q9">
        <f>'Normal gait variables'!R28</f>
        <v>-0.87</v>
      </c>
      <c r="R9">
        <f>'Normal gait variables'!S28</f>
        <v>-1.03</v>
      </c>
      <c r="S9">
        <f>'Normal gait variables'!T28</f>
        <v>-1.35</v>
      </c>
      <c r="T9">
        <f>'Normal gait variables'!U28</f>
        <v>-1.74</v>
      </c>
      <c r="U9">
        <f>'Normal gait variables'!V28</f>
        <v>-2.1</v>
      </c>
      <c r="V9">
        <f>'Normal gait variables'!W28</f>
        <v>-2.39</v>
      </c>
      <c r="W9">
        <f>'Normal gait variables'!X28</f>
        <v>-2.56</v>
      </c>
      <c r="X9">
        <f>'Normal gait variables'!Y28</f>
        <v>-2.62</v>
      </c>
      <c r="Y9">
        <f>'Normal gait variables'!Z28</f>
        <v>-2.58</v>
      </c>
      <c r="Z9">
        <f>'Normal gait variables'!AA28</f>
        <v>-2.4500000000000002</v>
      </c>
      <c r="AA9">
        <f>'Normal gait variables'!AB28</f>
        <v>-2.2599999999999998</v>
      </c>
      <c r="AB9">
        <f>'Normal gait variables'!AC28</f>
        <v>-2.02</v>
      </c>
      <c r="AC9">
        <f>'Normal gait variables'!AD28</f>
        <v>-1.74</v>
      </c>
      <c r="AD9">
        <f>'Normal gait variables'!AE28</f>
        <v>-1.43</v>
      </c>
      <c r="AE9">
        <f>'Normal gait variables'!AF28</f>
        <v>-1.06</v>
      </c>
      <c r="AF9">
        <f>'Normal gait variables'!AG28</f>
        <v>-0.65</v>
      </c>
      <c r="AG9">
        <f>'Normal gait variables'!AH28</f>
        <v>-0.19</v>
      </c>
      <c r="AH9">
        <f>'Normal gait variables'!AI28</f>
        <v>0.32</v>
      </c>
      <c r="AI9">
        <f>'Normal gait variables'!AJ28</f>
        <v>0.86</v>
      </c>
      <c r="AJ9">
        <f>'Normal gait variables'!AK28</f>
        <v>1.43</v>
      </c>
      <c r="AK9">
        <f>'Normal gait variables'!AL28</f>
        <v>1.99</v>
      </c>
      <c r="AL9">
        <f>'Normal gait variables'!AM28</f>
        <v>2.52</v>
      </c>
      <c r="AM9">
        <f>'Normal gait variables'!AN28</f>
        <v>3</v>
      </c>
      <c r="AN9">
        <f>'Normal gait variables'!AO28</f>
        <v>3.42</v>
      </c>
      <c r="AO9">
        <f>'Normal gait variables'!AP28</f>
        <v>3.76</v>
      </c>
      <c r="AP9">
        <f>'Normal gait variables'!AQ28</f>
        <v>4.0199999999999996</v>
      </c>
      <c r="AQ9">
        <f>'Normal gait variables'!AR28</f>
        <v>4.21</v>
      </c>
      <c r="AR9">
        <f>'Normal gait variables'!AS28</f>
        <v>4.32</v>
      </c>
      <c r="AS9">
        <f>'Normal gait variables'!AT28</f>
        <v>4.3600000000000003</v>
      </c>
      <c r="AT9">
        <f>'Normal gait variables'!AU28</f>
        <v>4.3600000000000003</v>
      </c>
      <c r="AU9">
        <f>'Normal gait variables'!AV28</f>
        <v>4.3</v>
      </c>
      <c r="AV9">
        <f>'Normal gait variables'!AW28</f>
        <v>4.21</v>
      </c>
      <c r="AW9">
        <f>'Normal gait variables'!AX28</f>
        <v>4.08</v>
      </c>
      <c r="AX9">
        <f>'Normal gait variables'!AY28</f>
        <v>3.92</v>
      </c>
      <c r="AY9">
        <f>'Normal gait variables'!AZ28</f>
        <v>3.73</v>
      </c>
      <c r="AZ9">
        <f>'Normal gait variables'!BA28</f>
        <v>3.52</v>
      </c>
      <c r="BA9">
        <f>'Normal gait variables'!BB28</f>
        <v>3.3</v>
      </c>
      <c r="BB9">
        <f>'Normal gait variables'!BC28</f>
        <v>3.09</v>
      </c>
      <c r="BC9">
        <f>'Normal gait variables'!BD28</f>
        <v>2.89</v>
      </c>
      <c r="BD9">
        <f>'Normal gait variables'!BE28</f>
        <v>2.73</v>
      </c>
      <c r="BE9">
        <f>'Normal gait variables'!BF28</f>
        <v>2.62</v>
      </c>
      <c r="BF9">
        <f>'Normal gait variables'!BG28</f>
        <v>2.57</v>
      </c>
      <c r="BG9">
        <f>'Normal gait variables'!BH28</f>
        <v>2.56</v>
      </c>
      <c r="BH9">
        <f>'Normal gait variables'!BI28</f>
        <v>2.58</v>
      </c>
      <c r="BI9">
        <f>'Normal gait variables'!BJ28</f>
        <v>2.6</v>
      </c>
      <c r="BJ9">
        <f>'Normal gait variables'!BK28</f>
        <v>2.58</v>
      </c>
      <c r="BK9">
        <f>'Normal gait variables'!BL28</f>
        <v>2.48</v>
      </c>
      <c r="BL9">
        <f>'Normal gait variables'!BM28</f>
        <v>2.2599999999999998</v>
      </c>
      <c r="BM9">
        <f>'Normal gait variables'!BN28</f>
        <v>1.91</v>
      </c>
      <c r="BN9">
        <f>'Normal gait variables'!BO28</f>
        <v>1.4</v>
      </c>
      <c r="BO9">
        <f>'Normal gait variables'!BP28</f>
        <v>0.76</v>
      </c>
      <c r="BP9">
        <f>'Normal gait variables'!BQ28</f>
        <v>5.1000000000000004E-3</v>
      </c>
      <c r="BQ9">
        <f>'Normal gait variables'!BR28</f>
        <v>-0.82</v>
      </c>
      <c r="BR9">
        <f>'Normal gait variables'!BS28</f>
        <v>-1.65</v>
      </c>
      <c r="BS9">
        <f>'Normal gait variables'!BT28</f>
        <v>-2.4300000000000002</v>
      </c>
      <c r="BT9">
        <f>'Normal gait variables'!BU28</f>
        <v>-3.1</v>
      </c>
      <c r="BU9">
        <f>'Normal gait variables'!BV28</f>
        <v>-3.62</v>
      </c>
      <c r="BV9">
        <f>'Normal gait variables'!BW28</f>
        <v>-3.95</v>
      </c>
      <c r="BW9">
        <f>'Normal gait variables'!BX28</f>
        <v>-4.07</v>
      </c>
      <c r="BX9">
        <f>'Normal gait variables'!BY28</f>
        <v>-3.99</v>
      </c>
      <c r="BY9">
        <f>'Normal gait variables'!BZ28</f>
        <v>-3.74</v>
      </c>
      <c r="BZ9">
        <f>'Normal gait variables'!CA28</f>
        <v>-3.33</v>
      </c>
      <c r="CA9">
        <f>'Normal gait variables'!CB28</f>
        <v>-2.81</v>
      </c>
      <c r="CB9">
        <f>'Normal gait variables'!CC28</f>
        <v>-2.2200000000000002</v>
      </c>
      <c r="CC9">
        <f>'Normal gait variables'!CD28</f>
        <v>-1.59</v>
      </c>
      <c r="CD9">
        <f>'Normal gait variables'!CE28</f>
        <v>-0.96</v>
      </c>
      <c r="CE9">
        <f>'Normal gait variables'!CF28</f>
        <v>-0.37</v>
      </c>
      <c r="CF9">
        <f>'Normal gait variables'!CG28</f>
        <v>0.14000000000000001</v>
      </c>
      <c r="CG9">
        <f>'Normal gait variables'!CH28</f>
        <v>0.53</v>
      </c>
      <c r="CH9">
        <f>'Normal gait variables'!CI28</f>
        <v>0.77</v>
      </c>
      <c r="CI9">
        <f>'Normal gait variables'!CJ28</f>
        <v>0.8</v>
      </c>
      <c r="CJ9">
        <f>'Normal gait variables'!CK28</f>
        <v>0.59</v>
      </c>
      <c r="CK9">
        <f>'Normal gait variables'!CL28</f>
        <v>9.6000000000000002E-2</v>
      </c>
      <c r="CL9">
        <f>'Normal gait variables'!CM28</f>
        <v>-0.71</v>
      </c>
      <c r="CM9">
        <f>'Normal gait variables'!CN28</f>
        <v>-1.83</v>
      </c>
      <c r="CN9">
        <f>'Normal gait variables'!CO28</f>
        <v>-3.23</v>
      </c>
      <c r="CO9">
        <f>'Normal gait variables'!CP28</f>
        <v>-4.8499999999999996</v>
      </c>
      <c r="CP9">
        <f>'Normal gait variables'!CQ28</f>
        <v>-6.6</v>
      </c>
      <c r="CQ9">
        <f>'Normal gait variables'!CR28</f>
        <v>-8.3699999999999992</v>
      </c>
      <c r="CR9">
        <f>'Normal gait variables'!CS28</f>
        <v>-10</v>
      </c>
      <c r="CS9">
        <f>'Normal gait variables'!CT28</f>
        <v>-11.5</v>
      </c>
      <c r="CT9">
        <f>'Normal gait variables'!CU28</f>
        <v>-12.7</v>
      </c>
      <c r="CU9">
        <f>'Normal gait variables'!CV28</f>
        <v>-13.4</v>
      </c>
      <c r="CV9">
        <f>'Normal gait variables'!CW28</f>
        <v>-13.9</v>
      </c>
      <c r="CW9">
        <f>'Normal gait variables'!CX28</f>
        <v>-13.9</v>
      </c>
      <c r="CX9">
        <f>'Normal gait variables'!CY28</f>
        <v>-13.6</v>
      </c>
      <c r="CY9">
        <f>'Normal gait variables'!CZ28</f>
        <v>-13</v>
      </c>
      <c r="CZ9">
        <f>'Normal gait variables'!DA28</f>
        <v>-12.2</v>
      </c>
      <c r="DA9">
        <f>'Normal gait variables'!DB28</f>
        <v>-11.2</v>
      </c>
    </row>
    <row r="10" spans="1:105" x14ac:dyDescent="0.2">
      <c r="A10" t="s">
        <v>0</v>
      </c>
      <c r="B10" t="s">
        <v>4</v>
      </c>
      <c r="C10">
        <v>20</v>
      </c>
      <c r="D10" s="3" t="s">
        <v>2</v>
      </c>
      <c r="E10">
        <f>'Normal gait variables'!F29</f>
        <v>5.43</v>
      </c>
      <c r="F10">
        <f>'Normal gait variables'!G29</f>
        <v>5.23</v>
      </c>
      <c r="G10">
        <f>'Normal gait variables'!H29</f>
        <v>5.24</v>
      </c>
      <c r="H10">
        <f>'Normal gait variables'!I29</f>
        <v>5.45</v>
      </c>
      <c r="I10">
        <f>'Normal gait variables'!J29</f>
        <v>5.83</v>
      </c>
      <c r="J10">
        <f>'Normal gait variables'!K29</f>
        <v>6.32</v>
      </c>
      <c r="K10">
        <f>'Normal gait variables'!L29</f>
        <v>6.83</v>
      </c>
      <c r="L10">
        <f>'Normal gait variables'!M29</f>
        <v>7.29</v>
      </c>
      <c r="M10">
        <f>'Normal gait variables'!N29</f>
        <v>7.65</v>
      </c>
      <c r="N10">
        <f>'Normal gait variables'!O29</f>
        <v>7.89</v>
      </c>
      <c r="O10">
        <f>'Normal gait variables'!P29</f>
        <v>8</v>
      </c>
      <c r="P10">
        <f>'Normal gait variables'!Q29</f>
        <v>8.01</v>
      </c>
      <c r="Q10">
        <f>'Normal gait variables'!R29</f>
        <v>7.92</v>
      </c>
      <c r="R10">
        <f>'Normal gait variables'!S29</f>
        <v>7.75</v>
      </c>
      <c r="S10">
        <f>'Normal gait variables'!T29</f>
        <v>7.54</v>
      </c>
      <c r="T10">
        <f>'Normal gait variables'!U29</f>
        <v>7.29</v>
      </c>
      <c r="U10">
        <f>'Normal gait variables'!V29</f>
        <v>7.04</v>
      </c>
      <c r="V10">
        <f>'Normal gait variables'!W29</f>
        <v>6.81</v>
      </c>
      <c r="W10">
        <f>'Normal gait variables'!X29</f>
        <v>6.62</v>
      </c>
      <c r="X10">
        <f>'Normal gait variables'!Y29</f>
        <v>6.47</v>
      </c>
      <c r="Y10">
        <f>'Normal gait variables'!Z29</f>
        <v>6.38</v>
      </c>
      <c r="Z10">
        <f>'Normal gait variables'!AA29</f>
        <v>6.32</v>
      </c>
      <c r="AA10">
        <f>'Normal gait variables'!AB29</f>
        <v>6.29</v>
      </c>
      <c r="AB10">
        <f>'Normal gait variables'!AC29</f>
        <v>6.25</v>
      </c>
      <c r="AC10">
        <f>'Normal gait variables'!AD29</f>
        <v>6.19</v>
      </c>
      <c r="AD10">
        <f>'Normal gait variables'!AE29</f>
        <v>6.09</v>
      </c>
      <c r="AE10">
        <f>'Normal gait variables'!AF29</f>
        <v>5.94</v>
      </c>
      <c r="AF10">
        <f>'Normal gait variables'!AG29</f>
        <v>5.74</v>
      </c>
      <c r="AG10">
        <f>'Normal gait variables'!AH29</f>
        <v>5.5</v>
      </c>
      <c r="AH10">
        <f>'Normal gait variables'!AI29</f>
        <v>5.23</v>
      </c>
      <c r="AI10">
        <f>'Normal gait variables'!AJ29</f>
        <v>4.9400000000000004</v>
      </c>
      <c r="AJ10">
        <f>'Normal gait variables'!AK29</f>
        <v>4.6500000000000004</v>
      </c>
      <c r="AK10">
        <f>'Normal gait variables'!AL29</f>
        <v>4.3600000000000003</v>
      </c>
      <c r="AL10">
        <f>'Normal gait variables'!AM29</f>
        <v>4.0999999999999996</v>
      </c>
      <c r="AM10">
        <f>'Normal gait variables'!AN29</f>
        <v>3.87</v>
      </c>
      <c r="AN10">
        <f>'Normal gait variables'!AO29</f>
        <v>3.69</v>
      </c>
      <c r="AO10">
        <f>'Normal gait variables'!AP29</f>
        <v>3.57</v>
      </c>
      <c r="AP10">
        <f>'Normal gait variables'!AQ29</f>
        <v>3.51</v>
      </c>
      <c r="AQ10">
        <f>'Normal gait variables'!AR29</f>
        <v>3.51</v>
      </c>
      <c r="AR10">
        <f>'Normal gait variables'!AS29</f>
        <v>3.57</v>
      </c>
      <c r="AS10">
        <f>'Normal gait variables'!AT29</f>
        <v>3.69</v>
      </c>
      <c r="AT10">
        <f>'Normal gait variables'!AU29</f>
        <v>3.85</v>
      </c>
      <c r="AU10">
        <f>'Normal gait variables'!AV29</f>
        <v>4.04</v>
      </c>
      <c r="AV10">
        <f>'Normal gait variables'!AW29</f>
        <v>4.25</v>
      </c>
      <c r="AW10">
        <f>'Normal gait variables'!AX29</f>
        <v>4.45</v>
      </c>
      <c r="AX10">
        <f>'Normal gait variables'!AY29</f>
        <v>4.62</v>
      </c>
      <c r="AY10">
        <f>'Normal gait variables'!AZ29</f>
        <v>4.74</v>
      </c>
      <c r="AZ10">
        <f>'Normal gait variables'!BA29</f>
        <v>4.79</v>
      </c>
      <c r="BA10">
        <f>'Normal gait variables'!BB29</f>
        <v>4.76</v>
      </c>
      <c r="BB10">
        <f>'Normal gait variables'!BC29</f>
        <v>4.63</v>
      </c>
      <c r="BC10">
        <f>'Normal gait variables'!BD29</f>
        <v>4.42</v>
      </c>
      <c r="BD10">
        <f>'Normal gait variables'!BE29</f>
        <v>4.12</v>
      </c>
      <c r="BE10">
        <f>'Normal gait variables'!BF29</f>
        <v>3.77</v>
      </c>
      <c r="BF10">
        <f>'Normal gait variables'!BG29</f>
        <v>3.42</v>
      </c>
      <c r="BG10">
        <f>'Normal gait variables'!BH29</f>
        <v>3.11</v>
      </c>
      <c r="BH10">
        <f>'Normal gait variables'!BI29</f>
        <v>2.93</v>
      </c>
      <c r="BI10">
        <f>'Normal gait variables'!BJ29</f>
        <v>2.93</v>
      </c>
      <c r="BJ10">
        <f>'Normal gait variables'!BK29</f>
        <v>3.17</v>
      </c>
      <c r="BK10">
        <f>'Normal gait variables'!BL29</f>
        <v>3.67</v>
      </c>
      <c r="BL10">
        <f>'Normal gait variables'!BM29</f>
        <v>4.43</v>
      </c>
      <c r="BM10">
        <f>'Normal gait variables'!BN29</f>
        <v>5.43</v>
      </c>
      <c r="BN10">
        <f>'Normal gait variables'!BO29</f>
        <v>6.62</v>
      </c>
      <c r="BO10">
        <f>'Normal gait variables'!BP29</f>
        <v>7.9</v>
      </c>
      <c r="BP10">
        <f>'Normal gait variables'!BQ29</f>
        <v>9.16</v>
      </c>
      <c r="BQ10">
        <f>'Normal gait variables'!BR29</f>
        <v>10.3</v>
      </c>
      <c r="BR10">
        <f>'Normal gait variables'!BS29</f>
        <v>11.3</v>
      </c>
      <c r="BS10">
        <f>'Normal gait variables'!BT29</f>
        <v>12</v>
      </c>
      <c r="BT10">
        <f>'Normal gait variables'!BU29</f>
        <v>12.5</v>
      </c>
      <c r="BU10">
        <f>'Normal gait variables'!BV29</f>
        <v>12.6</v>
      </c>
      <c r="BV10">
        <f>'Normal gait variables'!BW29</f>
        <v>12.6</v>
      </c>
      <c r="BW10">
        <f>'Normal gait variables'!BX29</f>
        <v>12.3</v>
      </c>
      <c r="BX10">
        <f>'Normal gait variables'!BY29</f>
        <v>11.8</v>
      </c>
      <c r="BY10">
        <f>'Normal gait variables'!BZ29</f>
        <v>11.2</v>
      </c>
      <c r="BZ10">
        <f>'Normal gait variables'!CA29</f>
        <v>10.4</v>
      </c>
      <c r="CA10">
        <f>'Normal gait variables'!CB29</f>
        <v>9.59</v>
      </c>
      <c r="CB10">
        <f>'Normal gait variables'!CC29</f>
        <v>8.6999999999999993</v>
      </c>
      <c r="CC10">
        <f>'Normal gait variables'!CD29</f>
        <v>7.78</v>
      </c>
      <c r="CD10">
        <f>'Normal gait variables'!CE29</f>
        <v>6.83</v>
      </c>
      <c r="CE10">
        <f>'Normal gait variables'!CF29</f>
        <v>5.89</v>
      </c>
      <c r="CF10">
        <f>'Normal gait variables'!CG29</f>
        <v>4.96</v>
      </c>
      <c r="CG10">
        <f>'Normal gait variables'!CH29</f>
        <v>4.05</v>
      </c>
      <c r="CH10">
        <f>'Normal gait variables'!CI29</f>
        <v>3.2</v>
      </c>
      <c r="CI10">
        <f>'Normal gait variables'!CJ29</f>
        <v>2.44</v>
      </c>
      <c r="CJ10">
        <f>'Normal gait variables'!CK29</f>
        <v>1.8</v>
      </c>
      <c r="CK10">
        <f>'Normal gait variables'!CL29</f>
        <v>1.35</v>
      </c>
      <c r="CL10">
        <f>'Normal gait variables'!CM29</f>
        <v>1.1399999999999999</v>
      </c>
      <c r="CM10">
        <f>'Normal gait variables'!CN29</f>
        <v>1.2</v>
      </c>
      <c r="CN10">
        <f>'Normal gait variables'!CO29</f>
        <v>1.53</v>
      </c>
      <c r="CO10">
        <f>'Normal gait variables'!CP29</f>
        <v>2.1</v>
      </c>
      <c r="CP10">
        <f>'Normal gait variables'!CQ29</f>
        <v>2.86</v>
      </c>
      <c r="CQ10">
        <f>'Normal gait variables'!CR29</f>
        <v>3.72</v>
      </c>
      <c r="CR10">
        <f>'Normal gait variables'!CS29</f>
        <v>4.57</v>
      </c>
      <c r="CS10">
        <f>'Normal gait variables'!CT29</f>
        <v>5.32</v>
      </c>
      <c r="CT10">
        <f>'Normal gait variables'!CU29</f>
        <v>5.87</v>
      </c>
      <c r="CU10">
        <f>'Normal gait variables'!CV29</f>
        <v>6.19</v>
      </c>
      <c r="CV10">
        <f>'Normal gait variables'!CW29</f>
        <v>6.26</v>
      </c>
      <c r="CW10">
        <f>'Normal gait variables'!CX29</f>
        <v>6.1</v>
      </c>
      <c r="CX10">
        <f>'Normal gait variables'!CY29</f>
        <v>5.76</v>
      </c>
      <c r="CY10">
        <f>'Normal gait variables'!CZ29</f>
        <v>5.35</v>
      </c>
      <c r="CZ10">
        <f>'Normal gait variables'!DA29</f>
        <v>4.9400000000000004</v>
      </c>
      <c r="DA10">
        <f>'Normal gait variables'!DB29</f>
        <v>4.6399999999999997</v>
      </c>
    </row>
    <row r="11" spans="1:105" x14ac:dyDescent="0.2">
      <c r="A11" t="s">
        <v>0</v>
      </c>
      <c r="B11" t="s">
        <v>5</v>
      </c>
      <c r="C11">
        <v>20</v>
      </c>
      <c r="D11" s="3" t="s">
        <v>2</v>
      </c>
      <c r="E11">
        <f>'Normal gait variables'!F30</f>
        <v>9.82</v>
      </c>
      <c r="F11">
        <f>'Normal gait variables'!G30</f>
        <v>9.0500000000000007</v>
      </c>
      <c r="G11">
        <f>'Normal gait variables'!H30</f>
        <v>7.99</v>
      </c>
      <c r="H11">
        <f>'Normal gait variables'!I30</f>
        <v>6.67</v>
      </c>
      <c r="I11">
        <f>'Normal gait variables'!J30</f>
        <v>5.14</v>
      </c>
      <c r="J11">
        <f>'Normal gait variables'!K30</f>
        <v>3.48</v>
      </c>
      <c r="K11">
        <f>'Normal gait variables'!L30</f>
        <v>1.79</v>
      </c>
      <c r="L11">
        <f>'Normal gait variables'!M30</f>
        <v>0.19</v>
      </c>
      <c r="M11">
        <f>'Normal gait variables'!N30</f>
        <v>-1.2</v>
      </c>
      <c r="N11">
        <f>'Normal gait variables'!O30</f>
        <v>-2.29</v>
      </c>
      <c r="O11">
        <f>'Normal gait variables'!P30</f>
        <v>-3.01</v>
      </c>
      <c r="P11">
        <f>'Normal gait variables'!Q30</f>
        <v>-3.35</v>
      </c>
      <c r="Q11">
        <f>'Normal gait variables'!R30</f>
        <v>-3.34</v>
      </c>
      <c r="R11">
        <f>'Normal gait variables'!S30</f>
        <v>-3.02</v>
      </c>
      <c r="S11">
        <f>'Normal gait variables'!T30</f>
        <v>-2.4900000000000002</v>
      </c>
      <c r="T11">
        <f>'Normal gait variables'!U30</f>
        <v>-1.86</v>
      </c>
      <c r="U11">
        <f>'Normal gait variables'!V30</f>
        <v>-1.2</v>
      </c>
      <c r="V11">
        <f>'Normal gait variables'!W30</f>
        <v>-0.6</v>
      </c>
      <c r="W11">
        <f>'Normal gait variables'!X30</f>
        <v>-0.12</v>
      </c>
      <c r="X11">
        <f>'Normal gait variables'!Y30</f>
        <v>0.23</v>
      </c>
      <c r="Y11">
        <f>'Normal gait variables'!Z30</f>
        <v>0.45</v>
      </c>
      <c r="Z11">
        <f>'Normal gait variables'!AA30</f>
        <v>0.57999999999999996</v>
      </c>
      <c r="AA11">
        <f>'Normal gait variables'!AB30</f>
        <v>0.64</v>
      </c>
      <c r="AB11">
        <f>'Normal gait variables'!AC30</f>
        <v>0.67</v>
      </c>
      <c r="AC11">
        <f>'Normal gait variables'!AD30</f>
        <v>0.69</v>
      </c>
      <c r="AD11">
        <f>'Normal gait variables'!AE30</f>
        <v>0.72</v>
      </c>
      <c r="AE11">
        <f>'Normal gait variables'!AF30</f>
        <v>0.76</v>
      </c>
      <c r="AF11">
        <f>'Normal gait variables'!AG30</f>
        <v>0.79</v>
      </c>
      <c r="AG11">
        <f>'Normal gait variables'!AH30</f>
        <v>0.83</v>
      </c>
      <c r="AH11">
        <f>'Normal gait variables'!AI30</f>
        <v>0.84</v>
      </c>
      <c r="AI11">
        <f>'Normal gait variables'!AJ30</f>
        <v>0.85</v>
      </c>
      <c r="AJ11">
        <f>'Normal gait variables'!AK30</f>
        <v>0.83</v>
      </c>
      <c r="AK11">
        <f>'Normal gait variables'!AL30</f>
        <v>0.82</v>
      </c>
      <c r="AL11">
        <f>'Normal gait variables'!AM30</f>
        <v>0.81</v>
      </c>
      <c r="AM11">
        <f>'Normal gait variables'!AN30</f>
        <v>0.81</v>
      </c>
      <c r="AN11">
        <f>'Normal gait variables'!AO30</f>
        <v>0.84</v>
      </c>
      <c r="AO11">
        <f>'Normal gait variables'!AP30</f>
        <v>0.89</v>
      </c>
      <c r="AP11">
        <f>'Normal gait variables'!AQ30</f>
        <v>0.98</v>
      </c>
      <c r="AQ11">
        <f>'Normal gait variables'!AR30</f>
        <v>1.0900000000000001</v>
      </c>
      <c r="AR11">
        <f>'Normal gait variables'!AS30</f>
        <v>1.22</v>
      </c>
      <c r="AS11">
        <f>'Normal gait variables'!AT30</f>
        <v>1.37</v>
      </c>
      <c r="AT11">
        <f>'Normal gait variables'!AU30</f>
        <v>1.54</v>
      </c>
      <c r="AU11">
        <f>'Normal gait variables'!AV30</f>
        <v>1.73</v>
      </c>
      <c r="AV11">
        <f>'Normal gait variables'!AW30</f>
        <v>1.96</v>
      </c>
      <c r="AW11">
        <f>'Normal gait variables'!AX30</f>
        <v>2.23</v>
      </c>
      <c r="AX11">
        <f>'Normal gait variables'!AY30</f>
        <v>2.56</v>
      </c>
      <c r="AY11">
        <f>'Normal gait variables'!AZ30</f>
        <v>2.97</v>
      </c>
      <c r="AZ11">
        <f>'Normal gait variables'!BA30</f>
        <v>3.47</v>
      </c>
      <c r="BA11">
        <f>'Normal gait variables'!BB30</f>
        <v>4.07</v>
      </c>
      <c r="BB11">
        <f>'Normal gait variables'!BC30</f>
        <v>4.78</v>
      </c>
      <c r="BC11">
        <f>'Normal gait variables'!BD30</f>
        <v>5.57</v>
      </c>
      <c r="BD11">
        <f>'Normal gait variables'!BE30</f>
        <v>6.44</v>
      </c>
      <c r="BE11">
        <f>'Normal gait variables'!BF30</f>
        <v>7.35</v>
      </c>
      <c r="BF11">
        <f>'Normal gait variables'!BG30</f>
        <v>8.24</v>
      </c>
      <c r="BG11">
        <f>'Normal gait variables'!BH30</f>
        <v>9.06</v>
      </c>
      <c r="BH11">
        <f>'Normal gait variables'!BI30</f>
        <v>9.73</v>
      </c>
      <c r="BI11">
        <f>'Normal gait variables'!BJ30</f>
        <v>10.199999999999999</v>
      </c>
      <c r="BJ11">
        <f>'Normal gait variables'!BK30</f>
        <v>10.4</v>
      </c>
      <c r="BK11">
        <f>'Normal gait variables'!BL30</f>
        <v>10.3</v>
      </c>
      <c r="BL11">
        <f>'Normal gait variables'!BM30</f>
        <v>9.94</v>
      </c>
      <c r="BM11">
        <f>'Normal gait variables'!BN30</f>
        <v>9.2799999999999994</v>
      </c>
      <c r="BN11">
        <f>'Normal gait variables'!BO30</f>
        <v>8.34</v>
      </c>
      <c r="BO11">
        <f>'Normal gait variables'!BP30</f>
        <v>7.21</v>
      </c>
      <c r="BP11">
        <f>'Normal gait variables'!BQ30</f>
        <v>5.95</v>
      </c>
      <c r="BQ11">
        <f>'Normal gait variables'!BR30</f>
        <v>4.6399999999999997</v>
      </c>
      <c r="BR11">
        <f>'Normal gait variables'!BS30</f>
        <v>3.35</v>
      </c>
      <c r="BS11">
        <f>'Normal gait variables'!BT30</f>
        <v>2.13</v>
      </c>
      <c r="BT11">
        <f>'Normal gait variables'!BU30</f>
        <v>1.04</v>
      </c>
      <c r="BU11">
        <f>'Normal gait variables'!BV30</f>
        <v>0.1</v>
      </c>
      <c r="BV11">
        <f>'Normal gait variables'!BW30</f>
        <v>-0.64</v>
      </c>
      <c r="BW11">
        <f>'Normal gait variables'!BX30</f>
        <v>-1.2</v>
      </c>
      <c r="BX11">
        <f>'Normal gait variables'!BY30</f>
        <v>-1.59</v>
      </c>
      <c r="BY11">
        <f>'Normal gait variables'!BZ30</f>
        <v>-1.84</v>
      </c>
      <c r="BZ11">
        <f>'Normal gait variables'!CA30</f>
        <v>-1.98</v>
      </c>
      <c r="CA11">
        <f>'Normal gait variables'!CB30</f>
        <v>-2.0499999999999998</v>
      </c>
      <c r="CB11">
        <f>'Normal gait variables'!CC30</f>
        <v>-2.09</v>
      </c>
      <c r="CC11">
        <f>'Normal gait variables'!CD30</f>
        <v>-2.1</v>
      </c>
      <c r="CD11">
        <f>'Normal gait variables'!CE30</f>
        <v>-2.12</v>
      </c>
      <c r="CE11">
        <f>'Normal gait variables'!CF30</f>
        <v>-2.13</v>
      </c>
      <c r="CF11">
        <f>'Normal gait variables'!CG30</f>
        <v>-2.11</v>
      </c>
      <c r="CG11">
        <f>'Normal gait variables'!CH30</f>
        <v>-2.0499999999999998</v>
      </c>
      <c r="CH11">
        <f>'Normal gait variables'!CI30</f>
        <v>-1.9</v>
      </c>
      <c r="CI11">
        <f>'Normal gait variables'!CJ30</f>
        <v>-1.63</v>
      </c>
      <c r="CJ11">
        <f>'Normal gait variables'!CK30</f>
        <v>-1.19</v>
      </c>
      <c r="CK11">
        <f>'Normal gait variables'!CL30</f>
        <v>-0.57999999999999996</v>
      </c>
      <c r="CL11">
        <f>'Normal gait variables'!CM30</f>
        <v>0.22</v>
      </c>
      <c r="CM11">
        <f>'Normal gait variables'!CN30</f>
        <v>1.21</v>
      </c>
      <c r="CN11">
        <f>'Normal gait variables'!CO30</f>
        <v>2.33</v>
      </c>
      <c r="CO11">
        <f>'Normal gait variables'!CP30</f>
        <v>3.56</v>
      </c>
      <c r="CP11">
        <f>'Normal gait variables'!CQ30</f>
        <v>4.82</v>
      </c>
      <c r="CQ11">
        <f>'Normal gait variables'!CR30</f>
        <v>6.07</v>
      </c>
      <c r="CR11">
        <f>'Normal gait variables'!CS30</f>
        <v>7.23</v>
      </c>
      <c r="CS11">
        <f>'Normal gait variables'!CT30</f>
        <v>8.27</v>
      </c>
      <c r="CT11">
        <f>'Normal gait variables'!CU30</f>
        <v>9.1300000000000008</v>
      </c>
      <c r="CU11">
        <f>'Normal gait variables'!CV30</f>
        <v>9.7899999999999991</v>
      </c>
      <c r="CV11">
        <f>'Normal gait variables'!CW30</f>
        <v>10.199999999999999</v>
      </c>
      <c r="CW11">
        <f>'Normal gait variables'!CX30</f>
        <v>10.5</v>
      </c>
      <c r="CX11">
        <f>'Normal gait variables'!CY30</f>
        <v>10.5</v>
      </c>
      <c r="CY11">
        <f>'Normal gait variables'!CZ30</f>
        <v>10.3</v>
      </c>
      <c r="CZ11">
        <f>'Normal gait variables'!DA30</f>
        <v>9.85</v>
      </c>
      <c r="DA11">
        <f>'Normal gait variables'!DB30</f>
        <v>9.1300000000000008</v>
      </c>
    </row>
    <row r="12" spans="1:105" x14ac:dyDescent="0.2">
      <c r="A12" t="s">
        <v>0</v>
      </c>
      <c r="B12" t="s">
        <v>6</v>
      </c>
      <c r="C12">
        <v>20</v>
      </c>
      <c r="D12" s="3" t="s">
        <v>2</v>
      </c>
      <c r="E12">
        <f>'Normal gait variables'!F31</f>
        <v>-7.63</v>
      </c>
      <c r="F12">
        <f>'Normal gait variables'!G31</f>
        <v>-7.49</v>
      </c>
      <c r="G12">
        <f>'Normal gait variables'!H31</f>
        <v>-7.32</v>
      </c>
      <c r="H12">
        <f>'Normal gait variables'!I31</f>
        <v>-7.11</v>
      </c>
      <c r="I12">
        <f>'Normal gait variables'!J31</f>
        <v>-6.87</v>
      </c>
      <c r="J12">
        <f>'Normal gait variables'!K31</f>
        <v>-6.62</v>
      </c>
      <c r="K12">
        <f>'Normal gait variables'!L31</f>
        <v>-6.38</v>
      </c>
      <c r="L12">
        <f>'Normal gait variables'!M31</f>
        <v>-6.17</v>
      </c>
      <c r="M12">
        <f>'Normal gait variables'!N31</f>
        <v>-6.01</v>
      </c>
      <c r="N12">
        <f>'Normal gait variables'!O31</f>
        <v>-5.92</v>
      </c>
      <c r="O12">
        <f>'Normal gait variables'!P31</f>
        <v>-5.89</v>
      </c>
      <c r="P12">
        <f>'Normal gait variables'!Q31</f>
        <v>-5.92</v>
      </c>
      <c r="Q12">
        <f>'Normal gait variables'!R31</f>
        <v>-6</v>
      </c>
      <c r="R12">
        <f>'Normal gait variables'!S31</f>
        <v>-6.1</v>
      </c>
      <c r="S12">
        <f>'Normal gait variables'!T31</f>
        <v>-6.23</v>
      </c>
      <c r="T12">
        <f>'Normal gait variables'!U31</f>
        <v>-6.36</v>
      </c>
      <c r="U12">
        <f>'Normal gait variables'!V31</f>
        <v>-6.48</v>
      </c>
      <c r="V12">
        <f>'Normal gait variables'!W31</f>
        <v>-6.59</v>
      </c>
      <c r="W12">
        <f>'Normal gait variables'!X31</f>
        <v>-6.69</v>
      </c>
      <c r="X12">
        <f>'Normal gait variables'!Y31</f>
        <v>-6.79</v>
      </c>
      <c r="Y12">
        <f>'Normal gait variables'!Z31</f>
        <v>-6.88</v>
      </c>
      <c r="Z12">
        <f>'Normal gait variables'!AA31</f>
        <v>-6.97</v>
      </c>
      <c r="AA12">
        <f>'Normal gait variables'!AB31</f>
        <v>-7.05</v>
      </c>
      <c r="AB12">
        <f>'Normal gait variables'!AC31</f>
        <v>-7.15</v>
      </c>
      <c r="AC12">
        <f>'Normal gait variables'!AD31</f>
        <v>-7.25</v>
      </c>
      <c r="AD12">
        <f>'Normal gait variables'!AE31</f>
        <v>-7.37</v>
      </c>
      <c r="AE12">
        <f>'Normal gait variables'!AF31</f>
        <v>-7.51</v>
      </c>
      <c r="AF12">
        <f>'Normal gait variables'!AG31</f>
        <v>-7.67</v>
      </c>
      <c r="AG12">
        <f>'Normal gait variables'!AH31</f>
        <v>-7.84</v>
      </c>
      <c r="AH12">
        <f>'Normal gait variables'!AI31</f>
        <v>-8.0299999999999994</v>
      </c>
      <c r="AI12">
        <f>'Normal gait variables'!AJ31</f>
        <v>-8.24</v>
      </c>
      <c r="AJ12">
        <f>'Normal gait variables'!AK31</f>
        <v>-8.4700000000000006</v>
      </c>
      <c r="AK12">
        <f>'Normal gait variables'!AL31</f>
        <v>-8.7100000000000009</v>
      </c>
      <c r="AL12">
        <f>'Normal gait variables'!AM31</f>
        <v>-8.9600000000000009</v>
      </c>
      <c r="AM12">
        <f>'Normal gait variables'!AN31</f>
        <v>-9.2200000000000006</v>
      </c>
      <c r="AN12">
        <f>'Normal gait variables'!AO31</f>
        <v>-9.4700000000000006</v>
      </c>
      <c r="AO12">
        <f>'Normal gait variables'!AP31</f>
        <v>-9.7100000000000009</v>
      </c>
      <c r="AP12">
        <f>'Normal gait variables'!AQ31</f>
        <v>-9.94</v>
      </c>
      <c r="AQ12">
        <f>'Normal gait variables'!AR31</f>
        <v>-10.1</v>
      </c>
      <c r="AR12">
        <f>'Normal gait variables'!AS31</f>
        <v>-10.3</v>
      </c>
      <c r="AS12">
        <f>'Normal gait variables'!AT31</f>
        <v>-10.4</v>
      </c>
      <c r="AT12">
        <f>'Normal gait variables'!AU31</f>
        <v>-10.5</v>
      </c>
      <c r="AU12">
        <f>'Normal gait variables'!AV31</f>
        <v>-10.5</v>
      </c>
      <c r="AV12">
        <f>'Normal gait variables'!AW31</f>
        <v>-10.4</v>
      </c>
      <c r="AW12">
        <f>'Normal gait variables'!AX31</f>
        <v>-10.3</v>
      </c>
      <c r="AX12">
        <f>'Normal gait variables'!AY31</f>
        <v>-10.1</v>
      </c>
      <c r="AY12">
        <f>'Normal gait variables'!AZ31</f>
        <v>-9.85</v>
      </c>
      <c r="AZ12">
        <f>'Normal gait variables'!BA31</f>
        <v>-9.5500000000000007</v>
      </c>
      <c r="BA12">
        <f>'Normal gait variables'!BB31</f>
        <v>-9.18</v>
      </c>
      <c r="BB12">
        <f>'Normal gait variables'!BC31</f>
        <v>-8.75</v>
      </c>
      <c r="BC12">
        <f>'Normal gait variables'!BD31</f>
        <v>-8.26</v>
      </c>
      <c r="BD12">
        <f>'Normal gait variables'!BE31</f>
        <v>-7.71</v>
      </c>
      <c r="BE12">
        <f>'Normal gait variables'!BF31</f>
        <v>-7.11</v>
      </c>
      <c r="BF12">
        <f>'Normal gait variables'!BG31</f>
        <v>-6.47</v>
      </c>
      <c r="BG12">
        <f>'Normal gait variables'!BH31</f>
        <v>-5.82</v>
      </c>
      <c r="BH12">
        <f>'Normal gait variables'!BI31</f>
        <v>-5.18</v>
      </c>
      <c r="BI12">
        <f>'Normal gait variables'!BJ31</f>
        <v>-4.58</v>
      </c>
      <c r="BJ12">
        <f>'Normal gait variables'!BK31</f>
        <v>-4.09</v>
      </c>
      <c r="BK12">
        <f>'Normal gait variables'!BL31</f>
        <v>-3.73</v>
      </c>
      <c r="BL12">
        <f>'Normal gait variables'!BM31</f>
        <v>-3.54</v>
      </c>
      <c r="BM12">
        <f>'Normal gait variables'!BN31</f>
        <v>-3.56</v>
      </c>
      <c r="BN12">
        <f>'Normal gait variables'!BO31</f>
        <v>-3.82</v>
      </c>
      <c r="BO12">
        <f>'Normal gait variables'!BP31</f>
        <v>-4.3</v>
      </c>
      <c r="BP12">
        <f>'Normal gait variables'!BQ31</f>
        <v>-5</v>
      </c>
      <c r="BQ12">
        <f>'Normal gait variables'!BR31</f>
        <v>-5.87</v>
      </c>
      <c r="BR12">
        <f>'Normal gait variables'!BS31</f>
        <v>-6.88</v>
      </c>
      <c r="BS12">
        <f>'Normal gait variables'!BT31</f>
        <v>-7.96</v>
      </c>
      <c r="BT12">
        <f>'Normal gait variables'!BU31</f>
        <v>-9.06</v>
      </c>
      <c r="BU12">
        <f>'Normal gait variables'!BV31</f>
        <v>-10.1</v>
      </c>
      <c r="BV12">
        <f>'Normal gait variables'!BW31</f>
        <v>-11.1</v>
      </c>
      <c r="BW12">
        <f>'Normal gait variables'!BX31</f>
        <v>-12</v>
      </c>
      <c r="BX12">
        <f>'Normal gait variables'!BY31</f>
        <v>-12.8</v>
      </c>
      <c r="BY12">
        <f>'Normal gait variables'!BZ31</f>
        <v>-13.4</v>
      </c>
      <c r="BZ12">
        <f>'Normal gait variables'!CA31</f>
        <v>-14</v>
      </c>
      <c r="CA12">
        <f>'Normal gait variables'!CB31</f>
        <v>-14.4</v>
      </c>
      <c r="CB12">
        <f>'Normal gait variables'!CC31</f>
        <v>-14.8</v>
      </c>
      <c r="CC12">
        <f>'Normal gait variables'!CD31</f>
        <v>-15.1</v>
      </c>
      <c r="CD12">
        <f>'Normal gait variables'!CE31</f>
        <v>-15.3</v>
      </c>
      <c r="CE12">
        <f>'Normal gait variables'!CF31</f>
        <v>-15.5</v>
      </c>
      <c r="CF12">
        <f>'Normal gait variables'!CG31</f>
        <v>-15.6</v>
      </c>
      <c r="CG12">
        <f>'Normal gait variables'!CH31</f>
        <v>-15.7</v>
      </c>
      <c r="CH12">
        <f>'Normal gait variables'!CI31</f>
        <v>-15.6</v>
      </c>
      <c r="CI12">
        <f>'Normal gait variables'!CJ31</f>
        <v>-15.5</v>
      </c>
      <c r="CJ12">
        <f>'Normal gait variables'!CK31</f>
        <v>-15.3</v>
      </c>
      <c r="CK12">
        <f>'Normal gait variables'!CL31</f>
        <v>-15</v>
      </c>
      <c r="CL12">
        <f>'Normal gait variables'!CM31</f>
        <v>-14.6</v>
      </c>
      <c r="CM12">
        <f>'Normal gait variables'!CN31</f>
        <v>-14.1</v>
      </c>
      <c r="CN12">
        <f>'Normal gait variables'!CO31</f>
        <v>-13.5</v>
      </c>
      <c r="CO12">
        <f>'Normal gait variables'!CP31</f>
        <v>-12.8</v>
      </c>
      <c r="CP12">
        <f>'Normal gait variables'!CQ31</f>
        <v>-12.1</v>
      </c>
      <c r="CQ12">
        <f>'Normal gait variables'!CR31</f>
        <v>-11.4</v>
      </c>
      <c r="CR12">
        <f>'Normal gait variables'!CS31</f>
        <v>-10.7</v>
      </c>
      <c r="CS12">
        <f>'Normal gait variables'!CT31</f>
        <v>-10.1</v>
      </c>
      <c r="CT12">
        <f>'Normal gait variables'!CU31</f>
        <v>-9.5500000000000007</v>
      </c>
      <c r="CU12">
        <f>'Normal gait variables'!CV31</f>
        <v>-9.1300000000000008</v>
      </c>
      <c r="CV12">
        <f>'Normal gait variables'!CW31</f>
        <v>-8.82</v>
      </c>
      <c r="CW12">
        <f>'Normal gait variables'!CX31</f>
        <v>-8.6</v>
      </c>
      <c r="CX12">
        <f>'Normal gait variables'!CY31</f>
        <v>-8.4700000000000006</v>
      </c>
      <c r="CY12">
        <f>'Normal gait variables'!CZ31</f>
        <v>-8.3800000000000008</v>
      </c>
      <c r="CZ12">
        <f>'Normal gait variables'!DA31</f>
        <v>-8.31</v>
      </c>
      <c r="DA12">
        <f>'Normal gait variables'!DB31</f>
        <v>-8.2200000000000006</v>
      </c>
    </row>
    <row r="13" spans="1:105" ht="13.5" thickBot="1" x14ac:dyDescent="0.25">
      <c r="D13" s="3"/>
    </row>
    <row r="14" spans="1:105" ht="13.5" thickBot="1" x14ac:dyDescent="0.25">
      <c r="A14" s="1" t="s">
        <v>72</v>
      </c>
      <c r="B14" s="38">
        <v>12</v>
      </c>
      <c r="C14" s="52" t="s">
        <v>71</v>
      </c>
      <c r="D14" s="52"/>
      <c r="E14" s="38" t="s">
        <v>136</v>
      </c>
      <c r="G14" s="52"/>
      <c r="H14" s="52"/>
      <c r="I14" s="52"/>
      <c r="L14" s="52"/>
      <c r="M14" s="52"/>
      <c r="N14" s="52"/>
    </row>
    <row r="15" spans="1:105" x14ac:dyDescent="0.2">
      <c r="A15" s="1"/>
      <c r="B15" s="20"/>
      <c r="C15" s="21"/>
      <c r="D15" s="21"/>
      <c r="E15" s="20"/>
      <c r="G15" s="17"/>
      <c r="H15" s="17"/>
      <c r="I15" s="17"/>
      <c r="L15" s="17"/>
      <c r="M15" s="17"/>
      <c r="N15" s="17"/>
    </row>
    <row r="16" spans="1:105" x14ac:dyDescent="0.2">
      <c r="D16" s="3"/>
    </row>
    <row r="17" spans="1:105" x14ac:dyDescent="0.2">
      <c r="A17" s="19" t="s">
        <v>145</v>
      </c>
      <c r="B17" s="48" t="s">
        <v>51</v>
      </c>
      <c r="C17">
        <v>1</v>
      </c>
      <c r="D17" s="3" t="s">
        <v>2</v>
      </c>
      <c r="E17">
        <v>17.600000000000001</v>
      </c>
      <c r="F17">
        <v>17.2</v>
      </c>
      <c r="G17">
        <v>16.7</v>
      </c>
      <c r="H17">
        <v>16.3</v>
      </c>
      <c r="I17">
        <v>15.9</v>
      </c>
      <c r="J17">
        <v>15.6</v>
      </c>
      <c r="K17">
        <v>15.3</v>
      </c>
      <c r="L17">
        <v>15.1</v>
      </c>
      <c r="M17">
        <v>15</v>
      </c>
      <c r="N17">
        <v>14.9</v>
      </c>
      <c r="O17">
        <v>14.8</v>
      </c>
      <c r="P17">
        <v>14.8</v>
      </c>
      <c r="Q17">
        <v>14.8</v>
      </c>
      <c r="R17">
        <v>14.9</v>
      </c>
      <c r="S17">
        <v>15</v>
      </c>
      <c r="T17">
        <v>15.1</v>
      </c>
      <c r="U17">
        <v>15.2</v>
      </c>
      <c r="V17">
        <v>15.4</v>
      </c>
      <c r="W17">
        <v>15.5</v>
      </c>
      <c r="X17">
        <v>15.7</v>
      </c>
      <c r="Y17">
        <v>15.9</v>
      </c>
      <c r="Z17">
        <v>16.100000000000001</v>
      </c>
      <c r="AA17">
        <v>16.3</v>
      </c>
      <c r="AB17">
        <v>16.5</v>
      </c>
      <c r="AC17">
        <v>16.7</v>
      </c>
      <c r="AD17">
        <v>16.8</v>
      </c>
      <c r="AE17">
        <v>17</v>
      </c>
      <c r="AF17">
        <v>17.100000000000001</v>
      </c>
      <c r="AG17">
        <v>17.2</v>
      </c>
      <c r="AH17">
        <v>17.3</v>
      </c>
      <c r="AI17">
        <v>17.399999999999999</v>
      </c>
      <c r="AJ17">
        <v>17.5</v>
      </c>
      <c r="AK17">
        <v>17.600000000000001</v>
      </c>
      <c r="AL17">
        <v>17.600000000000001</v>
      </c>
      <c r="AM17">
        <v>17.7</v>
      </c>
      <c r="AN17">
        <v>17.7</v>
      </c>
      <c r="AO17">
        <v>17.7</v>
      </c>
      <c r="AP17">
        <v>17.600000000000001</v>
      </c>
      <c r="AQ17">
        <v>17.600000000000001</v>
      </c>
      <c r="AR17">
        <v>17.600000000000001</v>
      </c>
      <c r="AS17">
        <v>17.5</v>
      </c>
      <c r="AT17">
        <v>17.399999999999999</v>
      </c>
      <c r="AU17">
        <v>17.399999999999999</v>
      </c>
      <c r="AV17">
        <v>17.3</v>
      </c>
      <c r="AW17">
        <v>17.2</v>
      </c>
      <c r="AX17">
        <v>17.100000000000001</v>
      </c>
      <c r="AY17">
        <v>17</v>
      </c>
      <c r="AZ17">
        <v>17</v>
      </c>
      <c r="BA17">
        <v>16.899999999999999</v>
      </c>
      <c r="BB17">
        <v>16.899999999999999</v>
      </c>
      <c r="BC17">
        <v>16.899999999999999</v>
      </c>
      <c r="BD17">
        <v>16.899999999999999</v>
      </c>
      <c r="BE17">
        <v>17</v>
      </c>
      <c r="BF17">
        <v>17.100000000000001</v>
      </c>
      <c r="BG17">
        <v>17.3</v>
      </c>
      <c r="BH17">
        <v>17.600000000000001</v>
      </c>
      <c r="BI17">
        <v>17.899999999999999</v>
      </c>
      <c r="BJ17">
        <v>18.3</v>
      </c>
      <c r="BK17">
        <v>18.7</v>
      </c>
      <c r="BL17">
        <v>19.100000000000001</v>
      </c>
      <c r="BM17">
        <v>19.399999999999999</v>
      </c>
      <c r="BN17">
        <v>19.7</v>
      </c>
      <c r="BO17">
        <v>20</v>
      </c>
      <c r="BP17">
        <v>20.2</v>
      </c>
      <c r="BQ17">
        <v>20.399999999999999</v>
      </c>
      <c r="BR17">
        <v>20.399999999999999</v>
      </c>
      <c r="BS17">
        <v>20.5</v>
      </c>
      <c r="BT17">
        <v>20.399999999999999</v>
      </c>
      <c r="BU17">
        <v>20.3</v>
      </c>
      <c r="BV17">
        <v>20.100000000000001</v>
      </c>
      <c r="BW17">
        <v>19.899999999999999</v>
      </c>
      <c r="BX17">
        <v>19.7</v>
      </c>
      <c r="BY17">
        <v>19.399999999999999</v>
      </c>
      <c r="BZ17">
        <v>19.2</v>
      </c>
      <c r="CA17">
        <v>18.899999999999999</v>
      </c>
      <c r="CB17">
        <v>18.7</v>
      </c>
      <c r="CC17">
        <v>18.5</v>
      </c>
      <c r="CD17">
        <v>18.399999999999999</v>
      </c>
      <c r="CE17">
        <v>18.2</v>
      </c>
      <c r="CF17">
        <v>18.2</v>
      </c>
      <c r="CG17">
        <v>18.100000000000001</v>
      </c>
      <c r="CH17">
        <v>18.100000000000001</v>
      </c>
      <c r="CI17">
        <v>18</v>
      </c>
      <c r="CJ17">
        <v>18</v>
      </c>
      <c r="CK17">
        <v>18</v>
      </c>
      <c r="CL17">
        <v>18</v>
      </c>
      <c r="CM17">
        <v>18.100000000000001</v>
      </c>
      <c r="CN17">
        <v>18</v>
      </c>
      <c r="CO17">
        <v>18</v>
      </c>
      <c r="CP17">
        <v>18</v>
      </c>
      <c r="CQ17">
        <v>17.899999999999999</v>
      </c>
      <c r="CR17">
        <v>17.899999999999999</v>
      </c>
      <c r="CS17">
        <v>17.7</v>
      </c>
      <c r="CT17">
        <v>17.600000000000001</v>
      </c>
      <c r="CU17">
        <v>17.399999999999999</v>
      </c>
      <c r="CV17">
        <v>17.100000000000001</v>
      </c>
      <c r="CW17">
        <v>16.8</v>
      </c>
      <c r="CX17">
        <v>16.5</v>
      </c>
      <c r="CY17">
        <v>16.100000000000001</v>
      </c>
      <c r="CZ17">
        <v>15.6</v>
      </c>
      <c r="DA17">
        <v>15.1</v>
      </c>
    </row>
    <row r="18" spans="1:105" x14ac:dyDescent="0.2">
      <c r="A18" t="s">
        <v>138</v>
      </c>
      <c r="B18" s="48" t="s">
        <v>52</v>
      </c>
      <c r="C18">
        <v>1</v>
      </c>
      <c r="D18" s="3" t="s">
        <v>2</v>
      </c>
      <c r="E18">
        <v>17.7</v>
      </c>
      <c r="F18">
        <v>17.7</v>
      </c>
      <c r="G18">
        <v>17.7</v>
      </c>
      <c r="H18">
        <v>17.600000000000001</v>
      </c>
      <c r="I18">
        <v>17.5</v>
      </c>
      <c r="J18">
        <v>17.399999999999999</v>
      </c>
      <c r="K18">
        <v>17.399999999999999</v>
      </c>
      <c r="L18">
        <v>17.399999999999999</v>
      </c>
      <c r="M18">
        <v>17.5</v>
      </c>
      <c r="N18">
        <v>17.600000000000001</v>
      </c>
      <c r="O18">
        <v>17.7</v>
      </c>
      <c r="P18">
        <v>17.899999999999999</v>
      </c>
      <c r="Q18">
        <v>18</v>
      </c>
      <c r="R18">
        <v>18.2</v>
      </c>
      <c r="S18">
        <v>18.399999999999999</v>
      </c>
      <c r="T18">
        <v>18.5</v>
      </c>
      <c r="U18">
        <v>18.7</v>
      </c>
      <c r="V18">
        <v>18.8</v>
      </c>
      <c r="W18">
        <v>19</v>
      </c>
      <c r="X18">
        <v>19.100000000000001</v>
      </c>
      <c r="Y18">
        <v>19.2</v>
      </c>
      <c r="Z18">
        <v>19.3</v>
      </c>
      <c r="AA18">
        <v>19.3</v>
      </c>
      <c r="AB18">
        <v>19.3</v>
      </c>
      <c r="AC18">
        <v>19.2</v>
      </c>
      <c r="AD18">
        <v>19</v>
      </c>
      <c r="AE18">
        <v>18.7</v>
      </c>
      <c r="AF18">
        <v>18.399999999999999</v>
      </c>
      <c r="AG18">
        <v>18</v>
      </c>
      <c r="AH18">
        <v>17.600000000000001</v>
      </c>
      <c r="AI18">
        <v>17.2</v>
      </c>
      <c r="AJ18">
        <v>16.8</v>
      </c>
      <c r="AK18">
        <v>16.399999999999999</v>
      </c>
      <c r="AL18">
        <v>16.100000000000001</v>
      </c>
      <c r="AM18">
        <v>15.8</v>
      </c>
      <c r="AN18">
        <v>15.5</v>
      </c>
      <c r="AO18">
        <v>15.3</v>
      </c>
      <c r="AP18">
        <v>15.1</v>
      </c>
      <c r="AQ18">
        <v>14.9</v>
      </c>
      <c r="AR18">
        <v>14.8</v>
      </c>
      <c r="AS18">
        <v>14.7</v>
      </c>
      <c r="AT18">
        <v>14.5</v>
      </c>
      <c r="AU18">
        <v>14.4</v>
      </c>
      <c r="AV18">
        <v>14.3</v>
      </c>
      <c r="AW18">
        <v>14.2</v>
      </c>
      <c r="AX18">
        <v>14</v>
      </c>
      <c r="AY18">
        <v>13.9</v>
      </c>
      <c r="AZ18">
        <v>13.8</v>
      </c>
      <c r="BA18">
        <v>13.7</v>
      </c>
      <c r="BB18">
        <v>13.5</v>
      </c>
      <c r="BC18">
        <v>13.4</v>
      </c>
      <c r="BD18">
        <v>13.2</v>
      </c>
      <c r="BE18">
        <v>12.9</v>
      </c>
      <c r="BF18">
        <v>12.7</v>
      </c>
      <c r="BG18">
        <v>12.4</v>
      </c>
      <c r="BH18">
        <v>12.1</v>
      </c>
      <c r="BI18">
        <v>11.7</v>
      </c>
      <c r="BJ18">
        <v>11.4</v>
      </c>
      <c r="BK18">
        <v>11.1</v>
      </c>
      <c r="BL18">
        <v>10.8</v>
      </c>
      <c r="BM18">
        <v>10.6</v>
      </c>
      <c r="BN18">
        <v>10.4</v>
      </c>
      <c r="BO18">
        <v>10.3</v>
      </c>
      <c r="BP18">
        <v>10.3</v>
      </c>
      <c r="BQ18">
        <v>10.3</v>
      </c>
      <c r="BR18">
        <v>10.4</v>
      </c>
      <c r="BS18">
        <v>10.5</v>
      </c>
      <c r="BT18">
        <v>10.8</v>
      </c>
      <c r="BU18">
        <v>11.1</v>
      </c>
      <c r="BV18">
        <v>11.5</v>
      </c>
      <c r="BW18">
        <v>11.9</v>
      </c>
      <c r="BX18">
        <v>12.3</v>
      </c>
      <c r="BY18">
        <v>12.7</v>
      </c>
      <c r="BZ18">
        <v>13.1</v>
      </c>
      <c r="CA18">
        <v>13.5</v>
      </c>
      <c r="CB18">
        <v>13.8</v>
      </c>
      <c r="CC18">
        <v>14.1</v>
      </c>
      <c r="CD18">
        <v>14.4</v>
      </c>
      <c r="CE18">
        <v>14.6</v>
      </c>
      <c r="CF18">
        <v>14.8</v>
      </c>
      <c r="CG18">
        <v>14.9</v>
      </c>
      <c r="CH18">
        <v>15</v>
      </c>
      <c r="CI18">
        <v>15.1</v>
      </c>
      <c r="CJ18">
        <v>15.2</v>
      </c>
      <c r="CK18">
        <v>15.3</v>
      </c>
      <c r="CL18">
        <v>15.4</v>
      </c>
      <c r="CM18">
        <v>15.6</v>
      </c>
      <c r="CN18">
        <v>15.7</v>
      </c>
      <c r="CO18">
        <v>15.9</v>
      </c>
      <c r="CP18">
        <v>16</v>
      </c>
      <c r="CQ18">
        <v>16.2</v>
      </c>
      <c r="CR18">
        <v>16.399999999999999</v>
      </c>
      <c r="CS18">
        <v>16.600000000000001</v>
      </c>
      <c r="CT18">
        <v>16.8</v>
      </c>
      <c r="CU18">
        <v>17</v>
      </c>
      <c r="CV18">
        <v>17.2</v>
      </c>
      <c r="CW18">
        <v>17.399999999999999</v>
      </c>
      <c r="CX18">
        <v>17.600000000000001</v>
      </c>
      <c r="CY18">
        <v>17.8</v>
      </c>
      <c r="CZ18">
        <v>18</v>
      </c>
      <c r="DA18">
        <v>18.100000000000001</v>
      </c>
    </row>
    <row r="19" spans="1:105" x14ac:dyDescent="0.2">
      <c r="A19" t="s">
        <v>137</v>
      </c>
      <c r="B19" s="48" t="s">
        <v>10</v>
      </c>
      <c r="C19">
        <v>1</v>
      </c>
      <c r="D19" s="3" t="s">
        <v>2</v>
      </c>
      <c r="E19">
        <v>33.6</v>
      </c>
      <c r="F19">
        <v>33.5</v>
      </c>
      <c r="G19">
        <v>33.4</v>
      </c>
      <c r="H19">
        <v>33.299999999999997</v>
      </c>
      <c r="I19">
        <v>32.799999999999997</v>
      </c>
      <c r="J19">
        <v>32.1</v>
      </c>
      <c r="K19">
        <v>30.9</v>
      </c>
      <c r="L19">
        <v>29.2</v>
      </c>
      <c r="M19">
        <v>27.3</v>
      </c>
      <c r="N19">
        <v>25.3</v>
      </c>
      <c r="O19">
        <v>23.2</v>
      </c>
      <c r="P19">
        <v>21.4</v>
      </c>
      <c r="Q19">
        <v>19.8</v>
      </c>
      <c r="R19">
        <v>18.5</v>
      </c>
      <c r="S19">
        <v>17.5</v>
      </c>
      <c r="T19">
        <v>16.600000000000001</v>
      </c>
      <c r="U19">
        <v>15.9</v>
      </c>
      <c r="V19">
        <v>15.3</v>
      </c>
      <c r="W19">
        <v>14.6</v>
      </c>
      <c r="X19">
        <v>14</v>
      </c>
      <c r="Y19">
        <v>13.4</v>
      </c>
      <c r="Z19">
        <v>12.9</v>
      </c>
      <c r="AA19">
        <v>12.4</v>
      </c>
      <c r="AB19">
        <v>12</v>
      </c>
      <c r="AC19">
        <v>11.6</v>
      </c>
      <c r="AD19">
        <v>11.3</v>
      </c>
      <c r="AE19">
        <v>11</v>
      </c>
      <c r="AF19">
        <v>10.8</v>
      </c>
      <c r="AG19">
        <v>10.6</v>
      </c>
      <c r="AH19">
        <v>10.4</v>
      </c>
      <c r="AI19">
        <v>10.199999999999999</v>
      </c>
      <c r="AJ19">
        <v>10</v>
      </c>
      <c r="AK19">
        <v>9.8000000000000007</v>
      </c>
      <c r="AL19">
        <v>9.5500000000000007</v>
      </c>
      <c r="AM19">
        <v>9.27</v>
      </c>
      <c r="AN19">
        <v>8.9499999999999993</v>
      </c>
      <c r="AO19">
        <v>8.59</v>
      </c>
      <c r="AP19">
        <v>8.19</v>
      </c>
      <c r="AQ19">
        <v>7.76</v>
      </c>
      <c r="AR19">
        <v>7.29</v>
      </c>
      <c r="AS19">
        <v>6.78</v>
      </c>
      <c r="AT19">
        <v>6.25</v>
      </c>
      <c r="AU19">
        <v>5.69</v>
      </c>
      <c r="AV19">
        <v>5.12</v>
      </c>
      <c r="AW19">
        <v>4.54</v>
      </c>
      <c r="AX19">
        <v>3.97</v>
      </c>
      <c r="AY19">
        <v>3.41</v>
      </c>
      <c r="AZ19">
        <v>2.89</v>
      </c>
      <c r="BA19">
        <v>2.41</v>
      </c>
      <c r="BB19">
        <v>2</v>
      </c>
      <c r="BC19">
        <v>1.67</v>
      </c>
      <c r="BD19">
        <v>1.42</v>
      </c>
      <c r="BE19">
        <v>1.24</v>
      </c>
      <c r="BF19">
        <v>1.1299999999999999</v>
      </c>
      <c r="BG19">
        <v>1.05</v>
      </c>
      <c r="BH19">
        <v>0.99</v>
      </c>
      <c r="BI19">
        <v>0.92</v>
      </c>
      <c r="BJ19">
        <v>0.83</v>
      </c>
      <c r="BK19">
        <v>0.72</v>
      </c>
      <c r="BL19">
        <v>0.62</v>
      </c>
      <c r="BM19">
        <v>0.54</v>
      </c>
      <c r="BN19">
        <v>0.49</v>
      </c>
      <c r="BO19">
        <v>0.5</v>
      </c>
      <c r="BP19">
        <v>0.56000000000000005</v>
      </c>
      <c r="BQ19">
        <v>0.66</v>
      </c>
      <c r="BR19">
        <v>0.79</v>
      </c>
      <c r="BS19">
        <v>0.96</v>
      </c>
      <c r="BT19">
        <v>1.1599999999999999</v>
      </c>
      <c r="BU19">
        <v>1.4</v>
      </c>
      <c r="BV19">
        <v>1.72</v>
      </c>
      <c r="BW19">
        <v>2.14</v>
      </c>
      <c r="BX19">
        <v>2.69</v>
      </c>
      <c r="BY19">
        <v>3.39</v>
      </c>
      <c r="BZ19">
        <v>4.24</v>
      </c>
      <c r="CA19">
        <v>5.25</v>
      </c>
      <c r="CB19">
        <v>6.41</v>
      </c>
      <c r="CC19">
        <v>7.69</v>
      </c>
      <c r="CD19">
        <v>9.1</v>
      </c>
      <c r="CE19">
        <v>10.6</v>
      </c>
      <c r="CF19">
        <v>12.2</v>
      </c>
      <c r="CG19">
        <v>13.9</v>
      </c>
      <c r="CH19">
        <v>15.6</v>
      </c>
      <c r="CI19">
        <v>17.399999999999999</v>
      </c>
      <c r="CJ19">
        <v>19.3</v>
      </c>
      <c r="CK19">
        <v>21.1</v>
      </c>
      <c r="CL19">
        <v>22.9</v>
      </c>
      <c r="CM19">
        <v>24.7</v>
      </c>
      <c r="CN19">
        <v>26.3</v>
      </c>
      <c r="CO19">
        <v>27.8</v>
      </c>
      <c r="CP19">
        <v>29.1</v>
      </c>
      <c r="CQ19">
        <v>30.1</v>
      </c>
      <c r="CR19">
        <v>30.8</v>
      </c>
      <c r="CS19">
        <v>31.2</v>
      </c>
      <c r="CT19">
        <v>31.2</v>
      </c>
      <c r="CU19">
        <v>30.9</v>
      </c>
      <c r="CV19">
        <v>30.4</v>
      </c>
      <c r="CW19">
        <v>29.8</v>
      </c>
      <c r="CX19">
        <v>29.1</v>
      </c>
      <c r="CY19">
        <v>28.6</v>
      </c>
      <c r="CZ19">
        <v>28.2</v>
      </c>
      <c r="DA19">
        <v>28.1</v>
      </c>
    </row>
    <row r="20" spans="1:105" x14ac:dyDescent="0.2">
      <c r="A20" t="s">
        <v>138</v>
      </c>
      <c r="B20" s="48" t="s">
        <v>9</v>
      </c>
      <c r="C20">
        <v>1</v>
      </c>
      <c r="D20" s="3" t="s">
        <v>2</v>
      </c>
      <c r="E20">
        <v>27</v>
      </c>
      <c r="F20">
        <v>26.5</v>
      </c>
      <c r="G20">
        <v>26</v>
      </c>
      <c r="H20">
        <v>25.3</v>
      </c>
      <c r="I20">
        <v>24.4</v>
      </c>
      <c r="J20">
        <v>23.2</v>
      </c>
      <c r="K20">
        <v>21.9</v>
      </c>
      <c r="L20">
        <v>20.6</v>
      </c>
      <c r="M20">
        <v>19.5</v>
      </c>
      <c r="N20">
        <v>18.600000000000001</v>
      </c>
      <c r="O20">
        <v>18</v>
      </c>
      <c r="P20">
        <v>17.5</v>
      </c>
      <c r="Q20">
        <v>17.2</v>
      </c>
      <c r="R20">
        <v>16.899999999999999</v>
      </c>
      <c r="S20">
        <v>16.600000000000001</v>
      </c>
      <c r="T20">
        <v>16.3</v>
      </c>
      <c r="U20">
        <v>15.9</v>
      </c>
      <c r="V20">
        <v>15.5</v>
      </c>
      <c r="W20">
        <v>15.1</v>
      </c>
      <c r="X20">
        <v>14.6</v>
      </c>
      <c r="Y20">
        <v>14.1</v>
      </c>
      <c r="Z20">
        <v>13.6</v>
      </c>
      <c r="AA20">
        <v>13</v>
      </c>
      <c r="AB20">
        <v>12.3</v>
      </c>
      <c r="AC20">
        <v>11.6</v>
      </c>
      <c r="AD20">
        <v>10.9</v>
      </c>
      <c r="AE20">
        <v>10</v>
      </c>
      <c r="AF20">
        <v>9.16</v>
      </c>
      <c r="AG20">
        <v>8.25</v>
      </c>
      <c r="AH20">
        <v>7.32</v>
      </c>
      <c r="AI20">
        <v>6.39</v>
      </c>
      <c r="AJ20">
        <v>5.48</v>
      </c>
      <c r="AK20">
        <v>4.59</v>
      </c>
      <c r="AL20">
        <v>3.76</v>
      </c>
      <c r="AM20">
        <v>3</v>
      </c>
      <c r="AN20">
        <v>2.31</v>
      </c>
      <c r="AO20">
        <v>1.71</v>
      </c>
      <c r="AP20">
        <v>1.17</v>
      </c>
      <c r="AQ20">
        <v>0.7</v>
      </c>
      <c r="AR20">
        <v>0.27</v>
      </c>
      <c r="AS20">
        <v>-0.13</v>
      </c>
      <c r="AT20">
        <v>-0.5</v>
      </c>
      <c r="AU20">
        <v>-0.86</v>
      </c>
      <c r="AV20">
        <v>-1.22</v>
      </c>
      <c r="AW20">
        <v>-1.57</v>
      </c>
      <c r="AX20">
        <v>-1.93</v>
      </c>
      <c r="AY20">
        <v>-2.31</v>
      </c>
      <c r="AZ20">
        <v>-2.71</v>
      </c>
      <c r="BA20">
        <v>-3.14</v>
      </c>
      <c r="BB20">
        <v>-3.6</v>
      </c>
      <c r="BC20">
        <v>-4.0999999999999996</v>
      </c>
      <c r="BD20">
        <v>-4.6500000000000004</v>
      </c>
      <c r="BE20">
        <v>-5.26</v>
      </c>
      <c r="BF20">
        <v>-5.92</v>
      </c>
      <c r="BG20">
        <v>-6.65</v>
      </c>
      <c r="BH20">
        <v>-7.42</v>
      </c>
      <c r="BI20">
        <v>-8.2200000000000006</v>
      </c>
      <c r="BJ20">
        <v>-9.0399999999999991</v>
      </c>
      <c r="BK20">
        <v>-9.83</v>
      </c>
      <c r="BL20">
        <v>-10.6</v>
      </c>
      <c r="BM20">
        <v>-11.2</v>
      </c>
      <c r="BN20">
        <v>-11.8</v>
      </c>
      <c r="BO20">
        <v>-12.2</v>
      </c>
      <c r="BP20">
        <v>-12.5</v>
      </c>
      <c r="BQ20">
        <v>-12.7</v>
      </c>
      <c r="BR20">
        <v>-12.6</v>
      </c>
      <c r="BS20">
        <v>-12.4</v>
      </c>
      <c r="BT20">
        <v>-12</v>
      </c>
      <c r="BU20">
        <v>-11.4</v>
      </c>
      <c r="BV20">
        <v>-10.7</v>
      </c>
      <c r="BW20">
        <v>-9.83</v>
      </c>
      <c r="BX20">
        <v>-8.81</v>
      </c>
      <c r="BY20">
        <v>-7.61</v>
      </c>
      <c r="BZ20">
        <v>-6.22</v>
      </c>
      <c r="CA20">
        <v>-4.63</v>
      </c>
      <c r="CB20">
        <v>-2.91</v>
      </c>
      <c r="CC20">
        <v>-1.0900000000000001</v>
      </c>
      <c r="CD20">
        <v>0.76</v>
      </c>
      <c r="CE20">
        <v>2.63</v>
      </c>
      <c r="CF20">
        <v>4.54</v>
      </c>
      <c r="CG20">
        <v>6.55</v>
      </c>
      <c r="CH20">
        <v>8.7200000000000006</v>
      </c>
      <c r="CI20">
        <v>11.1</v>
      </c>
      <c r="CJ20">
        <v>13.7</v>
      </c>
      <c r="CK20">
        <v>16.5</v>
      </c>
      <c r="CL20">
        <v>19.5</v>
      </c>
      <c r="CM20">
        <v>22.5</v>
      </c>
      <c r="CN20">
        <v>25.5</v>
      </c>
      <c r="CO20">
        <v>28.3</v>
      </c>
      <c r="CP20">
        <v>30.7</v>
      </c>
      <c r="CQ20">
        <v>32.799999999999997</v>
      </c>
      <c r="CR20">
        <v>34.200000000000003</v>
      </c>
      <c r="CS20">
        <v>34.9</v>
      </c>
      <c r="CT20">
        <v>35</v>
      </c>
      <c r="CU20">
        <v>34.5</v>
      </c>
      <c r="CV20">
        <v>33.6</v>
      </c>
      <c r="CW20">
        <v>32.4</v>
      </c>
      <c r="CX20">
        <v>31.3</v>
      </c>
      <c r="CY20">
        <v>30.3</v>
      </c>
      <c r="CZ20">
        <v>29.6</v>
      </c>
      <c r="DA20">
        <v>29</v>
      </c>
    </row>
    <row r="21" spans="1:105" x14ac:dyDescent="0.2">
      <c r="A21" t="s">
        <v>137</v>
      </c>
      <c r="B21" s="48" t="s">
        <v>12</v>
      </c>
      <c r="C21">
        <v>1</v>
      </c>
      <c r="D21" s="3" t="s">
        <v>2</v>
      </c>
      <c r="E21">
        <v>10.5</v>
      </c>
      <c r="F21">
        <v>10.8</v>
      </c>
      <c r="G21">
        <v>11.8</v>
      </c>
      <c r="H21">
        <v>13.2</v>
      </c>
      <c r="I21">
        <v>14.5</v>
      </c>
      <c r="J21">
        <v>15.4</v>
      </c>
      <c r="K21">
        <v>15.5</v>
      </c>
      <c r="L21">
        <v>14.8</v>
      </c>
      <c r="M21">
        <v>13.3</v>
      </c>
      <c r="N21">
        <v>11.4</v>
      </c>
      <c r="O21">
        <v>9.41</v>
      </c>
      <c r="P21">
        <v>7.52</v>
      </c>
      <c r="Q21">
        <v>5.91</v>
      </c>
      <c r="R21">
        <v>4.63</v>
      </c>
      <c r="S21">
        <v>3.64</v>
      </c>
      <c r="T21">
        <v>2.87</v>
      </c>
      <c r="U21">
        <v>2.25</v>
      </c>
      <c r="V21">
        <v>1.7</v>
      </c>
      <c r="W21">
        <v>1.21</v>
      </c>
      <c r="X21">
        <v>0.74</v>
      </c>
      <c r="Y21">
        <v>0.3</v>
      </c>
      <c r="Z21">
        <v>-0.08</v>
      </c>
      <c r="AA21">
        <v>-0.39</v>
      </c>
      <c r="AB21">
        <v>-0.62</v>
      </c>
      <c r="AC21">
        <v>-0.78</v>
      </c>
      <c r="AD21">
        <v>-0.87</v>
      </c>
      <c r="AE21">
        <v>-0.9</v>
      </c>
      <c r="AF21">
        <v>-0.9</v>
      </c>
      <c r="AG21">
        <v>-0.87</v>
      </c>
      <c r="AH21">
        <v>-0.82</v>
      </c>
      <c r="AI21">
        <v>-0.75</v>
      </c>
      <c r="AJ21">
        <v>-0.68</v>
      </c>
      <c r="AK21">
        <v>-0.6</v>
      </c>
      <c r="AL21">
        <v>-0.51</v>
      </c>
      <c r="AM21">
        <v>-0.42</v>
      </c>
      <c r="AN21">
        <v>-0.32</v>
      </c>
      <c r="AO21">
        <v>-0.22</v>
      </c>
      <c r="AP21">
        <v>-0.12</v>
      </c>
      <c r="AQ21">
        <v>-1.7999999999999999E-2</v>
      </c>
      <c r="AR21">
        <v>8.1000000000000003E-2</v>
      </c>
      <c r="AS21">
        <v>0.18</v>
      </c>
      <c r="AT21">
        <v>0.27</v>
      </c>
      <c r="AU21">
        <v>0.36</v>
      </c>
      <c r="AV21">
        <v>0.46</v>
      </c>
      <c r="AW21">
        <v>0.57999999999999996</v>
      </c>
      <c r="AX21">
        <v>0.73</v>
      </c>
      <c r="AY21">
        <v>0.92</v>
      </c>
      <c r="AZ21">
        <v>1.1599999999999999</v>
      </c>
      <c r="BA21">
        <v>1.45</v>
      </c>
      <c r="BB21">
        <v>1.78</v>
      </c>
      <c r="BC21">
        <v>2.17</v>
      </c>
      <c r="BD21">
        <v>2.61</v>
      </c>
      <c r="BE21">
        <v>3.08</v>
      </c>
      <c r="BF21">
        <v>3.55</v>
      </c>
      <c r="BG21">
        <v>3.99</v>
      </c>
      <c r="BH21">
        <v>4.3499999999999996</v>
      </c>
      <c r="BI21">
        <v>4.6100000000000003</v>
      </c>
      <c r="BJ21">
        <v>4.76</v>
      </c>
      <c r="BK21">
        <v>4.82</v>
      </c>
      <c r="BL21">
        <v>4.87</v>
      </c>
      <c r="BM21">
        <v>4.95</v>
      </c>
      <c r="BN21">
        <v>5.14</v>
      </c>
      <c r="BO21">
        <v>5.49</v>
      </c>
      <c r="BP21">
        <v>6.04</v>
      </c>
      <c r="BQ21">
        <v>6.8</v>
      </c>
      <c r="BR21">
        <v>7.75</v>
      </c>
      <c r="BS21">
        <v>8.89</v>
      </c>
      <c r="BT21">
        <v>10.199999999999999</v>
      </c>
      <c r="BU21">
        <v>11.7</v>
      </c>
      <c r="BV21">
        <v>13.5</v>
      </c>
      <c r="BW21">
        <v>15.5</v>
      </c>
      <c r="BX21">
        <v>17.7</v>
      </c>
      <c r="BY21">
        <v>20.100000000000001</v>
      </c>
      <c r="BZ21">
        <v>22.8</v>
      </c>
      <c r="CA21">
        <v>25.6</v>
      </c>
      <c r="CB21">
        <v>28.4</v>
      </c>
      <c r="CC21">
        <v>31.2</v>
      </c>
      <c r="CD21">
        <v>33.799999999999997</v>
      </c>
      <c r="CE21">
        <v>36.1</v>
      </c>
      <c r="CF21">
        <v>38.1</v>
      </c>
      <c r="CG21">
        <v>39.700000000000003</v>
      </c>
      <c r="CH21">
        <v>40.9</v>
      </c>
      <c r="CI21">
        <v>41.7</v>
      </c>
      <c r="CJ21">
        <v>42</v>
      </c>
      <c r="CK21">
        <v>41.9</v>
      </c>
      <c r="CL21">
        <v>41.4</v>
      </c>
      <c r="CM21">
        <v>40.6</v>
      </c>
      <c r="CN21">
        <v>39.5</v>
      </c>
      <c r="CO21">
        <v>38.1</v>
      </c>
      <c r="CP21">
        <v>36.200000000000003</v>
      </c>
      <c r="CQ21">
        <v>33.9</v>
      </c>
      <c r="CR21">
        <v>31.1</v>
      </c>
      <c r="CS21">
        <v>27.9</v>
      </c>
      <c r="CT21">
        <v>24.2</v>
      </c>
      <c r="CU21">
        <v>20.3</v>
      </c>
      <c r="CV21">
        <v>16.5</v>
      </c>
      <c r="CW21">
        <v>12.9</v>
      </c>
      <c r="CX21">
        <v>9.9499999999999993</v>
      </c>
      <c r="CY21">
        <v>7.88</v>
      </c>
      <c r="CZ21">
        <v>6.87</v>
      </c>
      <c r="DA21">
        <v>6.92</v>
      </c>
    </row>
    <row r="22" spans="1:105" x14ac:dyDescent="0.2">
      <c r="A22" t="s">
        <v>138</v>
      </c>
      <c r="B22" s="48" t="s">
        <v>11</v>
      </c>
      <c r="C22">
        <v>1</v>
      </c>
      <c r="D22" s="3" t="s">
        <v>2</v>
      </c>
      <c r="E22">
        <v>7.83</v>
      </c>
      <c r="F22">
        <v>7.51</v>
      </c>
      <c r="G22">
        <v>7.63</v>
      </c>
      <c r="H22">
        <v>7.82</v>
      </c>
      <c r="I22">
        <v>7.73</v>
      </c>
      <c r="J22">
        <v>7.19</v>
      </c>
      <c r="K22">
        <v>6.27</v>
      </c>
      <c r="L22">
        <v>5.12</v>
      </c>
      <c r="M22">
        <v>3.98</v>
      </c>
      <c r="N22">
        <v>3</v>
      </c>
      <c r="O22">
        <v>2.25</v>
      </c>
      <c r="P22">
        <v>1.7</v>
      </c>
      <c r="Q22">
        <v>1.29</v>
      </c>
      <c r="R22">
        <v>0.98</v>
      </c>
      <c r="S22">
        <v>0.7</v>
      </c>
      <c r="T22">
        <v>0.44</v>
      </c>
      <c r="U22">
        <v>0.15</v>
      </c>
      <c r="V22">
        <v>-0.17</v>
      </c>
      <c r="W22">
        <v>-0.49</v>
      </c>
      <c r="X22">
        <v>-0.79</v>
      </c>
      <c r="Y22">
        <v>-1.02</v>
      </c>
      <c r="Z22">
        <v>-1.17</v>
      </c>
      <c r="AA22">
        <v>-1.23</v>
      </c>
      <c r="AB22">
        <v>-1.24</v>
      </c>
      <c r="AC22">
        <v>-1.22</v>
      </c>
      <c r="AD22">
        <v>-1.19</v>
      </c>
      <c r="AE22">
        <v>-1.1599999999999999</v>
      </c>
      <c r="AF22">
        <v>-1.1299999999999999</v>
      </c>
      <c r="AG22">
        <v>-1.1000000000000001</v>
      </c>
      <c r="AH22">
        <v>-1.08</v>
      </c>
      <c r="AI22">
        <v>-1.06</v>
      </c>
      <c r="AJ22">
        <v>-1.04</v>
      </c>
      <c r="AK22">
        <v>-1.02</v>
      </c>
      <c r="AL22">
        <v>-0.98</v>
      </c>
      <c r="AM22">
        <v>-0.91</v>
      </c>
      <c r="AN22">
        <v>-0.81</v>
      </c>
      <c r="AO22">
        <v>-0.68</v>
      </c>
      <c r="AP22">
        <v>-0.54</v>
      </c>
      <c r="AQ22">
        <v>-0.39</v>
      </c>
      <c r="AR22">
        <v>-0.26</v>
      </c>
      <c r="AS22">
        <v>-0.14000000000000001</v>
      </c>
      <c r="AT22">
        <v>-2.5999999999999999E-2</v>
      </c>
      <c r="AU22">
        <v>7.0999999999999994E-2</v>
      </c>
      <c r="AV22">
        <v>0.15</v>
      </c>
      <c r="AW22">
        <v>0.22</v>
      </c>
      <c r="AX22">
        <v>0.26</v>
      </c>
      <c r="AY22">
        <v>0.28000000000000003</v>
      </c>
      <c r="AZ22">
        <v>0.28000000000000003</v>
      </c>
      <c r="BA22">
        <v>0.27</v>
      </c>
      <c r="BB22">
        <v>0.25</v>
      </c>
      <c r="BC22">
        <v>0.25</v>
      </c>
      <c r="BD22">
        <v>0.26</v>
      </c>
      <c r="BE22">
        <v>0.28000000000000003</v>
      </c>
      <c r="BF22">
        <v>0.32</v>
      </c>
      <c r="BG22">
        <v>0.37</v>
      </c>
      <c r="BH22">
        <v>0.43</v>
      </c>
      <c r="BI22">
        <v>0.53</v>
      </c>
      <c r="BJ22">
        <v>0.68</v>
      </c>
      <c r="BK22">
        <v>0.91</v>
      </c>
      <c r="BL22">
        <v>1.21</v>
      </c>
      <c r="BM22">
        <v>1.6</v>
      </c>
      <c r="BN22">
        <v>2.09</v>
      </c>
      <c r="BO22">
        <v>2.7</v>
      </c>
      <c r="BP22">
        <v>3.43</v>
      </c>
      <c r="BQ22">
        <v>4.32</v>
      </c>
      <c r="BR22">
        <v>5.37</v>
      </c>
      <c r="BS22">
        <v>6.6</v>
      </c>
      <c r="BT22">
        <v>8</v>
      </c>
      <c r="BU22">
        <v>9.56</v>
      </c>
      <c r="BV22">
        <v>11.3</v>
      </c>
      <c r="BW22">
        <v>13.2</v>
      </c>
      <c r="BX22">
        <v>15.4</v>
      </c>
      <c r="BY22">
        <v>18</v>
      </c>
      <c r="BZ22">
        <v>21.1</v>
      </c>
      <c r="CA22">
        <v>24.5</v>
      </c>
      <c r="CB22">
        <v>28.1</v>
      </c>
      <c r="CC22">
        <v>31.7</v>
      </c>
      <c r="CD22">
        <v>35.1</v>
      </c>
      <c r="CE22">
        <v>38.1</v>
      </c>
      <c r="CF22">
        <v>40.6</v>
      </c>
      <c r="CG22">
        <v>42.6</v>
      </c>
      <c r="CH22">
        <v>44.2</v>
      </c>
      <c r="CI22">
        <v>45.7</v>
      </c>
      <c r="CJ22">
        <v>47.1</v>
      </c>
      <c r="CK22">
        <v>48.3</v>
      </c>
      <c r="CL22">
        <v>49.4</v>
      </c>
      <c r="CM22">
        <v>50.1</v>
      </c>
      <c r="CN22">
        <v>50.3</v>
      </c>
      <c r="CO22">
        <v>49.9</v>
      </c>
      <c r="CP22">
        <v>48.8</v>
      </c>
      <c r="CQ22">
        <v>46.9</v>
      </c>
      <c r="CR22">
        <v>44</v>
      </c>
      <c r="CS22">
        <v>40.200000000000003</v>
      </c>
      <c r="CT22">
        <v>35.6</v>
      </c>
      <c r="CU22">
        <v>30.4</v>
      </c>
      <c r="CV22">
        <v>24.9</v>
      </c>
      <c r="CW22">
        <v>19.5</v>
      </c>
      <c r="CX22">
        <v>14.8</v>
      </c>
      <c r="CY22">
        <v>10.9</v>
      </c>
      <c r="CZ22">
        <v>8.19</v>
      </c>
      <c r="DA22">
        <v>6.74</v>
      </c>
    </row>
    <row r="23" spans="1:105" x14ac:dyDescent="0.2">
      <c r="A23" t="s">
        <v>137</v>
      </c>
      <c r="B23" s="48" t="s">
        <v>14</v>
      </c>
      <c r="C23">
        <v>1</v>
      </c>
      <c r="D23" s="3" t="s">
        <v>2</v>
      </c>
      <c r="E23">
        <v>0.86</v>
      </c>
      <c r="F23">
        <v>0.3</v>
      </c>
      <c r="G23">
        <v>-0.24</v>
      </c>
      <c r="H23">
        <v>-0.6</v>
      </c>
      <c r="I23">
        <v>-0.7</v>
      </c>
      <c r="J23">
        <v>-0.54</v>
      </c>
      <c r="K23">
        <v>-0.21</v>
      </c>
      <c r="L23">
        <v>0.15</v>
      </c>
      <c r="M23">
        <v>0.46</v>
      </c>
      <c r="N23">
        <v>0.64</v>
      </c>
      <c r="O23">
        <v>0.71</v>
      </c>
      <c r="P23">
        <v>0.69</v>
      </c>
      <c r="Q23">
        <v>0.65</v>
      </c>
      <c r="R23">
        <v>0.61</v>
      </c>
      <c r="S23">
        <v>0.63</v>
      </c>
      <c r="T23">
        <v>0.71</v>
      </c>
      <c r="U23">
        <v>0.84</v>
      </c>
      <c r="V23">
        <v>1.02</v>
      </c>
      <c r="W23">
        <v>1.22</v>
      </c>
      <c r="X23">
        <v>1.45</v>
      </c>
      <c r="Y23">
        <v>1.69</v>
      </c>
      <c r="Z23">
        <v>1.93</v>
      </c>
      <c r="AA23">
        <v>2.16</v>
      </c>
      <c r="AB23">
        <v>2.37</v>
      </c>
      <c r="AC23">
        <v>2.5499999999999998</v>
      </c>
      <c r="AD23">
        <v>2.7</v>
      </c>
      <c r="AE23">
        <v>2.82</v>
      </c>
      <c r="AF23">
        <v>2.92</v>
      </c>
      <c r="AG23">
        <v>3</v>
      </c>
      <c r="AH23">
        <v>3.08</v>
      </c>
      <c r="AI23">
        <v>3.16</v>
      </c>
      <c r="AJ23">
        <v>3.24</v>
      </c>
      <c r="AK23">
        <v>3.32</v>
      </c>
      <c r="AL23">
        <v>3.39</v>
      </c>
      <c r="AM23">
        <v>3.44</v>
      </c>
      <c r="AN23">
        <v>3.48</v>
      </c>
      <c r="AO23">
        <v>3.51</v>
      </c>
      <c r="AP23">
        <v>3.53</v>
      </c>
      <c r="AQ23">
        <v>3.54</v>
      </c>
      <c r="AR23">
        <v>3.56</v>
      </c>
      <c r="AS23">
        <v>3.57</v>
      </c>
      <c r="AT23">
        <v>3.58</v>
      </c>
      <c r="AU23">
        <v>3.59</v>
      </c>
      <c r="AV23">
        <v>3.6</v>
      </c>
      <c r="AW23">
        <v>3.6</v>
      </c>
      <c r="AX23">
        <v>3.6</v>
      </c>
      <c r="AY23">
        <v>3.58</v>
      </c>
      <c r="AZ23">
        <v>3.55</v>
      </c>
      <c r="BA23">
        <v>3.48</v>
      </c>
      <c r="BB23">
        <v>3.38</v>
      </c>
      <c r="BC23">
        <v>3.26</v>
      </c>
      <c r="BD23">
        <v>3.12</v>
      </c>
      <c r="BE23">
        <v>2.98</v>
      </c>
      <c r="BF23">
        <v>2.84</v>
      </c>
      <c r="BG23">
        <v>2.72</v>
      </c>
      <c r="BH23">
        <v>2.61</v>
      </c>
      <c r="BI23">
        <v>2.5</v>
      </c>
      <c r="BJ23">
        <v>2.38</v>
      </c>
      <c r="BK23">
        <v>2.25</v>
      </c>
      <c r="BL23">
        <v>2.11</v>
      </c>
      <c r="BM23">
        <v>1.94</v>
      </c>
      <c r="BN23">
        <v>1.76</v>
      </c>
      <c r="BO23">
        <v>1.57</v>
      </c>
      <c r="BP23">
        <v>1.37</v>
      </c>
      <c r="BQ23">
        <v>1.18</v>
      </c>
      <c r="BR23">
        <v>1.02</v>
      </c>
      <c r="BS23">
        <v>0.89</v>
      </c>
      <c r="BT23">
        <v>0.81</v>
      </c>
      <c r="BU23">
        <v>0.79</v>
      </c>
      <c r="BV23">
        <v>0.8</v>
      </c>
      <c r="BW23">
        <v>0.82</v>
      </c>
      <c r="BX23">
        <v>0.8</v>
      </c>
      <c r="BY23">
        <v>0.68</v>
      </c>
      <c r="BZ23">
        <v>0.43</v>
      </c>
      <c r="CA23">
        <v>7.1999999999999998E-3</v>
      </c>
      <c r="CB23">
        <v>-0.57999999999999996</v>
      </c>
      <c r="CC23">
        <v>-1.26</v>
      </c>
      <c r="CD23">
        <v>-1.93</v>
      </c>
      <c r="CE23">
        <v>-2.48</v>
      </c>
      <c r="CF23">
        <v>-2.83</v>
      </c>
      <c r="CG23">
        <v>-2.95</v>
      </c>
      <c r="CH23">
        <v>-2.83</v>
      </c>
      <c r="CI23">
        <v>-2.5499999999999998</v>
      </c>
      <c r="CJ23">
        <v>-2.17</v>
      </c>
      <c r="CK23">
        <v>-1.78</v>
      </c>
      <c r="CL23">
        <v>-1.46</v>
      </c>
      <c r="CM23">
        <v>-1.27</v>
      </c>
      <c r="CN23">
        <v>-1.24</v>
      </c>
      <c r="CO23">
        <v>-1.36</v>
      </c>
      <c r="CP23">
        <v>-1.57</v>
      </c>
      <c r="CQ23">
        <v>-1.76</v>
      </c>
      <c r="CR23">
        <v>-1.82</v>
      </c>
      <c r="CS23">
        <v>-1.66</v>
      </c>
      <c r="CT23">
        <v>-1.25</v>
      </c>
      <c r="CU23">
        <v>-0.63</v>
      </c>
      <c r="CV23">
        <v>6.9000000000000006E-2</v>
      </c>
      <c r="CW23">
        <v>0.69</v>
      </c>
      <c r="CX23">
        <v>1.1000000000000001</v>
      </c>
      <c r="CY23">
        <v>1.22</v>
      </c>
      <c r="CZ23">
        <v>1.05</v>
      </c>
      <c r="DA23">
        <v>0.65</v>
      </c>
    </row>
    <row r="24" spans="1:105" x14ac:dyDescent="0.2">
      <c r="A24" t="s">
        <v>138</v>
      </c>
      <c r="B24" s="48" t="s">
        <v>13</v>
      </c>
      <c r="C24">
        <v>1</v>
      </c>
      <c r="D24" s="3" t="s">
        <v>2</v>
      </c>
      <c r="E24">
        <v>1.78</v>
      </c>
      <c r="F24">
        <v>1.49</v>
      </c>
      <c r="G24">
        <v>1.35</v>
      </c>
      <c r="H24">
        <v>1.44</v>
      </c>
      <c r="I24">
        <v>1.71</v>
      </c>
      <c r="J24">
        <v>2.02</v>
      </c>
      <c r="K24">
        <v>2.27</v>
      </c>
      <c r="L24">
        <v>2.42</v>
      </c>
      <c r="M24">
        <v>2.4700000000000002</v>
      </c>
      <c r="N24">
        <v>2.46</v>
      </c>
      <c r="O24">
        <v>2.42</v>
      </c>
      <c r="P24">
        <v>2.38</v>
      </c>
      <c r="Q24">
        <v>2.37</v>
      </c>
      <c r="R24">
        <v>2.38</v>
      </c>
      <c r="S24">
        <v>2.44</v>
      </c>
      <c r="T24">
        <v>2.54</v>
      </c>
      <c r="U24">
        <v>2.67</v>
      </c>
      <c r="V24">
        <v>2.83</v>
      </c>
      <c r="W24">
        <v>3</v>
      </c>
      <c r="X24">
        <v>3.19</v>
      </c>
      <c r="Y24">
        <v>3.37</v>
      </c>
      <c r="Z24">
        <v>3.53</v>
      </c>
      <c r="AA24">
        <v>3.67</v>
      </c>
      <c r="AB24">
        <v>3.78</v>
      </c>
      <c r="AC24">
        <v>3.88</v>
      </c>
      <c r="AD24">
        <v>3.96</v>
      </c>
      <c r="AE24">
        <v>4.04</v>
      </c>
      <c r="AF24">
        <v>4.12</v>
      </c>
      <c r="AG24">
        <v>4.21</v>
      </c>
      <c r="AH24">
        <v>4.3</v>
      </c>
      <c r="AI24">
        <v>4.37</v>
      </c>
      <c r="AJ24">
        <v>4.42</v>
      </c>
      <c r="AK24">
        <v>4.4400000000000004</v>
      </c>
      <c r="AL24">
        <v>4.45</v>
      </c>
      <c r="AM24">
        <v>4.43</v>
      </c>
      <c r="AN24">
        <v>4.41</v>
      </c>
      <c r="AO24">
        <v>4.3899999999999997</v>
      </c>
      <c r="AP24">
        <v>4.3600000000000003</v>
      </c>
      <c r="AQ24">
        <v>4.32</v>
      </c>
      <c r="AR24">
        <v>4.28</v>
      </c>
      <c r="AS24">
        <v>4.24</v>
      </c>
      <c r="AT24">
        <v>4.1900000000000004</v>
      </c>
      <c r="AU24">
        <v>4.1399999999999997</v>
      </c>
      <c r="AV24">
        <v>4.1100000000000003</v>
      </c>
      <c r="AW24">
        <v>4.08</v>
      </c>
      <c r="AX24">
        <v>4.0599999999999996</v>
      </c>
      <c r="AY24">
        <v>4.05</v>
      </c>
      <c r="AZ24">
        <v>4.04</v>
      </c>
      <c r="BA24">
        <v>4.03</v>
      </c>
      <c r="BB24">
        <v>4.03</v>
      </c>
      <c r="BC24">
        <v>4.04</v>
      </c>
      <c r="BD24">
        <v>4.07</v>
      </c>
      <c r="BE24">
        <v>4.0999999999999996</v>
      </c>
      <c r="BF24">
        <v>4.0999999999999996</v>
      </c>
      <c r="BG24">
        <v>4.07</v>
      </c>
      <c r="BH24">
        <v>3.99</v>
      </c>
      <c r="BI24">
        <v>3.88</v>
      </c>
      <c r="BJ24">
        <v>3.74</v>
      </c>
      <c r="BK24">
        <v>3.59</v>
      </c>
      <c r="BL24">
        <v>3.45</v>
      </c>
      <c r="BM24">
        <v>3.32</v>
      </c>
      <c r="BN24">
        <v>3.2</v>
      </c>
      <c r="BO24">
        <v>3.09</v>
      </c>
      <c r="BP24">
        <v>2.98</v>
      </c>
      <c r="BQ24">
        <v>2.87</v>
      </c>
      <c r="BR24">
        <v>2.76</v>
      </c>
      <c r="BS24">
        <v>2.65</v>
      </c>
      <c r="BT24">
        <v>2.5299999999999998</v>
      </c>
      <c r="BU24">
        <v>2.36</v>
      </c>
      <c r="BV24">
        <v>2.14</v>
      </c>
      <c r="BW24">
        <v>1.84</v>
      </c>
      <c r="BX24">
        <v>1.46</v>
      </c>
      <c r="BY24">
        <v>1.01</v>
      </c>
      <c r="BZ24">
        <v>0.5</v>
      </c>
      <c r="CA24">
        <v>-7.9000000000000001E-2</v>
      </c>
      <c r="CB24">
        <v>-0.71</v>
      </c>
      <c r="CC24">
        <v>-1.37</v>
      </c>
      <c r="CD24">
        <v>-2</v>
      </c>
      <c r="CE24">
        <v>-2.5</v>
      </c>
      <c r="CF24">
        <v>-2.84</v>
      </c>
      <c r="CG24">
        <v>-3.02</v>
      </c>
      <c r="CH24">
        <v>-3.07</v>
      </c>
      <c r="CI24">
        <v>-2.95</v>
      </c>
      <c r="CJ24">
        <v>-2.62</v>
      </c>
      <c r="CK24">
        <v>-2.0099999999999998</v>
      </c>
      <c r="CL24">
        <v>-1.18</v>
      </c>
      <c r="CM24">
        <v>-0.32</v>
      </c>
      <c r="CN24">
        <v>0.3</v>
      </c>
      <c r="CO24">
        <v>0.51</v>
      </c>
      <c r="CP24">
        <v>0.28999999999999998</v>
      </c>
      <c r="CQ24">
        <v>-0.21</v>
      </c>
      <c r="CR24">
        <v>-0.75</v>
      </c>
      <c r="CS24">
        <v>-1.04</v>
      </c>
      <c r="CT24">
        <v>-0.93</v>
      </c>
      <c r="CU24">
        <v>-0.37</v>
      </c>
      <c r="CV24">
        <v>0.51</v>
      </c>
      <c r="CW24">
        <v>1.52</v>
      </c>
      <c r="CX24">
        <v>2.42</v>
      </c>
      <c r="CY24">
        <v>2.94</v>
      </c>
      <c r="CZ24">
        <v>2.96</v>
      </c>
      <c r="DA24">
        <v>2.4900000000000002</v>
      </c>
    </row>
    <row r="25" spans="1:105" x14ac:dyDescent="0.2">
      <c r="A25" t="s">
        <v>137</v>
      </c>
      <c r="B25" s="49" t="s">
        <v>51</v>
      </c>
      <c r="C25">
        <v>1</v>
      </c>
      <c r="D25" s="3" t="s">
        <v>2</v>
      </c>
      <c r="E25">
        <v>1.03</v>
      </c>
      <c r="F25">
        <v>0.66</v>
      </c>
      <c r="G25">
        <v>0.4</v>
      </c>
      <c r="H25">
        <v>0.28999999999999998</v>
      </c>
      <c r="I25">
        <v>0.34</v>
      </c>
      <c r="J25">
        <v>0.54</v>
      </c>
      <c r="K25">
        <v>0.87</v>
      </c>
      <c r="L25">
        <v>1.29</v>
      </c>
      <c r="M25">
        <v>1.75</v>
      </c>
      <c r="N25">
        <v>2.21</v>
      </c>
      <c r="O25">
        <v>2.63</v>
      </c>
      <c r="P25">
        <v>2.97</v>
      </c>
      <c r="Q25">
        <v>3.22</v>
      </c>
      <c r="R25">
        <v>3.37</v>
      </c>
      <c r="S25">
        <v>3.43</v>
      </c>
      <c r="T25">
        <v>3.39</v>
      </c>
      <c r="U25">
        <v>3.28</v>
      </c>
      <c r="V25">
        <v>3.1</v>
      </c>
      <c r="W25">
        <v>2.85</v>
      </c>
      <c r="X25">
        <v>2.5499999999999998</v>
      </c>
      <c r="Y25">
        <v>2.19</v>
      </c>
      <c r="Z25">
        <v>1.79</v>
      </c>
      <c r="AA25">
        <v>1.35</v>
      </c>
      <c r="AB25">
        <v>0.89</v>
      </c>
      <c r="AC25">
        <v>0.42</v>
      </c>
      <c r="AD25">
        <v>-4.9000000000000002E-2</v>
      </c>
      <c r="AE25">
        <v>-0.5</v>
      </c>
      <c r="AF25">
        <v>-0.93</v>
      </c>
      <c r="AG25">
        <v>-1.32</v>
      </c>
      <c r="AH25">
        <v>-1.65</v>
      </c>
      <c r="AI25">
        <v>-1.92</v>
      </c>
      <c r="AJ25">
        <v>-2.11</v>
      </c>
      <c r="AK25">
        <v>-2.21</v>
      </c>
      <c r="AL25">
        <v>-2.21</v>
      </c>
      <c r="AM25">
        <v>-2.11</v>
      </c>
      <c r="AN25">
        <v>-1.9</v>
      </c>
      <c r="AO25">
        <v>-1.59</v>
      </c>
      <c r="AP25">
        <v>-1.2</v>
      </c>
      <c r="AQ25">
        <v>-0.75</v>
      </c>
      <c r="AR25">
        <v>-0.27</v>
      </c>
      <c r="AS25">
        <v>0.2</v>
      </c>
      <c r="AT25">
        <v>0.62</v>
      </c>
      <c r="AU25">
        <v>0.98</v>
      </c>
      <c r="AV25">
        <v>1.25</v>
      </c>
      <c r="AW25">
        <v>1.43</v>
      </c>
      <c r="AX25">
        <v>1.52</v>
      </c>
      <c r="AY25">
        <v>1.53</v>
      </c>
      <c r="AZ25">
        <v>1.47</v>
      </c>
      <c r="BA25">
        <v>1.37</v>
      </c>
      <c r="BB25">
        <v>1.24</v>
      </c>
      <c r="BC25">
        <v>1.1000000000000001</v>
      </c>
      <c r="BD25">
        <v>0.97</v>
      </c>
      <c r="BE25">
        <v>0.86</v>
      </c>
      <c r="BF25">
        <v>0.8</v>
      </c>
      <c r="BG25">
        <v>0.77</v>
      </c>
      <c r="BH25">
        <v>0.79</v>
      </c>
      <c r="BI25">
        <v>0.83</v>
      </c>
      <c r="BJ25">
        <v>0.9</v>
      </c>
      <c r="BK25">
        <v>0.98</v>
      </c>
      <c r="BL25">
        <v>1.07</v>
      </c>
      <c r="BM25">
        <v>1.1499999999999999</v>
      </c>
      <c r="BN25">
        <v>1.22</v>
      </c>
      <c r="BO25">
        <v>1.28</v>
      </c>
      <c r="BP25">
        <v>1.33</v>
      </c>
      <c r="BQ25">
        <v>1.37</v>
      </c>
      <c r="BR25">
        <v>1.4</v>
      </c>
      <c r="BS25">
        <v>1.43</v>
      </c>
      <c r="BT25">
        <v>1.46</v>
      </c>
      <c r="BU25">
        <v>1.49</v>
      </c>
      <c r="BV25">
        <v>1.51</v>
      </c>
      <c r="BW25">
        <v>1.53</v>
      </c>
      <c r="BX25">
        <v>1.55</v>
      </c>
      <c r="BY25">
        <v>1.56</v>
      </c>
      <c r="BZ25">
        <v>1.58</v>
      </c>
      <c r="CA25">
        <v>1.61</v>
      </c>
      <c r="CB25">
        <v>1.65</v>
      </c>
      <c r="CC25">
        <v>1.72</v>
      </c>
      <c r="CD25">
        <v>1.82</v>
      </c>
      <c r="CE25">
        <v>1.95</v>
      </c>
      <c r="CF25">
        <v>2.12</v>
      </c>
      <c r="CG25">
        <v>2.33</v>
      </c>
      <c r="CH25">
        <v>2.57</v>
      </c>
      <c r="CI25">
        <v>2.83</v>
      </c>
      <c r="CJ25">
        <v>3.1</v>
      </c>
      <c r="CK25">
        <v>3.36</v>
      </c>
      <c r="CL25">
        <v>3.6</v>
      </c>
      <c r="CM25">
        <v>3.8</v>
      </c>
      <c r="CN25">
        <v>3.94</v>
      </c>
      <c r="CO25">
        <v>4.03</v>
      </c>
      <c r="CP25">
        <v>4.04</v>
      </c>
      <c r="CQ25">
        <v>3.98</v>
      </c>
      <c r="CR25">
        <v>3.83</v>
      </c>
      <c r="CS25">
        <v>3.61</v>
      </c>
      <c r="CT25">
        <v>3.3</v>
      </c>
      <c r="CU25">
        <v>2.92</v>
      </c>
      <c r="CV25">
        <v>2.48</v>
      </c>
      <c r="CW25">
        <v>1.97</v>
      </c>
      <c r="CX25">
        <v>1.42</v>
      </c>
      <c r="CY25">
        <v>0.85</v>
      </c>
      <c r="CZ25">
        <v>0.28000000000000003</v>
      </c>
      <c r="DA25">
        <v>-0.25</v>
      </c>
    </row>
    <row r="26" spans="1:105" x14ac:dyDescent="0.2">
      <c r="A26" t="s">
        <v>138</v>
      </c>
      <c r="B26" s="49" t="s">
        <v>52</v>
      </c>
      <c r="C26">
        <v>1</v>
      </c>
      <c r="D26" s="3" t="s">
        <v>2</v>
      </c>
      <c r="E26">
        <v>2.67</v>
      </c>
      <c r="F26">
        <v>2.04</v>
      </c>
      <c r="G26">
        <v>1.46</v>
      </c>
      <c r="H26">
        <v>0.96</v>
      </c>
      <c r="I26">
        <v>0.56000000000000005</v>
      </c>
      <c r="J26">
        <v>0.27</v>
      </c>
      <c r="K26">
        <v>7.0999999999999994E-2</v>
      </c>
      <c r="L26">
        <v>-5.0999999999999997E-2</v>
      </c>
      <c r="M26">
        <v>-0.12</v>
      </c>
      <c r="N26">
        <v>-0.15</v>
      </c>
      <c r="O26">
        <v>-0.18</v>
      </c>
      <c r="P26">
        <v>-0.21</v>
      </c>
      <c r="Q26">
        <v>-0.27</v>
      </c>
      <c r="R26">
        <v>-0.38</v>
      </c>
      <c r="S26">
        <v>-0.53</v>
      </c>
      <c r="T26">
        <v>-0.75</v>
      </c>
      <c r="U26">
        <v>-1</v>
      </c>
      <c r="V26">
        <v>-1.29</v>
      </c>
      <c r="W26">
        <v>-1.58</v>
      </c>
      <c r="X26">
        <v>-1.85</v>
      </c>
      <c r="Y26">
        <v>-2.08</v>
      </c>
      <c r="Z26">
        <v>-2.27</v>
      </c>
      <c r="AA26">
        <v>-2.42</v>
      </c>
      <c r="AB26">
        <v>-2.5299999999999998</v>
      </c>
      <c r="AC26">
        <v>-2.64</v>
      </c>
      <c r="AD26">
        <v>-2.75</v>
      </c>
      <c r="AE26">
        <v>-2.87</v>
      </c>
      <c r="AF26">
        <v>-3.02</v>
      </c>
      <c r="AG26">
        <v>-3.18</v>
      </c>
      <c r="AH26">
        <v>-3.34</v>
      </c>
      <c r="AI26">
        <v>-3.51</v>
      </c>
      <c r="AJ26">
        <v>-3.65</v>
      </c>
      <c r="AK26">
        <v>-3.77</v>
      </c>
      <c r="AL26">
        <v>-3.86</v>
      </c>
      <c r="AM26">
        <v>-3.92</v>
      </c>
      <c r="AN26">
        <v>-3.96</v>
      </c>
      <c r="AO26">
        <v>-3.98</v>
      </c>
      <c r="AP26">
        <v>-4</v>
      </c>
      <c r="AQ26">
        <v>-4.0199999999999996</v>
      </c>
      <c r="AR26">
        <v>-4.05</v>
      </c>
      <c r="AS26">
        <v>-4.07</v>
      </c>
      <c r="AT26">
        <v>-4.09</v>
      </c>
      <c r="AU26">
        <v>-4.0999999999999996</v>
      </c>
      <c r="AV26">
        <v>-4.09</v>
      </c>
      <c r="AW26">
        <v>-4.07</v>
      </c>
      <c r="AX26">
        <v>-4.03</v>
      </c>
      <c r="AY26">
        <v>-3.96</v>
      </c>
      <c r="AZ26">
        <v>-3.87</v>
      </c>
      <c r="BA26">
        <v>-3.74</v>
      </c>
      <c r="BB26">
        <v>-3.55</v>
      </c>
      <c r="BC26">
        <v>-3.3</v>
      </c>
      <c r="BD26">
        <v>-2.94</v>
      </c>
      <c r="BE26">
        <v>-2.48</v>
      </c>
      <c r="BF26">
        <v>-1.91</v>
      </c>
      <c r="BG26">
        <v>-1.23</v>
      </c>
      <c r="BH26">
        <v>-0.46</v>
      </c>
      <c r="BI26">
        <v>0.37</v>
      </c>
      <c r="BJ26">
        <v>1.2</v>
      </c>
      <c r="BK26">
        <v>1.99</v>
      </c>
      <c r="BL26">
        <v>2.66</v>
      </c>
      <c r="BM26">
        <v>3.17</v>
      </c>
      <c r="BN26">
        <v>3.46</v>
      </c>
      <c r="BO26">
        <v>3.54</v>
      </c>
      <c r="BP26">
        <v>3.41</v>
      </c>
      <c r="BQ26">
        <v>3.11</v>
      </c>
      <c r="BR26">
        <v>2.72</v>
      </c>
      <c r="BS26">
        <v>2.2799999999999998</v>
      </c>
      <c r="BT26">
        <v>1.87</v>
      </c>
      <c r="BU26">
        <v>1.52</v>
      </c>
      <c r="BV26">
        <v>1.26</v>
      </c>
      <c r="BW26">
        <v>1.1000000000000001</v>
      </c>
      <c r="BX26">
        <v>1.04</v>
      </c>
      <c r="BY26">
        <v>1.03</v>
      </c>
      <c r="BZ26">
        <v>1.06</v>
      </c>
      <c r="CA26">
        <v>1.0900000000000001</v>
      </c>
      <c r="CB26">
        <v>1.1100000000000001</v>
      </c>
      <c r="CC26">
        <v>1.08</v>
      </c>
      <c r="CD26">
        <v>1.02</v>
      </c>
      <c r="CE26">
        <v>0.94</v>
      </c>
      <c r="CF26">
        <v>0.84</v>
      </c>
      <c r="CG26">
        <v>0.77</v>
      </c>
      <c r="CH26">
        <v>0.75</v>
      </c>
      <c r="CI26">
        <v>0.8</v>
      </c>
      <c r="CJ26">
        <v>0.94</v>
      </c>
      <c r="CK26">
        <v>1.1499999999999999</v>
      </c>
      <c r="CL26">
        <v>1.45</v>
      </c>
      <c r="CM26">
        <v>1.8</v>
      </c>
      <c r="CN26">
        <v>2.2000000000000002</v>
      </c>
      <c r="CO26">
        <v>2.63</v>
      </c>
      <c r="CP26">
        <v>3.07</v>
      </c>
      <c r="CQ26">
        <v>3.5</v>
      </c>
      <c r="CR26">
        <v>3.91</v>
      </c>
      <c r="CS26">
        <v>4.26</v>
      </c>
      <c r="CT26">
        <v>4.53</v>
      </c>
      <c r="CU26">
        <v>4.7</v>
      </c>
      <c r="CV26">
        <v>4.72</v>
      </c>
      <c r="CW26">
        <v>4.59</v>
      </c>
      <c r="CX26">
        <v>4.3</v>
      </c>
      <c r="CY26">
        <v>3.86</v>
      </c>
      <c r="CZ26">
        <v>3.31</v>
      </c>
      <c r="DA26">
        <v>2.68</v>
      </c>
    </row>
    <row r="27" spans="1:105" x14ac:dyDescent="0.2">
      <c r="A27" t="s">
        <v>137</v>
      </c>
      <c r="B27" s="49" t="s">
        <v>10</v>
      </c>
      <c r="C27">
        <v>1</v>
      </c>
      <c r="D27" s="3" t="s">
        <v>2</v>
      </c>
      <c r="E27">
        <v>-0.1</v>
      </c>
      <c r="F27">
        <v>-0.42</v>
      </c>
      <c r="G27">
        <v>-0.62</v>
      </c>
      <c r="H27">
        <v>-0.67</v>
      </c>
      <c r="I27">
        <v>-0.56000000000000005</v>
      </c>
      <c r="J27">
        <v>-0.28000000000000003</v>
      </c>
      <c r="K27">
        <v>9.8000000000000004E-2</v>
      </c>
      <c r="L27">
        <v>0.52</v>
      </c>
      <c r="M27">
        <v>0.92</v>
      </c>
      <c r="N27">
        <v>1.24</v>
      </c>
      <c r="O27">
        <v>1.45</v>
      </c>
      <c r="P27">
        <v>1.57</v>
      </c>
      <c r="Q27">
        <v>1.6</v>
      </c>
      <c r="R27">
        <v>1.59</v>
      </c>
      <c r="S27">
        <v>1.52</v>
      </c>
      <c r="T27">
        <v>1.4</v>
      </c>
      <c r="U27">
        <v>1.23</v>
      </c>
      <c r="V27">
        <v>0.99</v>
      </c>
      <c r="W27">
        <v>0.69</v>
      </c>
      <c r="X27">
        <v>0.35</v>
      </c>
      <c r="Y27">
        <v>-3.4000000000000002E-2</v>
      </c>
      <c r="Z27">
        <v>-0.44</v>
      </c>
      <c r="AA27">
        <v>-0.87</v>
      </c>
      <c r="AB27">
        <v>-1.31</v>
      </c>
      <c r="AC27">
        <v>-1.75</v>
      </c>
      <c r="AD27">
        <v>-2.19</v>
      </c>
      <c r="AE27">
        <v>-2.62</v>
      </c>
      <c r="AF27">
        <v>-3.02</v>
      </c>
      <c r="AG27">
        <v>-3.39</v>
      </c>
      <c r="AH27">
        <v>-3.7</v>
      </c>
      <c r="AI27">
        <v>-3.95</v>
      </c>
      <c r="AJ27">
        <v>-4.13</v>
      </c>
      <c r="AK27">
        <v>-4.21</v>
      </c>
      <c r="AL27">
        <v>-4.21</v>
      </c>
      <c r="AM27">
        <v>-4.12</v>
      </c>
      <c r="AN27">
        <v>-3.94</v>
      </c>
      <c r="AO27">
        <v>-3.7</v>
      </c>
      <c r="AP27">
        <v>-3.41</v>
      </c>
      <c r="AQ27">
        <v>-3.1</v>
      </c>
      <c r="AR27">
        <v>-2.81</v>
      </c>
      <c r="AS27">
        <v>-2.5499999999999998</v>
      </c>
      <c r="AT27">
        <v>-2.35</v>
      </c>
      <c r="AU27">
        <v>-2.21</v>
      </c>
      <c r="AV27">
        <v>-2.15</v>
      </c>
      <c r="AW27">
        <v>-2.15</v>
      </c>
      <c r="AX27">
        <v>-2.21</v>
      </c>
      <c r="AY27">
        <v>-2.3199999999999998</v>
      </c>
      <c r="AZ27">
        <v>-2.46</v>
      </c>
      <c r="BA27">
        <v>-2.61</v>
      </c>
      <c r="BB27">
        <v>-2.75</v>
      </c>
      <c r="BC27">
        <v>-2.86</v>
      </c>
      <c r="BD27">
        <v>-2.93</v>
      </c>
      <c r="BE27">
        <v>-2.96</v>
      </c>
      <c r="BF27">
        <v>-2.94</v>
      </c>
      <c r="BG27">
        <v>-2.89</v>
      </c>
      <c r="BH27">
        <v>-2.8</v>
      </c>
      <c r="BI27">
        <v>-2.69</v>
      </c>
      <c r="BJ27">
        <v>-2.57</v>
      </c>
      <c r="BK27">
        <v>-2.44</v>
      </c>
      <c r="BL27">
        <v>-2.31</v>
      </c>
      <c r="BM27">
        <v>-2.2000000000000002</v>
      </c>
      <c r="BN27">
        <v>-2.1</v>
      </c>
      <c r="BO27">
        <v>-2.0299999999999998</v>
      </c>
      <c r="BP27">
        <v>-2</v>
      </c>
      <c r="BQ27">
        <v>-2.0099999999999998</v>
      </c>
      <c r="BR27">
        <v>-2.06</v>
      </c>
      <c r="BS27">
        <v>-2.16</v>
      </c>
      <c r="BT27">
        <v>-2.31</v>
      </c>
      <c r="BU27">
        <v>-2.5</v>
      </c>
      <c r="BV27">
        <v>-2.72</v>
      </c>
      <c r="BW27">
        <v>-2.96</v>
      </c>
      <c r="BX27">
        <v>-3.21</v>
      </c>
      <c r="BY27">
        <v>-3.46</v>
      </c>
      <c r="BZ27">
        <v>-3.68</v>
      </c>
      <c r="CA27">
        <v>-3.85</v>
      </c>
      <c r="CB27">
        <v>-3.93</v>
      </c>
      <c r="CC27">
        <v>-3.91</v>
      </c>
      <c r="CD27">
        <v>-3.73</v>
      </c>
      <c r="CE27">
        <v>-3.41</v>
      </c>
      <c r="CF27">
        <v>-2.93</v>
      </c>
      <c r="CG27">
        <v>-2.33</v>
      </c>
      <c r="CH27">
        <v>-1.63</v>
      </c>
      <c r="CI27">
        <v>-0.9</v>
      </c>
      <c r="CJ27">
        <v>-0.19</v>
      </c>
      <c r="CK27">
        <v>0.46</v>
      </c>
      <c r="CL27">
        <v>0.99</v>
      </c>
      <c r="CM27">
        <v>1.37</v>
      </c>
      <c r="CN27">
        <v>1.59</v>
      </c>
      <c r="CO27">
        <v>1.64</v>
      </c>
      <c r="CP27">
        <v>1.54</v>
      </c>
      <c r="CQ27">
        <v>1.31</v>
      </c>
      <c r="CR27">
        <v>0.98</v>
      </c>
      <c r="CS27">
        <v>0.59</v>
      </c>
      <c r="CT27">
        <v>0.16</v>
      </c>
      <c r="CU27">
        <v>-0.28999999999999998</v>
      </c>
      <c r="CV27">
        <v>-0.73</v>
      </c>
      <c r="CW27">
        <v>-1.1599999999999999</v>
      </c>
      <c r="CX27">
        <v>-1.56</v>
      </c>
      <c r="CY27">
        <v>-1.93</v>
      </c>
      <c r="CZ27">
        <v>-2.2599999999999998</v>
      </c>
      <c r="DA27">
        <v>-2.5499999999999998</v>
      </c>
    </row>
    <row r="28" spans="1:105" x14ac:dyDescent="0.2">
      <c r="A28" t="s">
        <v>138</v>
      </c>
      <c r="B28" s="49" t="s">
        <v>9</v>
      </c>
      <c r="C28">
        <v>1</v>
      </c>
      <c r="D28" s="3" t="s">
        <v>2</v>
      </c>
      <c r="E28">
        <v>-1.37</v>
      </c>
      <c r="F28">
        <v>-1.48</v>
      </c>
      <c r="G28">
        <v>-1.74</v>
      </c>
      <c r="H28">
        <v>-2.12</v>
      </c>
      <c r="I28">
        <v>-2.56</v>
      </c>
      <c r="J28">
        <v>-3</v>
      </c>
      <c r="K28">
        <v>-3.36</v>
      </c>
      <c r="L28">
        <v>-3.62</v>
      </c>
      <c r="M28">
        <v>-3.76</v>
      </c>
      <c r="N28">
        <v>-3.81</v>
      </c>
      <c r="O28">
        <v>-3.81</v>
      </c>
      <c r="P28">
        <v>-3.81</v>
      </c>
      <c r="Q28">
        <v>-3.84</v>
      </c>
      <c r="R28">
        <v>-3.94</v>
      </c>
      <c r="S28">
        <v>-4.1100000000000003</v>
      </c>
      <c r="T28">
        <v>-4.34</v>
      </c>
      <c r="U28">
        <v>-4.59</v>
      </c>
      <c r="V28">
        <v>-4.8600000000000003</v>
      </c>
      <c r="W28">
        <v>-5.12</v>
      </c>
      <c r="X28">
        <v>-5.35</v>
      </c>
      <c r="Y28">
        <v>-5.54</v>
      </c>
      <c r="Z28">
        <v>-5.68</v>
      </c>
      <c r="AA28">
        <v>-5.78</v>
      </c>
      <c r="AB28">
        <v>-5.83</v>
      </c>
      <c r="AC28">
        <v>-5.86</v>
      </c>
      <c r="AD28">
        <v>-5.86</v>
      </c>
      <c r="AE28">
        <v>-5.84</v>
      </c>
      <c r="AF28">
        <v>-5.81</v>
      </c>
      <c r="AG28">
        <v>-5.77</v>
      </c>
      <c r="AH28">
        <v>-5.72</v>
      </c>
      <c r="AI28">
        <v>-5.65</v>
      </c>
      <c r="AJ28">
        <v>-5.56</v>
      </c>
      <c r="AK28">
        <v>-5.45</v>
      </c>
      <c r="AL28">
        <v>-5.33</v>
      </c>
      <c r="AM28">
        <v>-5.2</v>
      </c>
      <c r="AN28">
        <v>-5.07</v>
      </c>
      <c r="AO28">
        <v>-4.95</v>
      </c>
      <c r="AP28">
        <v>-4.84</v>
      </c>
      <c r="AQ28">
        <v>-4.74</v>
      </c>
      <c r="AR28">
        <v>-4.67</v>
      </c>
      <c r="AS28">
        <v>-4.6100000000000003</v>
      </c>
      <c r="AT28">
        <v>-4.58</v>
      </c>
      <c r="AU28">
        <v>-4.57</v>
      </c>
      <c r="AV28">
        <v>-4.57</v>
      </c>
      <c r="AW28">
        <v>-4.58</v>
      </c>
      <c r="AX28">
        <v>-4.58</v>
      </c>
      <c r="AY28">
        <v>-4.57</v>
      </c>
      <c r="AZ28">
        <v>-4.5199999999999996</v>
      </c>
      <c r="BA28">
        <v>-4.43</v>
      </c>
      <c r="BB28">
        <v>-4.2699999999999996</v>
      </c>
      <c r="BC28">
        <v>-4.03</v>
      </c>
      <c r="BD28">
        <v>-3.71</v>
      </c>
      <c r="BE28">
        <v>-3.3</v>
      </c>
      <c r="BF28">
        <v>-2.81</v>
      </c>
      <c r="BG28">
        <v>-2.27</v>
      </c>
      <c r="BH28">
        <v>-1.72</v>
      </c>
      <c r="BI28">
        <v>-1.19</v>
      </c>
      <c r="BJ28">
        <v>-0.74</v>
      </c>
      <c r="BK28">
        <v>-0.38</v>
      </c>
      <c r="BL28">
        <v>-0.14000000000000001</v>
      </c>
      <c r="BM28">
        <v>-3.2000000000000001E-2</v>
      </c>
      <c r="BN28">
        <v>-5.0999999999999997E-2</v>
      </c>
      <c r="BO28">
        <v>-0.17</v>
      </c>
      <c r="BP28">
        <v>-0.37</v>
      </c>
      <c r="BQ28">
        <v>-0.6</v>
      </c>
      <c r="BR28">
        <v>-0.83</v>
      </c>
      <c r="BS28">
        <v>-1.02</v>
      </c>
      <c r="BT28">
        <v>-1.1399999999999999</v>
      </c>
      <c r="BU28">
        <v>-1.21</v>
      </c>
      <c r="BV28">
        <v>-1.23</v>
      </c>
      <c r="BW28">
        <v>-1.23</v>
      </c>
      <c r="BX28">
        <v>-1.25</v>
      </c>
      <c r="BY28">
        <v>-1.32</v>
      </c>
      <c r="BZ28">
        <v>-1.49</v>
      </c>
      <c r="CA28">
        <v>-1.78</v>
      </c>
      <c r="CB28">
        <v>-2.2000000000000002</v>
      </c>
      <c r="CC28">
        <v>-2.7</v>
      </c>
      <c r="CD28">
        <v>-3.23</v>
      </c>
      <c r="CE28">
        <v>-3.68</v>
      </c>
      <c r="CF28">
        <v>-3.96</v>
      </c>
      <c r="CG28">
        <v>-4.0199999999999996</v>
      </c>
      <c r="CH28">
        <v>-3.8</v>
      </c>
      <c r="CI28">
        <v>-3.35</v>
      </c>
      <c r="CJ28">
        <v>-2.71</v>
      </c>
      <c r="CK28">
        <v>-1.98</v>
      </c>
      <c r="CL28">
        <v>-1.3</v>
      </c>
      <c r="CM28">
        <v>-0.78</v>
      </c>
      <c r="CN28">
        <v>-0.55000000000000004</v>
      </c>
      <c r="CO28">
        <v>-0.66</v>
      </c>
      <c r="CP28">
        <v>-1.07</v>
      </c>
      <c r="CQ28">
        <v>-1.74</v>
      </c>
      <c r="CR28">
        <v>-2.54</v>
      </c>
      <c r="CS28">
        <v>-3.37</v>
      </c>
      <c r="CT28">
        <v>-4.12</v>
      </c>
      <c r="CU28">
        <v>-4.7</v>
      </c>
      <c r="CV28">
        <v>-5.07</v>
      </c>
      <c r="CW28">
        <v>-5.23</v>
      </c>
      <c r="CX28">
        <v>-5.22</v>
      </c>
      <c r="CY28">
        <v>-5.15</v>
      </c>
      <c r="CZ28">
        <v>-5.14</v>
      </c>
      <c r="DA28">
        <v>-5.25</v>
      </c>
    </row>
    <row r="29" spans="1:105" x14ac:dyDescent="0.2">
      <c r="A29" t="s">
        <v>137</v>
      </c>
      <c r="B29" s="49" t="s">
        <v>12</v>
      </c>
      <c r="C29">
        <v>1</v>
      </c>
      <c r="D29" s="3" t="s">
        <v>2</v>
      </c>
      <c r="E29">
        <v>3.87</v>
      </c>
      <c r="F29">
        <v>3.56</v>
      </c>
      <c r="G29">
        <v>3.2</v>
      </c>
      <c r="H29">
        <v>2.95</v>
      </c>
      <c r="I29">
        <v>2.86</v>
      </c>
      <c r="J29">
        <v>2.91</v>
      </c>
      <c r="K29">
        <v>3.07</v>
      </c>
      <c r="L29">
        <v>3.3</v>
      </c>
      <c r="M29">
        <v>3.64</v>
      </c>
      <c r="N29">
        <v>4.09</v>
      </c>
      <c r="O29">
        <v>4.66</v>
      </c>
      <c r="P29">
        <v>5.25</v>
      </c>
      <c r="Q29">
        <v>5.79</v>
      </c>
      <c r="R29">
        <v>6.18</v>
      </c>
      <c r="S29">
        <v>6.39</v>
      </c>
      <c r="T29">
        <v>6.47</v>
      </c>
      <c r="U29">
        <v>6.48</v>
      </c>
      <c r="V29">
        <v>6.46</v>
      </c>
      <c r="W29">
        <v>6.44</v>
      </c>
      <c r="X29">
        <v>6.43</v>
      </c>
      <c r="Y29">
        <v>6.44</v>
      </c>
      <c r="Z29">
        <v>6.44</v>
      </c>
      <c r="AA29">
        <v>6.45</v>
      </c>
      <c r="AB29">
        <v>6.45</v>
      </c>
      <c r="AC29">
        <v>6.45</v>
      </c>
      <c r="AD29">
        <v>6.46</v>
      </c>
      <c r="AE29">
        <v>6.46</v>
      </c>
      <c r="AF29">
        <v>6.46</v>
      </c>
      <c r="AG29">
        <v>6.45</v>
      </c>
      <c r="AH29">
        <v>6.43</v>
      </c>
      <c r="AI29">
        <v>6.4</v>
      </c>
      <c r="AJ29">
        <v>6.36</v>
      </c>
      <c r="AK29">
        <v>6.31</v>
      </c>
      <c r="AL29">
        <v>6.26</v>
      </c>
      <c r="AM29">
        <v>6.22</v>
      </c>
      <c r="AN29">
        <v>6.2</v>
      </c>
      <c r="AO29">
        <v>6.22</v>
      </c>
      <c r="AP29">
        <v>6.27</v>
      </c>
      <c r="AQ29">
        <v>6.37</v>
      </c>
      <c r="AR29">
        <v>6.51</v>
      </c>
      <c r="AS29">
        <v>6.66</v>
      </c>
      <c r="AT29">
        <v>6.8</v>
      </c>
      <c r="AU29">
        <v>6.91</v>
      </c>
      <c r="AV29">
        <v>6.97</v>
      </c>
      <c r="AW29">
        <v>6.96</v>
      </c>
      <c r="AX29">
        <v>6.9</v>
      </c>
      <c r="AY29">
        <v>6.8</v>
      </c>
      <c r="AZ29">
        <v>6.67</v>
      </c>
      <c r="BA29">
        <v>6.55</v>
      </c>
      <c r="BB29">
        <v>6.44</v>
      </c>
      <c r="BC29">
        <v>6.36</v>
      </c>
      <c r="BD29">
        <v>6.3</v>
      </c>
      <c r="BE29">
        <v>6.29</v>
      </c>
      <c r="BF29">
        <v>6.32</v>
      </c>
      <c r="BG29">
        <v>6.37</v>
      </c>
      <c r="BH29">
        <v>6.46</v>
      </c>
      <c r="BI29">
        <v>6.55</v>
      </c>
      <c r="BJ29">
        <v>6.65</v>
      </c>
      <c r="BK29">
        <v>6.73</v>
      </c>
      <c r="BL29">
        <v>6.79</v>
      </c>
      <c r="BM29">
        <v>6.81</v>
      </c>
      <c r="BN29">
        <v>6.78</v>
      </c>
      <c r="BO29">
        <v>6.7</v>
      </c>
      <c r="BP29">
        <v>6.57</v>
      </c>
      <c r="BQ29">
        <v>6.38</v>
      </c>
      <c r="BR29">
        <v>6.14</v>
      </c>
      <c r="BS29">
        <v>5.84</v>
      </c>
      <c r="BT29">
        <v>5.47</v>
      </c>
      <c r="BU29">
        <v>5.0199999999999996</v>
      </c>
      <c r="BV29">
        <v>4.47</v>
      </c>
      <c r="BW29">
        <v>3.84</v>
      </c>
      <c r="BX29">
        <v>3.12</v>
      </c>
      <c r="BY29">
        <v>2.3199999999999998</v>
      </c>
      <c r="BZ29">
        <v>1.47</v>
      </c>
      <c r="CA29">
        <v>0.6</v>
      </c>
      <c r="CB29">
        <v>-0.27</v>
      </c>
      <c r="CC29">
        <v>-1.1200000000000001</v>
      </c>
      <c r="CD29">
        <v>-1.92</v>
      </c>
      <c r="CE29">
        <v>-2.7</v>
      </c>
      <c r="CF29">
        <v>-3.44</v>
      </c>
      <c r="CG29">
        <v>-4.1500000000000004</v>
      </c>
      <c r="CH29">
        <v>-4.8</v>
      </c>
      <c r="CI29">
        <v>-5.33</v>
      </c>
      <c r="CJ29">
        <v>-5.69</v>
      </c>
      <c r="CK29">
        <v>-5.82</v>
      </c>
      <c r="CL29">
        <v>-5.7</v>
      </c>
      <c r="CM29">
        <v>-5.35</v>
      </c>
      <c r="CN29">
        <v>-4.79</v>
      </c>
      <c r="CO29">
        <v>-4.08</v>
      </c>
      <c r="CP29">
        <v>-3.27</v>
      </c>
      <c r="CQ29">
        <v>-2.39</v>
      </c>
      <c r="CR29">
        <v>-1.44</v>
      </c>
      <c r="CS29">
        <v>-0.43</v>
      </c>
      <c r="CT29">
        <v>0.66</v>
      </c>
      <c r="CU29">
        <v>1.82</v>
      </c>
      <c r="CV29">
        <v>2.97</v>
      </c>
      <c r="CW29">
        <v>3.98</v>
      </c>
      <c r="CX29">
        <v>4.68</v>
      </c>
      <c r="CY29">
        <v>4.9400000000000004</v>
      </c>
      <c r="CZ29">
        <v>4.72</v>
      </c>
      <c r="DA29">
        <v>4.0999999999999996</v>
      </c>
    </row>
    <row r="30" spans="1:105" x14ac:dyDescent="0.2">
      <c r="A30" t="s">
        <v>138</v>
      </c>
      <c r="B30" s="49" t="s">
        <v>11</v>
      </c>
      <c r="C30">
        <v>1</v>
      </c>
      <c r="D30" s="3" t="s">
        <v>2</v>
      </c>
      <c r="E30">
        <v>6.68</v>
      </c>
      <c r="F30">
        <v>5.81</v>
      </c>
      <c r="G30">
        <v>5.05</v>
      </c>
      <c r="H30">
        <v>4.5999999999999996</v>
      </c>
      <c r="I30">
        <v>4.54</v>
      </c>
      <c r="J30">
        <v>4.83</v>
      </c>
      <c r="K30">
        <v>5.33</v>
      </c>
      <c r="L30">
        <v>5.89</v>
      </c>
      <c r="M30">
        <v>6.38</v>
      </c>
      <c r="N30">
        <v>6.71</v>
      </c>
      <c r="O30">
        <v>6.87</v>
      </c>
      <c r="P30">
        <v>6.93</v>
      </c>
      <c r="Q30">
        <v>6.93</v>
      </c>
      <c r="R30">
        <v>6.91</v>
      </c>
      <c r="S30">
        <v>6.88</v>
      </c>
      <c r="T30">
        <v>6.82</v>
      </c>
      <c r="U30">
        <v>6.73</v>
      </c>
      <c r="V30">
        <v>6.63</v>
      </c>
      <c r="W30">
        <v>6.54</v>
      </c>
      <c r="X30">
        <v>6.48</v>
      </c>
      <c r="Y30">
        <v>6.47</v>
      </c>
      <c r="Z30">
        <v>6.51</v>
      </c>
      <c r="AA30">
        <v>6.59</v>
      </c>
      <c r="AB30">
        <v>6.69</v>
      </c>
      <c r="AC30">
        <v>6.78</v>
      </c>
      <c r="AD30">
        <v>6.84</v>
      </c>
      <c r="AE30">
        <v>6.86</v>
      </c>
      <c r="AF30">
        <v>6.85</v>
      </c>
      <c r="AG30">
        <v>6.82</v>
      </c>
      <c r="AH30">
        <v>6.77</v>
      </c>
      <c r="AI30">
        <v>6.74</v>
      </c>
      <c r="AJ30">
        <v>6.74</v>
      </c>
      <c r="AK30">
        <v>6.78</v>
      </c>
      <c r="AL30">
        <v>6.86</v>
      </c>
      <c r="AM30">
        <v>6.97</v>
      </c>
      <c r="AN30">
        <v>7.09</v>
      </c>
      <c r="AO30">
        <v>7.19</v>
      </c>
      <c r="AP30">
        <v>7.26</v>
      </c>
      <c r="AQ30">
        <v>7.31</v>
      </c>
      <c r="AR30">
        <v>7.33</v>
      </c>
      <c r="AS30">
        <v>7.34</v>
      </c>
      <c r="AT30">
        <v>7.35</v>
      </c>
      <c r="AU30">
        <v>7.36</v>
      </c>
      <c r="AV30">
        <v>7.37</v>
      </c>
      <c r="AW30">
        <v>7.38</v>
      </c>
      <c r="AX30">
        <v>7.39</v>
      </c>
      <c r="AY30">
        <v>7.39</v>
      </c>
      <c r="AZ30">
        <v>7.37</v>
      </c>
      <c r="BA30">
        <v>7.32</v>
      </c>
      <c r="BB30">
        <v>7.27</v>
      </c>
      <c r="BC30">
        <v>7.21</v>
      </c>
      <c r="BD30">
        <v>7.17</v>
      </c>
      <c r="BE30">
        <v>7.16</v>
      </c>
      <c r="BF30">
        <v>7.2</v>
      </c>
      <c r="BG30">
        <v>7.3</v>
      </c>
      <c r="BH30">
        <v>7.46</v>
      </c>
      <c r="BI30">
        <v>7.67</v>
      </c>
      <c r="BJ30">
        <v>7.89</v>
      </c>
      <c r="BK30">
        <v>8.09</v>
      </c>
      <c r="BL30">
        <v>8.1999999999999993</v>
      </c>
      <c r="BM30">
        <v>8.19</v>
      </c>
      <c r="BN30">
        <v>8.06</v>
      </c>
      <c r="BO30">
        <v>7.82</v>
      </c>
      <c r="BP30">
        <v>7.5</v>
      </c>
      <c r="BQ30">
        <v>7.16</v>
      </c>
      <c r="BR30">
        <v>6.82</v>
      </c>
      <c r="BS30">
        <v>6.53</v>
      </c>
      <c r="BT30">
        <v>6.31</v>
      </c>
      <c r="BU30">
        <v>6.16</v>
      </c>
      <c r="BV30">
        <v>6.1</v>
      </c>
      <c r="BW30">
        <v>6.1</v>
      </c>
      <c r="BX30">
        <v>6.14</v>
      </c>
      <c r="BY30">
        <v>6.12</v>
      </c>
      <c r="BZ30">
        <v>5.95</v>
      </c>
      <c r="CA30">
        <v>5.53</v>
      </c>
      <c r="CB30">
        <v>4.8600000000000003</v>
      </c>
      <c r="CC30">
        <v>4.05</v>
      </c>
      <c r="CD30">
        <v>3.25</v>
      </c>
      <c r="CE30">
        <v>2.6</v>
      </c>
      <c r="CF30">
        <v>2.1</v>
      </c>
      <c r="CG30">
        <v>1.65</v>
      </c>
      <c r="CH30">
        <v>1.02</v>
      </c>
      <c r="CI30">
        <v>7.5999999999999998E-2</v>
      </c>
      <c r="CJ30">
        <v>-1.24</v>
      </c>
      <c r="CK30">
        <v>-2.84</v>
      </c>
      <c r="CL30">
        <v>-4.55</v>
      </c>
      <c r="CM30">
        <v>-6.12</v>
      </c>
      <c r="CN30">
        <v>-7.24</v>
      </c>
      <c r="CO30">
        <v>-7.67</v>
      </c>
      <c r="CP30">
        <v>-7.32</v>
      </c>
      <c r="CQ30">
        <v>-6.23</v>
      </c>
      <c r="CR30">
        <v>-4.58</v>
      </c>
      <c r="CS30">
        <v>-2.62</v>
      </c>
      <c r="CT30">
        <v>-0.51</v>
      </c>
      <c r="CU30">
        <v>1.63</v>
      </c>
      <c r="CV30">
        <v>3.71</v>
      </c>
      <c r="CW30">
        <v>5.57</v>
      </c>
      <c r="CX30">
        <v>6.99</v>
      </c>
      <c r="CY30">
        <v>7.73</v>
      </c>
      <c r="CZ30">
        <v>7.76</v>
      </c>
      <c r="DA30">
        <v>7.22</v>
      </c>
    </row>
    <row r="31" spans="1:105" x14ac:dyDescent="0.2">
      <c r="A31" t="s">
        <v>137</v>
      </c>
      <c r="B31" s="50" t="s">
        <v>51</v>
      </c>
      <c r="C31">
        <v>1</v>
      </c>
      <c r="D31" s="3" t="s">
        <v>2</v>
      </c>
      <c r="E31">
        <v>-13.1</v>
      </c>
      <c r="F31">
        <v>-12.1</v>
      </c>
      <c r="G31">
        <v>-11.3</v>
      </c>
      <c r="H31">
        <v>-10.7</v>
      </c>
      <c r="I31">
        <v>-10.5</v>
      </c>
      <c r="J31">
        <v>-10.6</v>
      </c>
      <c r="K31">
        <v>-10.9</v>
      </c>
      <c r="L31">
        <v>-11.5</v>
      </c>
      <c r="M31">
        <v>-12.2</v>
      </c>
      <c r="N31">
        <v>-12.9</v>
      </c>
      <c r="O31">
        <v>-13.7</v>
      </c>
      <c r="P31">
        <v>-14.3</v>
      </c>
      <c r="Q31">
        <v>-14.8</v>
      </c>
      <c r="R31">
        <v>-15.1</v>
      </c>
      <c r="S31">
        <v>-15.1</v>
      </c>
      <c r="T31">
        <v>-14.8</v>
      </c>
      <c r="U31">
        <v>-14.3</v>
      </c>
      <c r="V31">
        <v>-13.6</v>
      </c>
      <c r="W31">
        <v>-12.7</v>
      </c>
      <c r="X31">
        <v>-11.8</v>
      </c>
      <c r="Y31">
        <v>-10.7</v>
      </c>
      <c r="Z31">
        <v>-9.74</v>
      </c>
      <c r="AA31">
        <v>-8.81</v>
      </c>
      <c r="AB31">
        <v>-8</v>
      </c>
      <c r="AC31">
        <v>-7.33</v>
      </c>
      <c r="AD31">
        <v>-6.81</v>
      </c>
      <c r="AE31">
        <v>-6.44</v>
      </c>
      <c r="AF31">
        <v>-6.21</v>
      </c>
      <c r="AG31">
        <v>-6.08</v>
      </c>
      <c r="AH31">
        <v>-6.03</v>
      </c>
      <c r="AI31">
        <v>-6.04</v>
      </c>
      <c r="AJ31">
        <v>-6.1</v>
      </c>
      <c r="AK31">
        <v>-6.2</v>
      </c>
      <c r="AL31">
        <v>-6.33</v>
      </c>
      <c r="AM31">
        <v>-6.51</v>
      </c>
      <c r="AN31">
        <v>-6.74</v>
      </c>
      <c r="AO31">
        <v>-7.02</v>
      </c>
      <c r="AP31">
        <v>-7.37</v>
      </c>
      <c r="AQ31">
        <v>-7.78</v>
      </c>
      <c r="AR31">
        <v>-8.24</v>
      </c>
      <c r="AS31">
        <v>-8.7200000000000006</v>
      </c>
      <c r="AT31">
        <v>-9.2200000000000006</v>
      </c>
      <c r="AU31">
        <v>-9.6999999999999993</v>
      </c>
      <c r="AV31">
        <v>-10.1</v>
      </c>
      <c r="AW31">
        <v>-10.5</v>
      </c>
      <c r="AX31">
        <v>-10.8</v>
      </c>
      <c r="AY31">
        <v>-11</v>
      </c>
      <c r="AZ31">
        <v>-11</v>
      </c>
      <c r="BA31">
        <v>-10.9</v>
      </c>
      <c r="BB31">
        <v>-10.8</v>
      </c>
      <c r="BC31">
        <v>-10.5</v>
      </c>
      <c r="BD31">
        <v>-10.1</v>
      </c>
      <c r="BE31">
        <v>-9.76</v>
      </c>
      <c r="BF31">
        <v>-9.3800000000000008</v>
      </c>
      <c r="BG31">
        <v>-9.02</v>
      </c>
      <c r="BH31">
        <v>-8.6999999999999993</v>
      </c>
      <c r="BI31">
        <v>-8.42</v>
      </c>
      <c r="BJ31">
        <v>-8.1999999999999993</v>
      </c>
      <c r="BK31">
        <v>-8.01</v>
      </c>
      <c r="BL31">
        <v>-7.86</v>
      </c>
      <c r="BM31">
        <v>-7.74</v>
      </c>
      <c r="BN31">
        <v>-7.65</v>
      </c>
      <c r="BO31">
        <v>-7.6</v>
      </c>
      <c r="BP31">
        <v>-7.6</v>
      </c>
      <c r="BQ31">
        <v>-7.66</v>
      </c>
      <c r="BR31">
        <v>-7.8</v>
      </c>
      <c r="BS31">
        <v>-8.0399999999999991</v>
      </c>
      <c r="BT31">
        <v>-8.3800000000000008</v>
      </c>
      <c r="BU31">
        <v>-8.83</v>
      </c>
      <c r="BV31">
        <v>-9.4</v>
      </c>
      <c r="BW31">
        <v>-10.1</v>
      </c>
      <c r="BX31">
        <v>-10.8</v>
      </c>
      <c r="BY31">
        <v>-11.6</v>
      </c>
      <c r="BZ31">
        <v>-12.4</v>
      </c>
      <c r="CA31">
        <v>-13.3</v>
      </c>
      <c r="CB31">
        <v>-14.1</v>
      </c>
      <c r="CC31">
        <v>-14.8</v>
      </c>
      <c r="CD31">
        <v>-15.5</v>
      </c>
      <c r="CE31">
        <v>-16.100000000000001</v>
      </c>
      <c r="CF31">
        <v>-16.7</v>
      </c>
      <c r="CG31">
        <v>-17.100000000000001</v>
      </c>
      <c r="CH31">
        <v>-17.399999999999999</v>
      </c>
      <c r="CI31">
        <v>-17.600000000000001</v>
      </c>
      <c r="CJ31">
        <v>-17.600000000000001</v>
      </c>
      <c r="CK31">
        <v>-17.5</v>
      </c>
      <c r="CL31">
        <v>-17.3</v>
      </c>
      <c r="CM31">
        <v>-16.899999999999999</v>
      </c>
      <c r="CN31">
        <v>-16.5</v>
      </c>
      <c r="CO31">
        <v>-15.9</v>
      </c>
      <c r="CP31">
        <v>-15.3</v>
      </c>
      <c r="CQ31">
        <v>-14.6</v>
      </c>
      <c r="CR31">
        <v>-13.9</v>
      </c>
      <c r="CS31">
        <v>-13.2</v>
      </c>
      <c r="CT31">
        <v>-12.4</v>
      </c>
      <c r="CU31">
        <v>-11.5</v>
      </c>
      <c r="CV31">
        <v>-10.6</v>
      </c>
      <c r="CW31">
        <v>-9.69</v>
      </c>
      <c r="CX31">
        <v>-8.6999999999999993</v>
      </c>
      <c r="CY31">
        <v>-7.66</v>
      </c>
      <c r="CZ31">
        <v>-6.58</v>
      </c>
      <c r="DA31">
        <v>-5.5</v>
      </c>
    </row>
    <row r="32" spans="1:105" x14ac:dyDescent="0.2">
      <c r="A32" t="s">
        <v>138</v>
      </c>
      <c r="B32" s="50" t="s">
        <v>52</v>
      </c>
      <c r="C32">
        <v>1</v>
      </c>
      <c r="D32" s="3" t="s">
        <v>2</v>
      </c>
      <c r="E32">
        <v>-0.6</v>
      </c>
      <c r="F32">
        <v>0.12</v>
      </c>
      <c r="G32">
        <v>1.1499999999999999</v>
      </c>
      <c r="H32">
        <v>2.44</v>
      </c>
      <c r="I32">
        <v>3.9</v>
      </c>
      <c r="J32">
        <v>5.41</v>
      </c>
      <c r="K32">
        <v>6.85</v>
      </c>
      <c r="L32">
        <v>8.09</v>
      </c>
      <c r="M32">
        <v>9.0500000000000007</v>
      </c>
      <c r="N32">
        <v>9.67</v>
      </c>
      <c r="O32">
        <v>9.9700000000000006</v>
      </c>
      <c r="P32">
        <v>9.98</v>
      </c>
      <c r="Q32">
        <v>9.81</v>
      </c>
      <c r="R32">
        <v>9.57</v>
      </c>
      <c r="S32">
        <v>9.35</v>
      </c>
      <c r="T32">
        <v>9.26</v>
      </c>
      <c r="U32">
        <v>9.34</v>
      </c>
      <c r="V32">
        <v>9.61</v>
      </c>
      <c r="W32">
        <v>10</v>
      </c>
      <c r="X32">
        <v>10.5</v>
      </c>
      <c r="Y32">
        <v>11.1</v>
      </c>
      <c r="Z32">
        <v>11.6</v>
      </c>
      <c r="AA32">
        <v>12.1</v>
      </c>
      <c r="AB32">
        <v>12.5</v>
      </c>
      <c r="AC32">
        <v>12.8</v>
      </c>
      <c r="AD32">
        <v>13.2</v>
      </c>
      <c r="AE32">
        <v>13.5</v>
      </c>
      <c r="AF32">
        <v>14</v>
      </c>
      <c r="AG32">
        <v>14.5</v>
      </c>
      <c r="AH32">
        <v>15.1</v>
      </c>
      <c r="AI32">
        <v>15.7</v>
      </c>
      <c r="AJ32">
        <v>16.399999999999999</v>
      </c>
      <c r="AK32">
        <v>17</v>
      </c>
      <c r="AL32">
        <v>17.600000000000001</v>
      </c>
      <c r="AM32">
        <v>18</v>
      </c>
      <c r="AN32">
        <v>18.399999999999999</v>
      </c>
      <c r="AO32">
        <v>18.5</v>
      </c>
      <c r="AP32">
        <v>18.5</v>
      </c>
      <c r="AQ32">
        <v>18.399999999999999</v>
      </c>
      <c r="AR32">
        <v>18.100000000000001</v>
      </c>
      <c r="AS32">
        <v>17.8</v>
      </c>
      <c r="AT32">
        <v>17.3</v>
      </c>
      <c r="AU32">
        <v>16.600000000000001</v>
      </c>
      <c r="AV32">
        <v>15.9</v>
      </c>
      <c r="AW32">
        <v>15.2</v>
      </c>
      <c r="AX32">
        <v>14.4</v>
      </c>
      <c r="AY32">
        <v>13.5</v>
      </c>
      <c r="AZ32">
        <v>12.7</v>
      </c>
      <c r="BA32">
        <v>12</v>
      </c>
      <c r="BB32">
        <v>11.2</v>
      </c>
      <c r="BC32">
        <v>10.6</v>
      </c>
      <c r="BD32">
        <v>9.9600000000000009</v>
      </c>
      <c r="BE32">
        <v>9.34</v>
      </c>
      <c r="BF32">
        <v>8.6999999999999993</v>
      </c>
      <c r="BG32">
        <v>7.98</v>
      </c>
      <c r="BH32">
        <v>7.15</v>
      </c>
      <c r="BI32">
        <v>6.17</v>
      </c>
      <c r="BJ32">
        <v>5.05</v>
      </c>
      <c r="BK32">
        <v>3.83</v>
      </c>
      <c r="BL32">
        <v>2.58</v>
      </c>
      <c r="BM32">
        <v>1.39</v>
      </c>
      <c r="BN32">
        <v>0.38</v>
      </c>
      <c r="BO32">
        <v>-0.38</v>
      </c>
      <c r="BP32">
        <v>-0.83</v>
      </c>
      <c r="BQ32">
        <v>-0.96</v>
      </c>
      <c r="BR32">
        <v>-0.79</v>
      </c>
      <c r="BS32">
        <v>-0.4</v>
      </c>
      <c r="BT32">
        <v>0.16</v>
      </c>
      <c r="BU32">
        <v>0.81</v>
      </c>
      <c r="BV32">
        <v>1.47</v>
      </c>
      <c r="BW32">
        <v>2.09</v>
      </c>
      <c r="BX32">
        <v>2.63</v>
      </c>
      <c r="BY32">
        <v>3.08</v>
      </c>
      <c r="BZ32">
        <v>3.47</v>
      </c>
      <c r="CA32">
        <v>3.81</v>
      </c>
      <c r="CB32">
        <v>4.1500000000000004</v>
      </c>
      <c r="CC32">
        <v>4.5</v>
      </c>
      <c r="CD32">
        <v>4.88</v>
      </c>
      <c r="CE32">
        <v>5.28</v>
      </c>
      <c r="CF32">
        <v>5.68</v>
      </c>
      <c r="CG32">
        <v>6.03</v>
      </c>
      <c r="CH32">
        <v>6.29</v>
      </c>
      <c r="CI32">
        <v>6.4</v>
      </c>
      <c r="CJ32">
        <v>6.35</v>
      </c>
      <c r="CK32">
        <v>6.1</v>
      </c>
      <c r="CL32">
        <v>5.68</v>
      </c>
      <c r="CM32">
        <v>5.1100000000000003</v>
      </c>
      <c r="CN32">
        <v>4.4400000000000004</v>
      </c>
      <c r="CO32">
        <v>3.71</v>
      </c>
      <c r="CP32">
        <v>2.97</v>
      </c>
      <c r="CQ32">
        <v>2.2599999999999998</v>
      </c>
      <c r="CR32">
        <v>1.59</v>
      </c>
      <c r="CS32">
        <v>0.98</v>
      </c>
      <c r="CT32">
        <v>0.46</v>
      </c>
      <c r="CU32">
        <v>3.7999999999999999E-2</v>
      </c>
      <c r="CV32">
        <v>-0.27</v>
      </c>
      <c r="CW32">
        <v>-0.44</v>
      </c>
      <c r="CX32">
        <v>-0.44</v>
      </c>
      <c r="CY32">
        <v>-0.22</v>
      </c>
      <c r="CZ32">
        <v>0.24</v>
      </c>
      <c r="DA32">
        <v>0.96</v>
      </c>
    </row>
    <row r="33" spans="1:105" x14ac:dyDescent="0.2">
      <c r="A33" t="s">
        <v>137</v>
      </c>
      <c r="B33" s="50" t="s">
        <v>10</v>
      </c>
      <c r="C33">
        <v>1</v>
      </c>
      <c r="D33" s="3" t="s">
        <v>2</v>
      </c>
      <c r="E33">
        <v>-17.600000000000001</v>
      </c>
      <c r="F33">
        <v>-16.100000000000001</v>
      </c>
      <c r="G33">
        <v>-14.2</v>
      </c>
      <c r="H33">
        <v>-12.3</v>
      </c>
      <c r="I33">
        <v>-10.6</v>
      </c>
      <c r="J33">
        <v>-9.24</v>
      </c>
      <c r="K33">
        <v>-8.4600000000000009</v>
      </c>
      <c r="L33">
        <v>-8.26</v>
      </c>
      <c r="M33">
        <v>-8.57</v>
      </c>
      <c r="N33">
        <v>-9.27</v>
      </c>
      <c r="O33">
        <v>-10.199999999999999</v>
      </c>
      <c r="P33">
        <v>-11.1</v>
      </c>
      <c r="Q33">
        <v>-11.7</v>
      </c>
      <c r="R33">
        <v>-12</v>
      </c>
      <c r="S33">
        <v>-11.8</v>
      </c>
      <c r="T33">
        <v>-11.4</v>
      </c>
      <c r="U33">
        <v>-10.8</v>
      </c>
      <c r="V33">
        <v>-10.199999999999999</v>
      </c>
      <c r="W33">
        <v>-9.69</v>
      </c>
      <c r="X33">
        <v>-9.4</v>
      </c>
      <c r="Y33">
        <v>-9.31</v>
      </c>
      <c r="Z33">
        <v>-9.4</v>
      </c>
      <c r="AA33">
        <v>-9.6300000000000008</v>
      </c>
      <c r="AB33">
        <v>-9.9600000000000009</v>
      </c>
      <c r="AC33">
        <v>-10.3</v>
      </c>
      <c r="AD33">
        <v>-10.7</v>
      </c>
      <c r="AE33">
        <v>-11.1</v>
      </c>
      <c r="AF33">
        <v>-11.4</v>
      </c>
      <c r="AG33">
        <v>-11.6</v>
      </c>
      <c r="AH33">
        <v>-11.7</v>
      </c>
      <c r="AI33">
        <v>-11.8</v>
      </c>
      <c r="AJ33">
        <v>-11.7</v>
      </c>
      <c r="AK33">
        <v>-11.5</v>
      </c>
      <c r="AL33">
        <v>-11.3</v>
      </c>
      <c r="AM33">
        <v>-11</v>
      </c>
      <c r="AN33">
        <v>-10.6</v>
      </c>
      <c r="AO33">
        <v>-10</v>
      </c>
      <c r="AP33">
        <v>-9.43</v>
      </c>
      <c r="AQ33">
        <v>-8.7200000000000006</v>
      </c>
      <c r="AR33">
        <v>-7.95</v>
      </c>
      <c r="AS33">
        <v>-7.16</v>
      </c>
      <c r="AT33">
        <v>-6.39</v>
      </c>
      <c r="AU33">
        <v>-5.68</v>
      </c>
      <c r="AV33">
        <v>-5.07</v>
      </c>
      <c r="AW33">
        <v>-4.5999999999999996</v>
      </c>
      <c r="AX33">
        <v>-4.26</v>
      </c>
      <c r="AY33">
        <v>-4.05</v>
      </c>
      <c r="AZ33">
        <v>-3.89</v>
      </c>
      <c r="BA33">
        <v>-3.72</v>
      </c>
      <c r="BB33">
        <v>-3.47</v>
      </c>
      <c r="BC33">
        <v>-3.13</v>
      </c>
      <c r="BD33">
        <v>-2.75</v>
      </c>
      <c r="BE33">
        <v>-2.42</v>
      </c>
      <c r="BF33">
        <v>-2.2000000000000002</v>
      </c>
      <c r="BG33">
        <v>-2.15</v>
      </c>
      <c r="BH33">
        <v>-2.2599999999999998</v>
      </c>
      <c r="BI33">
        <v>-2.48</v>
      </c>
      <c r="BJ33">
        <v>-2.73</v>
      </c>
      <c r="BK33">
        <v>-2.95</v>
      </c>
      <c r="BL33">
        <v>-3.07</v>
      </c>
      <c r="BM33">
        <v>-3.07</v>
      </c>
      <c r="BN33">
        <v>-2.97</v>
      </c>
      <c r="BO33">
        <v>-2.81</v>
      </c>
      <c r="BP33">
        <v>-2.64</v>
      </c>
      <c r="BQ33">
        <v>-2.52</v>
      </c>
      <c r="BR33">
        <v>-2.48</v>
      </c>
      <c r="BS33">
        <v>-2.5299999999999998</v>
      </c>
      <c r="BT33">
        <v>-2.64</v>
      </c>
      <c r="BU33">
        <v>-2.8</v>
      </c>
      <c r="BV33">
        <v>-2.99</v>
      </c>
      <c r="BW33">
        <v>-3.18</v>
      </c>
      <c r="BX33">
        <v>-3.35</v>
      </c>
      <c r="BY33">
        <v>-3.48</v>
      </c>
      <c r="BZ33">
        <v>-3.54</v>
      </c>
      <c r="CA33">
        <v>-3.51</v>
      </c>
      <c r="CB33">
        <v>-3.35</v>
      </c>
      <c r="CC33">
        <v>-3.06</v>
      </c>
      <c r="CD33">
        <v>-2.67</v>
      </c>
      <c r="CE33">
        <v>-2.2599999999999998</v>
      </c>
      <c r="CF33">
        <v>-1.9</v>
      </c>
      <c r="CG33">
        <v>-1.69</v>
      </c>
      <c r="CH33">
        <v>-1.66</v>
      </c>
      <c r="CI33">
        <v>-1.82</v>
      </c>
      <c r="CJ33">
        <v>-2.16</v>
      </c>
      <c r="CK33">
        <v>-2.65</v>
      </c>
      <c r="CL33">
        <v>-3.26</v>
      </c>
      <c r="CM33">
        <v>-4</v>
      </c>
      <c r="CN33">
        <v>-4.88</v>
      </c>
      <c r="CO33">
        <v>-5.92</v>
      </c>
      <c r="CP33">
        <v>-7.13</v>
      </c>
      <c r="CQ33">
        <v>-8.49</v>
      </c>
      <c r="CR33">
        <v>-9.99</v>
      </c>
      <c r="CS33">
        <v>-11.6</v>
      </c>
      <c r="CT33">
        <v>-13.2</v>
      </c>
      <c r="CU33">
        <v>-14.7</v>
      </c>
      <c r="CV33">
        <v>-16</v>
      </c>
      <c r="CW33">
        <v>-17</v>
      </c>
      <c r="CX33">
        <v>-17.5</v>
      </c>
      <c r="CY33">
        <v>-17.7</v>
      </c>
      <c r="CZ33">
        <v>-17.399999999999999</v>
      </c>
      <c r="DA33">
        <v>-16.7</v>
      </c>
    </row>
    <row r="34" spans="1:105" x14ac:dyDescent="0.2">
      <c r="A34" t="s">
        <v>138</v>
      </c>
      <c r="B34" s="50" t="s">
        <v>9</v>
      </c>
      <c r="C34">
        <v>1</v>
      </c>
      <c r="D34" s="3" t="s">
        <v>2</v>
      </c>
      <c r="E34">
        <v>-22.1</v>
      </c>
      <c r="F34">
        <v>-21</v>
      </c>
      <c r="G34">
        <v>-19.899999999999999</v>
      </c>
      <c r="H34">
        <v>-19.100000000000001</v>
      </c>
      <c r="I34">
        <v>-18.8</v>
      </c>
      <c r="J34">
        <v>-18.8</v>
      </c>
      <c r="K34">
        <v>-19.100000000000001</v>
      </c>
      <c r="L34">
        <v>-19.600000000000001</v>
      </c>
      <c r="M34">
        <v>-20.100000000000001</v>
      </c>
      <c r="N34">
        <v>-20.5</v>
      </c>
      <c r="O34">
        <v>-20.9</v>
      </c>
      <c r="P34">
        <v>-21.2</v>
      </c>
      <c r="Q34">
        <v>-21.6</v>
      </c>
      <c r="R34">
        <v>-21.9</v>
      </c>
      <c r="S34">
        <v>-22.3</v>
      </c>
      <c r="T34">
        <v>-22.6</v>
      </c>
      <c r="U34">
        <v>-22.7</v>
      </c>
      <c r="V34">
        <v>-22.5</v>
      </c>
      <c r="W34">
        <v>-22.2</v>
      </c>
      <c r="X34">
        <v>-21.9</v>
      </c>
      <c r="Y34">
        <v>-21.6</v>
      </c>
      <c r="Z34">
        <v>-21.5</v>
      </c>
      <c r="AA34">
        <v>-21.6</v>
      </c>
      <c r="AB34">
        <v>-21.8</v>
      </c>
      <c r="AC34">
        <v>-22.1</v>
      </c>
      <c r="AD34">
        <v>-22.4</v>
      </c>
      <c r="AE34">
        <v>-22.6</v>
      </c>
      <c r="AF34">
        <v>-22.7</v>
      </c>
      <c r="AG34">
        <v>-22.7</v>
      </c>
      <c r="AH34">
        <v>-22.6</v>
      </c>
      <c r="AI34">
        <v>-22.4</v>
      </c>
      <c r="AJ34">
        <v>-22.2</v>
      </c>
      <c r="AK34">
        <v>-21.9</v>
      </c>
      <c r="AL34">
        <v>-21.7</v>
      </c>
      <c r="AM34">
        <v>-21.4</v>
      </c>
      <c r="AN34">
        <v>-21.2</v>
      </c>
      <c r="AO34">
        <v>-21</v>
      </c>
      <c r="AP34">
        <v>-20.8</v>
      </c>
      <c r="AQ34">
        <v>-20.6</v>
      </c>
      <c r="AR34">
        <v>-20.3</v>
      </c>
      <c r="AS34">
        <v>-19.899999999999999</v>
      </c>
      <c r="AT34">
        <v>-19.600000000000001</v>
      </c>
      <c r="AU34">
        <v>-19.2</v>
      </c>
      <c r="AV34">
        <v>-18.8</v>
      </c>
      <c r="AW34">
        <v>-18.399999999999999</v>
      </c>
      <c r="AX34">
        <v>-18</v>
      </c>
      <c r="AY34">
        <v>-17.600000000000001</v>
      </c>
      <c r="AZ34">
        <v>-17.100000000000001</v>
      </c>
      <c r="BA34">
        <v>-16.7</v>
      </c>
      <c r="BB34">
        <v>-16.2</v>
      </c>
      <c r="BC34">
        <v>-15.6</v>
      </c>
      <c r="BD34">
        <v>-14.9</v>
      </c>
      <c r="BE34">
        <v>-14</v>
      </c>
      <c r="BF34">
        <v>-13</v>
      </c>
      <c r="BG34">
        <v>-11.7</v>
      </c>
      <c r="BH34">
        <v>-10.4</v>
      </c>
      <c r="BI34">
        <v>-9.0299999999999994</v>
      </c>
      <c r="BJ34">
        <v>-7.75</v>
      </c>
      <c r="BK34">
        <v>-6.61</v>
      </c>
      <c r="BL34">
        <v>-5.61</v>
      </c>
      <c r="BM34">
        <v>-4.7300000000000004</v>
      </c>
      <c r="BN34">
        <v>-3.98</v>
      </c>
      <c r="BO34">
        <v>-3.33</v>
      </c>
      <c r="BP34">
        <v>-2.82</v>
      </c>
      <c r="BQ34">
        <v>-2.48</v>
      </c>
      <c r="BR34">
        <v>-2.34</v>
      </c>
      <c r="BS34">
        <v>-2.4300000000000002</v>
      </c>
      <c r="BT34">
        <v>-2.7</v>
      </c>
      <c r="BU34">
        <v>-3.1</v>
      </c>
      <c r="BV34">
        <v>-3.54</v>
      </c>
      <c r="BW34">
        <v>-3.99</v>
      </c>
      <c r="BX34">
        <v>-4.53</v>
      </c>
      <c r="BY34">
        <v>-5.32</v>
      </c>
      <c r="BZ34">
        <v>-6.49</v>
      </c>
      <c r="CA34">
        <v>-8.0399999999999991</v>
      </c>
      <c r="CB34">
        <v>-9.75</v>
      </c>
      <c r="CC34">
        <v>-11.3</v>
      </c>
      <c r="CD34">
        <v>-12.1</v>
      </c>
      <c r="CE34">
        <v>-12.1</v>
      </c>
      <c r="CF34">
        <v>-11.1</v>
      </c>
      <c r="CG34">
        <v>-9.23</v>
      </c>
      <c r="CH34">
        <v>-6.84</v>
      </c>
      <c r="CI34">
        <v>-4.3</v>
      </c>
      <c r="CJ34">
        <v>-1.96</v>
      </c>
      <c r="CK34">
        <v>-0.12</v>
      </c>
      <c r="CL34">
        <v>0.99</v>
      </c>
      <c r="CM34">
        <v>1.29</v>
      </c>
      <c r="CN34">
        <v>0.81</v>
      </c>
      <c r="CO34">
        <v>-0.32</v>
      </c>
      <c r="CP34">
        <v>-1.89</v>
      </c>
      <c r="CQ34">
        <v>-3.84</v>
      </c>
      <c r="CR34">
        <v>-6.22</v>
      </c>
      <c r="CS34">
        <v>-9.0399999999999991</v>
      </c>
      <c r="CT34">
        <v>-12.3</v>
      </c>
      <c r="CU34">
        <v>-15.9</v>
      </c>
      <c r="CV34">
        <v>-19.600000000000001</v>
      </c>
      <c r="CW34">
        <v>-22.8</v>
      </c>
      <c r="CX34">
        <v>-25.4</v>
      </c>
      <c r="CY34">
        <v>-26.8</v>
      </c>
      <c r="CZ34">
        <v>-27.1</v>
      </c>
      <c r="DA34">
        <v>-26.7</v>
      </c>
    </row>
    <row r="35" spans="1:105" x14ac:dyDescent="0.2">
      <c r="A35" t="s">
        <v>137</v>
      </c>
      <c r="B35" s="50" t="s">
        <v>12</v>
      </c>
      <c r="C35">
        <v>1</v>
      </c>
      <c r="D35" s="3" t="s">
        <v>2</v>
      </c>
      <c r="E35">
        <v>10.4</v>
      </c>
      <c r="F35">
        <v>9.18</v>
      </c>
      <c r="G35">
        <v>7.62</v>
      </c>
      <c r="H35">
        <v>6</v>
      </c>
      <c r="I35">
        <v>4.62</v>
      </c>
      <c r="J35">
        <v>3.77</v>
      </c>
      <c r="K35">
        <v>3.65</v>
      </c>
      <c r="L35">
        <v>4.3</v>
      </c>
      <c r="M35">
        <v>5.62</v>
      </c>
      <c r="N35">
        <v>7.36</v>
      </c>
      <c r="O35">
        <v>9.17</v>
      </c>
      <c r="P35">
        <v>10.7</v>
      </c>
      <c r="Q35">
        <v>11.5</v>
      </c>
      <c r="R35">
        <v>11.6</v>
      </c>
      <c r="S35">
        <v>10.8</v>
      </c>
      <c r="T35">
        <v>9.32</v>
      </c>
      <c r="U35">
        <v>7.5</v>
      </c>
      <c r="V35">
        <v>5.56</v>
      </c>
      <c r="W35">
        <v>3.71</v>
      </c>
      <c r="X35">
        <v>2.0699999999999998</v>
      </c>
      <c r="Y35">
        <v>0.7</v>
      </c>
      <c r="Z35">
        <v>-0.39</v>
      </c>
      <c r="AA35">
        <v>-1.18</v>
      </c>
      <c r="AB35">
        <v>-1.72</v>
      </c>
      <c r="AC35">
        <v>-2.0299999999999998</v>
      </c>
      <c r="AD35">
        <v>-2.16</v>
      </c>
      <c r="AE35">
        <v>-2.16</v>
      </c>
      <c r="AF35">
        <v>-2.08</v>
      </c>
      <c r="AG35">
        <v>-1.98</v>
      </c>
      <c r="AH35">
        <v>-1.9</v>
      </c>
      <c r="AI35">
        <v>-1.86</v>
      </c>
      <c r="AJ35">
        <v>-1.88</v>
      </c>
      <c r="AK35">
        <v>-1.94</v>
      </c>
      <c r="AL35">
        <v>-2.04</v>
      </c>
      <c r="AM35">
        <v>-2.19</v>
      </c>
      <c r="AN35">
        <v>-2.38</v>
      </c>
      <c r="AO35">
        <v>-2.61</v>
      </c>
      <c r="AP35">
        <v>-2.86</v>
      </c>
      <c r="AQ35">
        <v>-3.12</v>
      </c>
      <c r="AR35">
        <v>-3.36</v>
      </c>
      <c r="AS35">
        <v>-3.54</v>
      </c>
      <c r="AT35">
        <v>-3.63</v>
      </c>
      <c r="AU35">
        <v>-3.62</v>
      </c>
      <c r="AV35">
        <v>-3.49</v>
      </c>
      <c r="AW35">
        <v>-3.26</v>
      </c>
      <c r="AX35">
        <v>-2.95</v>
      </c>
      <c r="AY35">
        <v>-2.61</v>
      </c>
      <c r="AZ35">
        <v>-2.3199999999999998</v>
      </c>
      <c r="BA35">
        <v>-2.1800000000000002</v>
      </c>
      <c r="BB35">
        <v>-2.23</v>
      </c>
      <c r="BC35">
        <v>-2.48</v>
      </c>
      <c r="BD35">
        <v>-2.85</v>
      </c>
      <c r="BE35">
        <v>-3.21</v>
      </c>
      <c r="BF35">
        <v>-3.44</v>
      </c>
      <c r="BG35">
        <v>-3.45</v>
      </c>
      <c r="BH35">
        <v>-3.21</v>
      </c>
      <c r="BI35">
        <v>-2.77</v>
      </c>
      <c r="BJ35">
        <v>-2.21</v>
      </c>
      <c r="BK35">
        <v>-1.64</v>
      </c>
      <c r="BL35">
        <v>-1.17</v>
      </c>
      <c r="BM35">
        <v>-0.85</v>
      </c>
      <c r="BN35">
        <v>-0.68</v>
      </c>
      <c r="BO35">
        <v>-0.61</v>
      </c>
      <c r="BP35">
        <v>-0.55000000000000004</v>
      </c>
      <c r="BQ35">
        <v>-0.39</v>
      </c>
      <c r="BR35">
        <v>-0.03</v>
      </c>
      <c r="BS35">
        <v>0.59</v>
      </c>
      <c r="BT35">
        <v>1.48</v>
      </c>
      <c r="BU35">
        <v>2.62</v>
      </c>
      <c r="BV35">
        <v>3.96</v>
      </c>
      <c r="BW35">
        <v>5.43</v>
      </c>
      <c r="BX35">
        <v>6.97</v>
      </c>
      <c r="BY35">
        <v>8.48</v>
      </c>
      <c r="BZ35">
        <v>9.89</v>
      </c>
      <c r="CA35">
        <v>11.1</v>
      </c>
      <c r="CB35">
        <v>12</v>
      </c>
      <c r="CC35">
        <v>12.5</v>
      </c>
      <c r="CD35">
        <v>12.6</v>
      </c>
      <c r="CE35">
        <v>12.3</v>
      </c>
      <c r="CF35">
        <v>11.7</v>
      </c>
      <c r="CG35">
        <v>10.8</v>
      </c>
      <c r="CH35">
        <v>9.7200000000000006</v>
      </c>
      <c r="CI35">
        <v>8.64</v>
      </c>
      <c r="CJ35">
        <v>7.58</v>
      </c>
      <c r="CK35">
        <v>6.63</v>
      </c>
      <c r="CL35">
        <v>5.82</v>
      </c>
      <c r="CM35">
        <v>5.18</v>
      </c>
      <c r="CN35">
        <v>4.74</v>
      </c>
      <c r="CO35">
        <v>4.5</v>
      </c>
      <c r="CP35">
        <v>4.47</v>
      </c>
      <c r="CQ35">
        <v>4.6500000000000004</v>
      </c>
      <c r="CR35">
        <v>5.04</v>
      </c>
      <c r="CS35">
        <v>5.66</v>
      </c>
      <c r="CT35">
        <v>6.5</v>
      </c>
      <c r="CU35">
        <v>7.52</v>
      </c>
      <c r="CV35">
        <v>8.66</v>
      </c>
      <c r="CW35">
        <v>9.81</v>
      </c>
      <c r="CX35">
        <v>10.9</v>
      </c>
      <c r="CY35">
        <v>11.7</v>
      </c>
      <c r="CZ35">
        <v>12.2</v>
      </c>
      <c r="DA35">
        <v>12.2</v>
      </c>
    </row>
    <row r="36" spans="1:105" x14ac:dyDescent="0.2">
      <c r="A36" t="s">
        <v>138</v>
      </c>
      <c r="B36" s="50" t="s">
        <v>11</v>
      </c>
      <c r="C36">
        <v>1</v>
      </c>
      <c r="D36" s="3" t="s">
        <v>2</v>
      </c>
      <c r="E36">
        <v>6.4</v>
      </c>
      <c r="F36">
        <v>4.66</v>
      </c>
      <c r="G36">
        <v>2.86</v>
      </c>
      <c r="H36">
        <v>1.23</v>
      </c>
      <c r="I36">
        <v>-0.12</v>
      </c>
      <c r="J36">
        <v>-1.24</v>
      </c>
      <c r="K36">
        <v>-2.16</v>
      </c>
      <c r="L36">
        <v>-2.88</v>
      </c>
      <c r="M36">
        <v>-3.4</v>
      </c>
      <c r="N36">
        <v>-3.71</v>
      </c>
      <c r="O36">
        <v>-3.82</v>
      </c>
      <c r="P36">
        <v>-3.7</v>
      </c>
      <c r="Q36">
        <v>-3.36</v>
      </c>
      <c r="R36">
        <v>-2.87</v>
      </c>
      <c r="S36">
        <v>-2.39</v>
      </c>
      <c r="T36">
        <v>-2.13</v>
      </c>
      <c r="U36">
        <v>-2.21</v>
      </c>
      <c r="V36">
        <v>-2.67</v>
      </c>
      <c r="W36">
        <v>-3.43</v>
      </c>
      <c r="X36">
        <v>-4.3</v>
      </c>
      <c r="Y36">
        <v>-5.09</v>
      </c>
      <c r="Z36">
        <v>-5.65</v>
      </c>
      <c r="AA36">
        <v>-5.93</v>
      </c>
      <c r="AB36">
        <v>-6</v>
      </c>
      <c r="AC36">
        <v>-5.92</v>
      </c>
      <c r="AD36">
        <v>-5.82</v>
      </c>
      <c r="AE36">
        <v>-5.8</v>
      </c>
      <c r="AF36">
        <v>-5.92</v>
      </c>
      <c r="AG36">
        <v>-6.22</v>
      </c>
      <c r="AH36">
        <v>-6.67</v>
      </c>
      <c r="AI36">
        <v>-7.25</v>
      </c>
      <c r="AJ36">
        <v>-7.88</v>
      </c>
      <c r="AK36">
        <v>-8.5</v>
      </c>
      <c r="AL36">
        <v>-9.0399999999999991</v>
      </c>
      <c r="AM36">
        <v>-9.4600000000000009</v>
      </c>
      <c r="AN36">
        <v>-9.73</v>
      </c>
      <c r="AO36">
        <v>-9.86</v>
      </c>
      <c r="AP36">
        <v>-9.9</v>
      </c>
      <c r="AQ36">
        <v>-9.89</v>
      </c>
      <c r="AR36">
        <v>-9.84</v>
      </c>
      <c r="AS36">
        <v>-9.77</v>
      </c>
      <c r="AT36">
        <v>-9.67</v>
      </c>
      <c r="AU36">
        <v>-9.5299999999999994</v>
      </c>
      <c r="AV36">
        <v>-9.3699999999999992</v>
      </c>
      <c r="AW36">
        <v>-9.18</v>
      </c>
      <c r="AX36">
        <v>-8.9700000000000006</v>
      </c>
      <c r="AY36">
        <v>-8.75</v>
      </c>
      <c r="AZ36">
        <v>-8.5299999999999994</v>
      </c>
      <c r="BA36">
        <v>-8.33</v>
      </c>
      <c r="BB36">
        <v>-8.17</v>
      </c>
      <c r="BC36">
        <v>-8.0500000000000007</v>
      </c>
      <c r="BD36">
        <v>-8.01</v>
      </c>
      <c r="BE36">
        <v>-8.0500000000000007</v>
      </c>
      <c r="BF36">
        <v>-8.19</v>
      </c>
      <c r="BG36">
        <v>-8.39</v>
      </c>
      <c r="BH36">
        <v>-8.56</v>
      </c>
      <c r="BI36">
        <v>-8.6</v>
      </c>
      <c r="BJ36">
        <v>-8.4</v>
      </c>
      <c r="BK36">
        <v>-7.96</v>
      </c>
      <c r="BL36">
        <v>-7.38</v>
      </c>
      <c r="BM36">
        <v>-6.77</v>
      </c>
      <c r="BN36">
        <v>-6.26</v>
      </c>
      <c r="BO36">
        <v>-5.95</v>
      </c>
      <c r="BP36">
        <v>-5.87</v>
      </c>
      <c r="BQ36">
        <v>-6.01</v>
      </c>
      <c r="BR36">
        <v>-6.29</v>
      </c>
      <c r="BS36">
        <v>-6.62</v>
      </c>
      <c r="BT36">
        <v>-6.91</v>
      </c>
      <c r="BU36">
        <v>-7.1</v>
      </c>
      <c r="BV36">
        <v>-7.12</v>
      </c>
      <c r="BW36">
        <v>-6.87</v>
      </c>
      <c r="BX36">
        <v>-6.2</v>
      </c>
      <c r="BY36">
        <v>-4.97</v>
      </c>
      <c r="BZ36">
        <v>-3.09</v>
      </c>
      <c r="CA36">
        <v>-0.66</v>
      </c>
      <c r="CB36">
        <v>2.0099999999999998</v>
      </c>
      <c r="CC36">
        <v>4.5</v>
      </c>
      <c r="CD36">
        <v>6.42</v>
      </c>
      <c r="CE36">
        <v>7.56</v>
      </c>
      <c r="CF36">
        <v>7.95</v>
      </c>
      <c r="CG36">
        <v>7.82</v>
      </c>
      <c r="CH36">
        <v>7.48</v>
      </c>
      <c r="CI36">
        <v>7.26</v>
      </c>
      <c r="CJ36">
        <v>7.38</v>
      </c>
      <c r="CK36">
        <v>7.94</v>
      </c>
      <c r="CL36">
        <v>8.8699999999999992</v>
      </c>
      <c r="CM36">
        <v>9.98</v>
      </c>
      <c r="CN36">
        <v>11</v>
      </c>
      <c r="CO36">
        <v>11.7</v>
      </c>
      <c r="CP36">
        <v>11.7</v>
      </c>
      <c r="CQ36">
        <v>11.2</v>
      </c>
      <c r="CR36">
        <v>10.199999999999999</v>
      </c>
      <c r="CS36">
        <v>8.9600000000000009</v>
      </c>
      <c r="CT36">
        <v>7.93</v>
      </c>
      <c r="CU36">
        <v>7.29</v>
      </c>
      <c r="CV36">
        <v>7.08</v>
      </c>
      <c r="CW36">
        <v>7.17</v>
      </c>
      <c r="CX36">
        <v>7.37</v>
      </c>
      <c r="CY36">
        <v>7.54</v>
      </c>
      <c r="CZ36">
        <v>7.66</v>
      </c>
      <c r="DA36">
        <v>7.83</v>
      </c>
    </row>
    <row r="37" spans="1:105" x14ac:dyDescent="0.2">
      <c r="A37" t="s">
        <v>137</v>
      </c>
      <c r="B37" s="50" t="s">
        <v>14</v>
      </c>
      <c r="C37">
        <v>1</v>
      </c>
      <c r="D37" s="3" t="s">
        <v>2</v>
      </c>
      <c r="E37">
        <v>-1.0999999999999999E-2</v>
      </c>
      <c r="F37">
        <v>0.71</v>
      </c>
      <c r="G37">
        <v>1.4</v>
      </c>
      <c r="H37">
        <v>2</v>
      </c>
      <c r="I37">
        <v>2.39</v>
      </c>
      <c r="J37">
        <v>2.52</v>
      </c>
      <c r="K37">
        <v>2.38</v>
      </c>
      <c r="L37">
        <v>2.04</v>
      </c>
      <c r="M37">
        <v>1.61</v>
      </c>
      <c r="N37">
        <v>1.22</v>
      </c>
      <c r="O37">
        <v>0.99</v>
      </c>
      <c r="P37">
        <v>1</v>
      </c>
      <c r="Q37">
        <v>1.28</v>
      </c>
      <c r="R37">
        <v>1.82</v>
      </c>
      <c r="S37">
        <v>2.52</v>
      </c>
      <c r="T37">
        <v>3.29</v>
      </c>
      <c r="U37">
        <v>4.04</v>
      </c>
      <c r="V37">
        <v>4.7</v>
      </c>
      <c r="W37">
        <v>5.23</v>
      </c>
      <c r="X37">
        <v>5.63</v>
      </c>
      <c r="Y37">
        <v>5.91</v>
      </c>
      <c r="Z37">
        <v>6.1</v>
      </c>
      <c r="AA37">
        <v>6.21</v>
      </c>
      <c r="AB37">
        <v>6.27</v>
      </c>
      <c r="AC37">
        <v>6.29</v>
      </c>
      <c r="AD37">
        <v>6.29</v>
      </c>
      <c r="AE37">
        <v>6.27</v>
      </c>
      <c r="AF37">
        <v>6.23</v>
      </c>
      <c r="AG37">
        <v>6.19</v>
      </c>
      <c r="AH37">
        <v>6.15</v>
      </c>
      <c r="AI37">
        <v>6.1</v>
      </c>
      <c r="AJ37">
        <v>6.06</v>
      </c>
      <c r="AK37">
        <v>6.04</v>
      </c>
      <c r="AL37">
        <v>6.05</v>
      </c>
      <c r="AM37">
        <v>6.09</v>
      </c>
      <c r="AN37">
        <v>6.16</v>
      </c>
      <c r="AO37">
        <v>6.26</v>
      </c>
      <c r="AP37">
        <v>6.38</v>
      </c>
      <c r="AQ37">
        <v>6.5</v>
      </c>
      <c r="AR37">
        <v>6.6</v>
      </c>
      <c r="AS37">
        <v>6.65</v>
      </c>
      <c r="AT37">
        <v>6.65</v>
      </c>
      <c r="AU37">
        <v>6.58</v>
      </c>
      <c r="AV37">
        <v>6.43</v>
      </c>
      <c r="AW37">
        <v>6.21</v>
      </c>
      <c r="AX37">
        <v>5.93</v>
      </c>
      <c r="AY37">
        <v>5.58</v>
      </c>
      <c r="AZ37">
        <v>5.19</v>
      </c>
      <c r="BA37">
        <v>4.79</v>
      </c>
      <c r="BB37">
        <v>4.3899999999999997</v>
      </c>
      <c r="BC37">
        <v>4.0199999999999996</v>
      </c>
      <c r="BD37">
        <v>3.69</v>
      </c>
      <c r="BE37">
        <v>3.39</v>
      </c>
      <c r="BF37">
        <v>3.13</v>
      </c>
      <c r="BG37">
        <v>2.87</v>
      </c>
      <c r="BH37">
        <v>2.59</v>
      </c>
      <c r="BI37">
        <v>2.29</v>
      </c>
      <c r="BJ37">
        <v>1.96</v>
      </c>
      <c r="BK37">
        <v>1.63</v>
      </c>
      <c r="BL37">
        <v>1.32</v>
      </c>
      <c r="BM37">
        <v>1.07</v>
      </c>
      <c r="BN37">
        <v>0.88</v>
      </c>
      <c r="BO37">
        <v>0.77</v>
      </c>
      <c r="BP37">
        <v>0.71</v>
      </c>
      <c r="BQ37">
        <v>0.66</v>
      </c>
      <c r="BR37">
        <v>0.57999999999999996</v>
      </c>
      <c r="BS37">
        <v>0.44</v>
      </c>
      <c r="BT37">
        <v>0.23</v>
      </c>
      <c r="BU37">
        <v>-5.8000000000000003E-2</v>
      </c>
      <c r="BV37">
        <v>-0.4</v>
      </c>
      <c r="BW37">
        <v>-0.78</v>
      </c>
      <c r="BX37">
        <v>-1.19</v>
      </c>
      <c r="BY37">
        <v>-1.62</v>
      </c>
      <c r="BZ37">
        <v>-2.08</v>
      </c>
      <c r="CA37">
        <v>-2.58</v>
      </c>
      <c r="CB37">
        <v>-3.13</v>
      </c>
      <c r="CC37">
        <v>-3.73</v>
      </c>
      <c r="CD37">
        <v>-4.37</v>
      </c>
      <c r="CE37">
        <v>-5.0199999999999996</v>
      </c>
      <c r="CF37">
        <v>-5.63</v>
      </c>
      <c r="CG37">
        <v>-6.13</v>
      </c>
      <c r="CH37">
        <v>-6.46</v>
      </c>
      <c r="CI37">
        <v>-6.54</v>
      </c>
      <c r="CJ37">
        <v>-6.37</v>
      </c>
      <c r="CK37">
        <v>-5.96</v>
      </c>
      <c r="CL37">
        <v>-5.39</v>
      </c>
      <c r="CM37">
        <v>-4.78</v>
      </c>
      <c r="CN37">
        <v>-4.25</v>
      </c>
      <c r="CO37">
        <v>-3.88</v>
      </c>
      <c r="CP37">
        <v>-3.69</v>
      </c>
      <c r="CQ37">
        <v>-3.62</v>
      </c>
      <c r="CR37">
        <v>-3.61</v>
      </c>
      <c r="CS37">
        <v>-3.55</v>
      </c>
      <c r="CT37">
        <v>-3.37</v>
      </c>
      <c r="CU37">
        <v>-3.05</v>
      </c>
      <c r="CV37">
        <v>-2.59</v>
      </c>
      <c r="CW37">
        <v>-2.0699999999999998</v>
      </c>
      <c r="CX37">
        <v>-1.53</v>
      </c>
      <c r="CY37">
        <v>-1.02</v>
      </c>
      <c r="CZ37">
        <v>-0.51</v>
      </c>
      <c r="DA37">
        <v>1.4E-2</v>
      </c>
    </row>
    <row r="38" spans="1:105" x14ac:dyDescent="0.2">
      <c r="A38" t="s">
        <v>138</v>
      </c>
      <c r="B38" s="50" t="s">
        <v>13</v>
      </c>
      <c r="C38">
        <v>1</v>
      </c>
      <c r="D38" s="3" t="s">
        <v>2</v>
      </c>
      <c r="E38">
        <v>-3.02</v>
      </c>
      <c r="F38">
        <v>-2.4300000000000002</v>
      </c>
      <c r="G38">
        <v>-1.84</v>
      </c>
      <c r="H38">
        <v>-1.38</v>
      </c>
      <c r="I38">
        <v>-1.1599999999999999</v>
      </c>
      <c r="J38">
        <v>-1.1299999999999999</v>
      </c>
      <c r="K38">
        <v>-1.2</v>
      </c>
      <c r="L38">
        <v>-1.28</v>
      </c>
      <c r="M38">
        <v>-1.28</v>
      </c>
      <c r="N38">
        <v>-1.19</v>
      </c>
      <c r="O38">
        <v>-1.04</v>
      </c>
      <c r="P38">
        <v>-0.88</v>
      </c>
      <c r="Q38">
        <v>-0.75</v>
      </c>
      <c r="R38">
        <v>-0.66</v>
      </c>
      <c r="S38">
        <v>-0.61</v>
      </c>
      <c r="T38">
        <v>-0.57999999999999996</v>
      </c>
      <c r="U38">
        <v>-0.55000000000000004</v>
      </c>
      <c r="V38">
        <v>-0.51</v>
      </c>
      <c r="W38">
        <v>-0.48</v>
      </c>
      <c r="X38">
        <v>-0.47</v>
      </c>
      <c r="Y38">
        <v>-0.48</v>
      </c>
      <c r="Z38">
        <v>-0.54</v>
      </c>
      <c r="AA38">
        <v>-0.64</v>
      </c>
      <c r="AB38">
        <v>-0.79</v>
      </c>
      <c r="AC38">
        <v>-0.96</v>
      </c>
      <c r="AD38">
        <v>-1.1499999999999999</v>
      </c>
      <c r="AE38">
        <v>-1.34</v>
      </c>
      <c r="AF38">
        <v>-1.52</v>
      </c>
      <c r="AG38">
        <v>-1.7</v>
      </c>
      <c r="AH38">
        <v>-1.88</v>
      </c>
      <c r="AI38">
        <v>-2.08</v>
      </c>
      <c r="AJ38">
        <v>-2.2799999999999998</v>
      </c>
      <c r="AK38">
        <v>-2.48</v>
      </c>
      <c r="AL38">
        <v>-2.67</v>
      </c>
      <c r="AM38">
        <v>-2.85</v>
      </c>
      <c r="AN38">
        <v>-3</v>
      </c>
      <c r="AO38">
        <v>-3.12</v>
      </c>
      <c r="AP38">
        <v>-3.2</v>
      </c>
      <c r="AQ38">
        <v>-3.24</v>
      </c>
      <c r="AR38">
        <v>-3.23</v>
      </c>
      <c r="AS38">
        <v>-3.18</v>
      </c>
      <c r="AT38">
        <v>-3.08</v>
      </c>
      <c r="AU38">
        <v>-2.95</v>
      </c>
      <c r="AV38">
        <v>-2.81</v>
      </c>
      <c r="AW38">
        <v>-2.65</v>
      </c>
      <c r="AX38">
        <v>-2.4900000000000002</v>
      </c>
      <c r="AY38">
        <v>-2.35</v>
      </c>
      <c r="AZ38">
        <v>-2.2200000000000002</v>
      </c>
      <c r="BA38">
        <v>-2.12</v>
      </c>
      <c r="BB38">
        <v>-2.04</v>
      </c>
      <c r="BC38">
        <v>-1.99</v>
      </c>
      <c r="BD38">
        <v>-1.96</v>
      </c>
      <c r="BE38">
        <v>-1.95</v>
      </c>
      <c r="BF38">
        <v>-1.94</v>
      </c>
      <c r="BG38">
        <v>-1.92</v>
      </c>
      <c r="BH38">
        <v>-1.88</v>
      </c>
      <c r="BI38">
        <v>-1.83</v>
      </c>
      <c r="BJ38">
        <v>-1.8</v>
      </c>
      <c r="BK38">
        <v>-1.8</v>
      </c>
      <c r="BL38">
        <v>-1.85</v>
      </c>
      <c r="BM38">
        <v>-1.95</v>
      </c>
      <c r="BN38">
        <v>-2.1</v>
      </c>
      <c r="BO38">
        <v>-2.29</v>
      </c>
      <c r="BP38">
        <v>-2.5</v>
      </c>
      <c r="BQ38">
        <v>-2.72</v>
      </c>
      <c r="BR38">
        <v>-2.91</v>
      </c>
      <c r="BS38">
        <v>-3.08</v>
      </c>
      <c r="BT38">
        <v>-3.22</v>
      </c>
      <c r="BU38">
        <v>-3.38</v>
      </c>
      <c r="BV38">
        <v>-3.56</v>
      </c>
      <c r="BW38">
        <v>-3.81</v>
      </c>
      <c r="BX38">
        <v>-4.1100000000000003</v>
      </c>
      <c r="BY38">
        <v>-4.45</v>
      </c>
      <c r="BZ38">
        <v>-4.79</v>
      </c>
      <c r="CA38">
        <v>-5.0999999999999996</v>
      </c>
      <c r="CB38">
        <v>-5.37</v>
      </c>
      <c r="CC38">
        <v>-5.64</v>
      </c>
      <c r="CD38">
        <v>-5.92</v>
      </c>
      <c r="CE38">
        <v>-6.23</v>
      </c>
      <c r="CF38">
        <v>-6.55</v>
      </c>
      <c r="CG38">
        <v>-6.85</v>
      </c>
      <c r="CH38">
        <v>-7.03</v>
      </c>
      <c r="CI38">
        <v>-7.04</v>
      </c>
      <c r="CJ38">
        <v>-6.84</v>
      </c>
      <c r="CK38">
        <v>-6.44</v>
      </c>
      <c r="CL38">
        <v>-5.94</v>
      </c>
      <c r="CM38">
        <v>-5.41</v>
      </c>
      <c r="CN38">
        <v>-4.93</v>
      </c>
      <c r="CO38">
        <v>-4.5599999999999996</v>
      </c>
      <c r="CP38">
        <v>-4.34</v>
      </c>
      <c r="CQ38">
        <v>-4.2699999999999996</v>
      </c>
      <c r="CR38">
        <v>-4.33</v>
      </c>
      <c r="CS38">
        <v>-4.4000000000000004</v>
      </c>
      <c r="CT38">
        <v>-4.3600000000000003</v>
      </c>
      <c r="CU38">
        <v>-4.0999999999999996</v>
      </c>
      <c r="CV38">
        <v>-3.64</v>
      </c>
      <c r="CW38">
        <v>-3.11</v>
      </c>
      <c r="CX38">
        <v>-2.71</v>
      </c>
      <c r="CY38">
        <v>-2.57</v>
      </c>
      <c r="CZ38">
        <v>-2.61</v>
      </c>
      <c r="DA38">
        <v>-2.66</v>
      </c>
    </row>
    <row r="39" spans="1:105" x14ac:dyDescent="0.2">
      <c r="A39" t="s">
        <v>137</v>
      </c>
      <c r="B39" s="51" t="s">
        <v>16</v>
      </c>
      <c r="C39">
        <v>1</v>
      </c>
      <c r="D39" s="3" t="s">
        <v>2</v>
      </c>
      <c r="E39">
        <v>-21.3</v>
      </c>
      <c r="F39">
        <v>-19.3</v>
      </c>
      <c r="G39">
        <v>-17.600000000000001</v>
      </c>
      <c r="H39">
        <v>-16.2</v>
      </c>
      <c r="I39">
        <v>-15.2</v>
      </c>
      <c r="J39">
        <v>-14.6</v>
      </c>
      <c r="K39">
        <v>-14.4</v>
      </c>
      <c r="L39">
        <v>-14.4</v>
      </c>
      <c r="M39">
        <v>-14.5</v>
      </c>
      <c r="N39">
        <v>-14.7</v>
      </c>
      <c r="O39">
        <v>-14.8</v>
      </c>
      <c r="P39">
        <v>-14.9</v>
      </c>
      <c r="Q39">
        <v>-15</v>
      </c>
      <c r="R39">
        <v>-15</v>
      </c>
      <c r="S39">
        <v>-15</v>
      </c>
      <c r="T39">
        <v>-15</v>
      </c>
      <c r="U39">
        <v>-15</v>
      </c>
      <c r="V39">
        <v>-15</v>
      </c>
      <c r="W39">
        <v>-15</v>
      </c>
      <c r="X39">
        <v>-15</v>
      </c>
      <c r="Y39">
        <v>-15</v>
      </c>
      <c r="Z39">
        <v>-15</v>
      </c>
      <c r="AA39">
        <v>-15</v>
      </c>
      <c r="AB39">
        <v>-15</v>
      </c>
      <c r="AC39">
        <v>-15</v>
      </c>
      <c r="AD39">
        <v>-14.9</v>
      </c>
      <c r="AE39">
        <v>-14.9</v>
      </c>
      <c r="AF39">
        <v>-14.9</v>
      </c>
      <c r="AG39">
        <v>-14.9</v>
      </c>
      <c r="AH39">
        <v>-14.9</v>
      </c>
      <c r="AI39">
        <v>-14.9</v>
      </c>
      <c r="AJ39">
        <v>-14.9</v>
      </c>
      <c r="AK39">
        <v>-14.9</v>
      </c>
      <c r="AL39">
        <v>-14.9</v>
      </c>
      <c r="AM39">
        <v>-14.8</v>
      </c>
      <c r="AN39">
        <v>-14.8</v>
      </c>
      <c r="AO39">
        <v>-14.7</v>
      </c>
      <c r="AP39">
        <v>-14.6</v>
      </c>
      <c r="AQ39">
        <v>-14.5</v>
      </c>
      <c r="AR39">
        <v>-14.4</v>
      </c>
      <c r="AS39">
        <v>-14.3</v>
      </c>
      <c r="AT39">
        <v>-14.2</v>
      </c>
      <c r="AU39">
        <v>-14.1</v>
      </c>
      <c r="AV39">
        <v>-14</v>
      </c>
      <c r="AW39">
        <v>-13.9</v>
      </c>
      <c r="AX39">
        <v>-13.9</v>
      </c>
      <c r="AY39">
        <v>-13.8</v>
      </c>
      <c r="AZ39">
        <v>-13.8</v>
      </c>
      <c r="BA39">
        <v>-13.8</v>
      </c>
      <c r="BB39">
        <v>-13.7</v>
      </c>
      <c r="BC39">
        <v>-13.7</v>
      </c>
      <c r="BD39">
        <v>-13.6</v>
      </c>
      <c r="BE39">
        <v>-13.5</v>
      </c>
      <c r="BF39">
        <v>-13.4</v>
      </c>
      <c r="BG39">
        <v>-13.3</v>
      </c>
      <c r="BH39">
        <v>-13.1</v>
      </c>
      <c r="BI39">
        <v>-12.9</v>
      </c>
      <c r="BJ39">
        <v>-12.7</v>
      </c>
      <c r="BK39">
        <v>-12.5</v>
      </c>
      <c r="BL39">
        <v>-12.3</v>
      </c>
      <c r="BM39">
        <v>-12.2</v>
      </c>
      <c r="BN39">
        <v>-12</v>
      </c>
      <c r="BO39">
        <v>-11.8</v>
      </c>
      <c r="BP39">
        <v>-11.6</v>
      </c>
      <c r="BQ39">
        <v>-11.4</v>
      </c>
      <c r="BR39">
        <v>-11.2</v>
      </c>
      <c r="BS39">
        <v>-11</v>
      </c>
      <c r="BT39">
        <v>-10.8</v>
      </c>
      <c r="BU39">
        <v>-10.5</v>
      </c>
      <c r="BV39">
        <v>-10.199999999999999</v>
      </c>
      <c r="BW39">
        <v>-9.91</v>
      </c>
      <c r="BX39">
        <v>-9.6</v>
      </c>
      <c r="BY39">
        <v>-9.31</v>
      </c>
      <c r="BZ39">
        <v>-9.08</v>
      </c>
      <c r="CA39">
        <v>-8.94</v>
      </c>
      <c r="CB39">
        <v>-8.9600000000000009</v>
      </c>
      <c r="CC39">
        <v>-9.1999999999999993</v>
      </c>
      <c r="CD39">
        <v>-9.73</v>
      </c>
      <c r="CE39">
        <v>-10.6</v>
      </c>
      <c r="CF39">
        <v>-11.7</v>
      </c>
      <c r="CG39">
        <v>-13</v>
      </c>
      <c r="CH39">
        <v>-14.4</v>
      </c>
      <c r="CI39">
        <v>-15.7</v>
      </c>
      <c r="CJ39">
        <v>-16.899999999999999</v>
      </c>
      <c r="CK39">
        <v>-17.8</v>
      </c>
      <c r="CL39">
        <v>-18.5</v>
      </c>
      <c r="CM39">
        <v>-19</v>
      </c>
      <c r="CN39">
        <v>-19.5</v>
      </c>
      <c r="CO39">
        <v>-20.100000000000001</v>
      </c>
      <c r="CP39">
        <v>-20.8</v>
      </c>
      <c r="CQ39">
        <v>-21.5</v>
      </c>
      <c r="CR39">
        <v>-22.2</v>
      </c>
      <c r="CS39">
        <v>-22.7</v>
      </c>
      <c r="CT39">
        <v>-22.8</v>
      </c>
      <c r="CU39">
        <v>-22.5</v>
      </c>
      <c r="CV39">
        <v>-21.6</v>
      </c>
      <c r="CW39">
        <v>-20.2</v>
      </c>
      <c r="CX39">
        <v>-18.3</v>
      </c>
      <c r="CY39">
        <v>-16.100000000000001</v>
      </c>
      <c r="CZ39">
        <v>-13.8</v>
      </c>
      <c r="DA39">
        <v>-11.6</v>
      </c>
    </row>
    <row r="40" spans="1:105" x14ac:dyDescent="0.2">
      <c r="A40" t="s">
        <v>138</v>
      </c>
      <c r="B40" s="51" t="s">
        <v>15</v>
      </c>
      <c r="C40">
        <v>1</v>
      </c>
      <c r="D40" s="3" t="s">
        <v>2</v>
      </c>
      <c r="E40">
        <v>-25.1</v>
      </c>
      <c r="F40">
        <v>-24.4</v>
      </c>
      <c r="G40">
        <v>-23.5</v>
      </c>
      <c r="H40">
        <v>-22.7</v>
      </c>
      <c r="I40">
        <v>-22.1</v>
      </c>
      <c r="J40">
        <v>-21.8</v>
      </c>
      <c r="K40">
        <v>-21.7</v>
      </c>
      <c r="L40">
        <v>-21.7</v>
      </c>
      <c r="M40">
        <v>-21.7</v>
      </c>
      <c r="N40">
        <v>-21.7</v>
      </c>
      <c r="O40">
        <v>-21.7</v>
      </c>
      <c r="P40">
        <v>-21.6</v>
      </c>
      <c r="Q40">
        <v>-21.7</v>
      </c>
      <c r="R40">
        <v>-21.7</v>
      </c>
      <c r="S40">
        <v>-21.7</v>
      </c>
      <c r="T40">
        <v>-21.7</v>
      </c>
      <c r="U40">
        <v>-21.8</v>
      </c>
      <c r="V40">
        <v>-21.7</v>
      </c>
      <c r="W40">
        <v>-21.7</v>
      </c>
      <c r="X40">
        <v>-21.6</v>
      </c>
      <c r="Y40">
        <v>-21.6</v>
      </c>
      <c r="Z40">
        <v>-21.5</v>
      </c>
      <c r="AA40">
        <v>-21.5</v>
      </c>
      <c r="AB40">
        <v>-21.4</v>
      </c>
      <c r="AC40">
        <v>-21.4</v>
      </c>
      <c r="AD40">
        <v>-21.4</v>
      </c>
      <c r="AE40">
        <v>-21.4</v>
      </c>
      <c r="AF40">
        <v>-21.4</v>
      </c>
      <c r="AG40">
        <v>-21.3</v>
      </c>
      <c r="AH40">
        <v>-21.3</v>
      </c>
      <c r="AI40">
        <v>-21.2</v>
      </c>
      <c r="AJ40">
        <v>-21.1</v>
      </c>
      <c r="AK40">
        <v>-21</v>
      </c>
      <c r="AL40">
        <v>-20.9</v>
      </c>
      <c r="AM40">
        <v>-20.9</v>
      </c>
      <c r="AN40">
        <v>-20.8</v>
      </c>
      <c r="AO40">
        <v>-20.7</v>
      </c>
      <c r="AP40">
        <v>-20.6</v>
      </c>
      <c r="AQ40">
        <v>-20.5</v>
      </c>
      <c r="AR40">
        <v>-20.399999999999999</v>
      </c>
      <c r="AS40">
        <v>-20.399999999999999</v>
      </c>
      <c r="AT40">
        <v>-20.3</v>
      </c>
      <c r="AU40">
        <v>-20.3</v>
      </c>
      <c r="AV40">
        <v>-20.3</v>
      </c>
      <c r="AW40">
        <v>-20.3</v>
      </c>
      <c r="AX40">
        <v>-20.3</v>
      </c>
      <c r="AY40">
        <v>-20.3</v>
      </c>
      <c r="AZ40">
        <v>-20.399999999999999</v>
      </c>
      <c r="BA40">
        <v>-20.399999999999999</v>
      </c>
      <c r="BB40">
        <v>-20.399999999999999</v>
      </c>
      <c r="BC40">
        <v>-20.3</v>
      </c>
      <c r="BD40">
        <v>-20.3</v>
      </c>
      <c r="BE40">
        <v>-20.2</v>
      </c>
      <c r="BF40">
        <v>-20.100000000000001</v>
      </c>
      <c r="BG40">
        <v>-20</v>
      </c>
      <c r="BH40">
        <v>-19.8</v>
      </c>
      <c r="BI40">
        <v>-19.7</v>
      </c>
      <c r="BJ40">
        <v>-19.5</v>
      </c>
      <c r="BK40">
        <v>-19.399999999999999</v>
      </c>
      <c r="BL40">
        <v>-19.3</v>
      </c>
      <c r="BM40">
        <v>-19.3</v>
      </c>
      <c r="BN40">
        <v>-19.3</v>
      </c>
      <c r="BO40">
        <v>-19.3</v>
      </c>
      <c r="BP40">
        <v>-19.3</v>
      </c>
      <c r="BQ40">
        <v>-19.3</v>
      </c>
      <c r="BR40">
        <v>-19.399999999999999</v>
      </c>
      <c r="BS40">
        <v>-19.5</v>
      </c>
      <c r="BT40">
        <v>-19.600000000000001</v>
      </c>
      <c r="BU40">
        <v>-19.600000000000001</v>
      </c>
      <c r="BV40">
        <v>-19.600000000000001</v>
      </c>
      <c r="BW40">
        <v>-19.5</v>
      </c>
      <c r="BX40">
        <v>-19.2</v>
      </c>
      <c r="BY40">
        <v>-18.8</v>
      </c>
      <c r="BZ40">
        <v>-18.2</v>
      </c>
      <c r="CA40">
        <v>-17.399999999999999</v>
      </c>
      <c r="CB40">
        <v>-16.399999999999999</v>
      </c>
      <c r="CC40">
        <v>-15.4</v>
      </c>
      <c r="CD40">
        <v>-14.3</v>
      </c>
      <c r="CE40">
        <v>-13.3</v>
      </c>
      <c r="CF40">
        <v>-12.2</v>
      </c>
      <c r="CG40">
        <v>-11</v>
      </c>
      <c r="CH40">
        <v>-9.42</v>
      </c>
      <c r="CI40">
        <v>-7.5</v>
      </c>
      <c r="CJ40">
        <v>-5.2</v>
      </c>
      <c r="CK40">
        <v>-2.69</v>
      </c>
      <c r="CL40">
        <v>-0.28999999999999998</v>
      </c>
      <c r="CM40">
        <v>1.59</v>
      </c>
      <c r="CN40">
        <v>2.52</v>
      </c>
      <c r="CO40">
        <v>2.17</v>
      </c>
      <c r="CP40">
        <v>0.46</v>
      </c>
      <c r="CQ40">
        <v>-2.4900000000000002</v>
      </c>
      <c r="CR40">
        <v>-6.44</v>
      </c>
      <c r="CS40">
        <v>-10.9</v>
      </c>
      <c r="CT40">
        <v>-15.4</v>
      </c>
      <c r="CU40">
        <v>-19.5</v>
      </c>
      <c r="CV40">
        <v>-23</v>
      </c>
      <c r="CW40">
        <v>-25.6</v>
      </c>
      <c r="CX40">
        <v>-27.3</v>
      </c>
      <c r="CY40">
        <v>-28</v>
      </c>
      <c r="CZ40">
        <v>-27.7</v>
      </c>
      <c r="DA40">
        <v>-26.3</v>
      </c>
    </row>
    <row r="43" spans="1:105" x14ac:dyDescent="0.2">
      <c r="A43" s="2" t="s">
        <v>157</v>
      </c>
      <c r="B43" t="s">
        <v>8</v>
      </c>
      <c r="E43" s="42">
        <f>IF(ISNUMBER(FIND("R",$B$17)),(E17-E1)^2,(E18-E1)^2)</f>
        <v>56.250000000000028</v>
      </c>
      <c r="F43" s="42">
        <f>IF(ISNUMBER(FIND("R",$B$17)),(F17-F1)^2,(F18-F1)^2)</f>
        <v>50.41</v>
      </c>
      <c r="G43" s="42">
        <f t="shared" ref="G43:BR43" si="0">IF(ISNUMBER(FIND("R",$B$17)),(G17-G1)^2,(G18-G1)^2)</f>
        <v>44.889999999999993</v>
      </c>
      <c r="H43" s="42">
        <f t="shared" si="0"/>
        <v>39.816100000000006</v>
      </c>
      <c r="I43" s="42">
        <f t="shared" si="0"/>
        <v>35.760400000000004</v>
      </c>
      <c r="J43" s="42">
        <f t="shared" si="0"/>
        <v>33.177599999999998</v>
      </c>
      <c r="K43" s="42">
        <f t="shared" si="0"/>
        <v>30.691600000000012</v>
      </c>
      <c r="L43" s="42">
        <f t="shared" si="0"/>
        <v>29.3764</v>
      </c>
      <c r="M43" s="42">
        <f t="shared" si="0"/>
        <v>29.2681</v>
      </c>
      <c r="N43" s="42">
        <f t="shared" si="0"/>
        <v>29.052100000000006</v>
      </c>
      <c r="O43" s="42">
        <f t="shared" si="0"/>
        <v>28.729600000000012</v>
      </c>
      <c r="P43" s="42">
        <f t="shared" si="0"/>
        <v>29.3764</v>
      </c>
      <c r="Q43" s="42">
        <f t="shared" si="0"/>
        <v>29.920900000000007</v>
      </c>
      <c r="R43" s="42">
        <f t="shared" si="0"/>
        <v>31.359999999999996</v>
      </c>
      <c r="S43" s="42">
        <f t="shared" si="0"/>
        <v>32.60410000000001</v>
      </c>
      <c r="T43" s="42">
        <f t="shared" si="0"/>
        <v>33.756100000000004</v>
      </c>
      <c r="U43" s="42">
        <f t="shared" si="0"/>
        <v>34.692099999999989</v>
      </c>
      <c r="V43" s="42">
        <f t="shared" si="0"/>
        <v>36.602500000000006</v>
      </c>
      <c r="W43" s="42">
        <f t="shared" si="0"/>
        <v>37.088099999999997</v>
      </c>
      <c r="X43" s="42">
        <f t="shared" si="0"/>
        <v>38.688399999999987</v>
      </c>
      <c r="Y43" s="42">
        <f t="shared" si="0"/>
        <v>40.195599999999999</v>
      </c>
      <c r="Z43" s="42">
        <f t="shared" si="0"/>
        <v>41.731600000000014</v>
      </c>
      <c r="AA43" s="42">
        <f t="shared" si="0"/>
        <v>43.296399999999998</v>
      </c>
      <c r="AB43" s="42">
        <f t="shared" si="0"/>
        <v>44.756099999999996</v>
      </c>
      <c r="AC43" s="42">
        <f t="shared" si="0"/>
        <v>46.37609999999998</v>
      </c>
      <c r="AD43" s="42">
        <f t="shared" si="0"/>
        <v>46.785599999999995</v>
      </c>
      <c r="AE43" s="42">
        <f t="shared" si="0"/>
        <v>49</v>
      </c>
      <c r="AF43" s="42">
        <f t="shared" si="0"/>
        <v>49.000000000000028</v>
      </c>
      <c r="AG43" s="42">
        <f t="shared" si="0"/>
        <v>50.41</v>
      </c>
      <c r="AH43" s="42">
        <f t="shared" si="0"/>
        <v>51.840000000000018</v>
      </c>
      <c r="AI43" s="42">
        <f t="shared" si="0"/>
        <v>51.839999999999989</v>
      </c>
      <c r="AJ43" s="42">
        <f t="shared" si="0"/>
        <v>53.290000000000013</v>
      </c>
      <c r="AK43" s="42">
        <f t="shared" si="0"/>
        <v>54.760000000000034</v>
      </c>
      <c r="AL43" s="42">
        <f t="shared" si="0"/>
        <v>54.760000000000034</v>
      </c>
      <c r="AM43" s="42">
        <f t="shared" si="0"/>
        <v>56.25</v>
      </c>
      <c r="AN43" s="42">
        <f t="shared" si="0"/>
        <v>56.25</v>
      </c>
      <c r="AO43" s="42">
        <f t="shared" si="0"/>
        <v>56.25</v>
      </c>
      <c r="AP43" s="42">
        <f t="shared" si="0"/>
        <v>54.760000000000034</v>
      </c>
      <c r="AQ43" s="42">
        <f t="shared" si="0"/>
        <v>54.760000000000034</v>
      </c>
      <c r="AR43" s="42">
        <f t="shared" si="0"/>
        <v>54.760000000000034</v>
      </c>
      <c r="AS43" s="42">
        <f t="shared" si="0"/>
        <v>53.290000000000013</v>
      </c>
      <c r="AT43" s="42">
        <f t="shared" si="0"/>
        <v>51.839999999999989</v>
      </c>
      <c r="AU43" s="42">
        <f t="shared" si="0"/>
        <v>50.409999999999968</v>
      </c>
      <c r="AV43" s="42">
        <f t="shared" si="0"/>
        <v>49</v>
      </c>
      <c r="AW43" s="42">
        <f t="shared" si="0"/>
        <v>47.609999999999978</v>
      </c>
      <c r="AX43" s="42">
        <f t="shared" si="0"/>
        <v>46.240000000000009</v>
      </c>
      <c r="AY43" s="42">
        <f t="shared" si="0"/>
        <v>44.889999999999993</v>
      </c>
      <c r="AZ43" s="42">
        <f t="shared" si="0"/>
        <v>44.889999999999993</v>
      </c>
      <c r="BA43" s="42">
        <f t="shared" si="0"/>
        <v>43.559999999999974</v>
      </c>
      <c r="BB43" s="42">
        <f t="shared" si="0"/>
        <v>43.559999999999974</v>
      </c>
      <c r="BC43" s="42">
        <f t="shared" si="0"/>
        <v>44.889999999999993</v>
      </c>
      <c r="BD43" s="42">
        <f t="shared" si="0"/>
        <v>44.889999999999993</v>
      </c>
      <c r="BE43" s="42">
        <f t="shared" si="0"/>
        <v>47.610000000000007</v>
      </c>
      <c r="BF43" s="42">
        <f t="shared" si="0"/>
        <v>50.410000000000018</v>
      </c>
      <c r="BG43" s="42">
        <f t="shared" si="0"/>
        <v>54.316900000000018</v>
      </c>
      <c r="BH43" s="42">
        <f t="shared" si="0"/>
        <v>60.528400000000019</v>
      </c>
      <c r="BI43" s="42">
        <f t="shared" si="0"/>
        <v>67.076099999999968</v>
      </c>
      <c r="BJ43" s="42">
        <f t="shared" si="0"/>
        <v>75.864100000000022</v>
      </c>
      <c r="BK43" s="42">
        <f t="shared" si="0"/>
        <v>85.00839999999998</v>
      </c>
      <c r="BL43" s="42">
        <f t="shared" si="0"/>
        <v>94.478400000000008</v>
      </c>
      <c r="BM43" s="42">
        <f t="shared" si="0"/>
        <v>102.41439999999999</v>
      </c>
      <c r="BN43" s="42">
        <f t="shared" si="0"/>
        <v>110.25</v>
      </c>
      <c r="BO43" s="42">
        <f t="shared" si="0"/>
        <v>118.15689999999998</v>
      </c>
      <c r="BP43" s="42">
        <f t="shared" si="0"/>
        <v>123.65439999999998</v>
      </c>
      <c r="BQ43" s="42">
        <f t="shared" si="0"/>
        <v>128.82249999999996</v>
      </c>
      <c r="BR43" s="42">
        <f t="shared" si="0"/>
        <v>129.0496</v>
      </c>
      <c r="BS43" s="42">
        <f t="shared" ref="BS43:DA43" si="1">IF(ISNUMBER(FIND("R",$B$17)),(BS17-BS1)^2,(BS18-BS1)^2)</f>
        <v>131.10249999999999</v>
      </c>
      <c r="BT43" s="42">
        <f t="shared" si="1"/>
        <v>128.14239999999995</v>
      </c>
      <c r="BU43" s="42">
        <f t="shared" si="1"/>
        <v>124.99240000000003</v>
      </c>
      <c r="BV43" s="42">
        <f t="shared" si="1"/>
        <v>119.46490000000003</v>
      </c>
      <c r="BW43" s="42">
        <f t="shared" si="1"/>
        <v>113.84889999999996</v>
      </c>
      <c r="BX43" s="42">
        <f t="shared" si="1"/>
        <v>108.15999999999997</v>
      </c>
      <c r="BY43" s="42">
        <f t="shared" si="1"/>
        <v>100.80159999999998</v>
      </c>
      <c r="BZ43" s="42">
        <f t="shared" si="1"/>
        <v>95.452899999999985</v>
      </c>
      <c r="CA43" s="42">
        <f t="shared" si="1"/>
        <v>88.548099999999963</v>
      </c>
      <c r="CB43" s="42">
        <f t="shared" si="1"/>
        <v>83.905600000000007</v>
      </c>
      <c r="CC43" s="42">
        <f t="shared" si="1"/>
        <v>79.388100000000009</v>
      </c>
      <c r="CD43" s="42">
        <f t="shared" si="1"/>
        <v>76.912899999999965</v>
      </c>
      <c r="CE43" s="42">
        <f t="shared" si="1"/>
        <v>72.760899999999992</v>
      </c>
      <c r="CF43" s="42">
        <f t="shared" si="1"/>
        <v>72.420099999999991</v>
      </c>
      <c r="CG43" s="42">
        <f t="shared" si="1"/>
        <v>70.224400000000017</v>
      </c>
      <c r="CH43" s="42">
        <f t="shared" si="1"/>
        <v>69.889600000000016</v>
      </c>
      <c r="CI43" s="42">
        <f t="shared" si="1"/>
        <v>67.897599999999997</v>
      </c>
      <c r="CJ43" s="42">
        <f t="shared" si="1"/>
        <v>67.568400000000011</v>
      </c>
      <c r="CK43" s="42">
        <f t="shared" si="1"/>
        <v>67.076099999999997</v>
      </c>
      <c r="CL43" s="42">
        <f t="shared" si="1"/>
        <v>66.748899999999992</v>
      </c>
      <c r="CM43" s="42">
        <f t="shared" si="1"/>
        <v>67.732900000000029</v>
      </c>
      <c r="CN43" s="42">
        <f t="shared" si="1"/>
        <v>65.61</v>
      </c>
      <c r="CO43" s="42">
        <f t="shared" si="1"/>
        <v>64.963600000000014</v>
      </c>
      <c r="CP43" s="42">
        <f t="shared" si="1"/>
        <v>64.1601</v>
      </c>
      <c r="CQ43" s="42">
        <f t="shared" si="1"/>
        <v>62.409999999999975</v>
      </c>
      <c r="CR43" s="42">
        <f t="shared" si="1"/>
        <v>60.839999999999982</v>
      </c>
      <c r="CS43" s="42">
        <f t="shared" si="1"/>
        <v>57.76</v>
      </c>
      <c r="CT43" s="42">
        <f t="shared" si="1"/>
        <v>54.760000000000034</v>
      </c>
      <c r="CU43" s="42">
        <f t="shared" si="1"/>
        <v>51.839999999999989</v>
      </c>
      <c r="CV43" s="42">
        <f t="shared" si="1"/>
        <v>47.610000000000028</v>
      </c>
      <c r="CW43" s="42">
        <f t="shared" si="1"/>
        <v>42.25</v>
      </c>
      <c r="CX43" s="42">
        <f t="shared" si="1"/>
        <v>38.439999999999991</v>
      </c>
      <c r="CY43" s="42">
        <f t="shared" si="1"/>
        <v>33.640000000000008</v>
      </c>
      <c r="CZ43" s="42">
        <f t="shared" si="1"/>
        <v>28.089999999999989</v>
      </c>
      <c r="DA43" s="42">
        <f t="shared" si="1"/>
        <v>23.039999999999988</v>
      </c>
    </row>
    <row r="44" spans="1:105" x14ac:dyDescent="0.2">
      <c r="B44" t="s">
        <v>7</v>
      </c>
      <c r="E44" s="42">
        <f>IF(ISNUMBER(FIND("R",$B$17)),(E18-E1)^2,(E17-E1)^2)</f>
        <v>57.76</v>
      </c>
      <c r="F44" s="42">
        <f>IF(ISNUMBER(FIND("R",$B$17)),(F18-F1)^2,(F17-F1)^2)</f>
        <v>57.76</v>
      </c>
      <c r="G44" s="42">
        <f t="shared" ref="G44:BR44" si="2">IF(ISNUMBER(FIND("R",$B$17)),(G18-G1)^2,(G17-G1)^2)</f>
        <v>59.289999999999992</v>
      </c>
      <c r="H44" s="42">
        <f t="shared" si="2"/>
        <v>57.912100000000017</v>
      </c>
      <c r="I44" s="42">
        <f t="shared" si="2"/>
        <v>57.456400000000002</v>
      </c>
      <c r="J44" s="42">
        <f t="shared" si="2"/>
        <v>57.153599999999983</v>
      </c>
      <c r="K44" s="42">
        <f t="shared" si="2"/>
        <v>58.369599999999984</v>
      </c>
      <c r="L44" s="42">
        <f t="shared" si="2"/>
        <v>59.598399999999984</v>
      </c>
      <c r="M44" s="42">
        <f t="shared" si="2"/>
        <v>62.568100000000001</v>
      </c>
      <c r="N44" s="42">
        <f t="shared" si="2"/>
        <v>65.448100000000025</v>
      </c>
      <c r="O44" s="42">
        <f t="shared" si="2"/>
        <v>68.227599999999995</v>
      </c>
      <c r="P44" s="42">
        <f t="shared" si="2"/>
        <v>72.59039999999996</v>
      </c>
      <c r="Q44" s="42">
        <f t="shared" si="2"/>
        <v>75.168899999999994</v>
      </c>
      <c r="R44" s="42">
        <f t="shared" si="2"/>
        <v>79.20999999999998</v>
      </c>
      <c r="S44" s="42">
        <f t="shared" si="2"/>
        <v>82.992099999999994</v>
      </c>
      <c r="T44" s="42">
        <f t="shared" si="2"/>
        <v>84.824100000000016</v>
      </c>
      <c r="U44" s="42">
        <f t="shared" si="2"/>
        <v>88.172099999999972</v>
      </c>
      <c r="V44" s="42">
        <f t="shared" si="2"/>
        <v>89.302500000000023</v>
      </c>
      <c r="W44" s="42">
        <f t="shared" si="2"/>
        <v>91.968099999999993</v>
      </c>
      <c r="X44" s="42">
        <f t="shared" si="2"/>
        <v>92.544400000000024</v>
      </c>
      <c r="Y44" s="42">
        <f t="shared" si="2"/>
        <v>92.929599999999979</v>
      </c>
      <c r="Z44" s="42">
        <f t="shared" si="2"/>
        <v>93.315600000000003</v>
      </c>
      <c r="AA44" s="42">
        <f t="shared" si="2"/>
        <v>91.776399999999995</v>
      </c>
      <c r="AB44" s="42">
        <f t="shared" si="2"/>
        <v>90.060100000000006</v>
      </c>
      <c r="AC44" s="42">
        <f t="shared" si="2"/>
        <v>86.676099999999977</v>
      </c>
      <c r="AD44" s="42">
        <f t="shared" si="2"/>
        <v>81.721599999999981</v>
      </c>
      <c r="AE44" s="42">
        <f t="shared" si="2"/>
        <v>75.689999999999984</v>
      </c>
      <c r="AF44" s="42">
        <f t="shared" si="2"/>
        <v>68.889999999999986</v>
      </c>
      <c r="AG44" s="42">
        <f t="shared" si="2"/>
        <v>62.410000000000004</v>
      </c>
      <c r="AH44" s="42">
        <f t="shared" si="2"/>
        <v>56.250000000000028</v>
      </c>
      <c r="AI44" s="42">
        <f t="shared" si="2"/>
        <v>49</v>
      </c>
      <c r="AJ44" s="42">
        <f t="shared" si="2"/>
        <v>43.560000000000016</v>
      </c>
      <c r="AK44" s="42">
        <f t="shared" si="2"/>
        <v>38.439999999999991</v>
      </c>
      <c r="AL44" s="42">
        <f t="shared" si="2"/>
        <v>34.810000000000024</v>
      </c>
      <c r="AM44" s="42">
        <f t="shared" si="2"/>
        <v>31.360000000000017</v>
      </c>
      <c r="AN44" s="42">
        <f t="shared" si="2"/>
        <v>28.090000000000007</v>
      </c>
      <c r="AO44" s="42">
        <f t="shared" si="2"/>
        <v>26.010000000000016</v>
      </c>
      <c r="AP44" s="42">
        <f t="shared" si="2"/>
        <v>24.010000000000005</v>
      </c>
      <c r="AQ44" s="42">
        <f t="shared" si="2"/>
        <v>22.090000000000011</v>
      </c>
      <c r="AR44" s="42">
        <f t="shared" si="2"/>
        <v>21.160000000000014</v>
      </c>
      <c r="AS44" s="42">
        <f t="shared" si="2"/>
        <v>20.25</v>
      </c>
      <c r="AT44" s="42">
        <f t="shared" si="2"/>
        <v>18.490000000000006</v>
      </c>
      <c r="AU44" s="42">
        <f t="shared" si="2"/>
        <v>16.809999999999999</v>
      </c>
      <c r="AV44" s="42">
        <f t="shared" si="2"/>
        <v>16</v>
      </c>
      <c r="AW44" s="42">
        <f t="shared" si="2"/>
        <v>15.209999999999988</v>
      </c>
      <c r="AX44" s="42">
        <f t="shared" si="2"/>
        <v>13.689999999999994</v>
      </c>
      <c r="AY44" s="42">
        <f t="shared" si="2"/>
        <v>12.959999999999997</v>
      </c>
      <c r="AZ44" s="42">
        <f t="shared" si="2"/>
        <v>12.25</v>
      </c>
      <c r="BA44" s="42">
        <f t="shared" si="2"/>
        <v>11.55999999999999</v>
      </c>
      <c r="BB44" s="42">
        <f t="shared" si="2"/>
        <v>10.239999999999995</v>
      </c>
      <c r="BC44" s="42">
        <f t="shared" si="2"/>
        <v>10.240000000000007</v>
      </c>
      <c r="BD44" s="42">
        <f t="shared" si="2"/>
        <v>9</v>
      </c>
      <c r="BE44" s="42">
        <f t="shared" si="2"/>
        <v>7.8400000000000043</v>
      </c>
      <c r="BF44" s="42">
        <f t="shared" si="2"/>
        <v>7.2899999999999965</v>
      </c>
      <c r="BG44" s="42">
        <f t="shared" si="2"/>
        <v>6.1009000000000029</v>
      </c>
      <c r="BH44" s="42">
        <f t="shared" si="2"/>
        <v>5.1983999999999968</v>
      </c>
      <c r="BI44" s="42">
        <f t="shared" si="2"/>
        <v>3.960099999999994</v>
      </c>
      <c r="BJ44" s="42">
        <f t="shared" si="2"/>
        <v>3.2761000000000018</v>
      </c>
      <c r="BK44" s="42">
        <f t="shared" si="2"/>
        <v>2.6243999999999974</v>
      </c>
      <c r="BL44" s="42">
        <f t="shared" si="2"/>
        <v>2.0164</v>
      </c>
      <c r="BM44" s="42">
        <f t="shared" si="2"/>
        <v>1.7424000000000008</v>
      </c>
      <c r="BN44" s="42">
        <f t="shared" si="2"/>
        <v>1.4400000000000026</v>
      </c>
      <c r="BO44" s="42">
        <f t="shared" si="2"/>
        <v>1.3688999999999998</v>
      </c>
      <c r="BP44" s="42">
        <f t="shared" si="2"/>
        <v>1.4884000000000015</v>
      </c>
      <c r="BQ44" s="42">
        <f t="shared" si="2"/>
        <v>1.5625</v>
      </c>
      <c r="BR44" s="42">
        <f t="shared" si="2"/>
        <v>1.8496000000000032</v>
      </c>
      <c r="BS44" s="42">
        <f t="shared" ref="BS44:DA44" si="3">IF(ISNUMBER(FIND("R",$B$17)),(BS18-BS1)^2,(BS17-BS1)^2)</f>
        <v>2.1024999999999978</v>
      </c>
      <c r="BT44" s="42">
        <f t="shared" si="3"/>
        <v>2.9584000000000024</v>
      </c>
      <c r="BU44" s="42">
        <f t="shared" si="3"/>
        <v>3.9204000000000017</v>
      </c>
      <c r="BV44" s="42">
        <f t="shared" si="3"/>
        <v>5.4289000000000005</v>
      </c>
      <c r="BW44" s="42">
        <f t="shared" si="3"/>
        <v>7.1288999999999998</v>
      </c>
      <c r="BX44" s="42">
        <f t="shared" si="3"/>
        <v>9</v>
      </c>
      <c r="BY44" s="42">
        <f t="shared" si="3"/>
        <v>11.1556</v>
      </c>
      <c r="BZ44" s="42">
        <f t="shared" si="3"/>
        <v>13.4689</v>
      </c>
      <c r="CA44" s="42">
        <f t="shared" si="3"/>
        <v>16.080099999999998</v>
      </c>
      <c r="CB44" s="42">
        <f t="shared" si="3"/>
        <v>18.147600000000015</v>
      </c>
      <c r="CC44" s="42">
        <f t="shared" si="3"/>
        <v>20.3401</v>
      </c>
      <c r="CD44" s="42">
        <f t="shared" si="3"/>
        <v>22.752899999999997</v>
      </c>
      <c r="CE44" s="42">
        <f t="shared" si="3"/>
        <v>24.304899999999996</v>
      </c>
      <c r="CF44" s="42">
        <f t="shared" si="3"/>
        <v>26.112100000000012</v>
      </c>
      <c r="CG44" s="42">
        <f t="shared" si="3"/>
        <v>26.832399999999996</v>
      </c>
      <c r="CH44" s="42">
        <f t="shared" si="3"/>
        <v>27.667599999999997</v>
      </c>
      <c r="CI44" s="42">
        <f t="shared" si="3"/>
        <v>28.515599999999999</v>
      </c>
      <c r="CJ44" s="42">
        <f t="shared" si="3"/>
        <v>29.3764</v>
      </c>
      <c r="CK44" s="42">
        <f t="shared" si="3"/>
        <v>30.140100000000004</v>
      </c>
      <c r="CL44" s="42">
        <f t="shared" si="3"/>
        <v>31.024900000000002</v>
      </c>
      <c r="CM44" s="42">
        <f t="shared" si="3"/>
        <v>32.832900000000002</v>
      </c>
      <c r="CN44" s="42">
        <f t="shared" si="3"/>
        <v>33.639999999999986</v>
      </c>
      <c r="CO44" s="42">
        <f t="shared" si="3"/>
        <v>35.521600000000014</v>
      </c>
      <c r="CP44" s="42">
        <f t="shared" si="3"/>
        <v>36.120100000000001</v>
      </c>
      <c r="CQ44" s="42">
        <f t="shared" si="3"/>
        <v>38.439999999999991</v>
      </c>
      <c r="CR44" s="42">
        <f t="shared" si="3"/>
        <v>39.689999999999984</v>
      </c>
      <c r="CS44" s="42">
        <f t="shared" si="3"/>
        <v>42.250000000000021</v>
      </c>
      <c r="CT44" s="42">
        <f t="shared" si="3"/>
        <v>43.560000000000016</v>
      </c>
      <c r="CU44" s="42">
        <f t="shared" si="3"/>
        <v>46.240000000000009</v>
      </c>
      <c r="CV44" s="42">
        <f t="shared" si="3"/>
        <v>49</v>
      </c>
      <c r="CW44" s="42">
        <f t="shared" si="3"/>
        <v>50.409999999999968</v>
      </c>
      <c r="CX44" s="42">
        <f t="shared" si="3"/>
        <v>53.290000000000013</v>
      </c>
      <c r="CY44" s="42">
        <f t="shared" si="3"/>
        <v>56.25</v>
      </c>
      <c r="CZ44" s="42">
        <f t="shared" si="3"/>
        <v>59.289999999999992</v>
      </c>
      <c r="DA44" s="42">
        <f t="shared" si="3"/>
        <v>60.840000000000011</v>
      </c>
    </row>
    <row r="45" spans="1:105" x14ac:dyDescent="0.2">
      <c r="B45" t="s">
        <v>10</v>
      </c>
      <c r="E45" s="42">
        <f>IF(ISNUMBER(FIND("R",$B$17)),(E19-E2)^2,(E20-E2)^2)</f>
        <v>11.560000000000015</v>
      </c>
      <c r="F45" s="42">
        <f>IF(ISNUMBER(FIND("R",$B$17)),(F19-F2)^2,(F20-F2)^2)</f>
        <v>11.55999999999999</v>
      </c>
      <c r="G45" s="42">
        <f t="shared" ref="G45:BR45" si="4">IF(ISNUMBER(FIND("R",$B$17)),(G19-G2)^2,(G20-G2)^2)</f>
        <v>11.55999999999999</v>
      </c>
      <c r="H45" s="42">
        <f t="shared" si="4"/>
        <v>12.249999999999975</v>
      </c>
      <c r="I45" s="42">
        <f t="shared" si="4"/>
        <v>10.239999999999974</v>
      </c>
      <c r="J45" s="42">
        <f t="shared" si="4"/>
        <v>7.8400000000000043</v>
      </c>
      <c r="K45" s="42">
        <f t="shared" si="4"/>
        <v>4</v>
      </c>
      <c r="L45" s="42">
        <f t="shared" si="4"/>
        <v>0.64000000000000112</v>
      </c>
      <c r="M45" s="42">
        <f t="shared" si="4"/>
        <v>0.25</v>
      </c>
      <c r="N45" s="42">
        <f t="shared" si="4"/>
        <v>3.2400000000000024</v>
      </c>
      <c r="O45" s="42">
        <f t="shared" si="4"/>
        <v>9.6100000000000083</v>
      </c>
      <c r="P45" s="42">
        <f t="shared" si="4"/>
        <v>16.810000000000013</v>
      </c>
      <c r="Q45" s="42">
        <f t="shared" si="4"/>
        <v>23.040000000000006</v>
      </c>
      <c r="R45" s="42">
        <f t="shared" si="4"/>
        <v>26.010000000000016</v>
      </c>
      <c r="S45" s="42">
        <f t="shared" si="4"/>
        <v>26.010000000000016</v>
      </c>
      <c r="T45" s="42">
        <f t="shared" si="4"/>
        <v>25</v>
      </c>
      <c r="U45" s="42">
        <f t="shared" si="4"/>
        <v>21.159999999999997</v>
      </c>
      <c r="V45" s="42">
        <f t="shared" si="4"/>
        <v>16.809999999999981</v>
      </c>
      <c r="W45" s="42">
        <f t="shared" si="4"/>
        <v>12.959999999999997</v>
      </c>
      <c r="X45" s="42">
        <f t="shared" si="4"/>
        <v>9.6100000000000083</v>
      </c>
      <c r="Y45" s="42">
        <f t="shared" si="4"/>
        <v>6.25</v>
      </c>
      <c r="Z45" s="42">
        <f t="shared" si="4"/>
        <v>3.6100000000000012</v>
      </c>
      <c r="AA45" s="42">
        <f t="shared" si="4"/>
        <v>1.4399999999999984</v>
      </c>
      <c r="AB45" s="42">
        <f t="shared" si="4"/>
        <v>0.25</v>
      </c>
      <c r="AC45" s="42">
        <f t="shared" si="4"/>
        <v>3.9999999999999716E-2</v>
      </c>
      <c r="AD45" s="42">
        <f t="shared" si="4"/>
        <v>1</v>
      </c>
      <c r="AE45" s="42">
        <f t="shared" si="4"/>
        <v>3.2040999999999968</v>
      </c>
      <c r="AF45" s="42">
        <f t="shared" si="4"/>
        <v>7.1288999999999998</v>
      </c>
      <c r="AG45" s="42">
        <f t="shared" si="4"/>
        <v>12.531600000000001</v>
      </c>
      <c r="AH45" s="42">
        <f t="shared" si="4"/>
        <v>19.4481</v>
      </c>
      <c r="AI45" s="42">
        <f t="shared" si="4"/>
        <v>27.878399999999992</v>
      </c>
      <c r="AJ45" s="42">
        <f t="shared" si="4"/>
        <v>37.699600000000004</v>
      </c>
      <c r="AK45" s="42">
        <f t="shared" si="4"/>
        <v>48.860100000000003</v>
      </c>
      <c r="AL45" s="42">
        <f t="shared" si="4"/>
        <v>60.528400000000019</v>
      </c>
      <c r="AM45" s="42">
        <f t="shared" si="4"/>
        <v>72.760899999999992</v>
      </c>
      <c r="AN45" s="42">
        <f t="shared" si="4"/>
        <v>85.00839999999998</v>
      </c>
      <c r="AO45" s="42">
        <f t="shared" si="4"/>
        <v>96.825599999999994</v>
      </c>
      <c r="AP45" s="42">
        <f t="shared" si="4"/>
        <v>108.3681</v>
      </c>
      <c r="AQ45" s="42">
        <f t="shared" si="4"/>
        <v>119.02810000000001</v>
      </c>
      <c r="AR45" s="42">
        <f t="shared" si="4"/>
        <v>128.59559999999999</v>
      </c>
      <c r="AS45" s="42">
        <f t="shared" si="4"/>
        <v>136.88999999999999</v>
      </c>
      <c r="AT45" s="42">
        <f t="shared" si="4"/>
        <v>143.76009999999999</v>
      </c>
      <c r="AU45" s="42">
        <f t="shared" si="4"/>
        <v>148.83999999999997</v>
      </c>
      <c r="AV45" s="42">
        <f t="shared" si="4"/>
        <v>152.2756</v>
      </c>
      <c r="AW45" s="42">
        <f t="shared" si="4"/>
        <v>153.76000000000002</v>
      </c>
      <c r="AX45" s="42">
        <f t="shared" si="4"/>
        <v>153.76000000000002</v>
      </c>
      <c r="AY45" s="42">
        <f t="shared" si="4"/>
        <v>151.29000000000002</v>
      </c>
      <c r="AZ45" s="42">
        <f t="shared" si="4"/>
        <v>147.6225</v>
      </c>
      <c r="BA45" s="42">
        <f t="shared" si="4"/>
        <v>141.84810000000002</v>
      </c>
      <c r="BB45" s="42">
        <f t="shared" si="4"/>
        <v>135.02439999999999</v>
      </c>
      <c r="BC45" s="42">
        <f t="shared" si="4"/>
        <v>127.01289999999999</v>
      </c>
      <c r="BD45" s="42">
        <f t="shared" si="4"/>
        <v>117.7225</v>
      </c>
      <c r="BE45" s="42">
        <f t="shared" si="4"/>
        <v>107.12249999999999</v>
      </c>
      <c r="BF45" s="42">
        <f t="shared" si="4"/>
        <v>95.257600000000025</v>
      </c>
      <c r="BG45" s="42">
        <f t="shared" si="4"/>
        <v>81.721600000000024</v>
      </c>
      <c r="BH45" s="42">
        <f t="shared" si="4"/>
        <v>66.748899999999992</v>
      </c>
      <c r="BI45" s="42">
        <f t="shared" si="4"/>
        <v>50.694400000000002</v>
      </c>
      <c r="BJ45" s="42">
        <f t="shared" si="4"/>
        <v>34.574399999999997</v>
      </c>
      <c r="BK45" s="42">
        <f t="shared" si="4"/>
        <v>19.802500000000002</v>
      </c>
      <c r="BL45" s="42">
        <f t="shared" si="4"/>
        <v>8.2943999999999996</v>
      </c>
      <c r="BM45" s="42">
        <f t="shared" si="4"/>
        <v>1.3924000000000003</v>
      </c>
      <c r="BN45" s="42">
        <f t="shared" si="4"/>
        <v>0.38440000000000013</v>
      </c>
      <c r="BO45" s="42">
        <f t="shared" si="4"/>
        <v>6.1504000000000003</v>
      </c>
      <c r="BP45" s="42">
        <f t="shared" si="4"/>
        <v>19.184400000000007</v>
      </c>
      <c r="BQ45" s="42">
        <f t="shared" si="4"/>
        <v>39.69</v>
      </c>
      <c r="BR45" s="42">
        <f t="shared" si="4"/>
        <v>67.732900000000001</v>
      </c>
      <c r="BS45" s="42">
        <f t="shared" ref="BS45:DA45" si="5">IF(ISNUMBER(FIND("R",$B$17)),(BS19-BS2)^2,(BS20-BS2)^2)</f>
        <v>102.81960000000001</v>
      </c>
      <c r="BT45" s="42">
        <f t="shared" si="5"/>
        <v>142.56359999999998</v>
      </c>
      <c r="BU45" s="42">
        <f t="shared" si="5"/>
        <v>187.68999999999997</v>
      </c>
      <c r="BV45" s="42">
        <f t="shared" si="5"/>
        <v>236.54440000000002</v>
      </c>
      <c r="BW45" s="42">
        <f t="shared" si="5"/>
        <v>280.89759999999995</v>
      </c>
      <c r="BX45" s="42">
        <f t="shared" si="5"/>
        <v>324.36009999999993</v>
      </c>
      <c r="BY45" s="42">
        <f t="shared" si="5"/>
        <v>357.5881</v>
      </c>
      <c r="BZ45" s="42">
        <f t="shared" si="5"/>
        <v>382.59360000000009</v>
      </c>
      <c r="CA45" s="42">
        <f t="shared" si="5"/>
        <v>398.0025</v>
      </c>
      <c r="CB45" s="42">
        <f t="shared" si="5"/>
        <v>399.60009999999994</v>
      </c>
      <c r="CC45" s="42">
        <f t="shared" si="5"/>
        <v>392.43609999999995</v>
      </c>
      <c r="CD45" s="42">
        <f t="shared" si="5"/>
        <v>376.35999999999996</v>
      </c>
      <c r="CE45" s="42">
        <f t="shared" si="5"/>
        <v>349.69000000000011</v>
      </c>
      <c r="CF45" s="42">
        <f t="shared" si="5"/>
        <v>316.84000000000003</v>
      </c>
      <c r="CG45" s="42">
        <f t="shared" si="5"/>
        <v>278.8900000000001</v>
      </c>
      <c r="CH45" s="42">
        <f t="shared" si="5"/>
        <v>237.16000000000003</v>
      </c>
      <c r="CI45" s="42">
        <f t="shared" si="5"/>
        <v>193.21000000000006</v>
      </c>
      <c r="CJ45" s="42">
        <f t="shared" si="5"/>
        <v>148.83999999999997</v>
      </c>
      <c r="CK45" s="42">
        <f t="shared" si="5"/>
        <v>110.25</v>
      </c>
      <c r="CL45" s="42">
        <f t="shared" si="5"/>
        <v>77.440000000000012</v>
      </c>
      <c r="CM45" s="42">
        <f t="shared" si="5"/>
        <v>49</v>
      </c>
      <c r="CN45" s="42">
        <f t="shared" si="5"/>
        <v>28.090000000000007</v>
      </c>
      <c r="CO45" s="42">
        <f t="shared" si="5"/>
        <v>13.689999999999994</v>
      </c>
      <c r="CP45" s="42">
        <f t="shared" si="5"/>
        <v>5.2899999999999867</v>
      </c>
      <c r="CQ45" s="42">
        <f t="shared" si="5"/>
        <v>1.4399999999999984</v>
      </c>
      <c r="CR45" s="42">
        <f t="shared" si="5"/>
        <v>9.0000000000000427E-2</v>
      </c>
      <c r="CS45" s="42">
        <f t="shared" si="5"/>
        <v>3.9999999999999716E-2</v>
      </c>
      <c r="CT45" s="42">
        <f t="shared" si="5"/>
        <v>0.15999999999999887</v>
      </c>
      <c r="CU45" s="42">
        <f t="shared" si="5"/>
        <v>3.9999999999999716E-2</v>
      </c>
      <c r="CV45" s="42">
        <f t="shared" si="5"/>
        <v>1.0000000000000285E-2</v>
      </c>
      <c r="CW45" s="42">
        <f t="shared" si="5"/>
        <v>0.35999999999999743</v>
      </c>
      <c r="CX45" s="42">
        <f t="shared" si="5"/>
        <v>1.4399999999999984</v>
      </c>
      <c r="CY45" s="42">
        <f t="shared" si="5"/>
        <v>2.5599999999999934</v>
      </c>
      <c r="CZ45" s="42">
        <f t="shared" si="5"/>
        <v>3.6100000000000083</v>
      </c>
      <c r="DA45" s="42">
        <f t="shared" si="5"/>
        <v>3.6099999999999945</v>
      </c>
    </row>
    <row r="46" spans="1:105" x14ac:dyDescent="0.2">
      <c r="B46" t="s">
        <v>9</v>
      </c>
      <c r="E46" s="42">
        <f>IF(ISNUMBER(FIND("R",$B$17)),(E20-E2)^2,(E19-E2)^2)</f>
        <v>10.239999999999995</v>
      </c>
      <c r="F46" s="42">
        <f>IF(ISNUMBER(FIND("R",$B$17)),(F20-F2)^2,(F19-F2)^2)</f>
        <v>12.96000000000001</v>
      </c>
      <c r="G46" s="42">
        <f t="shared" ref="G46:BR46" si="6">IF(ISNUMBER(FIND("R",$B$17)),(G20-G2)^2,(G19-G2)^2)</f>
        <v>16</v>
      </c>
      <c r="H46" s="42">
        <f t="shared" si="6"/>
        <v>20.25</v>
      </c>
      <c r="I46" s="42">
        <f t="shared" si="6"/>
        <v>27.040000000000031</v>
      </c>
      <c r="J46" s="42">
        <f t="shared" si="6"/>
        <v>37.210000000000015</v>
      </c>
      <c r="K46" s="42">
        <f t="shared" si="6"/>
        <v>49</v>
      </c>
      <c r="L46" s="42">
        <f t="shared" si="6"/>
        <v>60.839999999999954</v>
      </c>
      <c r="M46" s="42">
        <f t="shared" si="6"/>
        <v>68.890000000000015</v>
      </c>
      <c r="N46" s="42">
        <f t="shared" si="6"/>
        <v>72.25</v>
      </c>
      <c r="O46" s="42">
        <f t="shared" si="6"/>
        <v>68.890000000000015</v>
      </c>
      <c r="P46" s="42">
        <f t="shared" si="6"/>
        <v>64</v>
      </c>
      <c r="Q46" s="42">
        <f t="shared" si="6"/>
        <v>54.760000000000034</v>
      </c>
      <c r="R46" s="42">
        <f t="shared" si="6"/>
        <v>44.890000000000036</v>
      </c>
      <c r="S46" s="42">
        <f t="shared" si="6"/>
        <v>36</v>
      </c>
      <c r="T46" s="42">
        <f t="shared" si="6"/>
        <v>28.090000000000007</v>
      </c>
      <c r="U46" s="42">
        <f t="shared" si="6"/>
        <v>21.159999999999997</v>
      </c>
      <c r="V46" s="42">
        <f t="shared" si="6"/>
        <v>15.209999999999988</v>
      </c>
      <c r="W46" s="42">
        <f t="shared" si="6"/>
        <v>9.6099999999999977</v>
      </c>
      <c r="X46" s="42">
        <f t="shared" si="6"/>
        <v>6.2500000000000089</v>
      </c>
      <c r="Y46" s="42">
        <f t="shared" si="6"/>
        <v>3.2400000000000024</v>
      </c>
      <c r="Z46" s="42">
        <f t="shared" si="6"/>
        <v>1.4400000000000026</v>
      </c>
      <c r="AA46" s="42">
        <f t="shared" si="6"/>
        <v>0.3599999999999996</v>
      </c>
      <c r="AB46" s="42">
        <f t="shared" si="6"/>
        <v>3.9999999999999716E-2</v>
      </c>
      <c r="AC46" s="42">
        <f t="shared" si="6"/>
        <v>3.9999999999999716E-2</v>
      </c>
      <c r="AD46" s="42">
        <f t="shared" si="6"/>
        <v>0.3599999999999996</v>
      </c>
      <c r="AE46" s="42">
        <f t="shared" si="6"/>
        <v>0.62409999999999866</v>
      </c>
      <c r="AF46" s="42">
        <f t="shared" si="6"/>
        <v>1.0608999999999986</v>
      </c>
      <c r="AG46" s="42">
        <f t="shared" si="6"/>
        <v>1.416100000000001</v>
      </c>
      <c r="AH46" s="42">
        <f t="shared" si="6"/>
        <v>1.7689000000000001</v>
      </c>
      <c r="AI46" s="42">
        <f t="shared" si="6"/>
        <v>2.1608999999999994</v>
      </c>
      <c r="AJ46" s="42">
        <f t="shared" si="6"/>
        <v>2.6244000000000018</v>
      </c>
      <c r="AK46" s="42">
        <f t="shared" si="6"/>
        <v>3.1683999999999992</v>
      </c>
      <c r="AL46" s="42">
        <f t="shared" si="6"/>
        <v>3.9600999999999993</v>
      </c>
      <c r="AM46" s="42">
        <f t="shared" si="6"/>
        <v>5.1075999999999988</v>
      </c>
      <c r="AN46" s="42">
        <f t="shared" si="6"/>
        <v>6.6564000000000005</v>
      </c>
      <c r="AO46" s="42">
        <f t="shared" si="6"/>
        <v>8.7615999999999996</v>
      </c>
      <c r="AP46" s="42">
        <f t="shared" si="6"/>
        <v>11.492100000000001</v>
      </c>
      <c r="AQ46" s="42">
        <f t="shared" si="6"/>
        <v>14.822499999999998</v>
      </c>
      <c r="AR46" s="42">
        <f t="shared" si="6"/>
        <v>18.662400000000002</v>
      </c>
      <c r="AS46" s="42">
        <f t="shared" si="6"/>
        <v>22.944099999999999</v>
      </c>
      <c r="AT46" s="42">
        <f t="shared" si="6"/>
        <v>27.457600000000003</v>
      </c>
      <c r="AU46" s="42">
        <f t="shared" si="6"/>
        <v>31.922499999999992</v>
      </c>
      <c r="AV46" s="42">
        <f t="shared" si="6"/>
        <v>36</v>
      </c>
      <c r="AW46" s="42">
        <f t="shared" si="6"/>
        <v>39.564100000000003</v>
      </c>
      <c r="AX46" s="42">
        <f t="shared" si="6"/>
        <v>42.25</v>
      </c>
      <c r="AY46" s="42">
        <f t="shared" si="6"/>
        <v>43.296399999999998</v>
      </c>
      <c r="AZ46" s="42">
        <f t="shared" si="6"/>
        <v>42.902499999999996</v>
      </c>
      <c r="BA46" s="42">
        <f t="shared" si="6"/>
        <v>40.44959999999999</v>
      </c>
      <c r="BB46" s="42">
        <f t="shared" si="6"/>
        <v>36.240399999999994</v>
      </c>
      <c r="BC46" s="42">
        <f t="shared" si="6"/>
        <v>30.25</v>
      </c>
      <c r="BD46" s="42">
        <f t="shared" si="6"/>
        <v>22.848399999999994</v>
      </c>
      <c r="BE46" s="42">
        <f t="shared" si="6"/>
        <v>14.822499999999998</v>
      </c>
      <c r="BF46" s="42">
        <f t="shared" si="6"/>
        <v>7.3441000000000045</v>
      </c>
      <c r="BG46" s="42">
        <f t="shared" si="6"/>
        <v>1.7955999999999996</v>
      </c>
      <c r="BH46" s="42">
        <f t="shared" si="6"/>
        <v>5.7600000000000103E-2</v>
      </c>
      <c r="BI46" s="42">
        <f t="shared" si="6"/>
        <v>4.0804000000000018</v>
      </c>
      <c r="BJ46" s="42">
        <f t="shared" si="6"/>
        <v>15.920099999999994</v>
      </c>
      <c r="BK46" s="42">
        <f t="shared" si="6"/>
        <v>37.209999999999994</v>
      </c>
      <c r="BL46" s="42">
        <f t="shared" si="6"/>
        <v>69.555599999999998</v>
      </c>
      <c r="BM46" s="42">
        <f t="shared" si="6"/>
        <v>111.51359999999997</v>
      </c>
      <c r="BN46" s="42">
        <f t="shared" si="6"/>
        <v>166.66810000000001</v>
      </c>
      <c r="BO46" s="42">
        <f t="shared" si="6"/>
        <v>230.4324</v>
      </c>
      <c r="BP46" s="42">
        <f t="shared" si="6"/>
        <v>304.15360000000004</v>
      </c>
      <c r="BQ46" s="42">
        <f t="shared" si="6"/>
        <v>386.51560000000001</v>
      </c>
      <c r="BR46" s="42">
        <f t="shared" si="6"/>
        <v>467.42439999999988</v>
      </c>
      <c r="BS46" s="42">
        <f t="shared" ref="BS46:DA46" si="7">IF(ISNUMBER(FIND("R",$B$17)),(BS20-BS2)^2,(BS19-BS2)^2)</f>
        <v>552.25</v>
      </c>
      <c r="BT46" s="42">
        <f t="shared" si="7"/>
        <v>630.0100000000001</v>
      </c>
      <c r="BU46" s="42">
        <f t="shared" si="7"/>
        <v>702.25</v>
      </c>
      <c r="BV46" s="42">
        <f t="shared" si="7"/>
        <v>772.84</v>
      </c>
      <c r="BW46" s="42">
        <f t="shared" si="7"/>
        <v>825.41289999999981</v>
      </c>
      <c r="BX46" s="42">
        <f t="shared" si="7"/>
        <v>870.84009999999989</v>
      </c>
      <c r="BY46" s="42">
        <f t="shared" si="7"/>
        <v>894.60810000000004</v>
      </c>
      <c r="BZ46" s="42">
        <f t="shared" si="7"/>
        <v>901.20039999999995</v>
      </c>
      <c r="CA46" s="42">
        <f t="shared" si="7"/>
        <v>889.82889999999986</v>
      </c>
      <c r="CB46" s="42">
        <f t="shared" si="7"/>
        <v>859.07609999999988</v>
      </c>
      <c r="CC46" s="42">
        <f t="shared" si="7"/>
        <v>817.38810000000001</v>
      </c>
      <c r="CD46" s="42">
        <f t="shared" si="7"/>
        <v>769.50759999999991</v>
      </c>
      <c r="CE46" s="42">
        <f t="shared" si="7"/>
        <v>711.28890000000013</v>
      </c>
      <c r="CF46" s="42">
        <f t="shared" si="7"/>
        <v>648.21160000000009</v>
      </c>
      <c r="CG46" s="42">
        <f t="shared" si="7"/>
        <v>578.40250000000003</v>
      </c>
      <c r="CH46" s="42">
        <f t="shared" si="7"/>
        <v>496.39840000000004</v>
      </c>
      <c r="CI46" s="42">
        <f t="shared" si="7"/>
        <v>408.04000000000013</v>
      </c>
      <c r="CJ46" s="42">
        <f t="shared" si="7"/>
        <v>316.84000000000003</v>
      </c>
      <c r="CK46" s="42">
        <f t="shared" si="7"/>
        <v>228.01000000000005</v>
      </c>
      <c r="CL46" s="42">
        <f t="shared" si="7"/>
        <v>148.83999999999997</v>
      </c>
      <c r="CM46" s="42">
        <f t="shared" si="7"/>
        <v>84.639999999999986</v>
      </c>
      <c r="CN46" s="42">
        <f t="shared" si="7"/>
        <v>37.210000000000015</v>
      </c>
      <c r="CO46" s="42">
        <f t="shared" si="7"/>
        <v>10.239999999999995</v>
      </c>
      <c r="CP46" s="42">
        <f t="shared" si="7"/>
        <v>0.48999999999999899</v>
      </c>
      <c r="CQ46" s="42">
        <f t="shared" si="7"/>
        <v>2.2499999999999893</v>
      </c>
      <c r="CR46" s="42">
        <f t="shared" si="7"/>
        <v>9.6100000000000083</v>
      </c>
      <c r="CS46" s="42">
        <f t="shared" si="7"/>
        <v>15.209999999999988</v>
      </c>
      <c r="CT46" s="42">
        <f t="shared" si="7"/>
        <v>17.639999999999993</v>
      </c>
      <c r="CU46" s="42">
        <f t="shared" si="7"/>
        <v>14.440000000000005</v>
      </c>
      <c r="CV46" s="42">
        <f t="shared" si="7"/>
        <v>9.6100000000000083</v>
      </c>
      <c r="CW46" s="42">
        <f t="shared" si="7"/>
        <v>4</v>
      </c>
      <c r="CX46" s="42">
        <f t="shared" si="7"/>
        <v>1</v>
      </c>
      <c r="CY46" s="42">
        <f t="shared" si="7"/>
        <v>1.0000000000000285E-2</v>
      </c>
      <c r="CZ46" s="42">
        <f t="shared" si="7"/>
        <v>0.25</v>
      </c>
      <c r="DA46" s="42">
        <f t="shared" si="7"/>
        <v>1</v>
      </c>
    </row>
    <row r="47" spans="1:105" x14ac:dyDescent="0.2">
      <c r="B47" t="s">
        <v>12</v>
      </c>
      <c r="E47" s="42">
        <f>IF(ISNUMBER(FIND("R",$B$17)),(E21-E3)^2,(E22-E3)^2)</f>
        <v>55.950400000000009</v>
      </c>
      <c r="F47" s="42">
        <f>IF(ISNUMBER(FIND("R",$B$17)),(F21-F3)^2,(F22-F3)^2)</f>
        <v>45.024100000000011</v>
      </c>
      <c r="G47" s="42">
        <f t="shared" ref="G47:BR47" si="8">IF(ISNUMBER(FIND("R",$B$17)),(G21-G3)^2,(G22-G3)^2)</f>
        <v>41.731600000000014</v>
      </c>
      <c r="H47" s="42">
        <f t="shared" si="8"/>
        <v>42.249999999999986</v>
      </c>
      <c r="I47" s="42">
        <f t="shared" si="8"/>
        <v>40.960000000000008</v>
      </c>
      <c r="J47" s="42">
        <f t="shared" si="8"/>
        <v>35.164899999999996</v>
      </c>
      <c r="K47" s="42">
        <f t="shared" si="8"/>
        <v>23.040000000000006</v>
      </c>
      <c r="L47" s="42">
        <f t="shared" si="8"/>
        <v>8.4100000000000019</v>
      </c>
      <c r="M47" s="42">
        <f t="shared" si="8"/>
        <v>0.25</v>
      </c>
      <c r="N47" s="42">
        <f t="shared" si="8"/>
        <v>4.4099999999999984</v>
      </c>
      <c r="O47" s="42">
        <f t="shared" si="8"/>
        <v>21.996099999999995</v>
      </c>
      <c r="P47" s="42">
        <f t="shared" si="8"/>
        <v>47.334400000000009</v>
      </c>
      <c r="Q47" s="42">
        <f t="shared" si="8"/>
        <v>75.516099999999994</v>
      </c>
      <c r="R47" s="42">
        <f t="shared" si="8"/>
        <v>99.400899999999979</v>
      </c>
      <c r="S47" s="42">
        <f t="shared" si="8"/>
        <v>115.77759999999999</v>
      </c>
      <c r="T47" s="42">
        <f t="shared" si="8"/>
        <v>126.11290000000001</v>
      </c>
      <c r="U47" s="42">
        <f t="shared" si="8"/>
        <v>128.82249999999999</v>
      </c>
      <c r="V47" s="42">
        <f t="shared" si="8"/>
        <v>129.96</v>
      </c>
      <c r="W47" s="42">
        <f t="shared" si="8"/>
        <v>127.46409999999999</v>
      </c>
      <c r="X47" s="42">
        <f t="shared" si="8"/>
        <v>122.32360000000001</v>
      </c>
      <c r="Y47" s="42">
        <f t="shared" si="8"/>
        <v>116.63999999999997</v>
      </c>
      <c r="Z47" s="42">
        <f t="shared" si="8"/>
        <v>109.83040000000001</v>
      </c>
      <c r="AA47" s="42">
        <f t="shared" si="8"/>
        <v>102.41440000000001</v>
      </c>
      <c r="AB47" s="42">
        <f t="shared" si="8"/>
        <v>93.89609999999999</v>
      </c>
      <c r="AC47" s="42">
        <f t="shared" si="8"/>
        <v>84.639999999999986</v>
      </c>
      <c r="AD47" s="42">
        <f t="shared" si="8"/>
        <v>75.342399999999998</v>
      </c>
      <c r="AE47" s="42">
        <f t="shared" si="8"/>
        <v>65.934399999999982</v>
      </c>
      <c r="AF47" s="42">
        <f t="shared" si="8"/>
        <v>57.002500000000012</v>
      </c>
      <c r="AG47" s="42">
        <f t="shared" si="8"/>
        <v>48.860100000000003</v>
      </c>
      <c r="AH47" s="42">
        <f t="shared" si="8"/>
        <v>41.34490000000001</v>
      </c>
      <c r="AI47" s="42">
        <f t="shared" si="8"/>
        <v>34.574399999999997</v>
      </c>
      <c r="AJ47" s="42">
        <f t="shared" si="8"/>
        <v>28.729599999999994</v>
      </c>
      <c r="AK47" s="42">
        <f t="shared" si="8"/>
        <v>23.619599999999995</v>
      </c>
      <c r="AL47" s="42">
        <f t="shared" si="8"/>
        <v>19.272099999999998</v>
      </c>
      <c r="AM47" s="42">
        <f t="shared" si="8"/>
        <v>15.760899999999998</v>
      </c>
      <c r="AN47" s="42">
        <f t="shared" si="8"/>
        <v>12.816399999999998</v>
      </c>
      <c r="AO47" s="42">
        <f t="shared" si="8"/>
        <v>10.497600000000002</v>
      </c>
      <c r="AP47" s="42">
        <f t="shared" si="8"/>
        <v>8.7615999999999996</v>
      </c>
      <c r="AQ47" s="42">
        <f t="shared" si="8"/>
        <v>7.5515039999999987</v>
      </c>
      <c r="AR47" s="42">
        <f t="shared" si="8"/>
        <v>6.8591610000000012</v>
      </c>
      <c r="AS47" s="42">
        <f t="shared" si="8"/>
        <v>6.6048999999999989</v>
      </c>
      <c r="AT47" s="42">
        <f t="shared" si="8"/>
        <v>6.9168999999999992</v>
      </c>
      <c r="AU47" s="42">
        <f t="shared" si="8"/>
        <v>7.8961000000000006</v>
      </c>
      <c r="AV47" s="42">
        <f t="shared" si="8"/>
        <v>9.5480999999999998</v>
      </c>
      <c r="AW47" s="42">
        <f t="shared" si="8"/>
        <v>12.25</v>
      </c>
      <c r="AX47" s="42">
        <f t="shared" si="8"/>
        <v>16.321599999999993</v>
      </c>
      <c r="AY47" s="42">
        <f t="shared" si="8"/>
        <v>22.184100000000001</v>
      </c>
      <c r="AZ47" s="42">
        <f t="shared" si="8"/>
        <v>30.470399999999994</v>
      </c>
      <c r="BA47" s="42">
        <f t="shared" si="8"/>
        <v>41.990399999999994</v>
      </c>
      <c r="BB47" s="42">
        <f t="shared" si="8"/>
        <v>57.912100000000002</v>
      </c>
      <c r="BC47" s="42">
        <f t="shared" si="8"/>
        <v>79.744900000000001</v>
      </c>
      <c r="BD47" s="42">
        <f t="shared" si="8"/>
        <v>105.88410000000002</v>
      </c>
      <c r="BE47" s="42">
        <f t="shared" si="8"/>
        <v>142.0864</v>
      </c>
      <c r="BF47" s="42">
        <f t="shared" si="8"/>
        <v>189.0625</v>
      </c>
      <c r="BG47" s="42">
        <f t="shared" si="8"/>
        <v>249.95610000000002</v>
      </c>
      <c r="BH47" s="42">
        <f t="shared" si="8"/>
        <v>329.42249999999996</v>
      </c>
      <c r="BI47" s="42">
        <f t="shared" si="8"/>
        <v>428.07610000000005</v>
      </c>
      <c r="BJ47" s="42">
        <f t="shared" si="8"/>
        <v>554.13159999999993</v>
      </c>
      <c r="BK47" s="42">
        <f t="shared" si="8"/>
        <v>706.49639999999988</v>
      </c>
      <c r="BL47" s="42">
        <f t="shared" si="8"/>
        <v>877.93689999999992</v>
      </c>
      <c r="BM47" s="42">
        <f t="shared" si="8"/>
        <v>1072.5625</v>
      </c>
      <c r="BN47" s="42">
        <f t="shared" si="8"/>
        <v>1271.6355999999998</v>
      </c>
      <c r="BO47" s="42">
        <f t="shared" si="8"/>
        <v>1475.3280999999997</v>
      </c>
      <c r="BP47" s="42">
        <f t="shared" si="8"/>
        <v>1661.3775999999998</v>
      </c>
      <c r="BQ47" s="42">
        <f t="shared" si="8"/>
        <v>1823.2900000000002</v>
      </c>
      <c r="BR47" s="42">
        <f t="shared" si="8"/>
        <v>1940.4024999999997</v>
      </c>
      <c r="BS47" s="42">
        <f t="shared" ref="BS47:DA47" si="9">IF(ISNUMBER(FIND("R",$B$17)),(BS21-BS3)^2,(BS22-BS3)^2)</f>
        <v>2025.9000999999998</v>
      </c>
      <c r="BT47" s="42">
        <f t="shared" si="9"/>
        <v>2061.1600000000003</v>
      </c>
      <c r="BU47" s="42">
        <f t="shared" si="9"/>
        <v>2052.0899999999997</v>
      </c>
      <c r="BV47" s="42">
        <f t="shared" si="9"/>
        <v>1971.36</v>
      </c>
      <c r="BW47" s="42">
        <f t="shared" si="9"/>
        <v>1840.4099999999999</v>
      </c>
      <c r="BX47" s="42">
        <f t="shared" si="9"/>
        <v>1672.8100000000004</v>
      </c>
      <c r="BY47" s="42">
        <f t="shared" si="9"/>
        <v>1466.8899999999999</v>
      </c>
      <c r="BZ47" s="42">
        <f t="shared" si="9"/>
        <v>1225</v>
      </c>
      <c r="CA47" s="42">
        <f t="shared" si="9"/>
        <v>979.68999999999983</v>
      </c>
      <c r="CB47" s="42">
        <f t="shared" si="9"/>
        <v>739.84000000000015</v>
      </c>
      <c r="CC47" s="42">
        <f t="shared" si="9"/>
        <v>519.84</v>
      </c>
      <c r="CD47" s="42">
        <f t="shared" si="9"/>
        <v>331.24000000000012</v>
      </c>
      <c r="CE47" s="42">
        <f t="shared" si="9"/>
        <v>187.68999999999988</v>
      </c>
      <c r="CF47" s="42">
        <f t="shared" si="9"/>
        <v>82.810000000000031</v>
      </c>
      <c r="CG47" s="42">
        <f t="shared" si="9"/>
        <v>22.089999999999961</v>
      </c>
      <c r="CH47" s="42">
        <f t="shared" si="9"/>
        <v>0.15999999999999887</v>
      </c>
      <c r="CI47" s="42">
        <f t="shared" si="9"/>
        <v>12.96000000000001</v>
      </c>
      <c r="CJ47" s="42">
        <f t="shared" si="9"/>
        <v>54.759999999999977</v>
      </c>
      <c r="CK47" s="42">
        <f t="shared" si="9"/>
        <v>116.63999999999994</v>
      </c>
      <c r="CL47" s="42">
        <f t="shared" si="9"/>
        <v>196</v>
      </c>
      <c r="CM47" s="42">
        <f t="shared" si="9"/>
        <v>282.24</v>
      </c>
      <c r="CN47" s="42">
        <f t="shared" si="9"/>
        <v>372.49</v>
      </c>
      <c r="CO47" s="42">
        <f t="shared" si="9"/>
        <v>453.69000000000005</v>
      </c>
      <c r="CP47" s="42">
        <f t="shared" si="9"/>
        <v>515.29000000000008</v>
      </c>
      <c r="CQ47" s="42">
        <f t="shared" si="9"/>
        <v>547.55999999999995</v>
      </c>
      <c r="CR47" s="42">
        <f t="shared" si="9"/>
        <v>541.02760000000012</v>
      </c>
      <c r="CS47" s="42">
        <f t="shared" si="9"/>
        <v>501.31210000000004</v>
      </c>
      <c r="CT47" s="42">
        <f t="shared" si="9"/>
        <v>423.94810000000001</v>
      </c>
      <c r="CU47" s="42">
        <f t="shared" si="9"/>
        <v>330.14890000000008</v>
      </c>
      <c r="CV47" s="42">
        <f t="shared" si="9"/>
        <v>237.7764</v>
      </c>
      <c r="CW47" s="42">
        <f t="shared" si="9"/>
        <v>154.50489999999999</v>
      </c>
      <c r="CX47" s="42">
        <f t="shared" si="9"/>
        <v>93.315600000000003</v>
      </c>
      <c r="CY47" s="42">
        <f t="shared" si="9"/>
        <v>54.316900000000004</v>
      </c>
      <c r="CZ47" s="42">
        <f t="shared" si="9"/>
        <v>33.524099999999997</v>
      </c>
      <c r="DA47" s="42">
        <f t="shared" si="9"/>
        <v>24.700899999999997</v>
      </c>
    </row>
    <row r="48" spans="1:105" x14ac:dyDescent="0.2">
      <c r="B48" t="s">
        <v>11</v>
      </c>
      <c r="E48" s="42">
        <f>IF(ISNUMBER(FIND("R",$B$17)),(E22-E3)^2,(E21-E3)^2)</f>
        <v>23.136100000000006</v>
      </c>
      <c r="F48" s="42">
        <f>IF(ISNUMBER(FIND("R",$B$17)),(F22-F3)^2,(F21-F3)^2)</f>
        <v>11.696399999999999</v>
      </c>
      <c r="G48" s="42">
        <f t="shared" ref="G48:BR48" si="10">IF(ISNUMBER(FIND("R",$B$17)),(G22-G3)^2,(G21-G3)^2)</f>
        <v>5.2441000000000004</v>
      </c>
      <c r="H48" s="42">
        <f t="shared" si="10"/>
        <v>1.2544000000000002</v>
      </c>
      <c r="I48" s="42">
        <f t="shared" si="10"/>
        <v>0.13689999999999941</v>
      </c>
      <c r="J48" s="42">
        <f t="shared" si="10"/>
        <v>5.1984000000000012</v>
      </c>
      <c r="K48" s="42">
        <f t="shared" si="10"/>
        <v>19.624899999999997</v>
      </c>
      <c r="L48" s="42">
        <f t="shared" si="10"/>
        <v>45.968400000000003</v>
      </c>
      <c r="M48" s="42">
        <f t="shared" si="10"/>
        <v>77.792400000000001</v>
      </c>
      <c r="N48" s="42">
        <f t="shared" si="10"/>
        <v>110.25</v>
      </c>
      <c r="O48" s="42">
        <f t="shared" si="10"/>
        <v>140.42249999999999</v>
      </c>
      <c r="P48" s="42">
        <f t="shared" si="10"/>
        <v>161.29000000000002</v>
      </c>
      <c r="Q48" s="42">
        <f t="shared" si="10"/>
        <v>177.15609999999995</v>
      </c>
      <c r="R48" s="42">
        <f t="shared" si="10"/>
        <v>185.50439999999998</v>
      </c>
      <c r="S48" s="42">
        <f t="shared" si="10"/>
        <v>187.69000000000003</v>
      </c>
      <c r="T48" s="42">
        <f t="shared" si="10"/>
        <v>186.59559999999999</v>
      </c>
      <c r="U48" s="42">
        <f t="shared" si="10"/>
        <v>180.90249999999997</v>
      </c>
      <c r="V48" s="42">
        <f t="shared" si="10"/>
        <v>176.09289999999999</v>
      </c>
      <c r="W48" s="42">
        <f t="shared" si="10"/>
        <v>168.74010000000001</v>
      </c>
      <c r="X48" s="42">
        <f t="shared" si="10"/>
        <v>158.50809999999998</v>
      </c>
      <c r="Y48" s="42">
        <f t="shared" si="10"/>
        <v>146.89439999999999</v>
      </c>
      <c r="Z48" s="42">
        <f t="shared" si="10"/>
        <v>133.86490000000001</v>
      </c>
      <c r="AA48" s="42">
        <f t="shared" si="10"/>
        <v>120.12160000000002</v>
      </c>
      <c r="AB48" s="42">
        <f t="shared" si="10"/>
        <v>106.29610000000001</v>
      </c>
      <c r="AC48" s="42">
        <f t="shared" si="10"/>
        <v>92.929600000000008</v>
      </c>
      <c r="AD48" s="42">
        <f t="shared" si="10"/>
        <v>81</v>
      </c>
      <c r="AE48" s="42">
        <f t="shared" si="10"/>
        <v>70.224399999999989</v>
      </c>
      <c r="AF48" s="42">
        <f t="shared" si="10"/>
        <v>60.528400000000005</v>
      </c>
      <c r="AG48" s="42">
        <f t="shared" si="10"/>
        <v>52.128400000000006</v>
      </c>
      <c r="AH48" s="42">
        <f t="shared" si="10"/>
        <v>44.756100000000004</v>
      </c>
      <c r="AI48" s="42">
        <f t="shared" si="10"/>
        <v>38.316099999999992</v>
      </c>
      <c r="AJ48" s="42">
        <f t="shared" si="10"/>
        <v>32.718399999999995</v>
      </c>
      <c r="AK48" s="42">
        <f t="shared" si="10"/>
        <v>27.878399999999992</v>
      </c>
      <c r="AL48" s="42">
        <f t="shared" si="10"/>
        <v>23.619599999999995</v>
      </c>
      <c r="AM48" s="42">
        <f t="shared" si="10"/>
        <v>19.8916</v>
      </c>
      <c r="AN48" s="42">
        <f t="shared" si="10"/>
        <v>16.564900000000002</v>
      </c>
      <c r="AO48" s="42">
        <f t="shared" si="10"/>
        <v>13.690000000000001</v>
      </c>
      <c r="AP48" s="42">
        <f t="shared" si="10"/>
        <v>11.424399999999999</v>
      </c>
      <c r="AQ48" s="42">
        <f t="shared" si="10"/>
        <v>9.7344000000000008</v>
      </c>
      <c r="AR48" s="42">
        <f t="shared" si="10"/>
        <v>8.7615999999999996</v>
      </c>
      <c r="AS48" s="42">
        <f t="shared" si="10"/>
        <v>8.3521000000000001</v>
      </c>
      <c r="AT48" s="42">
        <f t="shared" si="10"/>
        <v>8.561475999999999</v>
      </c>
      <c r="AU48" s="42">
        <f t="shared" si="10"/>
        <v>9.6038009999999989</v>
      </c>
      <c r="AV48" s="42">
        <f t="shared" si="10"/>
        <v>11.559999999999999</v>
      </c>
      <c r="AW48" s="42">
        <f t="shared" si="10"/>
        <v>14.8996</v>
      </c>
      <c r="AX48" s="42">
        <f t="shared" si="10"/>
        <v>20.3401</v>
      </c>
      <c r="AY48" s="42">
        <f t="shared" si="10"/>
        <v>28.622499999999995</v>
      </c>
      <c r="AZ48" s="42">
        <f t="shared" si="10"/>
        <v>40.959999999999994</v>
      </c>
      <c r="BA48" s="42">
        <f t="shared" si="10"/>
        <v>58.675600000000003</v>
      </c>
      <c r="BB48" s="42">
        <f t="shared" si="10"/>
        <v>83.539600000000007</v>
      </c>
      <c r="BC48" s="42">
        <f t="shared" si="10"/>
        <v>117.7225</v>
      </c>
      <c r="BD48" s="42">
        <f t="shared" si="10"/>
        <v>159.76960000000003</v>
      </c>
      <c r="BE48" s="42">
        <f t="shared" si="10"/>
        <v>216.67840000000001</v>
      </c>
      <c r="BF48" s="42">
        <f t="shared" si="10"/>
        <v>288.32040000000001</v>
      </c>
      <c r="BG48" s="42">
        <f t="shared" si="10"/>
        <v>377.5249</v>
      </c>
      <c r="BH48" s="42">
        <f t="shared" si="10"/>
        <v>487.0849</v>
      </c>
      <c r="BI48" s="42">
        <f t="shared" si="10"/>
        <v>613.55290000000002</v>
      </c>
      <c r="BJ48" s="42">
        <f t="shared" si="10"/>
        <v>762.86440000000005</v>
      </c>
      <c r="BK48" s="42">
        <f t="shared" si="10"/>
        <v>929.64009999999996</v>
      </c>
      <c r="BL48" s="42">
        <f t="shared" si="10"/>
        <v>1108.2240999999999</v>
      </c>
      <c r="BM48" s="42">
        <f t="shared" si="10"/>
        <v>1303.21</v>
      </c>
      <c r="BN48" s="42">
        <f t="shared" si="10"/>
        <v>1498.4640999999995</v>
      </c>
      <c r="BO48" s="42">
        <f t="shared" si="10"/>
        <v>1697.4399999999996</v>
      </c>
      <c r="BP48" s="42">
        <f t="shared" si="10"/>
        <v>1880.9568999999997</v>
      </c>
      <c r="BQ48" s="42">
        <f t="shared" si="10"/>
        <v>2041.2323999999999</v>
      </c>
      <c r="BR48" s="42">
        <f t="shared" si="10"/>
        <v>2155.7449000000001</v>
      </c>
      <c r="BS48" s="42">
        <f t="shared" ref="BS48:DA48" si="11">IF(ISNUMBER(FIND("R",$B$17)),(BS22-BS3)^2,(BS21-BS3)^2)</f>
        <v>2237.2899999999995</v>
      </c>
      <c r="BT48" s="42">
        <f t="shared" si="11"/>
        <v>2265.7600000000002</v>
      </c>
      <c r="BU48" s="42">
        <f t="shared" si="11"/>
        <v>2250.5535999999997</v>
      </c>
      <c r="BV48" s="42">
        <f t="shared" si="11"/>
        <v>2171.5599999999995</v>
      </c>
      <c r="BW48" s="42">
        <f t="shared" si="11"/>
        <v>2043.0400000000002</v>
      </c>
      <c r="BX48" s="42">
        <f t="shared" si="11"/>
        <v>1866.2400000000002</v>
      </c>
      <c r="BY48" s="42">
        <f t="shared" si="11"/>
        <v>1632.1599999999999</v>
      </c>
      <c r="BZ48" s="42">
        <f t="shared" si="11"/>
        <v>1346.8899999999996</v>
      </c>
      <c r="CA48" s="42">
        <f t="shared" si="11"/>
        <v>1049.76</v>
      </c>
      <c r="CB48" s="42">
        <f t="shared" si="11"/>
        <v>756.25</v>
      </c>
      <c r="CC48" s="42">
        <f t="shared" si="11"/>
        <v>497.29</v>
      </c>
      <c r="CD48" s="42">
        <f t="shared" si="11"/>
        <v>285.60999999999996</v>
      </c>
      <c r="CE48" s="42">
        <f t="shared" si="11"/>
        <v>136.8899999999999</v>
      </c>
      <c r="CF48" s="42">
        <f t="shared" si="11"/>
        <v>43.560000000000016</v>
      </c>
      <c r="CG48" s="42">
        <f t="shared" si="11"/>
        <v>3.2399999999999896</v>
      </c>
      <c r="CH48" s="42">
        <f t="shared" si="11"/>
        <v>8.4100000000000321</v>
      </c>
      <c r="CI48" s="42">
        <f t="shared" si="11"/>
        <v>57.760000000000019</v>
      </c>
      <c r="CJ48" s="42">
        <f t="shared" si="11"/>
        <v>156.25</v>
      </c>
      <c r="CK48" s="42">
        <f t="shared" si="11"/>
        <v>295.83999999999986</v>
      </c>
      <c r="CL48" s="42">
        <f t="shared" si="11"/>
        <v>484</v>
      </c>
      <c r="CM48" s="42">
        <f t="shared" si="11"/>
        <v>691.69</v>
      </c>
      <c r="CN48" s="42">
        <f t="shared" si="11"/>
        <v>906.00999999999988</v>
      </c>
      <c r="CO48" s="42">
        <f t="shared" si="11"/>
        <v>1095.6099999999997</v>
      </c>
      <c r="CP48" s="42">
        <f t="shared" si="11"/>
        <v>1246.0899999999997</v>
      </c>
      <c r="CQ48" s="42">
        <f t="shared" si="11"/>
        <v>1324.9599999999998</v>
      </c>
      <c r="CR48" s="42">
        <f t="shared" si="11"/>
        <v>1307.5455999999997</v>
      </c>
      <c r="CS48" s="42">
        <f t="shared" si="11"/>
        <v>1203.3961000000004</v>
      </c>
      <c r="CT48" s="42">
        <f t="shared" si="11"/>
        <v>1023.3601000000001</v>
      </c>
      <c r="CU48" s="42">
        <f t="shared" si="11"/>
        <v>799.19290000000001</v>
      </c>
      <c r="CV48" s="42">
        <f t="shared" si="11"/>
        <v>567.39240000000007</v>
      </c>
      <c r="CW48" s="42">
        <f t="shared" si="11"/>
        <v>362.14090000000004</v>
      </c>
      <c r="CX48" s="42">
        <f t="shared" si="11"/>
        <v>210.54010000000005</v>
      </c>
      <c r="CY48" s="42">
        <f t="shared" si="11"/>
        <v>107.95210000000002</v>
      </c>
      <c r="CZ48" s="42">
        <f t="shared" si="11"/>
        <v>50.552099999999989</v>
      </c>
      <c r="DA48" s="42">
        <f t="shared" si="11"/>
        <v>22.944099999999999</v>
      </c>
    </row>
    <row r="49" spans="2:105" x14ac:dyDescent="0.2">
      <c r="B49" t="s">
        <v>14</v>
      </c>
      <c r="E49" s="42">
        <f>IF(ISNUMBER(FIND("R",$B$17)),(E23-E4)^2,(E24-E4)^2)</f>
        <v>13.1769</v>
      </c>
      <c r="F49" s="42">
        <f>IF(ISNUMBER(FIND("R",$B$17)),(F23-F4)^2,(F24-F4)^2)</f>
        <v>17.64</v>
      </c>
      <c r="G49" s="42">
        <f t="shared" ref="G49:BR49" si="12">IF(ISNUMBER(FIND("R",$B$17)),(G23-G4)^2,(G24-G4)^2)</f>
        <v>21.529599999999999</v>
      </c>
      <c r="H49" s="42">
        <f t="shared" si="12"/>
        <v>24.900100000000002</v>
      </c>
      <c r="I49" s="42">
        <f t="shared" si="12"/>
        <v>27.5625</v>
      </c>
      <c r="J49" s="42">
        <f t="shared" si="12"/>
        <v>29.160000000000004</v>
      </c>
      <c r="K49" s="42">
        <f t="shared" si="12"/>
        <v>28.8369</v>
      </c>
      <c r="L49" s="42">
        <f t="shared" si="12"/>
        <v>25.704900000000002</v>
      </c>
      <c r="M49" s="42">
        <f t="shared" si="12"/>
        <v>20.3401</v>
      </c>
      <c r="N49" s="42">
        <f t="shared" si="12"/>
        <v>13.4689</v>
      </c>
      <c r="O49" s="42">
        <f t="shared" si="12"/>
        <v>7.1288999999999998</v>
      </c>
      <c r="P49" s="42">
        <f t="shared" si="12"/>
        <v>2.5280999999999993</v>
      </c>
      <c r="Q49" s="42">
        <f t="shared" si="12"/>
        <v>0.29160000000000003</v>
      </c>
      <c r="R49" s="42">
        <f t="shared" si="12"/>
        <v>0.19360000000000005</v>
      </c>
      <c r="S49" s="42">
        <f t="shared" si="12"/>
        <v>1.5875999999999995</v>
      </c>
      <c r="T49" s="42">
        <f t="shared" si="12"/>
        <v>3.6863999999999999</v>
      </c>
      <c r="U49" s="42">
        <f t="shared" si="12"/>
        <v>5.9535999999999998</v>
      </c>
      <c r="V49" s="42">
        <f t="shared" si="12"/>
        <v>8.0089000000000006</v>
      </c>
      <c r="W49" s="42">
        <f t="shared" si="12"/>
        <v>9.8596000000000039</v>
      </c>
      <c r="X49" s="42">
        <f t="shared" si="12"/>
        <v>11.356900000000001</v>
      </c>
      <c r="Y49" s="42">
        <f t="shared" si="12"/>
        <v>12.602500000000003</v>
      </c>
      <c r="Z49" s="42">
        <f t="shared" si="12"/>
        <v>13.838400000000005</v>
      </c>
      <c r="AA49" s="42">
        <f t="shared" si="12"/>
        <v>14.976900000000001</v>
      </c>
      <c r="AB49" s="42">
        <f t="shared" si="12"/>
        <v>16.3216</v>
      </c>
      <c r="AC49" s="42">
        <f t="shared" si="12"/>
        <v>17.808399999999999</v>
      </c>
      <c r="AD49" s="42">
        <f t="shared" si="12"/>
        <v>19.624899999999997</v>
      </c>
      <c r="AE49" s="42">
        <f t="shared" si="12"/>
        <v>21.715600000000002</v>
      </c>
      <c r="AF49" s="42">
        <f t="shared" si="12"/>
        <v>24.1081</v>
      </c>
      <c r="AG49" s="42">
        <f t="shared" si="12"/>
        <v>26.625600000000002</v>
      </c>
      <c r="AH49" s="42">
        <f t="shared" si="12"/>
        <v>29.2681</v>
      </c>
      <c r="AI49" s="42">
        <f t="shared" si="12"/>
        <v>31.922500000000003</v>
      </c>
      <c r="AJ49" s="42">
        <f t="shared" si="12"/>
        <v>34.692100000000003</v>
      </c>
      <c r="AK49" s="42">
        <f t="shared" si="12"/>
        <v>37.454399999999993</v>
      </c>
      <c r="AL49" s="42">
        <f t="shared" si="12"/>
        <v>40.322499999999998</v>
      </c>
      <c r="AM49" s="42">
        <f t="shared" si="12"/>
        <v>43.033600000000007</v>
      </c>
      <c r="AN49" s="42">
        <f t="shared" si="12"/>
        <v>46.512400000000007</v>
      </c>
      <c r="AO49" s="42">
        <f t="shared" si="12"/>
        <v>50.268099999999997</v>
      </c>
      <c r="AP49" s="42">
        <f t="shared" si="12"/>
        <v>54.316900000000018</v>
      </c>
      <c r="AQ49" s="42">
        <f t="shared" si="12"/>
        <v>58.675599999999989</v>
      </c>
      <c r="AR49" s="42">
        <f t="shared" si="12"/>
        <v>63.043599999999991</v>
      </c>
      <c r="AS49" s="42">
        <f t="shared" si="12"/>
        <v>66.096899999999991</v>
      </c>
      <c r="AT49" s="42">
        <f t="shared" si="12"/>
        <v>69.222400000000007</v>
      </c>
      <c r="AU49" s="42">
        <f t="shared" si="12"/>
        <v>72.420099999999991</v>
      </c>
      <c r="AV49" s="42">
        <f t="shared" si="12"/>
        <v>75.690000000000012</v>
      </c>
      <c r="AW49" s="42">
        <f t="shared" si="12"/>
        <v>75.690000000000012</v>
      </c>
      <c r="AX49" s="42">
        <f t="shared" si="12"/>
        <v>73.959999999999994</v>
      </c>
      <c r="AY49" s="42">
        <f t="shared" si="12"/>
        <v>70.8964</v>
      </c>
      <c r="AZ49" s="42">
        <f t="shared" si="12"/>
        <v>63.202500000000001</v>
      </c>
      <c r="BA49" s="42">
        <f t="shared" si="12"/>
        <v>53.582400000000007</v>
      </c>
      <c r="BB49" s="42">
        <f t="shared" si="12"/>
        <v>40.959999999999994</v>
      </c>
      <c r="BC49" s="42">
        <f t="shared" si="12"/>
        <v>26.214400000000012</v>
      </c>
      <c r="BD49" s="42">
        <f t="shared" si="12"/>
        <v>11.9716</v>
      </c>
      <c r="BE49" s="42">
        <f t="shared" si="12"/>
        <v>1.9321000000000004</v>
      </c>
      <c r="BF49" s="42">
        <f t="shared" si="12"/>
        <v>1.1448999999999996</v>
      </c>
      <c r="BG49" s="42">
        <f t="shared" si="12"/>
        <v>14.822500000000002</v>
      </c>
      <c r="BH49" s="42">
        <f t="shared" si="12"/>
        <v>46.922499999999992</v>
      </c>
      <c r="BI49" s="42">
        <f t="shared" si="12"/>
        <v>97.614399999999975</v>
      </c>
      <c r="BJ49" s="42">
        <f t="shared" si="12"/>
        <v>163.32840000000002</v>
      </c>
      <c r="BK49" s="42">
        <f t="shared" si="12"/>
        <v>235.6225</v>
      </c>
      <c r="BL49" s="42">
        <f t="shared" si="12"/>
        <v>306.60010000000005</v>
      </c>
      <c r="BM49" s="42">
        <f t="shared" si="12"/>
        <v>362.52160000000009</v>
      </c>
      <c r="BN49" s="42">
        <f t="shared" si="12"/>
        <v>394.41960000000012</v>
      </c>
      <c r="BO49" s="42">
        <f t="shared" si="12"/>
        <v>402.80490000000003</v>
      </c>
      <c r="BP49" s="42">
        <f t="shared" si="12"/>
        <v>382.98490000000004</v>
      </c>
      <c r="BQ49" s="42">
        <f t="shared" si="12"/>
        <v>348.94239999999996</v>
      </c>
      <c r="BR49" s="42">
        <f t="shared" si="12"/>
        <v>299.98239999999998</v>
      </c>
      <c r="BS49" s="42">
        <f t="shared" ref="BS49:DA49" si="13">IF(ISNUMBER(FIND("R",$B$17)),(BS23-BS4)^2,(BS24-BS4)^2)</f>
        <v>246.17610000000005</v>
      </c>
      <c r="BT49" s="42">
        <f t="shared" si="13"/>
        <v>196.2801</v>
      </c>
      <c r="BU49" s="42">
        <f t="shared" si="13"/>
        <v>151.04409999999999</v>
      </c>
      <c r="BV49" s="42">
        <f t="shared" si="13"/>
        <v>111.93640000000001</v>
      </c>
      <c r="BW49" s="42">
        <f t="shared" si="13"/>
        <v>80.820100000000011</v>
      </c>
      <c r="BX49" s="42">
        <f t="shared" si="13"/>
        <v>55.800899999999999</v>
      </c>
      <c r="BY49" s="42">
        <f t="shared" si="13"/>
        <v>36</v>
      </c>
      <c r="BZ49" s="42">
        <f t="shared" si="13"/>
        <v>20.702499999999997</v>
      </c>
      <c r="CA49" s="42">
        <f t="shared" si="13"/>
        <v>9.4691598399999997</v>
      </c>
      <c r="CB49" s="42">
        <f t="shared" si="13"/>
        <v>2.5600000000000005</v>
      </c>
      <c r="CC49" s="42">
        <f t="shared" si="13"/>
        <v>2.8899999999999974E-2</v>
      </c>
      <c r="CD49" s="42">
        <f t="shared" si="13"/>
        <v>1.1880999999999997</v>
      </c>
      <c r="CE49" s="42">
        <f t="shared" si="13"/>
        <v>4.41</v>
      </c>
      <c r="CF49" s="42">
        <f t="shared" si="13"/>
        <v>7.6341689999999991</v>
      </c>
      <c r="CG49" s="42">
        <f t="shared" si="13"/>
        <v>9.4249000000000009</v>
      </c>
      <c r="CH49" s="42">
        <f t="shared" si="13"/>
        <v>9.060100000000002</v>
      </c>
      <c r="CI49" s="42">
        <f t="shared" si="13"/>
        <v>7.2899999999999983</v>
      </c>
      <c r="CJ49" s="42">
        <f t="shared" si="13"/>
        <v>4.888520999999999</v>
      </c>
      <c r="CK49" s="42">
        <f t="shared" si="13"/>
        <v>2.7556000000000003</v>
      </c>
      <c r="CL49" s="42">
        <f t="shared" si="13"/>
        <v>1.3923999999999999</v>
      </c>
      <c r="CM49" s="42">
        <f t="shared" si="13"/>
        <v>0.73960000000000015</v>
      </c>
      <c r="CN49" s="42">
        <f t="shared" si="13"/>
        <v>0.5625</v>
      </c>
      <c r="CO49" s="42">
        <f t="shared" si="13"/>
        <v>0.75690000000000024</v>
      </c>
      <c r="CP49" s="42">
        <f t="shared" si="13"/>
        <v>1.3924000000000003</v>
      </c>
      <c r="CQ49" s="42">
        <f t="shared" si="13"/>
        <v>2.3715999999999999</v>
      </c>
      <c r="CR49" s="42">
        <f t="shared" si="13"/>
        <v>3.2916844900000002</v>
      </c>
      <c r="CS49" s="42">
        <f t="shared" si="13"/>
        <v>3.4968999999999997</v>
      </c>
      <c r="CT49" s="42">
        <f t="shared" si="13"/>
        <v>2.6244000000000005</v>
      </c>
      <c r="CU49" s="42">
        <f t="shared" si="13"/>
        <v>1.0816000000000001</v>
      </c>
      <c r="CV49" s="42">
        <f t="shared" si="13"/>
        <v>3.6481E-2</v>
      </c>
      <c r="CW49" s="42">
        <f t="shared" si="13"/>
        <v>0.6399999999999999</v>
      </c>
      <c r="CX49" s="42">
        <f t="shared" si="13"/>
        <v>3.3124000000000002</v>
      </c>
      <c r="CY49" s="42">
        <f t="shared" si="13"/>
        <v>7.6175999999999986</v>
      </c>
      <c r="CZ49" s="42">
        <f t="shared" si="13"/>
        <v>12.8164</v>
      </c>
      <c r="DA49" s="42">
        <f t="shared" si="13"/>
        <v>18.0625</v>
      </c>
    </row>
    <row r="50" spans="2:105" x14ac:dyDescent="0.2">
      <c r="B50" t="s">
        <v>13</v>
      </c>
      <c r="E50" s="42">
        <f>IF(ISNUMBER(FIND("R",$B$17)),(E24-E4)^2,(E23-E4)^2)</f>
        <v>20.702499999999997</v>
      </c>
      <c r="F50" s="42">
        <f>IF(ISNUMBER(FIND("R",$B$17)),(F24-F4)^2,(F23-F4)^2)</f>
        <v>29.052099999999996</v>
      </c>
      <c r="G50" s="42">
        <f t="shared" ref="G50:BR50" si="14">IF(ISNUMBER(FIND("R",$B$17)),(G24-G4)^2,(G23-G4)^2)</f>
        <v>38.812900000000006</v>
      </c>
      <c r="H50" s="42">
        <f t="shared" si="14"/>
        <v>49.420899999999989</v>
      </c>
      <c r="I50" s="42">
        <f t="shared" si="14"/>
        <v>58.675600000000003</v>
      </c>
      <c r="J50" s="42">
        <f t="shared" si="14"/>
        <v>63.361600000000017</v>
      </c>
      <c r="K50" s="42">
        <f t="shared" si="14"/>
        <v>61.622499999999995</v>
      </c>
      <c r="L50" s="42">
        <f t="shared" si="14"/>
        <v>53.875599999999999</v>
      </c>
      <c r="M50" s="42">
        <f t="shared" si="14"/>
        <v>42.510399999999997</v>
      </c>
      <c r="N50" s="42">
        <f t="shared" si="14"/>
        <v>30.140100000000004</v>
      </c>
      <c r="O50" s="42">
        <f t="shared" si="14"/>
        <v>19.1844</v>
      </c>
      <c r="P50" s="42">
        <f t="shared" si="14"/>
        <v>10.758399999999998</v>
      </c>
      <c r="Q50" s="42">
        <f t="shared" si="14"/>
        <v>5.1076000000000015</v>
      </c>
      <c r="R50" s="42">
        <f t="shared" si="14"/>
        <v>1.7688999999999997</v>
      </c>
      <c r="S50" s="42">
        <f t="shared" si="14"/>
        <v>0.30250000000000005</v>
      </c>
      <c r="T50" s="42">
        <f t="shared" si="14"/>
        <v>8.0999999999999753E-3</v>
      </c>
      <c r="U50" s="42">
        <f t="shared" si="14"/>
        <v>0.37209999999999988</v>
      </c>
      <c r="V50" s="42">
        <f t="shared" si="14"/>
        <v>1.0404</v>
      </c>
      <c r="W50" s="42">
        <f t="shared" si="14"/>
        <v>1.8496000000000008</v>
      </c>
      <c r="X50" s="42">
        <f t="shared" si="14"/>
        <v>2.6569000000000011</v>
      </c>
      <c r="Y50" s="42">
        <f t="shared" si="14"/>
        <v>3.4969000000000006</v>
      </c>
      <c r="Z50" s="42">
        <f t="shared" si="14"/>
        <v>4.4944000000000024</v>
      </c>
      <c r="AA50" s="42">
        <f t="shared" si="14"/>
        <v>5.5696000000000012</v>
      </c>
      <c r="AB50" s="42">
        <f t="shared" si="14"/>
        <v>6.9169000000000018</v>
      </c>
      <c r="AC50" s="42">
        <f t="shared" si="14"/>
        <v>8.3520999999999983</v>
      </c>
      <c r="AD50" s="42">
        <f t="shared" si="14"/>
        <v>10.0489</v>
      </c>
      <c r="AE50" s="42">
        <f t="shared" si="14"/>
        <v>11.833600000000002</v>
      </c>
      <c r="AF50" s="42">
        <f t="shared" si="14"/>
        <v>13.764099999999999</v>
      </c>
      <c r="AG50" s="42">
        <f t="shared" si="14"/>
        <v>15.602500000000001</v>
      </c>
      <c r="AH50" s="42">
        <f t="shared" si="14"/>
        <v>17.556100000000004</v>
      </c>
      <c r="AI50" s="42">
        <f t="shared" si="14"/>
        <v>19.713600000000003</v>
      </c>
      <c r="AJ50" s="42">
        <f t="shared" si="14"/>
        <v>22.184100000000008</v>
      </c>
      <c r="AK50" s="42">
        <f t="shared" si="14"/>
        <v>24.999999999999993</v>
      </c>
      <c r="AL50" s="42">
        <f t="shared" si="14"/>
        <v>27.984100000000002</v>
      </c>
      <c r="AM50" s="42">
        <f t="shared" si="14"/>
        <v>31.024900000000002</v>
      </c>
      <c r="AN50" s="42">
        <f t="shared" si="14"/>
        <v>34.692100000000003</v>
      </c>
      <c r="AO50" s="42">
        <f t="shared" si="14"/>
        <v>38.564099999999996</v>
      </c>
      <c r="AP50" s="42">
        <f t="shared" si="14"/>
        <v>42.771599999999999</v>
      </c>
      <c r="AQ50" s="42">
        <f t="shared" si="14"/>
        <v>47.334399999999988</v>
      </c>
      <c r="AR50" s="42">
        <f t="shared" si="14"/>
        <v>52.128399999999999</v>
      </c>
      <c r="AS50" s="42">
        <f t="shared" si="14"/>
        <v>55.651599999999988</v>
      </c>
      <c r="AT50" s="42">
        <f t="shared" si="14"/>
        <v>59.444099999999999</v>
      </c>
      <c r="AU50" s="42">
        <f t="shared" si="14"/>
        <v>63.361600000000003</v>
      </c>
      <c r="AV50" s="42">
        <f t="shared" si="14"/>
        <v>67.076100000000025</v>
      </c>
      <c r="AW50" s="42">
        <f t="shared" si="14"/>
        <v>67.568400000000011</v>
      </c>
      <c r="AX50" s="42">
        <f t="shared" si="14"/>
        <v>66.259600000000006</v>
      </c>
      <c r="AY50" s="42">
        <f t="shared" si="14"/>
        <v>63.202500000000001</v>
      </c>
      <c r="AZ50" s="42">
        <f t="shared" si="14"/>
        <v>55.651600000000002</v>
      </c>
      <c r="BA50" s="42">
        <f t="shared" si="14"/>
        <v>45.832900000000009</v>
      </c>
      <c r="BB50" s="42">
        <f t="shared" si="14"/>
        <v>33.062499999999993</v>
      </c>
      <c r="BC50" s="42">
        <f t="shared" si="14"/>
        <v>18.835600000000007</v>
      </c>
      <c r="BD50" s="42">
        <f t="shared" si="14"/>
        <v>6.3000999999999987</v>
      </c>
      <c r="BE50" s="42">
        <f t="shared" si="14"/>
        <v>7.2900000000000256E-2</v>
      </c>
      <c r="BF50" s="42">
        <f t="shared" si="14"/>
        <v>5.4288999999999978</v>
      </c>
      <c r="BG50" s="42">
        <f t="shared" si="14"/>
        <v>27.040000000000003</v>
      </c>
      <c r="BH50" s="42">
        <f t="shared" si="14"/>
        <v>67.732900000000001</v>
      </c>
      <c r="BI50" s="42">
        <f t="shared" si="14"/>
        <v>126.7876</v>
      </c>
      <c r="BJ50" s="42">
        <f t="shared" si="14"/>
        <v>199.93960000000001</v>
      </c>
      <c r="BK50" s="42">
        <f t="shared" si="14"/>
        <v>278.5560999999999</v>
      </c>
      <c r="BL50" s="42">
        <f t="shared" si="14"/>
        <v>355.32250000000005</v>
      </c>
      <c r="BM50" s="42">
        <f t="shared" si="14"/>
        <v>416.97640000000007</v>
      </c>
      <c r="BN50" s="42">
        <f t="shared" si="14"/>
        <v>453.69000000000005</v>
      </c>
      <c r="BO50" s="42">
        <f t="shared" si="14"/>
        <v>466.12810000000002</v>
      </c>
      <c r="BP50" s="42">
        <f t="shared" si="14"/>
        <v>448.5924</v>
      </c>
      <c r="BQ50" s="42">
        <f t="shared" si="14"/>
        <v>414.93690000000004</v>
      </c>
      <c r="BR50" s="42">
        <f t="shared" si="14"/>
        <v>363.28360000000009</v>
      </c>
      <c r="BS50" s="42">
        <f t="shared" ref="BS50:DA50" si="15">IF(ISNUMBER(FIND("R",$B$17)),(BS24-BS4)^2,(BS23-BS4)^2)</f>
        <v>304.5025</v>
      </c>
      <c r="BT50" s="42">
        <f t="shared" si="15"/>
        <v>247.43289999999996</v>
      </c>
      <c r="BU50" s="42">
        <f t="shared" si="15"/>
        <v>192.09959999999998</v>
      </c>
      <c r="BV50" s="42">
        <f t="shared" si="15"/>
        <v>142.0864</v>
      </c>
      <c r="BW50" s="42">
        <f t="shared" si="15"/>
        <v>100.20009999999999</v>
      </c>
      <c r="BX50" s="42">
        <f t="shared" si="15"/>
        <v>66.096899999999991</v>
      </c>
      <c r="BY50" s="42">
        <f t="shared" si="15"/>
        <v>40.068899999999999</v>
      </c>
      <c r="BZ50" s="42">
        <f t="shared" si="15"/>
        <v>21.3444</v>
      </c>
      <c r="CA50" s="42">
        <f t="shared" si="15"/>
        <v>8.9460809999999977</v>
      </c>
      <c r="CB50" s="42">
        <f t="shared" si="15"/>
        <v>2.1609000000000007</v>
      </c>
      <c r="CC50" s="42">
        <f t="shared" si="15"/>
        <v>3.59999999999998E-3</v>
      </c>
      <c r="CD50" s="42">
        <f t="shared" si="15"/>
        <v>1.3456000000000004</v>
      </c>
      <c r="CE50" s="42">
        <f t="shared" si="15"/>
        <v>4.4944000000000006</v>
      </c>
      <c r="CF50" s="42">
        <f t="shared" si="15"/>
        <v>7.6895289999999985</v>
      </c>
      <c r="CG50" s="42">
        <f t="shared" si="15"/>
        <v>9.8596000000000004</v>
      </c>
      <c r="CH50" s="42">
        <f t="shared" si="15"/>
        <v>10.5625</v>
      </c>
      <c r="CI50" s="42">
        <f t="shared" si="15"/>
        <v>9.6100000000000012</v>
      </c>
      <c r="CJ50" s="42">
        <f t="shared" si="15"/>
        <v>7.080921</v>
      </c>
      <c r="CK50" s="42">
        <f t="shared" si="15"/>
        <v>3.5720999999999989</v>
      </c>
      <c r="CL50" s="42">
        <f t="shared" si="15"/>
        <v>0.80999999999999983</v>
      </c>
      <c r="CM50" s="42">
        <f t="shared" si="15"/>
        <v>8.0999999999999944E-3</v>
      </c>
      <c r="CN50" s="42">
        <f t="shared" si="15"/>
        <v>0.6241000000000001</v>
      </c>
      <c r="CO50" s="42">
        <f t="shared" si="15"/>
        <v>1</v>
      </c>
      <c r="CP50" s="42">
        <f t="shared" si="15"/>
        <v>0.46239999999999992</v>
      </c>
      <c r="CQ50" s="42">
        <f t="shared" si="15"/>
        <v>1.0000000000000018E-4</v>
      </c>
      <c r="CR50" s="42">
        <f t="shared" si="15"/>
        <v>0.55398248999999999</v>
      </c>
      <c r="CS50" s="42">
        <f t="shared" si="15"/>
        <v>1.5625</v>
      </c>
      <c r="CT50" s="42">
        <f t="shared" si="15"/>
        <v>1.6900000000000002</v>
      </c>
      <c r="CU50" s="42">
        <f t="shared" si="15"/>
        <v>0.60840000000000005</v>
      </c>
      <c r="CV50" s="42">
        <f t="shared" si="15"/>
        <v>6.25E-2</v>
      </c>
      <c r="CW50" s="42">
        <f t="shared" si="15"/>
        <v>2.6569000000000003</v>
      </c>
      <c r="CX50" s="42">
        <f t="shared" si="15"/>
        <v>9.8595999999999986</v>
      </c>
      <c r="CY50" s="42">
        <f t="shared" si="15"/>
        <v>20.070400000000003</v>
      </c>
      <c r="CZ50" s="42">
        <f t="shared" si="15"/>
        <v>30.140100000000004</v>
      </c>
      <c r="DA50" s="42">
        <f t="shared" si="15"/>
        <v>37.088099999999997</v>
      </c>
    </row>
    <row r="51" spans="2:105" x14ac:dyDescent="0.2">
      <c r="B51" t="s">
        <v>8</v>
      </c>
      <c r="E51" s="42">
        <f>IF(ISNUMBER(FIND("R",$B$17)),(E25-E5)^2,(E26-E5)^2)</f>
        <v>0.19359999999999997</v>
      </c>
      <c r="F51" s="42">
        <f>IF(ISNUMBER(FIND("R",$B$17)),(F25-F5)^2,(F26-F5)^2)</f>
        <v>1.0404</v>
      </c>
      <c r="G51" s="42">
        <f t="shared" ref="G51:BR51" si="16">IF(ISNUMBER(FIND("R",$B$17)),(G25-G5)^2,(G26-G5)^2)</f>
        <v>2.2800999999999996</v>
      </c>
      <c r="H51" s="42">
        <f t="shared" si="16"/>
        <v>3.4969000000000006</v>
      </c>
      <c r="I51" s="42">
        <f t="shared" si="16"/>
        <v>4.3264000000000005</v>
      </c>
      <c r="J51" s="42">
        <f t="shared" si="16"/>
        <v>4.6224999999999996</v>
      </c>
      <c r="K51" s="42">
        <f t="shared" si="16"/>
        <v>4.3680999999999992</v>
      </c>
      <c r="L51" s="42">
        <f t="shared" si="16"/>
        <v>3.7635999999999998</v>
      </c>
      <c r="M51" s="42">
        <f t="shared" si="16"/>
        <v>2.9929000000000001</v>
      </c>
      <c r="N51" s="42">
        <f t="shared" si="16"/>
        <v>2.25</v>
      </c>
      <c r="O51" s="42">
        <f t="shared" si="16"/>
        <v>1.6129</v>
      </c>
      <c r="P51" s="42">
        <f t="shared" si="16"/>
        <v>1.2100000000000002</v>
      </c>
      <c r="Q51" s="42">
        <f t="shared" si="16"/>
        <v>0.9409000000000004</v>
      </c>
      <c r="R51" s="42">
        <f t="shared" si="16"/>
        <v>0.79209999999999947</v>
      </c>
      <c r="S51" s="42">
        <f t="shared" si="16"/>
        <v>0.73959999999999981</v>
      </c>
      <c r="T51" s="42">
        <f t="shared" si="16"/>
        <v>0.77439999999999898</v>
      </c>
      <c r="U51" s="42">
        <f t="shared" si="16"/>
        <v>0.84640000000000071</v>
      </c>
      <c r="V51" s="42">
        <f t="shared" si="16"/>
        <v>0.98009999999999953</v>
      </c>
      <c r="W51" s="42">
        <f t="shared" si="16"/>
        <v>1.1664000000000001</v>
      </c>
      <c r="X51" s="42">
        <f t="shared" si="16"/>
        <v>1.416100000000001</v>
      </c>
      <c r="Y51" s="42">
        <f t="shared" si="16"/>
        <v>1.7423999999999995</v>
      </c>
      <c r="Z51" s="42">
        <f t="shared" si="16"/>
        <v>2.1608999999999994</v>
      </c>
      <c r="AA51" s="42">
        <f t="shared" si="16"/>
        <v>2.6896000000000004</v>
      </c>
      <c r="AB51" s="42">
        <f t="shared" si="16"/>
        <v>3.2761</v>
      </c>
      <c r="AC51" s="42">
        <f t="shared" si="16"/>
        <v>3.9203999999999999</v>
      </c>
      <c r="AD51" s="42">
        <f t="shared" si="16"/>
        <v>4.6612809999999989</v>
      </c>
      <c r="AE51" s="42">
        <f t="shared" si="16"/>
        <v>5.3824000000000014</v>
      </c>
      <c r="AF51" s="42">
        <f t="shared" si="16"/>
        <v>6.1009000000000011</v>
      </c>
      <c r="AG51" s="42">
        <f t="shared" si="16"/>
        <v>6.7600000000000007</v>
      </c>
      <c r="AH51" s="42">
        <f t="shared" si="16"/>
        <v>7.2360999999999995</v>
      </c>
      <c r="AI51" s="42">
        <f t="shared" si="16"/>
        <v>7.5075999999999992</v>
      </c>
      <c r="AJ51" s="42">
        <f t="shared" si="16"/>
        <v>7.5075999999999992</v>
      </c>
      <c r="AK51" s="42">
        <f t="shared" si="16"/>
        <v>7.1823999999999986</v>
      </c>
      <c r="AL51" s="42">
        <f t="shared" si="16"/>
        <v>6.5024999999999995</v>
      </c>
      <c r="AM51" s="42">
        <f t="shared" si="16"/>
        <v>5.5224999999999982</v>
      </c>
      <c r="AN51" s="42">
        <f t="shared" si="16"/>
        <v>4.2435999999999998</v>
      </c>
      <c r="AO51" s="42">
        <f t="shared" si="16"/>
        <v>2.8561000000000005</v>
      </c>
      <c r="AP51" s="42">
        <f t="shared" si="16"/>
        <v>1.597696</v>
      </c>
      <c r="AQ51" s="42">
        <f t="shared" si="16"/>
        <v>0.62094400000000005</v>
      </c>
      <c r="AR51" s="42">
        <f t="shared" si="16"/>
        <v>8.4100000000000022E-2</v>
      </c>
      <c r="AS51" s="42">
        <f t="shared" si="16"/>
        <v>3.8927290000000003E-2</v>
      </c>
      <c r="AT51" s="42">
        <f t="shared" si="16"/>
        <v>0.40576899999999999</v>
      </c>
      <c r="AU51" s="42">
        <f t="shared" si="16"/>
        <v>1.0526759999999999</v>
      </c>
      <c r="AV51" s="42">
        <f t="shared" si="16"/>
        <v>1.787569</v>
      </c>
      <c r="AW51" s="42">
        <f t="shared" si="16"/>
        <v>2.4648999999999996</v>
      </c>
      <c r="AX51" s="42">
        <f t="shared" si="16"/>
        <v>3.0276000000000001</v>
      </c>
      <c r="AY51" s="42">
        <f t="shared" si="16"/>
        <v>3.4225000000000003</v>
      </c>
      <c r="AZ51" s="42">
        <f t="shared" si="16"/>
        <v>3.6480999999999999</v>
      </c>
      <c r="BA51" s="42">
        <f t="shared" si="16"/>
        <v>3.8415999999999997</v>
      </c>
      <c r="BB51" s="42">
        <f t="shared" si="16"/>
        <v>4</v>
      </c>
      <c r="BC51" s="42">
        <f t="shared" si="16"/>
        <v>4.2024999999999997</v>
      </c>
      <c r="BD51" s="42">
        <f t="shared" si="16"/>
        <v>4.5795999999999983</v>
      </c>
      <c r="BE51" s="42">
        <f t="shared" si="16"/>
        <v>5.1528999999999998</v>
      </c>
      <c r="BF51" s="42">
        <f t="shared" si="16"/>
        <v>6.0515999999999996</v>
      </c>
      <c r="BG51" s="42">
        <f t="shared" si="16"/>
        <v>7.2360999999999995</v>
      </c>
      <c r="BH51" s="42">
        <f t="shared" si="16"/>
        <v>8.8803999999999998</v>
      </c>
      <c r="BI51" s="42">
        <f t="shared" si="16"/>
        <v>10.8241</v>
      </c>
      <c r="BJ51" s="42">
        <f t="shared" si="16"/>
        <v>13.1769</v>
      </c>
      <c r="BK51" s="42">
        <f t="shared" si="16"/>
        <v>15.6816</v>
      </c>
      <c r="BL51" s="42">
        <f t="shared" si="16"/>
        <v>18.232900000000004</v>
      </c>
      <c r="BM51" s="42">
        <f t="shared" si="16"/>
        <v>20.702499999999997</v>
      </c>
      <c r="BN51" s="42">
        <f t="shared" si="16"/>
        <v>22.944099999999999</v>
      </c>
      <c r="BO51" s="42">
        <f t="shared" si="16"/>
        <v>24.700899999999997</v>
      </c>
      <c r="BP51" s="42">
        <f t="shared" si="16"/>
        <v>26.009999999999998</v>
      </c>
      <c r="BQ51" s="42">
        <f t="shared" si="16"/>
        <v>26.728899999999999</v>
      </c>
      <c r="BR51" s="42">
        <f t="shared" si="16"/>
        <v>26.832399999999996</v>
      </c>
      <c r="BS51" s="42">
        <f t="shared" ref="BS51:DA51" si="17">IF(ISNUMBER(FIND("R",$B$17)),(BS25-BS5)^2,(BS26-BS5)^2)</f>
        <v>26.522500000000004</v>
      </c>
      <c r="BT51" s="42">
        <f t="shared" si="17"/>
        <v>25.704900000000002</v>
      </c>
      <c r="BU51" s="42">
        <f t="shared" si="17"/>
        <v>24.403600000000004</v>
      </c>
      <c r="BV51" s="42">
        <f t="shared" si="17"/>
        <v>22.752899999999997</v>
      </c>
      <c r="BW51" s="42">
        <f t="shared" si="17"/>
        <v>20.793599999999998</v>
      </c>
      <c r="BX51" s="42">
        <f t="shared" si="17"/>
        <v>18.662400000000002</v>
      </c>
      <c r="BY51" s="42">
        <f t="shared" si="17"/>
        <v>16.3216</v>
      </c>
      <c r="BZ51" s="42">
        <f t="shared" si="17"/>
        <v>14.137600000000003</v>
      </c>
      <c r="CA51" s="42">
        <f t="shared" si="17"/>
        <v>12.110400000000004</v>
      </c>
      <c r="CB51" s="42">
        <f t="shared" si="17"/>
        <v>10.240000000000002</v>
      </c>
      <c r="CC51" s="42">
        <f t="shared" si="17"/>
        <v>8.7615999999999996</v>
      </c>
      <c r="CD51" s="42">
        <f t="shared" si="17"/>
        <v>7.5625</v>
      </c>
      <c r="CE51" s="42">
        <f t="shared" si="17"/>
        <v>6.7080999999999991</v>
      </c>
      <c r="CF51" s="42">
        <f t="shared" si="17"/>
        <v>6.2001000000000008</v>
      </c>
      <c r="CG51" s="42">
        <f t="shared" si="17"/>
        <v>6.0515999999999996</v>
      </c>
      <c r="CH51" s="42">
        <f t="shared" si="17"/>
        <v>6.1702560000000002</v>
      </c>
      <c r="CI51" s="42">
        <f t="shared" si="17"/>
        <v>6.5536000000000003</v>
      </c>
      <c r="CJ51" s="42">
        <f t="shared" si="17"/>
        <v>7.1824000000000012</v>
      </c>
      <c r="CK51" s="42">
        <f t="shared" si="17"/>
        <v>7.8960999999999979</v>
      </c>
      <c r="CL51" s="42">
        <f t="shared" si="17"/>
        <v>8.7615999999999996</v>
      </c>
      <c r="CM51" s="42">
        <f t="shared" si="17"/>
        <v>9.6099999999999977</v>
      </c>
      <c r="CN51" s="42">
        <f t="shared" si="17"/>
        <v>10.1761</v>
      </c>
      <c r="CO51" s="42">
        <f t="shared" si="17"/>
        <v>10.627600000000001</v>
      </c>
      <c r="CP51" s="42">
        <f t="shared" si="17"/>
        <v>10.627599999999999</v>
      </c>
      <c r="CQ51" s="42">
        <f t="shared" si="17"/>
        <v>10.1761</v>
      </c>
      <c r="CR51" s="42">
        <f t="shared" si="17"/>
        <v>9.1809000000000012</v>
      </c>
      <c r="CS51" s="42">
        <f t="shared" si="17"/>
        <v>7.839999999999999</v>
      </c>
      <c r="CT51" s="42">
        <f t="shared" si="17"/>
        <v>6.1008999999999984</v>
      </c>
      <c r="CU51" s="42">
        <f t="shared" si="17"/>
        <v>4.2024999999999997</v>
      </c>
      <c r="CV51" s="42">
        <f t="shared" si="17"/>
        <v>2.4024999999999994</v>
      </c>
      <c r="CW51" s="42">
        <f t="shared" si="17"/>
        <v>0.92159999999999997</v>
      </c>
      <c r="CX51" s="42">
        <f t="shared" si="17"/>
        <v>8.99999999999999E-2</v>
      </c>
      <c r="CY51" s="42">
        <f t="shared" si="17"/>
        <v>0.16000000000000003</v>
      </c>
      <c r="CZ51" s="42">
        <f t="shared" si="17"/>
        <v>1.2995999999999999</v>
      </c>
      <c r="DA51" s="42">
        <f t="shared" si="17"/>
        <v>3.4596000000000005</v>
      </c>
    </row>
    <row r="52" spans="2:105" x14ac:dyDescent="0.2">
      <c r="B52" t="s">
        <v>7</v>
      </c>
      <c r="E52" s="42">
        <f>IF(ISNUMBER(FIND("R",$B$17)),(E26-E5)^2,(E25-E5)^2)</f>
        <v>1.44</v>
      </c>
      <c r="F52" s="42">
        <f>IF(ISNUMBER(FIND("R",$B$17)),(F26-F5)^2,(F25-F5)^2)</f>
        <v>0.12960000000000008</v>
      </c>
      <c r="G52" s="42">
        <f t="shared" ref="G52:BR52" si="18">IF(ISNUMBER(FIND("R",$B$17)),(G26-G5)^2,(G25-G5)^2)</f>
        <v>0.20249999999999996</v>
      </c>
      <c r="H52" s="42">
        <f t="shared" si="18"/>
        <v>1.4400000000000004</v>
      </c>
      <c r="I52" s="42">
        <f t="shared" si="18"/>
        <v>3.4595999999999996</v>
      </c>
      <c r="J52" s="42">
        <f t="shared" si="18"/>
        <v>5.8563999999999998</v>
      </c>
      <c r="K52" s="42">
        <f t="shared" si="18"/>
        <v>8.3463209999999997</v>
      </c>
      <c r="L52" s="42">
        <f t="shared" si="18"/>
        <v>10.764961000000001</v>
      </c>
      <c r="M52" s="42">
        <f t="shared" si="18"/>
        <v>12.96</v>
      </c>
      <c r="N52" s="42">
        <f t="shared" si="18"/>
        <v>14.8996</v>
      </c>
      <c r="O52" s="42">
        <f t="shared" si="18"/>
        <v>16.6464</v>
      </c>
      <c r="P52" s="42">
        <f t="shared" si="18"/>
        <v>18.3184</v>
      </c>
      <c r="Q52" s="42">
        <f t="shared" si="18"/>
        <v>19.891600000000007</v>
      </c>
      <c r="R52" s="42">
        <f t="shared" si="18"/>
        <v>21.529599999999999</v>
      </c>
      <c r="S52" s="42">
        <f t="shared" si="18"/>
        <v>23.232400000000002</v>
      </c>
      <c r="T52" s="42">
        <f t="shared" si="18"/>
        <v>25.200399999999995</v>
      </c>
      <c r="U52" s="42">
        <f t="shared" si="18"/>
        <v>27.040000000000003</v>
      </c>
      <c r="V52" s="42">
        <f t="shared" si="18"/>
        <v>28.944399999999998</v>
      </c>
      <c r="W52" s="42">
        <f t="shared" si="18"/>
        <v>30.360099999999999</v>
      </c>
      <c r="X52" s="42">
        <f t="shared" si="18"/>
        <v>31.248099999999997</v>
      </c>
      <c r="Y52" s="42">
        <f t="shared" si="18"/>
        <v>31.248099999999997</v>
      </c>
      <c r="Z52" s="42">
        <f t="shared" si="18"/>
        <v>30.580899999999993</v>
      </c>
      <c r="AA52" s="42">
        <f t="shared" si="18"/>
        <v>29.2681</v>
      </c>
      <c r="AB52" s="42">
        <f t="shared" si="18"/>
        <v>27.352900000000005</v>
      </c>
      <c r="AC52" s="42">
        <f t="shared" si="18"/>
        <v>25.401600000000002</v>
      </c>
      <c r="AD52" s="42">
        <f t="shared" si="18"/>
        <v>23.619599999999995</v>
      </c>
      <c r="AE52" s="42">
        <f t="shared" si="18"/>
        <v>21.996100000000002</v>
      </c>
      <c r="AF52" s="42">
        <f t="shared" si="18"/>
        <v>20.793600000000005</v>
      </c>
      <c r="AG52" s="42">
        <f t="shared" si="18"/>
        <v>19.8916</v>
      </c>
      <c r="AH52" s="42">
        <f t="shared" si="18"/>
        <v>19.1844</v>
      </c>
      <c r="AI52" s="42">
        <f t="shared" si="18"/>
        <v>18.748899999999999</v>
      </c>
      <c r="AJ52" s="42">
        <f t="shared" si="18"/>
        <v>18.3184</v>
      </c>
      <c r="AK52" s="42">
        <f t="shared" si="18"/>
        <v>17.977600000000002</v>
      </c>
      <c r="AL52" s="42">
        <f t="shared" si="18"/>
        <v>17.64</v>
      </c>
      <c r="AM52" s="42">
        <f t="shared" si="18"/>
        <v>17.305600000000002</v>
      </c>
      <c r="AN52" s="42">
        <f t="shared" si="18"/>
        <v>16.974399999999999</v>
      </c>
      <c r="AO52" s="42">
        <f t="shared" si="18"/>
        <v>16.6464</v>
      </c>
      <c r="AP52" s="42">
        <f t="shared" si="18"/>
        <v>16.516096000000001</v>
      </c>
      <c r="AQ52" s="42">
        <f t="shared" si="18"/>
        <v>16.467364</v>
      </c>
      <c r="AR52" s="42">
        <f t="shared" si="18"/>
        <v>16.564899999999994</v>
      </c>
      <c r="AS52" s="42">
        <f t="shared" si="18"/>
        <v>16.586885290000001</v>
      </c>
      <c r="AT52" s="42">
        <f t="shared" si="18"/>
        <v>16.589328999999996</v>
      </c>
      <c r="AU52" s="42">
        <f t="shared" si="18"/>
        <v>16.434915999999994</v>
      </c>
      <c r="AV52" s="42">
        <f t="shared" si="18"/>
        <v>16.024009</v>
      </c>
      <c r="AW52" s="42">
        <f t="shared" si="18"/>
        <v>15.444900000000001</v>
      </c>
      <c r="AX52" s="42">
        <f t="shared" si="18"/>
        <v>14.5161</v>
      </c>
      <c r="AY52" s="42">
        <f t="shared" si="18"/>
        <v>13.249600000000001</v>
      </c>
      <c r="AZ52" s="42">
        <f t="shared" si="18"/>
        <v>11.764900000000001</v>
      </c>
      <c r="BA52" s="42">
        <f t="shared" si="18"/>
        <v>9.922500000000003</v>
      </c>
      <c r="BB52" s="42">
        <f t="shared" si="18"/>
        <v>7.7841000000000005</v>
      </c>
      <c r="BC52" s="42">
        <f t="shared" si="18"/>
        <v>5.5224999999999982</v>
      </c>
      <c r="BD52" s="42">
        <f t="shared" si="18"/>
        <v>3.1329000000000002</v>
      </c>
      <c r="BE52" s="42">
        <f t="shared" si="18"/>
        <v>1.1449</v>
      </c>
      <c r="BF52" s="42">
        <f t="shared" si="18"/>
        <v>6.25E-2</v>
      </c>
      <c r="BG52" s="42">
        <f t="shared" si="18"/>
        <v>0.47609999999999991</v>
      </c>
      <c r="BH52" s="42">
        <f t="shared" si="18"/>
        <v>2.9929000000000001</v>
      </c>
      <c r="BI52" s="42">
        <f t="shared" si="18"/>
        <v>8.0089000000000006</v>
      </c>
      <c r="BJ52" s="42">
        <f t="shared" si="18"/>
        <v>15.444899999999997</v>
      </c>
      <c r="BK52" s="42">
        <f t="shared" si="18"/>
        <v>24.700899999999997</v>
      </c>
      <c r="BL52" s="42">
        <f t="shared" si="18"/>
        <v>34.339600000000004</v>
      </c>
      <c r="BM52" s="42">
        <f t="shared" si="18"/>
        <v>43.164900000000003</v>
      </c>
      <c r="BN52" s="42">
        <f t="shared" si="18"/>
        <v>49.420899999999989</v>
      </c>
      <c r="BO52" s="42">
        <f t="shared" si="18"/>
        <v>52.272900000000007</v>
      </c>
      <c r="BP52" s="42">
        <f t="shared" si="18"/>
        <v>51.552399999999999</v>
      </c>
      <c r="BQ52" s="42">
        <f t="shared" si="18"/>
        <v>47.748100000000001</v>
      </c>
      <c r="BR52" s="42">
        <f t="shared" si="18"/>
        <v>42.25</v>
      </c>
      <c r="BS52" s="42">
        <f t="shared" ref="BS52:DA52" si="19">IF(ISNUMBER(FIND("R",$B$17)),(BS26-BS5)^2,(BS25-BS5)^2)</f>
        <v>36</v>
      </c>
      <c r="BT52" s="42">
        <f t="shared" si="19"/>
        <v>30.030400000000004</v>
      </c>
      <c r="BU52" s="42">
        <f t="shared" si="19"/>
        <v>24.700900000000008</v>
      </c>
      <c r="BV52" s="42">
        <f t="shared" si="19"/>
        <v>20.430399999999995</v>
      </c>
      <c r="BW52" s="42">
        <f t="shared" si="19"/>
        <v>17.056899999999999</v>
      </c>
      <c r="BX52" s="42">
        <f t="shared" si="19"/>
        <v>14.5161</v>
      </c>
      <c r="BY52" s="42">
        <f t="shared" si="19"/>
        <v>12.320099999999998</v>
      </c>
      <c r="BZ52" s="42">
        <f t="shared" si="19"/>
        <v>10.497600000000002</v>
      </c>
      <c r="CA52" s="42">
        <f t="shared" si="19"/>
        <v>8.7615999999999996</v>
      </c>
      <c r="CB52" s="42">
        <f t="shared" si="19"/>
        <v>7.0756000000000006</v>
      </c>
      <c r="CC52" s="42">
        <f t="shared" si="19"/>
        <v>5.3824000000000014</v>
      </c>
      <c r="CD52" s="42">
        <f t="shared" si="19"/>
        <v>3.8025000000000007</v>
      </c>
      <c r="CE52" s="42">
        <f t="shared" si="19"/>
        <v>2.4964000000000004</v>
      </c>
      <c r="CF52" s="42">
        <f t="shared" si="19"/>
        <v>1.4641</v>
      </c>
      <c r="CG52" s="42">
        <f t="shared" si="19"/>
        <v>0.81</v>
      </c>
      <c r="CH52" s="42">
        <f t="shared" si="19"/>
        <v>0.44089600000000007</v>
      </c>
      <c r="CI52" s="42">
        <f t="shared" si="19"/>
        <v>0.28090000000000004</v>
      </c>
      <c r="CJ52" s="42">
        <f t="shared" si="19"/>
        <v>0.27040000000000003</v>
      </c>
      <c r="CK52" s="42">
        <f t="shared" si="19"/>
        <v>0.35999999999999982</v>
      </c>
      <c r="CL52" s="42">
        <f t="shared" si="19"/>
        <v>0.65609999999999991</v>
      </c>
      <c r="CM52" s="42">
        <f t="shared" si="19"/>
        <v>1.2100000000000002</v>
      </c>
      <c r="CN52" s="42">
        <f t="shared" si="19"/>
        <v>2.1025000000000005</v>
      </c>
      <c r="CO52" s="42">
        <f t="shared" si="19"/>
        <v>3.4595999999999996</v>
      </c>
      <c r="CP52" s="42">
        <f t="shared" si="19"/>
        <v>5.2441000000000004</v>
      </c>
      <c r="CQ52" s="42">
        <f t="shared" si="19"/>
        <v>7.3441000000000001</v>
      </c>
      <c r="CR52" s="42">
        <f t="shared" si="19"/>
        <v>9.6721000000000021</v>
      </c>
      <c r="CS52" s="42">
        <f t="shared" si="19"/>
        <v>11.902499999999998</v>
      </c>
      <c r="CT52" s="42">
        <f t="shared" si="19"/>
        <v>13.690000000000001</v>
      </c>
      <c r="CU52" s="42">
        <f t="shared" si="19"/>
        <v>14.668900000000001</v>
      </c>
      <c r="CV52" s="42">
        <f t="shared" si="19"/>
        <v>14.364099999999997</v>
      </c>
      <c r="CW52" s="42">
        <f t="shared" si="19"/>
        <v>12.8164</v>
      </c>
      <c r="CX52" s="42">
        <f t="shared" si="19"/>
        <v>10.112399999999997</v>
      </c>
      <c r="CY52" s="42">
        <f t="shared" si="19"/>
        <v>6.8120999999999992</v>
      </c>
      <c r="CZ52" s="42">
        <f t="shared" si="19"/>
        <v>3.5721000000000003</v>
      </c>
      <c r="DA52" s="42">
        <f t="shared" si="19"/>
        <v>1.1449</v>
      </c>
    </row>
    <row r="53" spans="2:105" x14ac:dyDescent="0.2">
      <c r="B53" t="s">
        <v>10</v>
      </c>
      <c r="E53" s="42">
        <f>IF(ISNUMBER(FIND("R",$B$17)),(E27-E6)^2,(E28-E6)^2)</f>
        <v>1.9599999999999997</v>
      </c>
      <c r="F53" s="42">
        <f>IF(ISNUMBER(FIND("R",$B$17)),(F27-F6)^2,(F28-F6)^2)</f>
        <v>0.3721000000000001</v>
      </c>
      <c r="G53" s="42">
        <f t="shared" ref="G53:BR53" si="20">IF(ISNUMBER(FIND("R",$B$17)),(G27-G6)^2,(G28-G6)^2)</f>
        <v>9.999999999999995E-3</v>
      </c>
      <c r="H53" s="42">
        <f t="shared" si="20"/>
        <v>0.49280400000000008</v>
      </c>
      <c r="I53" s="42">
        <f t="shared" si="20"/>
        <v>1.3688999999999998</v>
      </c>
      <c r="J53" s="42">
        <f t="shared" si="20"/>
        <v>2.1903999999999999</v>
      </c>
      <c r="K53" s="42">
        <f t="shared" si="20"/>
        <v>2.8628639999999996</v>
      </c>
      <c r="L53" s="42">
        <f t="shared" si="20"/>
        <v>3.4225000000000003</v>
      </c>
      <c r="M53" s="42">
        <f t="shared" si="20"/>
        <v>4.0401000000000007</v>
      </c>
      <c r="N53" s="42">
        <f t="shared" si="20"/>
        <v>4.8841000000000001</v>
      </c>
      <c r="O53" s="42">
        <f t="shared" si="20"/>
        <v>6.1504000000000021</v>
      </c>
      <c r="P53" s="42">
        <f t="shared" si="20"/>
        <v>7.7283999999999962</v>
      </c>
      <c r="Q53" s="42">
        <f t="shared" si="20"/>
        <v>9.7969000000000026</v>
      </c>
      <c r="R53" s="42">
        <f t="shared" si="20"/>
        <v>11.902500000000002</v>
      </c>
      <c r="S53" s="42">
        <f t="shared" si="20"/>
        <v>14.212899999999999</v>
      </c>
      <c r="T53" s="42">
        <f t="shared" si="20"/>
        <v>16.564900000000002</v>
      </c>
      <c r="U53" s="42">
        <f t="shared" si="20"/>
        <v>19.009599999999995</v>
      </c>
      <c r="V53" s="42">
        <f t="shared" si="20"/>
        <v>21.715600000000002</v>
      </c>
      <c r="W53" s="42">
        <f t="shared" si="20"/>
        <v>24.601600000000008</v>
      </c>
      <c r="X53" s="42">
        <f t="shared" si="20"/>
        <v>27.667600000000007</v>
      </c>
      <c r="Y53" s="42">
        <f t="shared" si="20"/>
        <v>30.958096000000001</v>
      </c>
      <c r="Z53" s="42">
        <f t="shared" si="20"/>
        <v>34.339600000000004</v>
      </c>
      <c r="AA53" s="42">
        <f t="shared" si="20"/>
        <v>37.945599999999999</v>
      </c>
      <c r="AB53" s="42">
        <f t="shared" si="20"/>
        <v>41.602499999999992</v>
      </c>
      <c r="AC53" s="42">
        <f t="shared" si="20"/>
        <v>45.292900000000003</v>
      </c>
      <c r="AD53" s="42">
        <f t="shared" si="20"/>
        <v>49</v>
      </c>
      <c r="AE53" s="42">
        <f t="shared" si="20"/>
        <v>52.852900000000005</v>
      </c>
      <c r="AF53" s="42">
        <f t="shared" si="20"/>
        <v>56.400099999999995</v>
      </c>
      <c r="AG53" s="42">
        <f t="shared" si="20"/>
        <v>59.752900000000004</v>
      </c>
      <c r="AH53" s="42">
        <f t="shared" si="20"/>
        <v>62.410000000000004</v>
      </c>
      <c r="AI53" s="42">
        <f t="shared" si="20"/>
        <v>64.320399999999992</v>
      </c>
      <c r="AJ53" s="42">
        <f t="shared" si="20"/>
        <v>65.448099999999997</v>
      </c>
      <c r="AK53" s="42">
        <f t="shared" si="20"/>
        <v>65.124900000000011</v>
      </c>
      <c r="AL53" s="42">
        <f t="shared" si="20"/>
        <v>63.680400000000006</v>
      </c>
      <c r="AM53" s="42">
        <f t="shared" si="20"/>
        <v>60.996100000000006</v>
      </c>
      <c r="AN53" s="42">
        <f t="shared" si="20"/>
        <v>57.304900000000004</v>
      </c>
      <c r="AO53" s="42">
        <f t="shared" si="20"/>
        <v>52.707599999999999</v>
      </c>
      <c r="AP53" s="42">
        <f t="shared" si="20"/>
        <v>47.610000000000007</v>
      </c>
      <c r="AQ53" s="42">
        <f t="shared" si="20"/>
        <v>42.510399999999997</v>
      </c>
      <c r="AR53" s="42">
        <f t="shared" si="20"/>
        <v>37.699600000000004</v>
      </c>
      <c r="AS53" s="42">
        <f t="shared" si="20"/>
        <v>33.292899999999996</v>
      </c>
      <c r="AT53" s="42">
        <f t="shared" si="20"/>
        <v>29.593599999999995</v>
      </c>
      <c r="AU53" s="42">
        <f t="shared" si="20"/>
        <v>26.419600000000006</v>
      </c>
      <c r="AV53" s="42">
        <f t="shared" si="20"/>
        <v>23.912100000000006</v>
      </c>
      <c r="AW53" s="42">
        <f t="shared" si="20"/>
        <v>21.902399999999997</v>
      </c>
      <c r="AX53" s="42">
        <f t="shared" si="20"/>
        <v>20.160100000000003</v>
      </c>
      <c r="AY53" s="42">
        <f t="shared" si="20"/>
        <v>18.662400000000002</v>
      </c>
      <c r="AZ53" s="42">
        <f t="shared" si="20"/>
        <v>17.139599999999998</v>
      </c>
      <c r="BA53" s="42">
        <f t="shared" si="20"/>
        <v>15.5236</v>
      </c>
      <c r="BB53" s="42">
        <f t="shared" si="20"/>
        <v>13.616099999999999</v>
      </c>
      <c r="BC53" s="42">
        <f t="shared" si="20"/>
        <v>11.424399999999999</v>
      </c>
      <c r="BD53" s="42">
        <f t="shared" si="20"/>
        <v>9</v>
      </c>
      <c r="BE53" s="42">
        <f t="shared" si="20"/>
        <v>6.4516</v>
      </c>
      <c r="BF53" s="42">
        <f t="shared" si="20"/>
        <v>4.0400999999999989</v>
      </c>
      <c r="BG53" s="42">
        <f t="shared" si="20"/>
        <v>1.9881000000000004</v>
      </c>
      <c r="BH53" s="42">
        <f t="shared" si="20"/>
        <v>0.59289999999999998</v>
      </c>
      <c r="BI53" s="42">
        <f t="shared" si="20"/>
        <v>8.0999999999999753E-3</v>
      </c>
      <c r="BJ53" s="42">
        <f t="shared" si="20"/>
        <v>0.34810000000000035</v>
      </c>
      <c r="BK53" s="42">
        <f t="shared" si="20"/>
        <v>1.5876000000000006</v>
      </c>
      <c r="BL53" s="42">
        <f t="shared" si="20"/>
        <v>3.5721000000000003</v>
      </c>
      <c r="BM53" s="42">
        <f t="shared" si="20"/>
        <v>6.0515999999999996</v>
      </c>
      <c r="BN53" s="42">
        <f t="shared" si="20"/>
        <v>8.6435999999999993</v>
      </c>
      <c r="BO53" s="42">
        <f t="shared" si="20"/>
        <v>11.022399999999999</v>
      </c>
      <c r="BP53" s="42">
        <f t="shared" si="20"/>
        <v>12.8164</v>
      </c>
      <c r="BQ53" s="42">
        <f t="shared" si="20"/>
        <v>13.764099999999999</v>
      </c>
      <c r="BR53" s="42">
        <f t="shared" si="20"/>
        <v>13.764099999999996</v>
      </c>
      <c r="BS53" s="42">
        <f t="shared" ref="BS53:DA53" si="21">IF(ISNUMBER(FIND("R",$B$17)),(BS27-BS6)^2,(BS28-BS6)^2)</f>
        <v>12.8164</v>
      </c>
      <c r="BT53" s="42">
        <f t="shared" si="21"/>
        <v>11.022399999999999</v>
      </c>
      <c r="BU53" s="42">
        <f t="shared" si="21"/>
        <v>8.6436000000000028</v>
      </c>
      <c r="BV53" s="42">
        <f t="shared" si="21"/>
        <v>6.1009000000000011</v>
      </c>
      <c r="BW53" s="42">
        <f t="shared" si="21"/>
        <v>3.724899999999999</v>
      </c>
      <c r="BX53" s="42">
        <f t="shared" si="21"/>
        <v>1.7955999999999996</v>
      </c>
      <c r="BY53" s="42">
        <f t="shared" si="21"/>
        <v>0.5329000000000006</v>
      </c>
      <c r="BZ53" s="42">
        <f t="shared" si="21"/>
        <v>1.9599999999999909E-2</v>
      </c>
      <c r="CA53" s="42">
        <f t="shared" si="21"/>
        <v>0.16810000000000011</v>
      </c>
      <c r="CB53" s="42">
        <f t="shared" si="21"/>
        <v>0.70560000000000056</v>
      </c>
      <c r="CC53" s="42">
        <f t="shared" si="21"/>
        <v>1.3225000000000009</v>
      </c>
      <c r="CD53" s="42">
        <f t="shared" si="21"/>
        <v>1.6129</v>
      </c>
      <c r="CE53" s="42">
        <f t="shared" si="21"/>
        <v>1.4400000000000004</v>
      </c>
      <c r="CF53" s="42">
        <f t="shared" si="21"/>
        <v>0.86490000000000034</v>
      </c>
      <c r="CG53" s="42">
        <f t="shared" si="21"/>
        <v>0.24009999999999998</v>
      </c>
      <c r="CH53" s="42">
        <f t="shared" si="21"/>
        <v>8.1000000000000152E-3</v>
      </c>
      <c r="CI53" s="42">
        <f t="shared" si="21"/>
        <v>0.57759999999999989</v>
      </c>
      <c r="CJ53" s="42">
        <f t="shared" si="21"/>
        <v>2.0735999999999999</v>
      </c>
      <c r="CK53" s="42">
        <f t="shared" si="21"/>
        <v>4.4520999999999997</v>
      </c>
      <c r="CL53" s="42">
        <f t="shared" si="21"/>
        <v>7.2360999999999995</v>
      </c>
      <c r="CM53" s="42">
        <f t="shared" si="21"/>
        <v>9.922500000000003</v>
      </c>
      <c r="CN53" s="42">
        <f t="shared" si="21"/>
        <v>12.1104</v>
      </c>
      <c r="CO53" s="42">
        <f t="shared" si="21"/>
        <v>13.322499999999996</v>
      </c>
      <c r="CP53" s="42">
        <f t="shared" si="21"/>
        <v>13.542400000000001</v>
      </c>
      <c r="CQ53" s="42">
        <f t="shared" si="21"/>
        <v>12.8164</v>
      </c>
      <c r="CR53" s="42">
        <f t="shared" si="21"/>
        <v>11.289599999999998</v>
      </c>
      <c r="CS53" s="42">
        <f t="shared" si="21"/>
        <v>9.3024999999999984</v>
      </c>
      <c r="CT53" s="42">
        <f t="shared" si="21"/>
        <v>6.9696000000000007</v>
      </c>
      <c r="CU53" s="42">
        <f t="shared" si="21"/>
        <v>4.6656000000000004</v>
      </c>
      <c r="CV53" s="42">
        <f t="shared" si="21"/>
        <v>2.5920999999999994</v>
      </c>
      <c r="CW53" s="42">
        <f t="shared" si="21"/>
        <v>1.0201</v>
      </c>
      <c r="CX53" s="42">
        <f t="shared" si="21"/>
        <v>0.12959999999999991</v>
      </c>
      <c r="CY53" s="42">
        <f t="shared" si="21"/>
        <v>0.10239999999999989</v>
      </c>
      <c r="CZ53" s="42">
        <f t="shared" si="21"/>
        <v>1.0608999999999995</v>
      </c>
      <c r="DA53" s="42">
        <f t="shared" si="21"/>
        <v>3.0624999999999991</v>
      </c>
    </row>
    <row r="54" spans="2:105" x14ac:dyDescent="0.2">
      <c r="B54" t="s">
        <v>9</v>
      </c>
      <c r="E54" s="42">
        <f>IF(ISNUMBER(FIND("R",$B$17)),(E28-E6)^2,(E27-E6)^2)</f>
        <v>1.6899999999999971E-2</v>
      </c>
      <c r="F54" s="42">
        <f>IF(ISNUMBER(FIND("R",$B$17)),(F28-F6)^2,(F27-F6)^2)</f>
        <v>0.20249999999999996</v>
      </c>
      <c r="G54" s="42">
        <f t="shared" ref="G54:BR54" si="22">IF(ISNUMBER(FIND("R",$B$17)),(G28-G6)^2,(G27-G6)^2)</f>
        <v>1.4883999999999999</v>
      </c>
      <c r="H54" s="42">
        <f t="shared" si="22"/>
        <v>4.6311040000000006</v>
      </c>
      <c r="I54" s="42">
        <f t="shared" si="22"/>
        <v>10.0489</v>
      </c>
      <c r="J54" s="42">
        <f t="shared" si="22"/>
        <v>17.64</v>
      </c>
      <c r="K54" s="42">
        <f t="shared" si="22"/>
        <v>26.522500000000004</v>
      </c>
      <c r="L54" s="42">
        <f t="shared" si="22"/>
        <v>35.880100000000006</v>
      </c>
      <c r="M54" s="42">
        <f t="shared" si="22"/>
        <v>44.756099999999996</v>
      </c>
      <c r="N54" s="42">
        <f t="shared" si="22"/>
        <v>52.707599999999999</v>
      </c>
      <c r="O54" s="42">
        <f t="shared" si="22"/>
        <v>59.907600000000002</v>
      </c>
      <c r="P54" s="42">
        <f t="shared" si="22"/>
        <v>66.585599999999999</v>
      </c>
      <c r="Q54" s="42">
        <f t="shared" si="22"/>
        <v>73.444900000000004</v>
      </c>
      <c r="R54" s="42">
        <f t="shared" si="22"/>
        <v>80.640400000000014</v>
      </c>
      <c r="S54" s="42">
        <f t="shared" si="22"/>
        <v>88.360000000000014</v>
      </c>
      <c r="T54" s="42">
        <f t="shared" si="22"/>
        <v>96.236099999999979</v>
      </c>
      <c r="U54" s="42">
        <f t="shared" si="22"/>
        <v>103.63239999999999</v>
      </c>
      <c r="V54" s="42">
        <f t="shared" si="22"/>
        <v>110.46010000000004</v>
      </c>
      <c r="W54" s="42">
        <f t="shared" si="22"/>
        <v>115.99289999999999</v>
      </c>
      <c r="X54" s="42">
        <f t="shared" si="22"/>
        <v>120.12160000000002</v>
      </c>
      <c r="Y54" s="42">
        <f t="shared" si="22"/>
        <v>122.54490000000001</v>
      </c>
      <c r="Z54" s="42">
        <f t="shared" si="22"/>
        <v>123.21</v>
      </c>
      <c r="AA54" s="42">
        <f t="shared" si="22"/>
        <v>122.54490000000001</v>
      </c>
      <c r="AB54" s="42">
        <f t="shared" si="22"/>
        <v>120.34089999999998</v>
      </c>
      <c r="AC54" s="42">
        <f t="shared" si="22"/>
        <v>117.5056</v>
      </c>
      <c r="AD54" s="42">
        <f t="shared" si="22"/>
        <v>113.8489</v>
      </c>
      <c r="AE54" s="42">
        <f t="shared" si="22"/>
        <v>110.04010000000001</v>
      </c>
      <c r="AF54" s="42">
        <f t="shared" si="22"/>
        <v>106.09000000000002</v>
      </c>
      <c r="AG54" s="42">
        <f t="shared" si="22"/>
        <v>102.21209999999999</v>
      </c>
      <c r="AH54" s="42">
        <f t="shared" si="22"/>
        <v>98.406400000000005</v>
      </c>
      <c r="AI54" s="42">
        <f t="shared" si="22"/>
        <v>94.478400000000008</v>
      </c>
      <c r="AJ54" s="42">
        <f t="shared" si="22"/>
        <v>90.630399999999995</v>
      </c>
      <c r="AK54" s="42">
        <f t="shared" si="22"/>
        <v>86.676100000000005</v>
      </c>
      <c r="AL54" s="42">
        <f t="shared" si="22"/>
        <v>82.809999999999988</v>
      </c>
      <c r="AM54" s="42">
        <f t="shared" si="22"/>
        <v>79.032100000000014</v>
      </c>
      <c r="AN54" s="42">
        <f t="shared" si="22"/>
        <v>75.689999999999984</v>
      </c>
      <c r="AO54" s="42">
        <f t="shared" si="22"/>
        <v>72.420099999999991</v>
      </c>
      <c r="AP54" s="42">
        <f t="shared" si="22"/>
        <v>69.388900000000007</v>
      </c>
      <c r="AQ54" s="42">
        <f t="shared" si="22"/>
        <v>66.585599999999999</v>
      </c>
      <c r="AR54" s="42">
        <f t="shared" si="22"/>
        <v>64</v>
      </c>
      <c r="AS54" s="42">
        <f t="shared" si="22"/>
        <v>61.308900000000001</v>
      </c>
      <c r="AT54" s="42">
        <f t="shared" si="22"/>
        <v>58.828899999999997</v>
      </c>
      <c r="AU54" s="42">
        <f t="shared" si="22"/>
        <v>56.25</v>
      </c>
      <c r="AV54" s="42">
        <f t="shared" si="22"/>
        <v>53.43610000000001</v>
      </c>
      <c r="AW54" s="42">
        <f t="shared" si="22"/>
        <v>50.552099999999989</v>
      </c>
      <c r="AX54" s="42">
        <f t="shared" si="22"/>
        <v>47.059599999999989</v>
      </c>
      <c r="AY54" s="42">
        <f t="shared" si="22"/>
        <v>43.164900000000003</v>
      </c>
      <c r="AZ54" s="42">
        <f t="shared" si="22"/>
        <v>38.439999999999991</v>
      </c>
      <c r="BA54" s="42">
        <f t="shared" si="22"/>
        <v>33.177599999999998</v>
      </c>
      <c r="BB54" s="42">
        <f t="shared" si="22"/>
        <v>27.144099999999991</v>
      </c>
      <c r="BC54" s="42">
        <f t="shared" si="22"/>
        <v>20.702500000000008</v>
      </c>
      <c r="BD54" s="42">
        <f t="shared" si="22"/>
        <v>14.288399999999999</v>
      </c>
      <c r="BE54" s="42">
        <f t="shared" si="22"/>
        <v>8.2943999999999996</v>
      </c>
      <c r="BF54" s="42">
        <f t="shared" si="22"/>
        <v>3.5343999999999998</v>
      </c>
      <c r="BG54" s="42">
        <f t="shared" si="22"/>
        <v>0.6241000000000001</v>
      </c>
      <c r="BH54" s="42">
        <f t="shared" si="22"/>
        <v>9.6099999999999894E-2</v>
      </c>
      <c r="BI54" s="42">
        <f t="shared" si="22"/>
        <v>1.9881000000000004</v>
      </c>
      <c r="BJ54" s="42">
        <f t="shared" si="22"/>
        <v>5.8563999999999998</v>
      </c>
      <c r="BK54" s="42">
        <f t="shared" si="22"/>
        <v>11.022400000000001</v>
      </c>
      <c r="BL54" s="42">
        <f t="shared" si="22"/>
        <v>16.483600000000003</v>
      </c>
      <c r="BM54" s="42">
        <f t="shared" si="22"/>
        <v>21.418384</v>
      </c>
      <c r="BN54" s="42">
        <f t="shared" si="22"/>
        <v>24.890120999999997</v>
      </c>
      <c r="BO54" s="42">
        <f t="shared" si="22"/>
        <v>26.832399999999996</v>
      </c>
      <c r="BP54" s="42">
        <f t="shared" si="22"/>
        <v>27.144099999999998</v>
      </c>
      <c r="BQ54" s="42">
        <f t="shared" si="22"/>
        <v>26.214400000000001</v>
      </c>
      <c r="BR54" s="42">
        <f t="shared" si="22"/>
        <v>24.403599999999994</v>
      </c>
      <c r="BS54" s="42">
        <f t="shared" ref="BS54:DA54" si="23">IF(ISNUMBER(FIND("R",$B$17)),(BS28-BS6)^2,(BS27-BS6)^2)</f>
        <v>22.278400000000005</v>
      </c>
      <c r="BT54" s="42">
        <f t="shared" si="23"/>
        <v>20.160100000000003</v>
      </c>
      <c r="BU54" s="42">
        <f t="shared" si="23"/>
        <v>17.892900000000004</v>
      </c>
      <c r="BV54" s="42">
        <f t="shared" si="23"/>
        <v>15.681600000000003</v>
      </c>
      <c r="BW54" s="42">
        <f t="shared" si="23"/>
        <v>13.395599999999998</v>
      </c>
      <c r="BX54" s="42">
        <f t="shared" si="23"/>
        <v>10.889999999999999</v>
      </c>
      <c r="BY54" s="42">
        <f t="shared" si="23"/>
        <v>8.2369000000000003</v>
      </c>
      <c r="BZ54" s="42">
        <f t="shared" si="23"/>
        <v>5.4289000000000005</v>
      </c>
      <c r="CA54" s="42">
        <f t="shared" si="23"/>
        <v>2.7555999999999998</v>
      </c>
      <c r="CB54" s="42">
        <f t="shared" si="23"/>
        <v>0.79209999999999947</v>
      </c>
      <c r="CC54" s="42">
        <f t="shared" si="23"/>
        <v>3.5999999999999531E-3</v>
      </c>
      <c r="CD54" s="42">
        <f t="shared" si="23"/>
        <v>0.59289999999999998</v>
      </c>
      <c r="CE54" s="42">
        <f t="shared" si="23"/>
        <v>2.1609000000000007</v>
      </c>
      <c r="CF54" s="42">
        <f t="shared" si="23"/>
        <v>3.8415999999999997</v>
      </c>
      <c r="CG54" s="42">
        <f t="shared" si="23"/>
        <v>4.7523999999999988</v>
      </c>
      <c r="CH54" s="42">
        <f t="shared" si="23"/>
        <v>4.3264000000000005</v>
      </c>
      <c r="CI54" s="42">
        <f t="shared" si="23"/>
        <v>2.8561000000000005</v>
      </c>
      <c r="CJ54" s="42">
        <f t="shared" si="23"/>
        <v>1.1664000000000001</v>
      </c>
      <c r="CK54" s="42">
        <f t="shared" si="23"/>
        <v>0.10890000000000005</v>
      </c>
      <c r="CL54" s="42">
        <f t="shared" si="23"/>
        <v>0.15999999999999992</v>
      </c>
      <c r="CM54" s="42">
        <f t="shared" si="23"/>
        <v>1</v>
      </c>
      <c r="CN54" s="42">
        <f t="shared" si="23"/>
        <v>1.7955999999999996</v>
      </c>
      <c r="CO54" s="42">
        <f t="shared" si="23"/>
        <v>1.8224999999999991</v>
      </c>
      <c r="CP54" s="42">
        <f t="shared" si="23"/>
        <v>1.1449</v>
      </c>
      <c r="CQ54" s="42">
        <f t="shared" si="23"/>
        <v>0.28090000000000004</v>
      </c>
      <c r="CR54" s="42">
        <f t="shared" si="23"/>
        <v>2.5600000000000046E-2</v>
      </c>
      <c r="CS54" s="42">
        <f t="shared" si="23"/>
        <v>0.82810000000000028</v>
      </c>
      <c r="CT54" s="42">
        <f t="shared" si="23"/>
        <v>2.6896000000000004</v>
      </c>
      <c r="CU54" s="42">
        <f t="shared" si="23"/>
        <v>5.0625</v>
      </c>
      <c r="CV54" s="42">
        <f t="shared" si="23"/>
        <v>7.4529000000000023</v>
      </c>
      <c r="CW54" s="42">
        <f t="shared" si="23"/>
        <v>9.3636000000000035</v>
      </c>
      <c r="CX54" s="42">
        <f t="shared" si="23"/>
        <v>10.889999999999999</v>
      </c>
      <c r="CY54" s="42">
        <f t="shared" si="23"/>
        <v>12.531600000000001</v>
      </c>
      <c r="CZ54" s="42">
        <f t="shared" si="23"/>
        <v>15.288099999999998</v>
      </c>
      <c r="DA54" s="42">
        <f t="shared" si="23"/>
        <v>19.802500000000002</v>
      </c>
    </row>
    <row r="55" spans="2:105" x14ac:dyDescent="0.2">
      <c r="B55" t="s">
        <v>12</v>
      </c>
      <c r="E55" s="42">
        <f>IF(ISNUMBER(FIND("R",$B$17)),(E29-E7)^2,(E30-E7)^2)</f>
        <v>29.920900000000007</v>
      </c>
      <c r="F55" s="42">
        <f>IF(ISNUMBER(FIND("R",$B$17)),(F29-F7)^2,(F30-F7)^2)</f>
        <v>27.878400000000003</v>
      </c>
      <c r="G55" s="42">
        <f t="shared" ref="G55:BR55" si="24">IF(ISNUMBER(FIND("R",$B$17)),(G29-G7)^2,(G30-G7)^2)</f>
        <v>25.100099999999998</v>
      </c>
      <c r="H55" s="42">
        <f t="shared" si="24"/>
        <v>23.040000000000006</v>
      </c>
      <c r="I55" s="42">
        <f t="shared" si="24"/>
        <v>21.902399999999997</v>
      </c>
      <c r="J55" s="42">
        <f t="shared" si="24"/>
        <v>21.252100000000002</v>
      </c>
      <c r="K55" s="42">
        <f t="shared" si="24"/>
        <v>20.976400000000002</v>
      </c>
      <c r="L55" s="42">
        <f t="shared" si="24"/>
        <v>20.793599999999998</v>
      </c>
      <c r="M55" s="42">
        <f t="shared" si="24"/>
        <v>21.529600000000006</v>
      </c>
      <c r="N55" s="42">
        <f t="shared" si="24"/>
        <v>23.619599999999995</v>
      </c>
      <c r="O55" s="42">
        <f t="shared" si="24"/>
        <v>27.667599999999997</v>
      </c>
      <c r="P55" s="42">
        <f t="shared" si="24"/>
        <v>33.177599999999998</v>
      </c>
      <c r="Q55" s="42">
        <f t="shared" si="24"/>
        <v>39.564100000000003</v>
      </c>
      <c r="R55" s="42">
        <f t="shared" si="24"/>
        <v>45.427600000000005</v>
      </c>
      <c r="S55" s="42">
        <f t="shared" si="24"/>
        <v>49.843599999999995</v>
      </c>
      <c r="T55" s="42">
        <f t="shared" si="24"/>
        <v>52.852899999999991</v>
      </c>
      <c r="U55" s="42">
        <f t="shared" si="24"/>
        <v>54.760000000000005</v>
      </c>
      <c r="V55" s="42">
        <f t="shared" si="24"/>
        <v>55.950400000000009</v>
      </c>
      <c r="W55" s="42">
        <f t="shared" si="24"/>
        <v>56.700900000000004</v>
      </c>
      <c r="X55" s="42">
        <f t="shared" si="24"/>
        <v>57.304899999999989</v>
      </c>
      <c r="Y55" s="42">
        <f t="shared" si="24"/>
        <v>57.912100000000002</v>
      </c>
      <c r="Z55" s="42">
        <f t="shared" si="24"/>
        <v>58.21690000000001</v>
      </c>
      <c r="AA55" s="42">
        <f t="shared" si="24"/>
        <v>58.522500000000008</v>
      </c>
      <c r="AB55" s="42">
        <f t="shared" si="24"/>
        <v>58.675600000000003</v>
      </c>
      <c r="AC55" s="42">
        <f t="shared" si="24"/>
        <v>58.675600000000003</v>
      </c>
      <c r="AD55" s="42">
        <f t="shared" si="24"/>
        <v>58.828899999999997</v>
      </c>
      <c r="AE55" s="42">
        <f t="shared" si="24"/>
        <v>58.828899999999997</v>
      </c>
      <c r="AF55" s="42">
        <f t="shared" si="24"/>
        <v>58.675600000000003</v>
      </c>
      <c r="AG55" s="42">
        <f t="shared" si="24"/>
        <v>58.369600000000005</v>
      </c>
      <c r="AH55" s="42">
        <f t="shared" si="24"/>
        <v>57.76</v>
      </c>
      <c r="AI55" s="42">
        <f t="shared" si="24"/>
        <v>57.002500000000012</v>
      </c>
      <c r="AJ55" s="42">
        <f t="shared" si="24"/>
        <v>55.950400000000009</v>
      </c>
      <c r="AK55" s="42">
        <f t="shared" si="24"/>
        <v>54.908100000000005</v>
      </c>
      <c r="AL55" s="42">
        <f t="shared" si="24"/>
        <v>53.875599999999999</v>
      </c>
      <c r="AM55" s="42">
        <f t="shared" si="24"/>
        <v>52.99839999999999</v>
      </c>
      <c r="AN55" s="42">
        <f t="shared" si="24"/>
        <v>52.5625</v>
      </c>
      <c r="AO55" s="42">
        <f t="shared" si="24"/>
        <v>52.707599999999999</v>
      </c>
      <c r="AP55" s="42">
        <f t="shared" si="24"/>
        <v>53.436099999999996</v>
      </c>
      <c r="AQ55" s="42">
        <f t="shared" si="24"/>
        <v>55.056399999999996</v>
      </c>
      <c r="AR55" s="42">
        <f t="shared" si="24"/>
        <v>57.304900000000004</v>
      </c>
      <c r="AS55" s="42">
        <f t="shared" si="24"/>
        <v>59.907600000000002</v>
      </c>
      <c r="AT55" s="42">
        <f t="shared" si="24"/>
        <v>62.410000000000004</v>
      </c>
      <c r="AU55" s="42">
        <f t="shared" si="24"/>
        <v>64.641599999999983</v>
      </c>
      <c r="AV55" s="42">
        <f t="shared" si="24"/>
        <v>65.934399999999982</v>
      </c>
      <c r="AW55" s="42">
        <f t="shared" si="24"/>
        <v>66.259600000000006</v>
      </c>
      <c r="AX55" s="42">
        <f t="shared" si="24"/>
        <v>65.772099999999995</v>
      </c>
      <c r="AY55" s="42">
        <f t="shared" si="24"/>
        <v>64.480899999999991</v>
      </c>
      <c r="AZ55" s="42">
        <f t="shared" si="24"/>
        <v>62.568100000000001</v>
      </c>
      <c r="BA55" s="42">
        <f t="shared" si="24"/>
        <v>60.684100000000001</v>
      </c>
      <c r="BB55" s="42">
        <f t="shared" si="24"/>
        <v>58.675600000000003</v>
      </c>
      <c r="BC55" s="42">
        <f t="shared" si="24"/>
        <v>56.700900000000004</v>
      </c>
      <c r="BD55" s="42">
        <f t="shared" si="24"/>
        <v>54.464399999999998</v>
      </c>
      <c r="BE55" s="42">
        <f t="shared" si="24"/>
        <v>52.272900000000007</v>
      </c>
      <c r="BF55" s="42">
        <f t="shared" si="24"/>
        <v>50.126400000000004</v>
      </c>
      <c r="BG55" s="42">
        <f t="shared" si="24"/>
        <v>47.334399999999995</v>
      </c>
      <c r="BH55" s="42">
        <f t="shared" si="24"/>
        <v>44.622399999999999</v>
      </c>
      <c r="BI55" s="42">
        <f t="shared" si="24"/>
        <v>41.602499999999999</v>
      </c>
      <c r="BJ55" s="42">
        <f t="shared" si="24"/>
        <v>38.937600000000003</v>
      </c>
      <c r="BK55" s="42">
        <f t="shared" si="24"/>
        <v>36.844900000000003</v>
      </c>
      <c r="BL55" s="42">
        <f t="shared" si="24"/>
        <v>35.760400000000004</v>
      </c>
      <c r="BM55" s="42">
        <f t="shared" si="24"/>
        <v>36</v>
      </c>
      <c r="BN55" s="42">
        <f t="shared" si="24"/>
        <v>37.822500000000005</v>
      </c>
      <c r="BO55" s="42">
        <f t="shared" si="24"/>
        <v>41.473600000000005</v>
      </c>
      <c r="BP55" s="42">
        <f t="shared" si="24"/>
        <v>47.059600000000003</v>
      </c>
      <c r="BQ55" s="42">
        <f t="shared" si="24"/>
        <v>54.022499999999994</v>
      </c>
      <c r="BR55" s="42">
        <f t="shared" si="24"/>
        <v>61.779599999999988</v>
      </c>
      <c r="BS55" s="42">
        <f t="shared" ref="BS55:DA55" si="25">IF(ISNUMBER(FIND("R",$B$17)),(BS29-BS7)^2,(BS30-BS7)^2)</f>
        <v>69.056100000000015</v>
      </c>
      <c r="BT55" s="42">
        <f t="shared" si="25"/>
        <v>74.132099999999994</v>
      </c>
      <c r="BU55" s="42">
        <f t="shared" si="25"/>
        <v>75.689999999999984</v>
      </c>
      <c r="BV55" s="42">
        <f t="shared" si="25"/>
        <v>72.25</v>
      </c>
      <c r="BW55" s="42">
        <f t="shared" si="25"/>
        <v>64</v>
      </c>
      <c r="BX55" s="42">
        <f t="shared" si="25"/>
        <v>51.84</v>
      </c>
      <c r="BY55" s="42">
        <f t="shared" si="25"/>
        <v>37.576900000000002</v>
      </c>
      <c r="BZ55" s="42">
        <f t="shared" si="25"/>
        <v>23.328900000000001</v>
      </c>
      <c r="CA55" s="42">
        <f t="shared" si="25"/>
        <v>11.492100000000001</v>
      </c>
      <c r="CB55" s="42">
        <f t="shared" si="25"/>
        <v>3.4969000000000006</v>
      </c>
      <c r="CC55" s="42">
        <f t="shared" si="25"/>
        <v>0.1088999999999999</v>
      </c>
      <c r="CD55" s="42">
        <f t="shared" si="25"/>
        <v>1.3224999999999998</v>
      </c>
      <c r="CE55" s="42">
        <f t="shared" si="25"/>
        <v>6.5025000000000013</v>
      </c>
      <c r="CF55" s="42">
        <f t="shared" si="25"/>
        <v>14.5161</v>
      </c>
      <c r="CG55" s="42">
        <f t="shared" si="25"/>
        <v>24.010000000000005</v>
      </c>
      <c r="CH55" s="42">
        <f t="shared" si="25"/>
        <v>33.292899999999996</v>
      </c>
      <c r="CI55" s="42">
        <f t="shared" si="25"/>
        <v>40.195599999999999</v>
      </c>
      <c r="CJ55" s="42">
        <f t="shared" si="25"/>
        <v>43.033600000000007</v>
      </c>
      <c r="CK55" s="42">
        <f t="shared" si="25"/>
        <v>40.704400000000007</v>
      </c>
      <c r="CL55" s="42">
        <f t="shared" si="25"/>
        <v>33.988900000000001</v>
      </c>
      <c r="CM55" s="42">
        <f t="shared" si="25"/>
        <v>25</v>
      </c>
      <c r="CN55" s="42">
        <f t="shared" si="25"/>
        <v>15.760900000000001</v>
      </c>
      <c r="CO55" s="42">
        <f t="shared" si="25"/>
        <v>8.2943999999999996</v>
      </c>
      <c r="CP55" s="42">
        <f t="shared" si="25"/>
        <v>3.2761</v>
      </c>
      <c r="CQ55" s="42">
        <f t="shared" si="25"/>
        <v>0.68890000000000007</v>
      </c>
      <c r="CR55" s="42">
        <f t="shared" si="25"/>
        <v>8.1000000000000152E-3</v>
      </c>
      <c r="CS55" s="42">
        <f t="shared" si="25"/>
        <v>0.96039999999999992</v>
      </c>
      <c r="CT55" s="42">
        <f t="shared" si="25"/>
        <v>3.61</v>
      </c>
      <c r="CU55" s="42">
        <f t="shared" si="25"/>
        <v>8.4100000000000019</v>
      </c>
      <c r="CV55" s="42">
        <f t="shared" si="25"/>
        <v>15.523600000000004</v>
      </c>
      <c r="CW55" s="42">
        <f t="shared" si="25"/>
        <v>24.010000000000005</v>
      </c>
      <c r="CX55" s="42">
        <f t="shared" si="25"/>
        <v>31.696899999999999</v>
      </c>
      <c r="CY55" s="42">
        <f t="shared" si="25"/>
        <v>35.640900000000009</v>
      </c>
      <c r="CZ55" s="42">
        <f t="shared" si="25"/>
        <v>34.45689999999999</v>
      </c>
      <c r="DA55" s="42">
        <f t="shared" si="25"/>
        <v>28.836899999999993</v>
      </c>
    </row>
    <row r="56" spans="2:105" x14ac:dyDescent="0.2">
      <c r="B56" t="s">
        <v>11</v>
      </c>
      <c r="E56" s="42">
        <f>IF(ISNUMBER(FIND("R",$B$17)),(E30-E7)^2,(E29-E7)^2)</f>
        <v>68.558399999999992</v>
      </c>
      <c r="F56" s="42">
        <f>IF(ISNUMBER(FIND("R",$B$17)),(F30-F7)^2,(F29-F7)^2)</f>
        <v>56.70089999999999</v>
      </c>
      <c r="G56" s="42">
        <f t="shared" ref="G56:BR56" si="26">IF(ISNUMBER(FIND("R",$B$17)),(G30-G7)^2,(G29-G7)^2)</f>
        <v>47.059599999999989</v>
      </c>
      <c r="H56" s="42">
        <f t="shared" si="26"/>
        <v>41.602499999999992</v>
      </c>
      <c r="I56" s="42">
        <f t="shared" si="26"/>
        <v>40.449600000000004</v>
      </c>
      <c r="J56" s="42">
        <f t="shared" si="26"/>
        <v>42.640900000000002</v>
      </c>
      <c r="K56" s="42">
        <f t="shared" si="26"/>
        <v>46.785599999999995</v>
      </c>
      <c r="L56" s="42">
        <f t="shared" si="26"/>
        <v>51.122499999999995</v>
      </c>
      <c r="M56" s="42">
        <f t="shared" si="26"/>
        <v>54.464399999999998</v>
      </c>
      <c r="N56" s="42">
        <f t="shared" si="26"/>
        <v>55.950400000000009</v>
      </c>
      <c r="O56" s="42">
        <f t="shared" si="26"/>
        <v>55.800899999999999</v>
      </c>
      <c r="P56" s="42">
        <f t="shared" si="26"/>
        <v>55.353599999999993</v>
      </c>
      <c r="Q56" s="42">
        <f t="shared" si="26"/>
        <v>55.204899999999995</v>
      </c>
      <c r="R56" s="42">
        <f t="shared" si="26"/>
        <v>55.800900000000013</v>
      </c>
      <c r="S56" s="42">
        <f t="shared" si="26"/>
        <v>57.002499999999998</v>
      </c>
      <c r="T56" s="42">
        <f t="shared" si="26"/>
        <v>58.064399999999999</v>
      </c>
      <c r="U56" s="42">
        <f t="shared" si="26"/>
        <v>58.522500000000008</v>
      </c>
      <c r="V56" s="42">
        <f t="shared" si="26"/>
        <v>58.522500000000008</v>
      </c>
      <c r="W56" s="42">
        <f t="shared" si="26"/>
        <v>58.216899999999995</v>
      </c>
      <c r="X56" s="42">
        <f t="shared" si="26"/>
        <v>58.064399999999999</v>
      </c>
      <c r="Y56" s="42">
        <f t="shared" si="26"/>
        <v>58.369599999999998</v>
      </c>
      <c r="Z56" s="42">
        <f t="shared" si="26"/>
        <v>59.289999999999992</v>
      </c>
      <c r="AA56" s="42">
        <f t="shared" si="26"/>
        <v>60.684100000000001</v>
      </c>
      <c r="AB56" s="42">
        <f t="shared" si="26"/>
        <v>62.410000000000004</v>
      </c>
      <c r="AC56" s="42">
        <f t="shared" si="26"/>
        <v>63.840100000000007</v>
      </c>
      <c r="AD56" s="42">
        <f t="shared" si="26"/>
        <v>64.802500000000009</v>
      </c>
      <c r="AE56" s="42">
        <f t="shared" si="26"/>
        <v>65.124900000000011</v>
      </c>
      <c r="AF56" s="42">
        <f t="shared" si="26"/>
        <v>64.802499999999981</v>
      </c>
      <c r="AG56" s="42">
        <f t="shared" si="26"/>
        <v>64.1601</v>
      </c>
      <c r="AH56" s="42">
        <f t="shared" si="26"/>
        <v>63.043599999999991</v>
      </c>
      <c r="AI56" s="42">
        <f t="shared" si="26"/>
        <v>62.252100000000006</v>
      </c>
      <c r="AJ56" s="42">
        <f t="shared" si="26"/>
        <v>61.779600000000002</v>
      </c>
      <c r="AK56" s="42">
        <f t="shared" si="26"/>
        <v>62.094400000000014</v>
      </c>
      <c r="AL56" s="42">
        <f t="shared" si="26"/>
        <v>63.043600000000005</v>
      </c>
      <c r="AM56" s="42">
        <f t="shared" si="26"/>
        <v>64.480899999999991</v>
      </c>
      <c r="AN56" s="42">
        <f t="shared" si="26"/>
        <v>66.259600000000006</v>
      </c>
      <c r="AO56" s="42">
        <f t="shared" si="26"/>
        <v>67.732900000000001</v>
      </c>
      <c r="AP56" s="42">
        <f t="shared" si="26"/>
        <v>68.890000000000015</v>
      </c>
      <c r="AQ56" s="42">
        <f t="shared" si="26"/>
        <v>69.889599999999987</v>
      </c>
      <c r="AR56" s="42">
        <f t="shared" si="26"/>
        <v>70.392100000000013</v>
      </c>
      <c r="AS56" s="42">
        <f t="shared" si="26"/>
        <v>70.8964</v>
      </c>
      <c r="AT56" s="42">
        <f t="shared" si="26"/>
        <v>71.402499999999989</v>
      </c>
      <c r="AU56" s="42">
        <f t="shared" si="26"/>
        <v>72.080100000000002</v>
      </c>
      <c r="AV56" s="42">
        <f t="shared" si="26"/>
        <v>72.590399999999988</v>
      </c>
      <c r="AW56" s="42">
        <f t="shared" si="26"/>
        <v>73.273600000000002</v>
      </c>
      <c r="AX56" s="42">
        <f t="shared" si="26"/>
        <v>73.959999999999994</v>
      </c>
      <c r="AY56" s="42">
        <f t="shared" si="26"/>
        <v>74.304399999999987</v>
      </c>
      <c r="AZ56" s="42">
        <f t="shared" si="26"/>
        <v>74.132099999999994</v>
      </c>
      <c r="BA56" s="42">
        <f t="shared" si="26"/>
        <v>73.273600000000002</v>
      </c>
      <c r="BB56" s="42">
        <f t="shared" si="26"/>
        <v>72.080100000000002</v>
      </c>
      <c r="BC56" s="42">
        <f t="shared" si="26"/>
        <v>70.224399999999989</v>
      </c>
      <c r="BD56" s="42">
        <f t="shared" si="26"/>
        <v>68.0625</v>
      </c>
      <c r="BE56" s="42">
        <f t="shared" si="26"/>
        <v>65.61</v>
      </c>
      <c r="BF56" s="42">
        <f t="shared" si="26"/>
        <v>63.361600000000003</v>
      </c>
      <c r="BG56" s="42">
        <f t="shared" si="26"/>
        <v>60.996099999999991</v>
      </c>
      <c r="BH56" s="42">
        <f t="shared" si="26"/>
        <v>58.982399999999998</v>
      </c>
      <c r="BI56" s="42">
        <f t="shared" si="26"/>
        <v>57.304900000000004</v>
      </c>
      <c r="BJ56" s="42">
        <f t="shared" si="26"/>
        <v>55.950399999999995</v>
      </c>
      <c r="BK56" s="42">
        <f t="shared" si="26"/>
        <v>55.204899999999995</v>
      </c>
      <c r="BL56" s="42">
        <f t="shared" si="26"/>
        <v>54.612099999999984</v>
      </c>
      <c r="BM56" s="42">
        <f t="shared" si="26"/>
        <v>54.464399999999983</v>
      </c>
      <c r="BN56" s="42">
        <f t="shared" si="26"/>
        <v>55.204900000000009</v>
      </c>
      <c r="BO56" s="42">
        <f t="shared" si="26"/>
        <v>57.153600000000004</v>
      </c>
      <c r="BP56" s="42">
        <f t="shared" si="26"/>
        <v>60.684100000000001</v>
      </c>
      <c r="BQ56" s="42">
        <f t="shared" si="26"/>
        <v>66.096900000000019</v>
      </c>
      <c r="BR56" s="42">
        <f t="shared" si="26"/>
        <v>72.931600000000017</v>
      </c>
      <c r="BS56" s="42">
        <f t="shared" ref="BS56:DA56" si="27">IF(ISNUMBER(FIND("R",$B$17)),(BS30-BS7)^2,(BS29-BS7)^2)</f>
        <v>81</v>
      </c>
      <c r="BT56" s="42">
        <f t="shared" si="27"/>
        <v>89.302499999999981</v>
      </c>
      <c r="BU56" s="42">
        <f t="shared" si="27"/>
        <v>96.825599999999994</v>
      </c>
      <c r="BV56" s="42">
        <f t="shared" si="27"/>
        <v>102.61689999999999</v>
      </c>
      <c r="BW56" s="42">
        <f t="shared" si="27"/>
        <v>105.2676</v>
      </c>
      <c r="BX56" s="42">
        <f t="shared" si="27"/>
        <v>104.44839999999998</v>
      </c>
      <c r="BY56" s="42">
        <f t="shared" si="27"/>
        <v>98.604900000000001</v>
      </c>
      <c r="BZ56" s="42">
        <f t="shared" si="27"/>
        <v>86.676100000000005</v>
      </c>
      <c r="CA56" s="42">
        <f t="shared" si="27"/>
        <v>69.222400000000007</v>
      </c>
      <c r="CB56" s="42">
        <f t="shared" si="27"/>
        <v>49</v>
      </c>
      <c r="CC56" s="42">
        <f t="shared" si="27"/>
        <v>30.25</v>
      </c>
      <c r="CD56" s="42">
        <f t="shared" si="27"/>
        <v>16.160399999999996</v>
      </c>
      <c r="CE56" s="42">
        <f t="shared" si="27"/>
        <v>7.5625</v>
      </c>
      <c r="CF56" s="42">
        <f t="shared" si="27"/>
        <v>2.9929000000000001</v>
      </c>
      <c r="CG56" s="42">
        <f t="shared" si="27"/>
        <v>0.80999999999999983</v>
      </c>
      <c r="CH56" s="42">
        <f t="shared" si="27"/>
        <v>2.5000000000000044E-3</v>
      </c>
      <c r="CI56" s="42">
        <f t="shared" si="27"/>
        <v>0.87235600000000013</v>
      </c>
      <c r="CJ56" s="42">
        <f t="shared" si="27"/>
        <v>4.4520999999999997</v>
      </c>
      <c r="CK56" s="42">
        <f t="shared" si="27"/>
        <v>11.559999999999999</v>
      </c>
      <c r="CL56" s="42">
        <f t="shared" si="27"/>
        <v>21.902399999999997</v>
      </c>
      <c r="CM56" s="42">
        <f t="shared" si="27"/>
        <v>33.292900000000003</v>
      </c>
      <c r="CN56" s="42">
        <f t="shared" si="27"/>
        <v>41.2164</v>
      </c>
      <c r="CO56" s="42">
        <f t="shared" si="27"/>
        <v>41.860899999999994</v>
      </c>
      <c r="CP56" s="42">
        <f t="shared" si="27"/>
        <v>34.339600000000004</v>
      </c>
      <c r="CQ56" s="42">
        <f t="shared" si="27"/>
        <v>21.808899999999998</v>
      </c>
      <c r="CR56" s="42">
        <f t="shared" si="27"/>
        <v>9.3024999999999984</v>
      </c>
      <c r="CS56" s="42">
        <f t="shared" si="27"/>
        <v>1.4641000000000004</v>
      </c>
      <c r="CT56" s="42">
        <f t="shared" si="27"/>
        <v>0.53289999999999993</v>
      </c>
      <c r="CU56" s="42">
        <f t="shared" si="27"/>
        <v>7.3441000000000001</v>
      </c>
      <c r="CV56" s="42">
        <f t="shared" si="27"/>
        <v>21.902399999999997</v>
      </c>
      <c r="CW56" s="42">
        <f t="shared" si="27"/>
        <v>42.120100000000001</v>
      </c>
      <c r="CX56" s="42">
        <f t="shared" si="27"/>
        <v>63.043600000000005</v>
      </c>
      <c r="CY56" s="42">
        <f t="shared" si="27"/>
        <v>76.7376</v>
      </c>
      <c r="CZ56" s="42">
        <f t="shared" si="27"/>
        <v>79.388100000000009</v>
      </c>
      <c r="DA56" s="42">
        <f t="shared" si="27"/>
        <v>72.080100000000002</v>
      </c>
    </row>
    <row r="57" spans="2:105" x14ac:dyDescent="0.2">
      <c r="B57" t="s">
        <v>8</v>
      </c>
      <c r="E57" s="42">
        <f>IF(ISNUMBER(FIND("R",$B$17)),(E31-E8)^2,(E32-E8)^2)</f>
        <v>430.97759999999994</v>
      </c>
      <c r="F57" s="42">
        <f>IF(ISNUMBER(FIND("R",$B$17)),(F31-F8)^2,(F32-F8)^2)</f>
        <v>388.48410000000001</v>
      </c>
      <c r="G57" s="42">
        <f t="shared" ref="G57:BR57" si="28">IF(ISNUMBER(FIND("R",$B$17)),(G31-G8)^2,(G32-G8)^2)</f>
        <v>353.81610000000006</v>
      </c>
      <c r="H57" s="42">
        <f t="shared" si="28"/>
        <v>326.88639999999992</v>
      </c>
      <c r="I57" s="42">
        <f t="shared" si="28"/>
        <v>313.99839999999995</v>
      </c>
      <c r="J57" s="42">
        <f t="shared" si="28"/>
        <v>311.1696</v>
      </c>
      <c r="K57" s="42">
        <f t="shared" si="28"/>
        <v>314.70760000000007</v>
      </c>
      <c r="L57" s="42">
        <f t="shared" si="28"/>
        <v>329.42249999999996</v>
      </c>
      <c r="M57" s="42">
        <f t="shared" si="28"/>
        <v>347.82249999999993</v>
      </c>
      <c r="N57" s="42">
        <f t="shared" si="28"/>
        <v>367.10559999999998</v>
      </c>
      <c r="O57" s="42">
        <f t="shared" si="28"/>
        <v>391.64409999999998</v>
      </c>
      <c r="P57" s="42">
        <f t="shared" si="28"/>
        <v>409.25290000000001</v>
      </c>
      <c r="Q57" s="42">
        <f t="shared" si="28"/>
        <v>423.94810000000001</v>
      </c>
      <c r="R57" s="42">
        <f t="shared" si="28"/>
        <v>430.97759999999994</v>
      </c>
      <c r="S57" s="42">
        <f t="shared" si="28"/>
        <v>426.42249999999996</v>
      </c>
      <c r="T57" s="42">
        <f t="shared" si="28"/>
        <v>410.0625</v>
      </c>
      <c r="U57" s="42">
        <f t="shared" si="28"/>
        <v>386.12249999999995</v>
      </c>
      <c r="V57" s="42">
        <f t="shared" si="28"/>
        <v>355.32250000000005</v>
      </c>
      <c r="W57" s="42">
        <f t="shared" si="28"/>
        <v>318.62250000000006</v>
      </c>
      <c r="X57" s="42">
        <f t="shared" si="28"/>
        <v>283.5856</v>
      </c>
      <c r="Y57" s="42">
        <f t="shared" si="28"/>
        <v>243.98439999999997</v>
      </c>
      <c r="Z57" s="42">
        <f t="shared" si="28"/>
        <v>210.8304</v>
      </c>
      <c r="AA57" s="42">
        <f t="shared" si="28"/>
        <v>180.36490000000001</v>
      </c>
      <c r="AB57" s="42">
        <f t="shared" si="28"/>
        <v>154.50489999999999</v>
      </c>
      <c r="AC57" s="42">
        <f t="shared" si="28"/>
        <v>133.4025</v>
      </c>
      <c r="AD57" s="42">
        <f t="shared" si="28"/>
        <v>116.20839999999998</v>
      </c>
      <c r="AE57" s="42">
        <f t="shared" si="28"/>
        <v>102.81960000000001</v>
      </c>
      <c r="AF57" s="42">
        <f t="shared" si="28"/>
        <v>92.16</v>
      </c>
      <c r="AG57" s="42">
        <f t="shared" si="28"/>
        <v>83.539600000000007</v>
      </c>
      <c r="AH57" s="42">
        <f t="shared" si="28"/>
        <v>76.03840000000001</v>
      </c>
      <c r="AI57" s="42">
        <f t="shared" si="28"/>
        <v>69.388900000000007</v>
      </c>
      <c r="AJ57" s="42">
        <f t="shared" si="28"/>
        <v>63.520899999999997</v>
      </c>
      <c r="AK57" s="42">
        <f t="shared" si="28"/>
        <v>58.064399999999999</v>
      </c>
      <c r="AL57" s="42">
        <f t="shared" si="28"/>
        <v>52.998400000000004</v>
      </c>
      <c r="AM57" s="42">
        <f t="shared" si="28"/>
        <v>48.5809</v>
      </c>
      <c r="AN57" s="42">
        <f t="shared" si="28"/>
        <v>45.024099999999997</v>
      </c>
      <c r="AO57" s="42">
        <f t="shared" si="28"/>
        <v>42.120099999999994</v>
      </c>
      <c r="AP57" s="42">
        <f t="shared" si="28"/>
        <v>40.322499999999998</v>
      </c>
      <c r="AQ57" s="42">
        <f t="shared" si="28"/>
        <v>39.312900000000006</v>
      </c>
      <c r="AR57" s="42">
        <f t="shared" si="28"/>
        <v>39.187599999999996</v>
      </c>
      <c r="AS57" s="42">
        <f t="shared" si="28"/>
        <v>39.56410000000001</v>
      </c>
      <c r="AT57" s="42">
        <f t="shared" si="28"/>
        <v>40.704400000000007</v>
      </c>
      <c r="AU57" s="42">
        <f t="shared" si="28"/>
        <v>41.99039999999998</v>
      </c>
      <c r="AV57" s="42">
        <f t="shared" si="28"/>
        <v>42.771599999999992</v>
      </c>
      <c r="AW57" s="42">
        <f t="shared" si="28"/>
        <v>44.222500000000004</v>
      </c>
      <c r="AX57" s="42">
        <f t="shared" si="28"/>
        <v>44.890000000000015</v>
      </c>
      <c r="AY57" s="42">
        <f t="shared" si="28"/>
        <v>45.024099999999997</v>
      </c>
      <c r="AZ57" s="42">
        <f t="shared" si="28"/>
        <v>43.164900000000003</v>
      </c>
      <c r="BA57" s="42">
        <f t="shared" si="28"/>
        <v>40.832100000000004</v>
      </c>
      <c r="BB57" s="42">
        <f t="shared" si="28"/>
        <v>39.062500000000014</v>
      </c>
      <c r="BC57" s="42">
        <f t="shared" si="28"/>
        <v>35.521599999999999</v>
      </c>
      <c r="BD57" s="42">
        <f t="shared" si="28"/>
        <v>31.584399999999992</v>
      </c>
      <c r="BE57" s="42">
        <f t="shared" si="28"/>
        <v>28.8369</v>
      </c>
      <c r="BF57" s="42">
        <f t="shared" si="28"/>
        <v>26.010000000000005</v>
      </c>
      <c r="BG57" s="42">
        <f t="shared" si="28"/>
        <v>23.912099999999995</v>
      </c>
      <c r="BH57" s="42">
        <f t="shared" si="28"/>
        <v>22.278399999999991</v>
      </c>
      <c r="BI57" s="42">
        <f t="shared" si="28"/>
        <v>21.159999999999997</v>
      </c>
      <c r="BJ57" s="42">
        <f t="shared" si="28"/>
        <v>20.70249999999999</v>
      </c>
      <c r="BK57" s="42">
        <f t="shared" si="28"/>
        <v>20.3401</v>
      </c>
      <c r="BL57" s="42">
        <f t="shared" si="28"/>
        <v>20.3401</v>
      </c>
      <c r="BM57" s="42">
        <f t="shared" si="28"/>
        <v>20.430399999999995</v>
      </c>
      <c r="BN57" s="42">
        <f t="shared" si="28"/>
        <v>20.702500000000008</v>
      </c>
      <c r="BO57" s="42">
        <f t="shared" si="28"/>
        <v>21.159999999999997</v>
      </c>
      <c r="BP57" s="42">
        <f t="shared" si="28"/>
        <v>22.089999999999993</v>
      </c>
      <c r="BQ57" s="42">
        <f t="shared" si="28"/>
        <v>23.425599999999999</v>
      </c>
      <c r="BR57" s="42">
        <f t="shared" si="28"/>
        <v>25.502499999999998</v>
      </c>
      <c r="BS57" s="42">
        <f t="shared" ref="BS57:DA57" si="29">IF(ISNUMBER(FIND("R",$B$17)),(BS31-BS8)^2,(BS32-BS8)^2)</f>
        <v>28.836899999999993</v>
      </c>
      <c r="BT57" s="42">
        <f t="shared" si="29"/>
        <v>33.408400000000015</v>
      </c>
      <c r="BU57" s="42">
        <f t="shared" si="29"/>
        <v>39.942400000000006</v>
      </c>
      <c r="BV57" s="42">
        <f t="shared" si="29"/>
        <v>48.860100000000003</v>
      </c>
      <c r="BW57" s="42">
        <f t="shared" si="29"/>
        <v>60.839999999999996</v>
      </c>
      <c r="BX57" s="42">
        <f t="shared" si="29"/>
        <v>74.649600000000007</v>
      </c>
      <c r="BY57" s="42">
        <f t="shared" si="29"/>
        <v>92.16</v>
      </c>
      <c r="BZ57" s="42">
        <f t="shared" si="29"/>
        <v>111.93640000000001</v>
      </c>
      <c r="CA57" s="42">
        <f t="shared" si="29"/>
        <v>136.89000000000001</v>
      </c>
      <c r="CB57" s="42">
        <f t="shared" si="29"/>
        <v>162.30760000000001</v>
      </c>
      <c r="CC57" s="42">
        <f t="shared" si="29"/>
        <v>188.23840000000001</v>
      </c>
      <c r="CD57" s="42">
        <f t="shared" si="29"/>
        <v>216.97290000000001</v>
      </c>
      <c r="CE57" s="42">
        <f t="shared" si="29"/>
        <v>245.23560000000006</v>
      </c>
      <c r="CF57" s="42">
        <f t="shared" si="29"/>
        <v>276.390625</v>
      </c>
      <c r="CG57" s="42">
        <f t="shared" si="29"/>
        <v>303.10809999999998</v>
      </c>
      <c r="CH57" s="42">
        <f t="shared" si="29"/>
        <v>328.69689999999997</v>
      </c>
      <c r="CI57" s="42">
        <f t="shared" si="29"/>
        <v>351.93760000000003</v>
      </c>
      <c r="CJ57" s="42">
        <f t="shared" si="29"/>
        <v>368.6400000000001</v>
      </c>
      <c r="CK57" s="42">
        <f t="shared" si="29"/>
        <v>382.59359999999992</v>
      </c>
      <c r="CL57" s="42">
        <f t="shared" si="29"/>
        <v>392.83240000000001</v>
      </c>
      <c r="CM57" s="42">
        <f t="shared" si="29"/>
        <v>395.6121</v>
      </c>
      <c r="CN57" s="42">
        <f t="shared" si="29"/>
        <v>397.60360000000003</v>
      </c>
      <c r="CO57" s="42">
        <f t="shared" si="29"/>
        <v>391.64409999999998</v>
      </c>
      <c r="CP57" s="42">
        <f t="shared" si="29"/>
        <v>384.94440000000003</v>
      </c>
      <c r="CQ57" s="42">
        <f t="shared" si="29"/>
        <v>373.26240000000001</v>
      </c>
      <c r="CR57" s="42">
        <f t="shared" si="29"/>
        <v>360.62010000000009</v>
      </c>
      <c r="CS57" s="42">
        <f t="shared" si="29"/>
        <v>347.07689999999997</v>
      </c>
      <c r="CT57" s="42">
        <f t="shared" si="29"/>
        <v>328.69690000000008</v>
      </c>
      <c r="CU57" s="42">
        <f t="shared" si="29"/>
        <v>305.55040000000002</v>
      </c>
      <c r="CV57" s="42">
        <f t="shared" si="29"/>
        <v>281.56840000000005</v>
      </c>
      <c r="CW57" s="42">
        <f t="shared" si="29"/>
        <v>256.96090000000004</v>
      </c>
      <c r="CX57" s="42">
        <f t="shared" si="29"/>
        <v>229.21960000000001</v>
      </c>
      <c r="CY57" s="42">
        <f t="shared" si="29"/>
        <v>200.2225</v>
      </c>
      <c r="CZ57" s="42">
        <f t="shared" si="29"/>
        <v>171.0864</v>
      </c>
      <c r="DA57" s="42">
        <f t="shared" si="29"/>
        <v>143.04160000000002</v>
      </c>
    </row>
    <row r="58" spans="2:105" x14ac:dyDescent="0.2">
      <c r="B58" t="s">
        <v>7</v>
      </c>
      <c r="E58" s="42">
        <f>IF(ISNUMBER(FIND("R",$B$17)),(E32-E8)^2,(E31-E8)^2)</f>
        <v>68.227599999999995</v>
      </c>
      <c r="F58" s="42">
        <f>IF(ISNUMBER(FIND("R",$B$17)),(F32-F8)^2,(F31-F8)^2)</f>
        <v>56.100100000000005</v>
      </c>
      <c r="G58" s="42">
        <f t="shared" ref="G58:BR58" si="30">IF(ISNUMBER(FIND("R",$B$17)),(G32-G8)^2,(G31-G8)^2)</f>
        <v>40.44959999999999</v>
      </c>
      <c r="H58" s="42">
        <f t="shared" si="30"/>
        <v>24.403599999999994</v>
      </c>
      <c r="I58" s="42">
        <f t="shared" si="30"/>
        <v>11.022399999999999</v>
      </c>
      <c r="J58" s="42">
        <f t="shared" si="30"/>
        <v>2.6568999999999998</v>
      </c>
      <c r="K58" s="42">
        <f t="shared" si="30"/>
        <v>9.9999999999995736E-5</v>
      </c>
      <c r="L58" s="42">
        <f t="shared" si="30"/>
        <v>2.0735999999999986</v>
      </c>
      <c r="M58" s="42">
        <f t="shared" si="30"/>
        <v>6.7600000000000025</v>
      </c>
      <c r="N58" s="42">
        <f t="shared" si="30"/>
        <v>11.628100000000002</v>
      </c>
      <c r="O58" s="42">
        <f t="shared" si="30"/>
        <v>15.054400000000006</v>
      </c>
      <c r="P58" s="42">
        <f t="shared" si="30"/>
        <v>16.402500000000007</v>
      </c>
      <c r="Q58" s="42">
        <f t="shared" si="30"/>
        <v>16.160400000000003</v>
      </c>
      <c r="R58" s="42">
        <f t="shared" si="30"/>
        <v>15.288100000000002</v>
      </c>
      <c r="S58" s="42">
        <f t="shared" si="30"/>
        <v>14.44</v>
      </c>
      <c r="T58" s="42">
        <f t="shared" si="30"/>
        <v>14.516099999999996</v>
      </c>
      <c r="U58" s="42">
        <f t="shared" si="30"/>
        <v>15.920100000000001</v>
      </c>
      <c r="V58" s="42">
        <f t="shared" si="30"/>
        <v>19.009599999999995</v>
      </c>
      <c r="W58" s="42">
        <f t="shared" si="30"/>
        <v>23.522499999999997</v>
      </c>
      <c r="X58" s="42">
        <f t="shared" si="30"/>
        <v>29.811599999999999</v>
      </c>
      <c r="Y58" s="42">
        <f t="shared" si="30"/>
        <v>38.192399999999999</v>
      </c>
      <c r="Z58" s="42">
        <f t="shared" si="30"/>
        <v>46.512399999999992</v>
      </c>
      <c r="AA58" s="42">
        <f t="shared" si="30"/>
        <v>55.950399999999995</v>
      </c>
      <c r="AB58" s="42">
        <f t="shared" si="30"/>
        <v>65.124900000000011</v>
      </c>
      <c r="AC58" s="42">
        <f t="shared" si="30"/>
        <v>73.616400000000027</v>
      </c>
      <c r="AD58" s="42">
        <f t="shared" si="30"/>
        <v>85.19289999999998</v>
      </c>
      <c r="AE58" s="42">
        <f t="shared" si="30"/>
        <v>96.04000000000002</v>
      </c>
      <c r="AF58" s="42">
        <f t="shared" si="30"/>
        <v>112.57209999999999</v>
      </c>
      <c r="AG58" s="42">
        <f t="shared" si="30"/>
        <v>130.87359999999998</v>
      </c>
      <c r="AH58" s="42">
        <f t="shared" si="30"/>
        <v>154.00810000000001</v>
      </c>
      <c r="AI58" s="42">
        <f t="shared" si="30"/>
        <v>179.82810000000001</v>
      </c>
      <c r="AJ58" s="42">
        <f t="shared" si="30"/>
        <v>211.12089999999992</v>
      </c>
      <c r="AK58" s="42">
        <f t="shared" si="30"/>
        <v>242.7364</v>
      </c>
      <c r="AL58" s="42">
        <f t="shared" si="30"/>
        <v>277.22250000000008</v>
      </c>
      <c r="AM58" s="42">
        <f t="shared" si="30"/>
        <v>307.65159999999997</v>
      </c>
      <c r="AN58" s="42">
        <f t="shared" si="30"/>
        <v>339.66489999999999</v>
      </c>
      <c r="AO58" s="42">
        <f t="shared" si="30"/>
        <v>362.14090000000004</v>
      </c>
      <c r="AP58" s="42">
        <f t="shared" si="30"/>
        <v>381.03039999999999</v>
      </c>
      <c r="AQ58" s="42">
        <f t="shared" si="30"/>
        <v>396.40809999999999</v>
      </c>
      <c r="AR58" s="42">
        <f t="shared" si="30"/>
        <v>403.20640000000009</v>
      </c>
      <c r="AS58" s="42">
        <f t="shared" si="30"/>
        <v>409.25290000000001</v>
      </c>
      <c r="AT58" s="42">
        <f t="shared" si="30"/>
        <v>405.61960000000005</v>
      </c>
      <c r="AU58" s="42">
        <f t="shared" si="30"/>
        <v>392.83240000000001</v>
      </c>
      <c r="AV58" s="42">
        <f t="shared" si="30"/>
        <v>378.69160000000005</v>
      </c>
      <c r="AW58" s="42">
        <f t="shared" si="30"/>
        <v>362.90250000000003</v>
      </c>
      <c r="AX58" s="42">
        <f t="shared" si="30"/>
        <v>342.25</v>
      </c>
      <c r="AY58" s="42">
        <f t="shared" si="30"/>
        <v>316.48409999999996</v>
      </c>
      <c r="AZ58" s="42">
        <f t="shared" si="30"/>
        <v>293.43689999999998</v>
      </c>
      <c r="BA58" s="42">
        <f t="shared" si="30"/>
        <v>272.58009999999996</v>
      </c>
      <c r="BB58" s="42">
        <f t="shared" si="30"/>
        <v>248.0625</v>
      </c>
      <c r="BC58" s="42">
        <f t="shared" si="30"/>
        <v>229.21960000000001</v>
      </c>
      <c r="BD58" s="42">
        <f t="shared" si="30"/>
        <v>208.51360000000003</v>
      </c>
      <c r="BE58" s="42">
        <f t="shared" si="30"/>
        <v>188.5129</v>
      </c>
      <c r="BF58" s="42">
        <f t="shared" si="30"/>
        <v>168.4804</v>
      </c>
      <c r="BG58" s="42">
        <f t="shared" si="30"/>
        <v>146.65209999999999</v>
      </c>
      <c r="BH58" s="42">
        <f t="shared" si="30"/>
        <v>123.87690000000002</v>
      </c>
      <c r="BI58" s="42">
        <f t="shared" si="30"/>
        <v>99.8001</v>
      </c>
      <c r="BJ58" s="42">
        <f t="shared" si="30"/>
        <v>75.689999999999984</v>
      </c>
      <c r="BK58" s="42">
        <f t="shared" si="30"/>
        <v>53.728900000000003</v>
      </c>
      <c r="BL58" s="42">
        <f t="shared" si="30"/>
        <v>35.164899999999996</v>
      </c>
      <c r="BM58" s="42">
        <f t="shared" si="30"/>
        <v>21.252100000000002</v>
      </c>
      <c r="BN58" s="42">
        <f t="shared" si="30"/>
        <v>12.1104</v>
      </c>
      <c r="BO58" s="42">
        <f t="shared" si="30"/>
        <v>6.8644000000000007</v>
      </c>
      <c r="BP58" s="42">
        <f t="shared" si="30"/>
        <v>4.2848999999999995</v>
      </c>
      <c r="BQ58" s="42">
        <f t="shared" si="30"/>
        <v>3.4595999999999996</v>
      </c>
      <c r="BR58" s="42">
        <f t="shared" si="30"/>
        <v>3.8415999999999997</v>
      </c>
      <c r="BS58" s="42">
        <f t="shared" ref="BS58:DA58" si="31">IF(ISNUMBER(FIND("R",$B$17)),(BS32-BS8)^2,(BS31-BS8)^2)</f>
        <v>5.1528999999999998</v>
      </c>
      <c r="BT58" s="42">
        <f t="shared" si="31"/>
        <v>7.6176000000000013</v>
      </c>
      <c r="BU58" s="42">
        <f t="shared" si="31"/>
        <v>11.022399999999999</v>
      </c>
      <c r="BV58" s="42">
        <f t="shared" si="31"/>
        <v>15.054399999999999</v>
      </c>
      <c r="BW58" s="42">
        <f t="shared" si="31"/>
        <v>19.272099999999998</v>
      </c>
      <c r="BX58" s="42">
        <f t="shared" si="31"/>
        <v>22.944099999999999</v>
      </c>
      <c r="BY58" s="42">
        <f t="shared" si="31"/>
        <v>25.8064</v>
      </c>
      <c r="BZ58" s="42">
        <f t="shared" si="31"/>
        <v>27.984100000000002</v>
      </c>
      <c r="CA58" s="42">
        <f t="shared" si="31"/>
        <v>29.2681</v>
      </c>
      <c r="CB58" s="42">
        <f t="shared" si="31"/>
        <v>30.360100000000006</v>
      </c>
      <c r="CC58" s="42">
        <f t="shared" si="31"/>
        <v>31.136400000000002</v>
      </c>
      <c r="CD58" s="42">
        <f t="shared" si="31"/>
        <v>31.922500000000003</v>
      </c>
      <c r="CE58" s="42">
        <f t="shared" si="31"/>
        <v>32.71840000000001</v>
      </c>
      <c r="CF58" s="42">
        <f t="shared" si="31"/>
        <v>33.120024999999998</v>
      </c>
      <c r="CG58" s="42">
        <f t="shared" si="31"/>
        <v>32.71840000000001</v>
      </c>
      <c r="CH58" s="42">
        <f t="shared" si="31"/>
        <v>30.913600000000006</v>
      </c>
      <c r="CI58" s="42">
        <f t="shared" si="31"/>
        <v>27.457600000000003</v>
      </c>
      <c r="CJ58" s="42">
        <f t="shared" si="31"/>
        <v>22.5625</v>
      </c>
      <c r="CK58" s="42">
        <f t="shared" si="31"/>
        <v>16.321599999999993</v>
      </c>
      <c r="CL58" s="42">
        <f t="shared" si="31"/>
        <v>9.985599999999998</v>
      </c>
      <c r="CM58" s="42">
        <f t="shared" si="31"/>
        <v>4.4944000000000006</v>
      </c>
      <c r="CN58" s="42">
        <f t="shared" si="31"/>
        <v>1.0000000000000009</v>
      </c>
      <c r="CO58" s="42">
        <f t="shared" si="31"/>
        <v>3.2400000000000061E-2</v>
      </c>
      <c r="CP58" s="42">
        <f t="shared" si="31"/>
        <v>1.8225000000000002</v>
      </c>
      <c r="CQ58" s="42">
        <f t="shared" si="31"/>
        <v>6.0515999999999996</v>
      </c>
      <c r="CR58" s="42">
        <f t="shared" si="31"/>
        <v>12.25</v>
      </c>
      <c r="CS58" s="42">
        <f t="shared" si="31"/>
        <v>19.802499999999995</v>
      </c>
      <c r="CT58" s="42">
        <f t="shared" si="31"/>
        <v>27.772900000000003</v>
      </c>
      <c r="CU58" s="42">
        <f t="shared" si="31"/>
        <v>35.307364</v>
      </c>
      <c r="CV58" s="42">
        <f t="shared" si="31"/>
        <v>41.602499999999992</v>
      </c>
      <c r="CW58" s="42">
        <f t="shared" si="31"/>
        <v>45.968400000000003</v>
      </c>
      <c r="CX58" s="42">
        <f t="shared" si="31"/>
        <v>47.334400000000009</v>
      </c>
      <c r="CY58" s="42">
        <f t="shared" si="31"/>
        <v>45.024099999999997</v>
      </c>
      <c r="CZ58" s="42">
        <f t="shared" si="31"/>
        <v>39.187599999999996</v>
      </c>
      <c r="DA58" s="42">
        <f t="shared" si="31"/>
        <v>30.25</v>
      </c>
    </row>
    <row r="59" spans="2:105" x14ac:dyDescent="0.2">
      <c r="B59" t="s">
        <v>10</v>
      </c>
      <c r="E59" s="42">
        <f>IF(ISNUMBER(FIND("R",$B$17)),(E33-E9)^2,(E34-E9)^2)</f>
        <v>21.160000000000014</v>
      </c>
      <c r="F59" s="42">
        <f>IF(ISNUMBER(FIND("R",$B$17)),(F33-F9)^2,(F34-F9)^2)</f>
        <v>16.810000000000013</v>
      </c>
      <c r="G59" s="42">
        <f t="shared" ref="G59:BR59" si="32">IF(ISNUMBER(FIND("R",$B$17)),(G33-G9)^2,(G34-G9)^2)</f>
        <v>10.889999999999993</v>
      </c>
      <c r="H59" s="42">
        <f t="shared" si="32"/>
        <v>6.7080999999999991</v>
      </c>
      <c r="I59" s="42">
        <f t="shared" si="32"/>
        <v>4.8399999999999972</v>
      </c>
      <c r="J59" s="42">
        <f t="shared" si="32"/>
        <v>4.9284000000000026</v>
      </c>
      <c r="K59" s="42">
        <f t="shared" si="32"/>
        <v>8.0656000000000034</v>
      </c>
      <c r="L59" s="42">
        <f t="shared" si="32"/>
        <v>16</v>
      </c>
      <c r="M59" s="42">
        <f t="shared" si="32"/>
        <v>30.691600000000012</v>
      </c>
      <c r="N59" s="42">
        <f t="shared" si="32"/>
        <v>52.272899999999993</v>
      </c>
      <c r="O59" s="42">
        <f t="shared" si="32"/>
        <v>78.499599999999987</v>
      </c>
      <c r="P59" s="42">
        <f t="shared" si="32"/>
        <v>102.81960000000001</v>
      </c>
      <c r="Q59" s="42">
        <f t="shared" si="32"/>
        <v>117.2889</v>
      </c>
      <c r="R59" s="42">
        <f t="shared" si="32"/>
        <v>120.34090000000002</v>
      </c>
      <c r="S59" s="42">
        <f t="shared" si="32"/>
        <v>109.20250000000003</v>
      </c>
      <c r="T59" s="42">
        <f t="shared" si="32"/>
        <v>93.315600000000003</v>
      </c>
      <c r="U59" s="42">
        <f t="shared" si="32"/>
        <v>75.690000000000012</v>
      </c>
      <c r="V59" s="42">
        <f t="shared" si="32"/>
        <v>60.996099999999977</v>
      </c>
      <c r="W59" s="42">
        <f t="shared" si="32"/>
        <v>50.836899999999986</v>
      </c>
      <c r="X59" s="42">
        <f t="shared" si="32"/>
        <v>45.968400000000003</v>
      </c>
      <c r="Y59" s="42">
        <f t="shared" si="32"/>
        <v>45.292900000000003</v>
      </c>
      <c r="Z59" s="42">
        <f t="shared" si="32"/>
        <v>48.302500000000002</v>
      </c>
      <c r="AA59" s="42">
        <f t="shared" si="32"/>
        <v>54.316900000000018</v>
      </c>
      <c r="AB59" s="42">
        <f t="shared" si="32"/>
        <v>63.043600000000019</v>
      </c>
      <c r="AC59" s="42">
        <f t="shared" si="32"/>
        <v>73.273600000000002</v>
      </c>
      <c r="AD59" s="42">
        <f t="shared" si="32"/>
        <v>85.932899999999989</v>
      </c>
      <c r="AE59" s="42">
        <f t="shared" si="32"/>
        <v>100.80159999999998</v>
      </c>
      <c r="AF59" s="42">
        <f t="shared" si="32"/>
        <v>115.5625</v>
      </c>
      <c r="AG59" s="42">
        <f t="shared" si="32"/>
        <v>130.18809999999999</v>
      </c>
      <c r="AH59" s="42">
        <f t="shared" si="32"/>
        <v>144.4804</v>
      </c>
      <c r="AI59" s="42">
        <f t="shared" si="32"/>
        <v>160.2756</v>
      </c>
      <c r="AJ59" s="42">
        <f t="shared" si="32"/>
        <v>172.39689999999999</v>
      </c>
      <c r="AK59" s="42">
        <f t="shared" si="32"/>
        <v>181.98009999999999</v>
      </c>
      <c r="AL59" s="42">
        <f t="shared" si="32"/>
        <v>190.9924</v>
      </c>
      <c r="AM59" s="42">
        <f t="shared" si="32"/>
        <v>196</v>
      </c>
      <c r="AN59" s="42">
        <f t="shared" si="32"/>
        <v>196.56039999999999</v>
      </c>
      <c r="AO59" s="42">
        <f t="shared" si="32"/>
        <v>189.33759999999998</v>
      </c>
      <c r="AP59" s="42">
        <f t="shared" si="32"/>
        <v>180.90249999999997</v>
      </c>
      <c r="AQ59" s="42">
        <f t="shared" si="32"/>
        <v>167.1849</v>
      </c>
      <c r="AR59" s="42">
        <f t="shared" si="32"/>
        <v>150.55289999999999</v>
      </c>
      <c r="AS59" s="42">
        <f t="shared" si="32"/>
        <v>132.71039999999999</v>
      </c>
      <c r="AT59" s="42">
        <f t="shared" si="32"/>
        <v>115.5625</v>
      </c>
      <c r="AU59" s="42">
        <f t="shared" si="32"/>
        <v>99.600400000000008</v>
      </c>
      <c r="AV59" s="42">
        <f t="shared" si="32"/>
        <v>86.118400000000022</v>
      </c>
      <c r="AW59" s="42">
        <f t="shared" si="32"/>
        <v>75.342399999999998</v>
      </c>
      <c r="AX59" s="42">
        <f t="shared" si="32"/>
        <v>66.912399999999991</v>
      </c>
      <c r="AY59" s="42">
        <f t="shared" si="32"/>
        <v>60.528399999999991</v>
      </c>
      <c r="AZ59" s="42">
        <f t="shared" si="32"/>
        <v>54.908100000000005</v>
      </c>
      <c r="BA59" s="42">
        <f t="shared" si="32"/>
        <v>49.280399999999993</v>
      </c>
      <c r="BB59" s="42">
        <f t="shared" si="32"/>
        <v>43.033600000000007</v>
      </c>
      <c r="BC59" s="42">
        <f t="shared" si="32"/>
        <v>36.240399999999994</v>
      </c>
      <c r="BD59" s="42">
        <f t="shared" si="32"/>
        <v>30.030400000000004</v>
      </c>
      <c r="BE59" s="42">
        <f t="shared" si="32"/>
        <v>25.401600000000002</v>
      </c>
      <c r="BF59" s="42">
        <f t="shared" si="32"/>
        <v>22.752899999999997</v>
      </c>
      <c r="BG59" s="42">
        <f t="shared" si="32"/>
        <v>22.184100000000001</v>
      </c>
      <c r="BH59" s="42">
        <f t="shared" si="32"/>
        <v>23.425599999999999</v>
      </c>
      <c r="BI59" s="42">
        <f t="shared" si="32"/>
        <v>25.8064</v>
      </c>
      <c r="BJ59" s="42">
        <f t="shared" si="32"/>
        <v>28.196100000000005</v>
      </c>
      <c r="BK59" s="42">
        <f t="shared" si="32"/>
        <v>29.484899999999996</v>
      </c>
      <c r="BL59" s="42">
        <f t="shared" si="32"/>
        <v>28.408899999999999</v>
      </c>
      <c r="BM59" s="42">
        <f t="shared" si="32"/>
        <v>24.800399999999996</v>
      </c>
      <c r="BN59" s="42">
        <f t="shared" si="32"/>
        <v>19.096900000000002</v>
      </c>
      <c r="BO59" s="42">
        <f t="shared" si="32"/>
        <v>12.744900000000001</v>
      </c>
      <c r="BP59" s="42">
        <f t="shared" si="32"/>
        <v>6.9965540100000014</v>
      </c>
      <c r="BQ59" s="42">
        <f t="shared" si="32"/>
        <v>2.8900000000000006</v>
      </c>
      <c r="BR59" s="42">
        <f t="shared" si="32"/>
        <v>0.68890000000000007</v>
      </c>
      <c r="BS59" s="42">
        <f t="shared" ref="BS59:DA59" si="33">IF(ISNUMBER(FIND("R",$B$17)),(BS33-BS9)^2,(BS34-BS9)^2)</f>
        <v>9.9999999999999291E-3</v>
      </c>
      <c r="BT59" s="42">
        <f t="shared" si="33"/>
        <v>0.21159999999999995</v>
      </c>
      <c r="BU59" s="42">
        <f t="shared" si="33"/>
        <v>0.67240000000000044</v>
      </c>
      <c r="BV59" s="42">
        <f t="shared" si="33"/>
        <v>0.92159999999999997</v>
      </c>
      <c r="BW59" s="42">
        <f t="shared" si="33"/>
        <v>0.79210000000000025</v>
      </c>
      <c r="BX59" s="42">
        <f t="shared" si="33"/>
        <v>0.40960000000000019</v>
      </c>
      <c r="BY59" s="42">
        <f t="shared" si="33"/>
        <v>6.7600000000000118E-2</v>
      </c>
      <c r="BZ59" s="42">
        <f t="shared" si="33"/>
        <v>4.4099999999999986E-2</v>
      </c>
      <c r="CA59" s="42">
        <f t="shared" si="33"/>
        <v>0.4899999999999996</v>
      </c>
      <c r="CB59" s="42">
        <f t="shared" si="33"/>
        <v>1.2768999999999997</v>
      </c>
      <c r="CC59" s="42">
        <f t="shared" si="33"/>
        <v>2.1608999999999998</v>
      </c>
      <c r="CD59" s="42">
        <f t="shared" si="33"/>
        <v>2.9240999999999997</v>
      </c>
      <c r="CE59" s="42">
        <f t="shared" si="33"/>
        <v>3.5720999999999989</v>
      </c>
      <c r="CF59" s="42">
        <f t="shared" si="33"/>
        <v>4.1616</v>
      </c>
      <c r="CG59" s="42">
        <f t="shared" si="33"/>
        <v>4.928399999999999</v>
      </c>
      <c r="CH59" s="42">
        <f t="shared" si="33"/>
        <v>5.9048999999999987</v>
      </c>
      <c r="CI59" s="42">
        <f t="shared" si="33"/>
        <v>6.8644000000000007</v>
      </c>
      <c r="CJ59" s="42">
        <f t="shared" si="33"/>
        <v>7.5625</v>
      </c>
      <c r="CK59" s="42">
        <f t="shared" si="33"/>
        <v>7.5405160000000002</v>
      </c>
      <c r="CL59" s="42">
        <f t="shared" si="33"/>
        <v>6.5024999999999995</v>
      </c>
      <c r="CM59" s="42">
        <f t="shared" si="33"/>
        <v>4.7088999999999999</v>
      </c>
      <c r="CN59" s="42">
        <f t="shared" si="33"/>
        <v>2.7224999999999997</v>
      </c>
      <c r="CO59" s="42">
        <f t="shared" si="33"/>
        <v>1.1449000000000007</v>
      </c>
      <c r="CP59" s="42">
        <f t="shared" si="33"/>
        <v>0.28090000000000026</v>
      </c>
      <c r="CQ59" s="42">
        <f t="shared" si="33"/>
        <v>1.4400000000000239E-2</v>
      </c>
      <c r="CR59" s="42">
        <f t="shared" si="33"/>
        <v>9.9999999999995736E-5</v>
      </c>
      <c r="CS59" s="42">
        <f t="shared" si="33"/>
        <v>9.9999999999999291E-3</v>
      </c>
      <c r="CT59" s="42">
        <f t="shared" si="33"/>
        <v>0.25</v>
      </c>
      <c r="CU59" s="42">
        <f t="shared" si="33"/>
        <v>1.6899999999999973</v>
      </c>
      <c r="CV59" s="42">
        <f t="shared" si="33"/>
        <v>4.4099999999999984</v>
      </c>
      <c r="CW59" s="42">
        <f t="shared" si="33"/>
        <v>9.6099999999999977</v>
      </c>
      <c r="CX59" s="42">
        <f t="shared" si="33"/>
        <v>15.210000000000003</v>
      </c>
      <c r="CY59" s="42">
        <f t="shared" si="33"/>
        <v>22.089999999999993</v>
      </c>
      <c r="CZ59" s="42">
        <f t="shared" si="33"/>
        <v>27.039999999999992</v>
      </c>
      <c r="DA59" s="42">
        <f t="shared" si="33"/>
        <v>30.25</v>
      </c>
    </row>
    <row r="60" spans="2:105" x14ac:dyDescent="0.2">
      <c r="B60" t="s">
        <v>9</v>
      </c>
      <c r="E60" s="42">
        <f>IF(ISNUMBER(FIND("R",$B$17)),(E34-E9)^2,(E33-E9)^2)</f>
        <v>82.810000000000031</v>
      </c>
      <c r="F60" s="42">
        <f>IF(ISNUMBER(FIND("R",$B$17)),(F34-F9)^2,(F33-F9)^2)</f>
        <v>81</v>
      </c>
      <c r="G60" s="42">
        <f t="shared" ref="G60:BR60" si="34">IF(ISNUMBER(FIND("R",$B$17)),(G34-G9)^2,(G33-G9)^2)</f>
        <v>80.999999999999972</v>
      </c>
      <c r="H60" s="42">
        <f t="shared" si="34"/>
        <v>88.172100000000015</v>
      </c>
      <c r="I60" s="42">
        <f t="shared" si="34"/>
        <v>108.16000000000001</v>
      </c>
      <c r="J60" s="42">
        <f t="shared" si="34"/>
        <v>138.76840000000001</v>
      </c>
      <c r="K60" s="42">
        <f t="shared" si="34"/>
        <v>181.71040000000002</v>
      </c>
      <c r="L60" s="42">
        <f t="shared" si="34"/>
        <v>235.31560000000005</v>
      </c>
      <c r="M60" s="42">
        <f t="shared" si="34"/>
        <v>291.38490000000002</v>
      </c>
      <c r="N60" s="42">
        <f t="shared" si="34"/>
        <v>340.77160000000003</v>
      </c>
      <c r="O60" s="42">
        <f t="shared" si="34"/>
        <v>382.59359999999992</v>
      </c>
      <c r="P60" s="42">
        <f t="shared" si="34"/>
        <v>409.65759999999995</v>
      </c>
      <c r="Q60" s="42">
        <f t="shared" si="34"/>
        <v>429.73290000000003</v>
      </c>
      <c r="R60" s="42">
        <f t="shared" si="34"/>
        <v>435.55689999999987</v>
      </c>
      <c r="S60" s="42">
        <f t="shared" si="34"/>
        <v>438.90249999999997</v>
      </c>
      <c r="T60" s="42">
        <f t="shared" si="34"/>
        <v>435.13960000000014</v>
      </c>
      <c r="U60" s="42">
        <f t="shared" si="34"/>
        <v>424.3599999999999</v>
      </c>
      <c r="V60" s="42">
        <f t="shared" si="34"/>
        <v>404.41209999999995</v>
      </c>
      <c r="W60" s="42">
        <f t="shared" si="34"/>
        <v>385.7296</v>
      </c>
      <c r="X60" s="42">
        <f t="shared" si="34"/>
        <v>371.71839999999992</v>
      </c>
      <c r="Y60" s="42">
        <f t="shared" si="34"/>
        <v>361.76040000000012</v>
      </c>
      <c r="Z60" s="42">
        <f t="shared" si="34"/>
        <v>362.90250000000003</v>
      </c>
      <c r="AA60" s="42">
        <f t="shared" si="34"/>
        <v>374.03560000000016</v>
      </c>
      <c r="AB60" s="42">
        <f t="shared" si="34"/>
        <v>391.24840000000006</v>
      </c>
      <c r="AC60" s="42">
        <f t="shared" si="34"/>
        <v>414.52960000000013</v>
      </c>
      <c r="AD60" s="42">
        <f t="shared" si="34"/>
        <v>439.74089999999995</v>
      </c>
      <c r="AE60" s="42">
        <f t="shared" si="34"/>
        <v>463.97160000000014</v>
      </c>
      <c r="AF60" s="42">
        <f t="shared" si="34"/>
        <v>486.20250000000004</v>
      </c>
      <c r="AG60" s="42">
        <f t="shared" si="34"/>
        <v>506.70009999999991</v>
      </c>
      <c r="AH60" s="42">
        <f t="shared" si="34"/>
        <v>525.32640000000004</v>
      </c>
      <c r="AI60" s="42">
        <f t="shared" si="34"/>
        <v>541.02759999999989</v>
      </c>
      <c r="AJ60" s="42">
        <f t="shared" si="34"/>
        <v>558.37689999999998</v>
      </c>
      <c r="AK60" s="42">
        <f t="shared" si="34"/>
        <v>570.73209999999983</v>
      </c>
      <c r="AL60" s="42">
        <f t="shared" si="34"/>
        <v>586.60839999999996</v>
      </c>
      <c r="AM60" s="42">
        <f t="shared" si="34"/>
        <v>595.3599999999999</v>
      </c>
      <c r="AN60" s="42">
        <f t="shared" si="34"/>
        <v>606.14439999999991</v>
      </c>
      <c r="AO60" s="42">
        <f t="shared" si="34"/>
        <v>613.05759999999987</v>
      </c>
      <c r="AP60" s="42">
        <f t="shared" si="34"/>
        <v>616.03240000000005</v>
      </c>
      <c r="AQ60" s="42">
        <f t="shared" si="34"/>
        <v>615.53610000000015</v>
      </c>
      <c r="AR60" s="42">
        <f t="shared" si="34"/>
        <v>606.14440000000002</v>
      </c>
      <c r="AS60" s="42">
        <f t="shared" si="34"/>
        <v>588.54759999999987</v>
      </c>
      <c r="AT60" s="42">
        <f t="shared" si="34"/>
        <v>574.08160000000009</v>
      </c>
      <c r="AU60" s="42">
        <f t="shared" si="34"/>
        <v>552.25</v>
      </c>
      <c r="AV60" s="42">
        <f t="shared" si="34"/>
        <v>529.46010000000012</v>
      </c>
      <c r="AW60" s="42">
        <f t="shared" si="34"/>
        <v>505.35039999999987</v>
      </c>
      <c r="AX60" s="42">
        <f t="shared" si="34"/>
        <v>480.48640000000006</v>
      </c>
      <c r="AY60" s="42">
        <f t="shared" si="34"/>
        <v>454.96890000000008</v>
      </c>
      <c r="AZ60" s="42">
        <f t="shared" si="34"/>
        <v>425.18440000000004</v>
      </c>
      <c r="BA60" s="42">
        <f t="shared" si="34"/>
        <v>400</v>
      </c>
      <c r="BB60" s="42">
        <f t="shared" si="34"/>
        <v>372.10409999999996</v>
      </c>
      <c r="BC60" s="42">
        <f t="shared" si="34"/>
        <v>341.88009999999997</v>
      </c>
      <c r="BD60" s="42">
        <f t="shared" si="34"/>
        <v>310.81689999999998</v>
      </c>
      <c r="BE60" s="42">
        <f t="shared" si="34"/>
        <v>276.22440000000006</v>
      </c>
      <c r="BF60" s="42">
        <f t="shared" si="34"/>
        <v>242.42490000000001</v>
      </c>
      <c r="BG60" s="42">
        <f t="shared" si="34"/>
        <v>203.3476</v>
      </c>
      <c r="BH60" s="42">
        <f t="shared" si="34"/>
        <v>168.4804</v>
      </c>
      <c r="BI60" s="42">
        <f t="shared" si="34"/>
        <v>135.25689999999997</v>
      </c>
      <c r="BJ60" s="42">
        <f t="shared" si="34"/>
        <v>106.7089</v>
      </c>
      <c r="BK60" s="42">
        <f t="shared" si="34"/>
        <v>82.628100000000003</v>
      </c>
      <c r="BL60" s="42">
        <f t="shared" si="34"/>
        <v>61.936900000000001</v>
      </c>
      <c r="BM60" s="42">
        <f t="shared" si="34"/>
        <v>44.089600000000004</v>
      </c>
      <c r="BN60" s="42">
        <f t="shared" si="34"/>
        <v>28.944399999999998</v>
      </c>
      <c r="BO60" s="42">
        <f t="shared" si="34"/>
        <v>16.728099999999998</v>
      </c>
      <c r="BP60" s="42">
        <f t="shared" si="34"/>
        <v>7.9811900099999997</v>
      </c>
      <c r="BQ60" s="42">
        <f t="shared" si="34"/>
        <v>2.7556000000000003</v>
      </c>
      <c r="BR60" s="42">
        <f t="shared" si="34"/>
        <v>0.47609999999999991</v>
      </c>
      <c r="BS60" s="42">
        <f t="shared" ref="BS60:DA60" si="35">IF(ISNUMBER(FIND("R",$B$17)),(BS34-BS9)^2,(BS33-BS9)^2)</f>
        <v>0</v>
      </c>
      <c r="BT60" s="42">
        <f t="shared" si="35"/>
        <v>0.15999999999999992</v>
      </c>
      <c r="BU60" s="42">
        <f t="shared" si="35"/>
        <v>0.27040000000000003</v>
      </c>
      <c r="BV60" s="42">
        <f t="shared" si="35"/>
        <v>0.16810000000000011</v>
      </c>
      <c r="BW60" s="42">
        <f t="shared" si="35"/>
        <v>6.4000000000000116E-3</v>
      </c>
      <c r="BX60" s="42">
        <f t="shared" si="35"/>
        <v>0.29160000000000003</v>
      </c>
      <c r="BY60" s="42">
        <f t="shared" si="35"/>
        <v>2.4964000000000004</v>
      </c>
      <c r="BZ60" s="42">
        <f t="shared" si="35"/>
        <v>9.9856000000000016</v>
      </c>
      <c r="CA60" s="42">
        <f t="shared" si="35"/>
        <v>27.352899999999988</v>
      </c>
      <c r="CB60" s="42">
        <f t="shared" si="35"/>
        <v>56.70089999999999</v>
      </c>
      <c r="CC60" s="42">
        <f t="shared" si="35"/>
        <v>94.284100000000024</v>
      </c>
      <c r="CD60" s="42">
        <f t="shared" si="35"/>
        <v>124.09960000000001</v>
      </c>
      <c r="CE60" s="42">
        <f t="shared" si="35"/>
        <v>137.59290000000001</v>
      </c>
      <c r="CF60" s="42">
        <f t="shared" si="35"/>
        <v>126.33760000000001</v>
      </c>
      <c r="CG60" s="42">
        <f t="shared" si="35"/>
        <v>95.257599999999996</v>
      </c>
      <c r="CH60" s="42">
        <f t="shared" si="35"/>
        <v>57.912099999999988</v>
      </c>
      <c r="CI60" s="42">
        <f t="shared" si="35"/>
        <v>26.009999999999998</v>
      </c>
      <c r="CJ60" s="42">
        <f t="shared" si="35"/>
        <v>6.5024999999999995</v>
      </c>
      <c r="CK60" s="42">
        <f t="shared" si="35"/>
        <v>4.6655999999999996E-2</v>
      </c>
      <c r="CL60" s="42">
        <f t="shared" si="35"/>
        <v>2.8899999999999997</v>
      </c>
      <c r="CM60" s="42">
        <f t="shared" si="35"/>
        <v>9.7344000000000008</v>
      </c>
      <c r="CN60" s="42">
        <f t="shared" si="35"/>
        <v>16.3216</v>
      </c>
      <c r="CO60" s="42">
        <f t="shared" si="35"/>
        <v>20.520899999999994</v>
      </c>
      <c r="CP60" s="42">
        <f t="shared" si="35"/>
        <v>22.184100000000001</v>
      </c>
      <c r="CQ60" s="42">
        <f t="shared" si="35"/>
        <v>20.520899999999994</v>
      </c>
      <c r="CR60" s="42">
        <f t="shared" si="35"/>
        <v>14.288400000000001</v>
      </c>
      <c r="CS60" s="42">
        <f t="shared" si="35"/>
        <v>6.0516000000000041</v>
      </c>
      <c r="CT60" s="42">
        <f t="shared" si="35"/>
        <v>0.15999999999999887</v>
      </c>
      <c r="CU60" s="42">
        <f t="shared" si="35"/>
        <v>6.25</v>
      </c>
      <c r="CV60" s="42">
        <f t="shared" si="35"/>
        <v>32.490000000000009</v>
      </c>
      <c r="CW60" s="42">
        <f t="shared" si="35"/>
        <v>79.210000000000008</v>
      </c>
      <c r="CX60" s="42">
        <f t="shared" si="35"/>
        <v>139.23999999999998</v>
      </c>
      <c r="CY60" s="42">
        <f t="shared" si="35"/>
        <v>190.44000000000003</v>
      </c>
      <c r="CZ60" s="42">
        <f t="shared" si="35"/>
        <v>222.01000000000008</v>
      </c>
      <c r="DA60" s="42">
        <f t="shared" si="35"/>
        <v>240.25</v>
      </c>
    </row>
    <row r="61" spans="2:105" x14ac:dyDescent="0.2">
      <c r="B61" t="s">
        <v>12</v>
      </c>
      <c r="E61" s="42">
        <f>IF(ISNUMBER(FIND("R",$B$17)),(E35-E10)^2,(E36-E10)^2)</f>
        <v>24.700900000000008</v>
      </c>
      <c r="F61" s="42">
        <f>IF(ISNUMBER(FIND("R",$B$17)),(F35-F10)^2,(F36-F10)^2)</f>
        <v>15.602499999999994</v>
      </c>
      <c r="G61" s="42">
        <f t="shared" ref="G61:BR61" si="36">IF(ISNUMBER(FIND("R",$B$17)),(G35-G10)^2,(G36-G10)^2)</f>
        <v>5.6643999999999997</v>
      </c>
      <c r="H61" s="42">
        <f t="shared" si="36"/>
        <v>0.30249999999999982</v>
      </c>
      <c r="I61" s="42">
        <f t="shared" si="36"/>
        <v>1.4641</v>
      </c>
      <c r="J61" s="42">
        <f t="shared" si="36"/>
        <v>6.5025000000000013</v>
      </c>
      <c r="K61" s="42">
        <f t="shared" si="36"/>
        <v>10.112400000000001</v>
      </c>
      <c r="L61" s="42">
        <f t="shared" si="36"/>
        <v>8.940100000000001</v>
      </c>
      <c r="M61" s="42">
        <f t="shared" si="36"/>
        <v>4.1209000000000007</v>
      </c>
      <c r="N61" s="42">
        <f t="shared" si="36"/>
        <v>0.28089999999999932</v>
      </c>
      <c r="O61" s="42">
        <f t="shared" si="36"/>
        <v>1.3688999999999998</v>
      </c>
      <c r="P61" s="42">
        <f t="shared" si="36"/>
        <v>7.2360999999999978</v>
      </c>
      <c r="Q61" s="42">
        <f t="shared" si="36"/>
        <v>12.8164</v>
      </c>
      <c r="R61" s="42">
        <f t="shared" si="36"/>
        <v>14.822499999999998</v>
      </c>
      <c r="S61" s="42">
        <f t="shared" si="36"/>
        <v>10.627600000000005</v>
      </c>
      <c r="T61" s="42">
        <f t="shared" si="36"/>
        <v>4.1209000000000007</v>
      </c>
      <c r="U61" s="42">
        <f t="shared" si="36"/>
        <v>0.21159999999999995</v>
      </c>
      <c r="V61" s="42">
        <f t="shared" si="36"/>
        <v>1.5625</v>
      </c>
      <c r="W61" s="42">
        <f t="shared" si="36"/>
        <v>8.4681000000000015</v>
      </c>
      <c r="X61" s="42">
        <f t="shared" si="36"/>
        <v>19.360000000000003</v>
      </c>
      <c r="Y61" s="42">
        <f t="shared" si="36"/>
        <v>32.2624</v>
      </c>
      <c r="Z61" s="42">
        <f t="shared" si="36"/>
        <v>45.024099999999997</v>
      </c>
      <c r="AA61" s="42">
        <f t="shared" si="36"/>
        <v>55.800899999999999</v>
      </c>
      <c r="AB61" s="42">
        <f t="shared" si="36"/>
        <v>63.520899999999997</v>
      </c>
      <c r="AC61" s="42">
        <f t="shared" si="36"/>
        <v>67.568400000000011</v>
      </c>
      <c r="AD61" s="42">
        <f t="shared" si="36"/>
        <v>68.0625</v>
      </c>
      <c r="AE61" s="42">
        <f t="shared" si="36"/>
        <v>65.610000000000028</v>
      </c>
      <c r="AF61" s="42">
        <f t="shared" si="36"/>
        <v>61.152400000000007</v>
      </c>
      <c r="AG61" s="42">
        <f t="shared" si="36"/>
        <v>55.950400000000009</v>
      </c>
      <c r="AH61" s="42">
        <f t="shared" si="36"/>
        <v>50.836900000000014</v>
      </c>
      <c r="AI61" s="42">
        <f t="shared" si="36"/>
        <v>46.240000000000009</v>
      </c>
      <c r="AJ61" s="42">
        <f t="shared" si="36"/>
        <v>42.640900000000002</v>
      </c>
      <c r="AK61" s="42">
        <f t="shared" si="36"/>
        <v>39.690000000000012</v>
      </c>
      <c r="AL61" s="42">
        <f t="shared" si="36"/>
        <v>37.699599999999997</v>
      </c>
      <c r="AM61" s="42">
        <f t="shared" si="36"/>
        <v>36.723600000000005</v>
      </c>
      <c r="AN61" s="42">
        <f t="shared" si="36"/>
        <v>36.844900000000003</v>
      </c>
      <c r="AO61" s="42">
        <f t="shared" si="36"/>
        <v>38.192399999999999</v>
      </c>
      <c r="AP61" s="42">
        <f t="shared" si="36"/>
        <v>40.576899999999988</v>
      </c>
      <c r="AQ61" s="42">
        <f t="shared" si="36"/>
        <v>43.956899999999997</v>
      </c>
      <c r="AR61" s="42">
        <f t="shared" si="36"/>
        <v>48.024899999999995</v>
      </c>
      <c r="AS61" s="42">
        <f t="shared" si="36"/>
        <v>52.272900000000007</v>
      </c>
      <c r="AT61" s="42">
        <f t="shared" si="36"/>
        <v>55.950400000000009</v>
      </c>
      <c r="AU61" s="42">
        <f t="shared" si="36"/>
        <v>58.675600000000003</v>
      </c>
      <c r="AV61" s="42">
        <f t="shared" si="36"/>
        <v>59.907600000000002</v>
      </c>
      <c r="AW61" s="42">
        <f t="shared" si="36"/>
        <v>59.444099999999999</v>
      </c>
      <c r="AX61" s="42">
        <f t="shared" si="36"/>
        <v>57.304900000000004</v>
      </c>
      <c r="AY61" s="42">
        <f t="shared" si="36"/>
        <v>54.022499999999994</v>
      </c>
      <c r="AZ61" s="42">
        <f t="shared" si="36"/>
        <v>50.552099999999989</v>
      </c>
      <c r="BA61" s="42">
        <f t="shared" si="36"/>
        <v>48.163599999999995</v>
      </c>
      <c r="BB61" s="42">
        <f t="shared" si="36"/>
        <v>47.059599999999989</v>
      </c>
      <c r="BC61" s="42">
        <f t="shared" si="36"/>
        <v>47.610000000000007</v>
      </c>
      <c r="BD61" s="42">
        <f t="shared" si="36"/>
        <v>48.580900000000007</v>
      </c>
      <c r="BE61" s="42">
        <f t="shared" si="36"/>
        <v>48.720400000000005</v>
      </c>
      <c r="BF61" s="42">
        <f t="shared" si="36"/>
        <v>47.059599999999989</v>
      </c>
      <c r="BG61" s="42">
        <f t="shared" si="36"/>
        <v>43.033600000000007</v>
      </c>
      <c r="BH61" s="42">
        <f t="shared" si="36"/>
        <v>37.699600000000004</v>
      </c>
      <c r="BI61" s="42">
        <f t="shared" si="36"/>
        <v>32.49</v>
      </c>
      <c r="BJ61" s="42">
        <f t="shared" si="36"/>
        <v>28.944399999999998</v>
      </c>
      <c r="BK61" s="42">
        <f t="shared" si="36"/>
        <v>28.196099999999994</v>
      </c>
      <c r="BL61" s="42">
        <f t="shared" si="36"/>
        <v>31.359999999999996</v>
      </c>
      <c r="BM61" s="42">
        <f t="shared" si="36"/>
        <v>39.438399999999994</v>
      </c>
      <c r="BN61" s="42">
        <f t="shared" si="36"/>
        <v>53.29</v>
      </c>
      <c r="BO61" s="42">
        <f t="shared" si="36"/>
        <v>72.420099999999991</v>
      </c>
      <c r="BP61" s="42">
        <f t="shared" si="36"/>
        <v>94.284100000000024</v>
      </c>
      <c r="BQ61" s="42">
        <f t="shared" si="36"/>
        <v>114.27610000000003</v>
      </c>
      <c r="BR61" s="42">
        <f t="shared" si="36"/>
        <v>128.3689</v>
      </c>
      <c r="BS61" s="42">
        <f t="shared" ref="BS61:DA61" si="37">IF(ISNUMBER(FIND("R",$B$17)),(BS35-BS10)^2,(BS36-BS10)^2)</f>
        <v>130.18809999999999</v>
      </c>
      <c r="BT61" s="42">
        <f t="shared" si="37"/>
        <v>121.4404</v>
      </c>
      <c r="BU61" s="42">
        <f t="shared" si="37"/>
        <v>99.600400000000008</v>
      </c>
      <c r="BV61" s="42">
        <f t="shared" si="37"/>
        <v>74.649600000000007</v>
      </c>
      <c r="BW61" s="42">
        <f t="shared" si="37"/>
        <v>47.196900000000014</v>
      </c>
      <c r="BX61" s="42">
        <f t="shared" si="37"/>
        <v>23.328900000000008</v>
      </c>
      <c r="BY61" s="42">
        <f t="shared" si="37"/>
        <v>7.3983999999999934</v>
      </c>
      <c r="BZ61" s="42">
        <f t="shared" si="37"/>
        <v>0.26009999999999978</v>
      </c>
      <c r="CA61" s="42">
        <f t="shared" si="37"/>
        <v>2.2800999999999996</v>
      </c>
      <c r="CB61" s="42">
        <f t="shared" si="37"/>
        <v>10.890000000000004</v>
      </c>
      <c r="CC61" s="42">
        <f t="shared" si="37"/>
        <v>22.278399999999998</v>
      </c>
      <c r="CD61" s="42">
        <f t="shared" si="37"/>
        <v>33.292899999999996</v>
      </c>
      <c r="CE61" s="42">
        <f t="shared" si="37"/>
        <v>41.088100000000011</v>
      </c>
      <c r="CF61" s="42">
        <f t="shared" si="37"/>
        <v>45.427599999999991</v>
      </c>
      <c r="CG61" s="42">
        <f t="shared" si="37"/>
        <v>45.562500000000014</v>
      </c>
      <c r="CH61" s="42">
        <f t="shared" si="37"/>
        <v>42.510400000000004</v>
      </c>
      <c r="CI61" s="42">
        <f t="shared" si="37"/>
        <v>38.440000000000012</v>
      </c>
      <c r="CJ61" s="42">
        <f t="shared" si="37"/>
        <v>33.4084</v>
      </c>
      <c r="CK61" s="42">
        <f t="shared" si="37"/>
        <v>27.878399999999992</v>
      </c>
      <c r="CL61" s="42">
        <f t="shared" si="37"/>
        <v>21.902400000000007</v>
      </c>
      <c r="CM61" s="42">
        <f t="shared" si="37"/>
        <v>15.840399999999997</v>
      </c>
      <c r="CN61" s="42">
        <f t="shared" si="37"/>
        <v>10.3041</v>
      </c>
      <c r="CO61" s="42">
        <f t="shared" si="37"/>
        <v>5.76</v>
      </c>
      <c r="CP61" s="42">
        <f t="shared" si="37"/>
        <v>2.5920999999999994</v>
      </c>
      <c r="CQ61" s="42">
        <f t="shared" si="37"/>
        <v>0.86490000000000034</v>
      </c>
      <c r="CR61" s="42">
        <f t="shared" si="37"/>
        <v>0.22089999999999976</v>
      </c>
      <c r="CS61" s="42">
        <f t="shared" si="37"/>
        <v>0.1155999999999999</v>
      </c>
      <c r="CT61" s="42">
        <f t="shared" si="37"/>
        <v>0.39689999999999986</v>
      </c>
      <c r="CU61" s="42">
        <f t="shared" si="37"/>
        <v>1.7688999999999979</v>
      </c>
      <c r="CV61" s="42">
        <f t="shared" si="37"/>
        <v>5.7600000000000016</v>
      </c>
      <c r="CW61" s="42">
        <f t="shared" si="37"/>
        <v>13.764100000000006</v>
      </c>
      <c r="CX61" s="42">
        <f t="shared" si="37"/>
        <v>26.419600000000006</v>
      </c>
      <c r="CY61" s="42">
        <f t="shared" si="37"/>
        <v>40.322499999999998</v>
      </c>
      <c r="CZ61" s="42">
        <f t="shared" si="37"/>
        <v>52.707599999999985</v>
      </c>
      <c r="DA61" s="42">
        <f t="shared" si="37"/>
        <v>57.153599999999997</v>
      </c>
    </row>
    <row r="62" spans="2:105" x14ac:dyDescent="0.2">
      <c r="B62" t="s">
        <v>11</v>
      </c>
      <c r="E62" s="42">
        <f>IF(ISNUMBER(FIND("R",$B$17)),(E36-E10)^2,(E35-E10)^2)</f>
        <v>0.94090000000000129</v>
      </c>
      <c r="F62" s="42">
        <f>IF(ISNUMBER(FIND("R",$B$17)),(F36-F10)^2,(F35-F10)^2)</f>
        <v>0.3249000000000003</v>
      </c>
      <c r="G62" s="42">
        <f t="shared" ref="G62:BR62" si="38">IF(ISNUMBER(FIND("R",$B$17)),(G36-G10)^2,(G35-G10)^2)</f>
        <v>5.6644000000000014</v>
      </c>
      <c r="H62" s="42">
        <f t="shared" si="38"/>
        <v>17.808400000000006</v>
      </c>
      <c r="I62" s="42">
        <f t="shared" si="38"/>
        <v>35.402500000000003</v>
      </c>
      <c r="J62" s="42">
        <f t="shared" si="38"/>
        <v>57.153600000000004</v>
      </c>
      <c r="K62" s="42">
        <f t="shared" si="38"/>
        <v>80.820100000000011</v>
      </c>
      <c r="L62" s="42">
        <f t="shared" si="38"/>
        <v>103.4289</v>
      </c>
      <c r="M62" s="42">
        <f t="shared" si="38"/>
        <v>122.10250000000002</v>
      </c>
      <c r="N62" s="42">
        <f t="shared" si="38"/>
        <v>134.56</v>
      </c>
      <c r="O62" s="42">
        <f t="shared" si="38"/>
        <v>139.7124</v>
      </c>
      <c r="P62" s="42">
        <f t="shared" si="38"/>
        <v>137.12410000000003</v>
      </c>
      <c r="Q62" s="42">
        <f t="shared" si="38"/>
        <v>127.23839999999998</v>
      </c>
      <c r="R62" s="42">
        <f t="shared" si="38"/>
        <v>112.78440000000002</v>
      </c>
      <c r="S62" s="42">
        <f t="shared" si="38"/>
        <v>98.604900000000001</v>
      </c>
      <c r="T62" s="42">
        <f t="shared" si="38"/>
        <v>88.736400000000003</v>
      </c>
      <c r="U62" s="42">
        <f t="shared" si="38"/>
        <v>85.5625</v>
      </c>
      <c r="V62" s="42">
        <f t="shared" si="38"/>
        <v>89.870400000000004</v>
      </c>
      <c r="W62" s="42">
        <f t="shared" si="38"/>
        <v>101.00250000000001</v>
      </c>
      <c r="X62" s="42">
        <f t="shared" si="38"/>
        <v>115.99289999999999</v>
      </c>
      <c r="Y62" s="42">
        <f t="shared" si="38"/>
        <v>131.56089999999998</v>
      </c>
      <c r="Z62" s="42">
        <f t="shared" si="38"/>
        <v>143.2809</v>
      </c>
      <c r="AA62" s="42">
        <f t="shared" si="38"/>
        <v>149.32839999999996</v>
      </c>
      <c r="AB62" s="42">
        <f t="shared" si="38"/>
        <v>150.0625</v>
      </c>
      <c r="AC62" s="42">
        <f t="shared" si="38"/>
        <v>146.65209999999999</v>
      </c>
      <c r="AD62" s="42">
        <f t="shared" si="38"/>
        <v>141.84810000000002</v>
      </c>
      <c r="AE62" s="42">
        <f t="shared" si="38"/>
        <v>137.82760000000002</v>
      </c>
      <c r="AF62" s="42">
        <f t="shared" si="38"/>
        <v>135.9556</v>
      </c>
      <c r="AG62" s="42">
        <f t="shared" si="38"/>
        <v>137.35839999999996</v>
      </c>
      <c r="AH62" s="42">
        <f t="shared" si="38"/>
        <v>141.61000000000001</v>
      </c>
      <c r="AI62" s="42">
        <f t="shared" si="38"/>
        <v>148.59610000000004</v>
      </c>
      <c r="AJ62" s="42">
        <f t="shared" si="38"/>
        <v>157.00090000000003</v>
      </c>
      <c r="AK62" s="42">
        <f t="shared" si="38"/>
        <v>165.37959999999998</v>
      </c>
      <c r="AL62" s="42">
        <f t="shared" si="38"/>
        <v>172.65959999999995</v>
      </c>
      <c r="AM62" s="42">
        <f t="shared" si="38"/>
        <v>177.68890000000005</v>
      </c>
      <c r="AN62" s="42">
        <f t="shared" si="38"/>
        <v>180.09639999999999</v>
      </c>
      <c r="AO62" s="42">
        <f t="shared" si="38"/>
        <v>180.36490000000001</v>
      </c>
      <c r="AP62" s="42">
        <f t="shared" si="38"/>
        <v>179.82810000000001</v>
      </c>
      <c r="AQ62" s="42">
        <f t="shared" si="38"/>
        <v>179.56</v>
      </c>
      <c r="AR62" s="42">
        <f t="shared" si="38"/>
        <v>179.82810000000001</v>
      </c>
      <c r="AS62" s="42">
        <f t="shared" si="38"/>
        <v>181.17159999999998</v>
      </c>
      <c r="AT62" s="42">
        <f t="shared" si="38"/>
        <v>182.79039999999998</v>
      </c>
      <c r="AU62" s="42">
        <f t="shared" si="38"/>
        <v>184.14490000000001</v>
      </c>
      <c r="AV62" s="42">
        <f t="shared" si="38"/>
        <v>185.50439999999998</v>
      </c>
      <c r="AW62" s="42">
        <f t="shared" si="38"/>
        <v>185.77689999999998</v>
      </c>
      <c r="AX62" s="42">
        <f t="shared" si="38"/>
        <v>184.68809999999999</v>
      </c>
      <c r="AY62" s="42">
        <f t="shared" si="38"/>
        <v>181.98009999999999</v>
      </c>
      <c r="AZ62" s="42">
        <f t="shared" si="38"/>
        <v>177.42240000000001</v>
      </c>
      <c r="BA62" s="42">
        <f t="shared" si="38"/>
        <v>171.34809999999999</v>
      </c>
      <c r="BB62" s="42">
        <f t="shared" si="38"/>
        <v>163.84000000000003</v>
      </c>
      <c r="BC62" s="42">
        <f t="shared" si="38"/>
        <v>155.50090000000003</v>
      </c>
      <c r="BD62" s="42">
        <f t="shared" si="38"/>
        <v>147.13689999999997</v>
      </c>
      <c r="BE62" s="42">
        <f t="shared" si="38"/>
        <v>139.7124</v>
      </c>
      <c r="BF62" s="42">
        <f t="shared" si="38"/>
        <v>134.79209999999998</v>
      </c>
      <c r="BG62" s="42">
        <f t="shared" si="38"/>
        <v>132.25</v>
      </c>
      <c r="BH62" s="42">
        <f t="shared" si="38"/>
        <v>132.02010000000001</v>
      </c>
      <c r="BI62" s="42">
        <f t="shared" si="38"/>
        <v>132.9409</v>
      </c>
      <c r="BJ62" s="42">
        <f t="shared" si="38"/>
        <v>133.86490000000001</v>
      </c>
      <c r="BK62" s="42">
        <f t="shared" si="38"/>
        <v>135.25689999999997</v>
      </c>
      <c r="BL62" s="42">
        <f t="shared" si="38"/>
        <v>139.47609999999997</v>
      </c>
      <c r="BM62" s="42">
        <f t="shared" si="38"/>
        <v>148.83999999999997</v>
      </c>
      <c r="BN62" s="42">
        <f t="shared" si="38"/>
        <v>165.89439999999996</v>
      </c>
      <c r="BO62" s="42">
        <f t="shared" si="38"/>
        <v>191.82250000000005</v>
      </c>
      <c r="BP62" s="42">
        <f t="shared" si="38"/>
        <v>225.90090000000004</v>
      </c>
      <c r="BQ62" s="42">
        <f t="shared" si="38"/>
        <v>266.01610000000005</v>
      </c>
      <c r="BR62" s="42">
        <f t="shared" si="38"/>
        <v>309.40809999999999</v>
      </c>
      <c r="BS62" s="42">
        <f t="shared" ref="BS62:DA62" si="39">IF(ISNUMBER(FIND("R",$B$17)),(BS36-BS10)^2,(BS35-BS10)^2)</f>
        <v>346.70440000000002</v>
      </c>
      <c r="BT62" s="42">
        <f t="shared" si="39"/>
        <v>376.74810000000002</v>
      </c>
      <c r="BU62" s="42">
        <f t="shared" si="39"/>
        <v>388.09</v>
      </c>
      <c r="BV62" s="42">
        <f t="shared" si="39"/>
        <v>388.87839999999994</v>
      </c>
      <c r="BW62" s="42">
        <f t="shared" si="39"/>
        <v>367.48890000000006</v>
      </c>
      <c r="BX62" s="42">
        <f t="shared" si="39"/>
        <v>324</v>
      </c>
      <c r="BY62" s="42">
        <f t="shared" si="39"/>
        <v>261.46889999999996</v>
      </c>
      <c r="BZ62" s="42">
        <f t="shared" si="39"/>
        <v>181.98009999999999</v>
      </c>
      <c r="CA62" s="42">
        <f t="shared" si="39"/>
        <v>105.0625</v>
      </c>
      <c r="CB62" s="42">
        <f t="shared" si="39"/>
        <v>44.756099999999996</v>
      </c>
      <c r="CC62" s="42">
        <f t="shared" si="39"/>
        <v>10.758400000000002</v>
      </c>
      <c r="CD62" s="42">
        <f t="shared" si="39"/>
        <v>0.16810000000000011</v>
      </c>
      <c r="CE62" s="42">
        <f t="shared" si="39"/>
        <v>2.7888999999999999</v>
      </c>
      <c r="CF62" s="42">
        <f t="shared" si="39"/>
        <v>8.940100000000001</v>
      </c>
      <c r="CG62" s="42">
        <f t="shared" si="39"/>
        <v>14.212900000000003</v>
      </c>
      <c r="CH62" s="42">
        <f t="shared" si="39"/>
        <v>18.3184</v>
      </c>
      <c r="CI62" s="42">
        <f t="shared" si="39"/>
        <v>23.232400000000002</v>
      </c>
      <c r="CJ62" s="42">
        <f t="shared" si="39"/>
        <v>31.136400000000002</v>
      </c>
      <c r="CK62" s="42">
        <f t="shared" si="39"/>
        <v>43.428100000000001</v>
      </c>
      <c r="CL62" s="42">
        <f t="shared" si="39"/>
        <v>59.75289999999999</v>
      </c>
      <c r="CM62" s="42">
        <f t="shared" si="39"/>
        <v>77.088400000000021</v>
      </c>
      <c r="CN62" s="42">
        <f t="shared" si="39"/>
        <v>89.680900000000008</v>
      </c>
      <c r="CO62" s="42">
        <f t="shared" si="39"/>
        <v>92.16</v>
      </c>
      <c r="CP62" s="42">
        <f t="shared" si="39"/>
        <v>78.145600000000002</v>
      </c>
      <c r="CQ62" s="42">
        <f t="shared" si="39"/>
        <v>55.950399999999981</v>
      </c>
      <c r="CR62" s="42">
        <f t="shared" si="39"/>
        <v>31.696899999999989</v>
      </c>
      <c r="CS62" s="42">
        <f t="shared" si="39"/>
        <v>13.249600000000004</v>
      </c>
      <c r="CT62" s="42">
        <f t="shared" si="39"/>
        <v>4.243599999999998</v>
      </c>
      <c r="CU62" s="42">
        <f t="shared" si="39"/>
        <v>1.2099999999999993</v>
      </c>
      <c r="CV62" s="42">
        <f t="shared" si="39"/>
        <v>0.67240000000000044</v>
      </c>
      <c r="CW62" s="42">
        <f t="shared" si="39"/>
        <v>1.1449000000000007</v>
      </c>
      <c r="CX62" s="42">
        <f t="shared" si="39"/>
        <v>2.5921000000000012</v>
      </c>
      <c r="CY62" s="42">
        <f t="shared" si="39"/>
        <v>4.7961000000000018</v>
      </c>
      <c r="CZ62" s="42">
        <f t="shared" si="39"/>
        <v>7.3983999999999988</v>
      </c>
      <c r="DA62" s="42">
        <f t="shared" si="39"/>
        <v>10.176100000000002</v>
      </c>
    </row>
    <row r="63" spans="2:105" x14ac:dyDescent="0.2">
      <c r="B63" t="s">
        <v>14</v>
      </c>
      <c r="E63" s="42">
        <f>IF(ISNUMBER(FIND("R",$B$17)),(E37-E11)^2,(E38-E11)^2)</f>
        <v>96.648560999999987</v>
      </c>
      <c r="F63" s="42">
        <f>IF(ISNUMBER(FIND("R",$B$17)),(F37-F11)^2,(F38-F11)^2)</f>
        <v>69.555599999999998</v>
      </c>
      <c r="G63" s="42">
        <f t="shared" ref="G63:BR63" si="40">IF(ISNUMBER(FIND("R",$B$17)),(G37-G11)^2,(G38-G11)^2)</f>
        <v>43.428100000000001</v>
      </c>
      <c r="H63" s="42">
        <f t="shared" si="40"/>
        <v>21.808899999999998</v>
      </c>
      <c r="I63" s="42">
        <f t="shared" si="40"/>
        <v>7.5624999999999973</v>
      </c>
      <c r="J63" s="42">
        <f t="shared" si="40"/>
        <v>0.92159999999999997</v>
      </c>
      <c r="K63" s="42">
        <f t="shared" si="40"/>
        <v>0.34809999999999985</v>
      </c>
      <c r="L63" s="42">
        <f t="shared" si="40"/>
        <v>3.4225000000000003</v>
      </c>
      <c r="M63" s="42">
        <f t="shared" si="40"/>
        <v>7.8961000000000006</v>
      </c>
      <c r="N63" s="42">
        <f t="shared" si="40"/>
        <v>12.320099999999998</v>
      </c>
      <c r="O63" s="42">
        <f t="shared" si="40"/>
        <v>16</v>
      </c>
      <c r="P63" s="42">
        <f t="shared" si="40"/>
        <v>18.922499999999996</v>
      </c>
      <c r="Q63" s="42">
        <f t="shared" si="40"/>
        <v>21.3444</v>
      </c>
      <c r="R63" s="42">
        <f t="shared" si="40"/>
        <v>23.425599999999999</v>
      </c>
      <c r="S63" s="42">
        <f t="shared" si="40"/>
        <v>25.100099999999998</v>
      </c>
      <c r="T63" s="42">
        <f t="shared" si="40"/>
        <v>26.522500000000004</v>
      </c>
      <c r="U63" s="42">
        <f t="shared" si="40"/>
        <v>27.457600000000003</v>
      </c>
      <c r="V63" s="42">
        <f t="shared" si="40"/>
        <v>28.09</v>
      </c>
      <c r="W63" s="42">
        <f t="shared" si="40"/>
        <v>28.622500000000006</v>
      </c>
      <c r="X63" s="42">
        <f t="shared" si="40"/>
        <v>29.159999999999993</v>
      </c>
      <c r="Y63" s="42">
        <f t="shared" si="40"/>
        <v>29.811599999999999</v>
      </c>
      <c r="Z63" s="42">
        <f t="shared" si="40"/>
        <v>30.470399999999994</v>
      </c>
      <c r="AA63" s="42">
        <f t="shared" si="40"/>
        <v>31.024900000000002</v>
      </c>
      <c r="AB63" s="42">
        <f t="shared" si="40"/>
        <v>31.359999999999996</v>
      </c>
      <c r="AC63" s="42">
        <f t="shared" si="40"/>
        <v>31.359999999999996</v>
      </c>
      <c r="AD63" s="42">
        <f t="shared" si="40"/>
        <v>31.024900000000002</v>
      </c>
      <c r="AE63" s="42">
        <f t="shared" si="40"/>
        <v>30.360099999999999</v>
      </c>
      <c r="AF63" s="42">
        <f t="shared" si="40"/>
        <v>29.593600000000006</v>
      </c>
      <c r="AG63" s="42">
        <f t="shared" si="40"/>
        <v>28.729600000000005</v>
      </c>
      <c r="AH63" s="42">
        <f t="shared" si="40"/>
        <v>28.196100000000005</v>
      </c>
      <c r="AI63" s="42">
        <f t="shared" si="40"/>
        <v>27.5625</v>
      </c>
      <c r="AJ63" s="42">
        <f t="shared" si="40"/>
        <v>27.352899999999995</v>
      </c>
      <c r="AK63" s="42">
        <f t="shared" si="40"/>
        <v>27.248399999999997</v>
      </c>
      <c r="AL63" s="42">
        <f t="shared" si="40"/>
        <v>27.457600000000003</v>
      </c>
      <c r="AM63" s="42">
        <f t="shared" si="40"/>
        <v>27.878399999999992</v>
      </c>
      <c r="AN63" s="42">
        <f t="shared" si="40"/>
        <v>28.302400000000002</v>
      </c>
      <c r="AO63" s="42">
        <f t="shared" si="40"/>
        <v>28.8369</v>
      </c>
      <c r="AP63" s="42">
        <f t="shared" si="40"/>
        <v>29.160000000000004</v>
      </c>
      <c r="AQ63" s="42">
        <f t="shared" si="40"/>
        <v>29.2681</v>
      </c>
      <c r="AR63" s="42">
        <f t="shared" si="40"/>
        <v>28.944399999999998</v>
      </c>
      <c r="AS63" s="42">
        <f t="shared" si="40"/>
        <v>27.878400000000003</v>
      </c>
      <c r="AT63" s="42">
        <f t="shared" si="40"/>
        <v>26.112100000000002</v>
      </c>
      <c r="AU63" s="42">
        <f t="shared" si="40"/>
        <v>23.522499999999997</v>
      </c>
      <c r="AV63" s="42">
        <f t="shared" si="40"/>
        <v>19.980899999999998</v>
      </c>
      <c r="AW63" s="42">
        <f t="shared" si="40"/>
        <v>15.840400000000001</v>
      </c>
      <c r="AX63" s="42">
        <f t="shared" si="40"/>
        <v>11.356899999999998</v>
      </c>
      <c r="AY63" s="42">
        <f t="shared" si="40"/>
        <v>6.8120999999999992</v>
      </c>
      <c r="AZ63" s="42">
        <f t="shared" si="40"/>
        <v>2.9584000000000006</v>
      </c>
      <c r="BA63" s="42">
        <f t="shared" si="40"/>
        <v>0.51839999999999964</v>
      </c>
      <c r="BB63" s="42">
        <f t="shared" si="40"/>
        <v>0.15210000000000046</v>
      </c>
      <c r="BC63" s="42">
        <f t="shared" si="40"/>
        <v>2.4025000000000021</v>
      </c>
      <c r="BD63" s="42">
        <f t="shared" si="40"/>
        <v>7.5625000000000027</v>
      </c>
      <c r="BE63" s="42">
        <f t="shared" si="40"/>
        <v>15.681599999999996</v>
      </c>
      <c r="BF63" s="42">
        <f t="shared" si="40"/>
        <v>26.112100000000002</v>
      </c>
      <c r="BG63" s="42">
        <f t="shared" si="40"/>
        <v>38.316100000000006</v>
      </c>
      <c r="BH63" s="42">
        <f t="shared" si="40"/>
        <v>50.979600000000005</v>
      </c>
      <c r="BI63" s="42">
        <f t="shared" si="40"/>
        <v>62.568099999999987</v>
      </c>
      <c r="BJ63" s="42">
        <f t="shared" si="40"/>
        <v>71.233600000000024</v>
      </c>
      <c r="BK63" s="42">
        <f t="shared" si="40"/>
        <v>75.168900000000036</v>
      </c>
      <c r="BL63" s="42">
        <f t="shared" si="40"/>
        <v>74.304399999999987</v>
      </c>
      <c r="BM63" s="42">
        <f t="shared" si="40"/>
        <v>67.404099999999985</v>
      </c>
      <c r="BN63" s="42">
        <f t="shared" si="40"/>
        <v>55.651600000000002</v>
      </c>
      <c r="BO63" s="42">
        <f t="shared" si="40"/>
        <v>41.47359999999999</v>
      </c>
      <c r="BP63" s="42">
        <f t="shared" si="40"/>
        <v>27.457600000000003</v>
      </c>
      <c r="BQ63" s="42">
        <f t="shared" si="40"/>
        <v>15.840399999999997</v>
      </c>
      <c r="BR63" s="42">
        <f t="shared" si="40"/>
        <v>7.6729000000000003</v>
      </c>
      <c r="BS63" s="42">
        <f t="shared" ref="BS63:DA63" si="41">IF(ISNUMBER(FIND("R",$B$17)),(BS37-BS11)^2,(BS38-BS11)^2)</f>
        <v>2.8560999999999996</v>
      </c>
      <c r="BT63" s="42">
        <f t="shared" si="41"/>
        <v>0.65610000000000013</v>
      </c>
      <c r="BU63" s="42">
        <f t="shared" si="41"/>
        <v>2.4964E-2</v>
      </c>
      <c r="BV63" s="42">
        <f t="shared" si="41"/>
        <v>5.7599999999999998E-2</v>
      </c>
      <c r="BW63" s="42">
        <f t="shared" si="41"/>
        <v>0.17639999999999995</v>
      </c>
      <c r="BX63" s="42">
        <f t="shared" si="41"/>
        <v>0.16000000000000011</v>
      </c>
      <c r="BY63" s="42">
        <f t="shared" si="41"/>
        <v>4.8399999999999992E-2</v>
      </c>
      <c r="BZ63" s="42">
        <f t="shared" si="41"/>
        <v>1.0000000000000018E-2</v>
      </c>
      <c r="CA63" s="42">
        <f t="shared" si="41"/>
        <v>0.28090000000000026</v>
      </c>
      <c r="CB63" s="42">
        <f t="shared" si="41"/>
        <v>1.0816000000000001</v>
      </c>
      <c r="CC63" s="42">
        <f t="shared" si="41"/>
        <v>2.6568999999999998</v>
      </c>
      <c r="CD63" s="42">
        <f t="shared" si="41"/>
        <v>5.0625</v>
      </c>
      <c r="CE63" s="42">
        <f t="shared" si="41"/>
        <v>8.3520999999999983</v>
      </c>
      <c r="CF63" s="42">
        <f t="shared" si="41"/>
        <v>12.3904</v>
      </c>
      <c r="CG63" s="42">
        <f t="shared" si="41"/>
        <v>16.6464</v>
      </c>
      <c r="CH63" s="42">
        <f t="shared" si="41"/>
        <v>20.793600000000005</v>
      </c>
      <c r="CI63" s="42">
        <f t="shared" si="41"/>
        <v>24.1081</v>
      </c>
      <c r="CJ63" s="42">
        <f t="shared" si="41"/>
        <v>26.832399999999996</v>
      </c>
      <c r="CK63" s="42">
        <f t="shared" si="41"/>
        <v>28.944399999999998</v>
      </c>
      <c r="CL63" s="42">
        <f t="shared" si="41"/>
        <v>31.472099999999994</v>
      </c>
      <c r="CM63" s="42">
        <f t="shared" si="41"/>
        <v>35.880100000000006</v>
      </c>
      <c r="CN63" s="42">
        <f t="shared" si="41"/>
        <v>43.296399999999998</v>
      </c>
      <c r="CO63" s="42">
        <f t="shared" si="41"/>
        <v>55.353599999999993</v>
      </c>
      <c r="CP63" s="42">
        <f t="shared" si="41"/>
        <v>72.420099999999991</v>
      </c>
      <c r="CQ63" s="42">
        <f t="shared" si="41"/>
        <v>93.896100000000018</v>
      </c>
      <c r="CR63" s="42">
        <f t="shared" si="41"/>
        <v>117.5056</v>
      </c>
      <c r="CS63" s="42">
        <f t="shared" si="41"/>
        <v>139.7124</v>
      </c>
      <c r="CT63" s="42">
        <f t="shared" si="41"/>
        <v>156.25</v>
      </c>
      <c r="CU63" s="42">
        <f t="shared" si="41"/>
        <v>164.8656</v>
      </c>
      <c r="CV63" s="42">
        <f t="shared" si="41"/>
        <v>163.58409999999998</v>
      </c>
      <c r="CW63" s="42">
        <f t="shared" si="41"/>
        <v>158.00490000000002</v>
      </c>
      <c r="CX63" s="42">
        <f t="shared" si="41"/>
        <v>144.72089999999997</v>
      </c>
      <c r="CY63" s="42">
        <f t="shared" si="41"/>
        <v>128.14240000000001</v>
      </c>
      <c r="CZ63" s="42">
        <f t="shared" si="41"/>
        <v>107.32959999999999</v>
      </c>
      <c r="DA63" s="42">
        <f t="shared" si="41"/>
        <v>83.101456000000027</v>
      </c>
    </row>
    <row r="64" spans="2:105" x14ac:dyDescent="0.2">
      <c r="B64" t="s">
        <v>13</v>
      </c>
      <c r="E64" s="42">
        <f>IF(ISNUMBER(FIND("R",$B$17)),(E38-E11)^2,(E37-E11)^2)</f>
        <v>164.8656</v>
      </c>
      <c r="F64" s="42">
        <f>IF(ISNUMBER(FIND("R",$B$17)),(F38-F11)^2,(F37-F11)^2)</f>
        <v>131.79040000000001</v>
      </c>
      <c r="G64" s="42">
        <f t="shared" ref="G64:BR64" si="42">IF(ISNUMBER(FIND("R",$B$17)),(G38-G11)^2,(G37-G11)^2)</f>
        <v>96.628900000000002</v>
      </c>
      <c r="H64" s="42">
        <f t="shared" si="42"/>
        <v>64.802500000000009</v>
      </c>
      <c r="I64" s="42">
        <f t="shared" si="42"/>
        <v>39.69</v>
      </c>
      <c r="J64" s="42">
        <f t="shared" si="42"/>
        <v>21.252099999999995</v>
      </c>
      <c r="K64" s="42">
        <f t="shared" si="42"/>
        <v>8.940100000000001</v>
      </c>
      <c r="L64" s="42">
        <f t="shared" si="42"/>
        <v>2.1608999999999998</v>
      </c>
      <c r="M64" s="42">
        <f t="shared" si="42"/>
        <v>6.4000000000000116E-3</v>
      </c>
      <c r="N64" s="42">
        <f t="shared" si="42"/>
        <v>1.2100000000000002</v>
      </c>
      <c r="O64" s="42">
        <f t="shared" si="42"/>
        <v>3.8808999999999991</v>
      </c>
      <c r="P64" s="42">
        <f t="shared" si="42"/>
        <v>6.1009000000000011</v>
      </c>
      <c r="Q64" s="42">
        <f t="shared" si="42"/>
        <v>6.7080999999999991</v>
      </c>
      <c r="R64" s="42">
        <f t="shared" si="42"/>
        <v>5.5695999999999994</v>
      </c>
      <c r="S64" s="42">
        <f t="shared" si="42"/>
        <v>3.5344000000000011</v>
      </c>
      <c r="T64" s="42">
        <f t="shared" si="42"/>
        <v>1.6384000000000007</v>
      </c>
      <c r="U64" s="42">
        <f t="shared" si="42"/>
        <v>0.42249999999999988</v>
      </c>
      <c r="V64" s="42">
        <f t="shared" si="42"/>
        <v>8.0999999999999944E-3</v>
      </c>
      <c r="W64" s="42">
        <f t="shared" si="42"/>
        <v>0.12959999999999999</v>
      </c>
      <c r="X64" s="42">
        <f t="shared" si="42"/>
        <v>0.48999999999999994</v>
      </c>
      <c r="Y64" s="42">
        <f t="shared" si="42"/>
        <v>0.86489999999999989</v>
      </c>
      <c r="Z64" s="42">
        <f t="shared" si="42"/>
        <v>1.2544000000000002</v>
      </c>
      <c r="AA64" s="42">
        <f t="shared" si="42"/>
        <v>1.6384000000000001</v>
      </c>
      <c r="AB64" s="42">
        <f t="shared" si="42"/>
        <v>2.1315999999999997</v>
      </c>
      <c r="AC64" s="42">
        <f t="shared" si="42"/>
        <v>2.7224999999999997</v>
      </c>
      <c r="AD64" s="42">
        <f t="shared" si="42"/>
        <v>3.4968999999999997</v>
      </c>
      <c r="AE64" s="42">
        <f t="shared" si="42"/>
        <v>4.41</v>
      </c>
      <c r="AF64" s="42">
        <f t="shared" si="42"/>
        <v>5.3361000000000001</v>
      </c>
      <c r="AG64" s="42">
        <f t="shared" si="42"/>
        <v>6.4008999999999991</v>
      </c>
      <c r="AH64" s="42">
        <f t="shared" si="42"/>
        <v>7.3983999999999988</v>
      </c>
      <c r="AI64" s="42">
        <f t="shared" si="42"/>
        <v>8.5849000000000011</v>
      </c>
      <c r="AJ64" s="42">
        <f t="shared" si="42"/>
        <v>9.6720999999999986</v>
      </c>
      <c r="AK64" s="42">
        <f t="shared" si="42"/>
        <v>10.889999999999999</v>
      </c>
      <c r="AL64" s="42">
        <f t="shared" si="42"/>
        <v>12.1104</v>
      </c>
      <c r="AM64" s="42">
        <f t="shared" si="42"/>
        <v>13.395600000000002</v>
      </c>
      <c r="AN64" s="42">
        <f t="shared" si="42"/>
        <v>14.7456</v>
      </c>
      <c r="AO64" s="42">
        <f t="shared" si="42"/>
        <v>16.080099999999998</v>
      </c>
      <c r="AP64" s="42">
        <f t="shared" si="42"/>
        <v>17.472399999999997</v>
      </c>
      <c r="AQ64" s="42">
        <f t="shared" si="42"/>
        <v>18.748899999999999</v>
      </c>
      <c r="AR64" s="42">
        <f t="shared" si="42"/>
        <v>19.802500000000002</v>
      </c>
      <c r="AS64" s="42">
        <f t="shared" si="42"/>
        <v>20.702500000000008</v>
      </c>
      <c r="AT64" s="42">
        <f t="shared" si="42"/>
        <v>21.3444</v>
      </c>
      <c r="AU64" s="42">
        <f t="shared" si="42"/>
        <v>21.902399999999997</v>
      </c>
      <c r="AV64" s="42">
        <f t="shared" si="42"/>
        <v>22.752899999999997</v>
      </c>
      <c r="AW64" s="42">
        <f t="shared" si="42"/>
        <v>23.814399999999999</v>
      </c>
      <c r="AX64" s="42">
        <f t="shared" si="42"/>
        <v>25.502500000000008</v>
      </c>
      <c r="AY64" s="42">
        <f t="shared" si="42"/>
        <v>28.302400000000002</v>
      </c>
      <c r="AZ64" s="42">
        <f t="shared" si="42"/>
        <v>32.376100000000001</v>
      </c>
      <c r="BA64" s="42">
        <f t="shared" si="42"/>
        <v>38.316100000000006</v>
      </c>
      <c r="BB64" s="42">
        <f t="shared" si="42"/>
        <v>46.512400000000007</v>
      </c>
      <c r="BC64" s="42">
        <f t="shared" si="42"/>
        <v>57.153600000000004</v>
      </c>
      <c r="BD64" s="42">
        <f t="shared" si="42"/>
        <v>70.56</v>
      </c>
      <c r="BE64" s="42">
        <f t="shared" si="42"/>
        <v>86.489999999999981</v>
      </c>
      <c r="BF64" s="42">
        <f t="shared" si="42"/>
        <v>103.63239999999999</v>
      </c>
      <c r="BG64" s="42">
        <f t="shared" si="42"/>
        <v>120.56040000000002</v>
      </c>
      <c r="BH64" s="42">
        <f t="shared" si="42"/>
        <v>134.79209999999998</v>
      </c>
      <c r="BI64" s="42">
        <f t="shared" si="42"/>
        <v>144.72089999999997</v>
      </c>
      <c r="BJ64" s="42">
        <f t="shared" si="42"/>
        <v>148.84000000000003</v>
      </c>
      <c r="BK64" s="42">
        <f t="shared" si="42"/>
        <v>146.41000000000003</v>
      </c>
      <c r="BL64" s="42">
        <f t="shared" si="42"/>
        <v>139.00409999999999</v>
      </c>
      <c r="BM64" s="42">
        <f t="shared" si="42"/>
        <v>126.11289999999997</v>
      </c>
      <c r="BN64" s="42">
        <f t="shared" si="42"/>
        <v>108.99359999999999</v>
      </c>
      <c r="BO64" s="42">
        <f t="shared" si="42"/>
        <v>90.25</v>
      </c>
      <c r="BP64" s="42">
        <f t="shared" si="42"/>
        <v>71.402499999999989</v>
      </c>
      <c r="BQ64" s="42">
        <f t="shared" si="42"/>
        <v>54.169599999999988</v>
      </c>
      <c r="BR64" s="42">
        <f t="shared" si="42"/>
        <v>39.187599999999996</v>
      </c>
      <c r="BS64" s="42">
        <f t="shared" ref="BS64:DA64" si="43">IF(ISNUMBER(FIND("R",$B$17)),(BS38-BS11)^2,(BS37-BS11)^2)</f>
        <v>27.144099999999998</v>
      </c>
      <c r="BT64" s="42">
        <f t="shared" si="43"/>
        <v>18.147599999999997</v>
      </c>
      <c r="BU64" s="42">
        <f t="shared" si="43"/>
        <v>12.1104</v>
      </c>
      <c r="BV64" s="42">
        <f t="shared" si="43"/>
        <v>8.5263999999999989</v>
      </c>
      <c r="BW64" s="42">
        <f t="shared" si="43"/>
        <v>6.8121000000000018</v>
      </c>
      <c r="BX64" s="42">
        <f t="shared" si="43"/>
        <v>6.3504000000000023</v>
      </c>
      <c r="BY64" s="42">
        <f t="shared" si="43"/>
        <v>6.8121000000000018</v>
      </c>
      <c r="BZ64" s="42">
        <f t="shared" si="43"/>
        <v>7.8961000000000006</v>
      </c>
      <c r="CA64" s="42">
        <f t="shared" si="43"/>
        <v>9.3024999999999984</v>
      </c>
      <c r="CB64" s="42">
        <f t="shared" si="43"/>
        <v>10.758400000000002</v>
      </c>
      <c r="CC64" s="42">
        <f t="shared" si="43"/>
        <v>12.531599999999997</v>
      </c>
      <c r="CD64" s="42">
        <f t="shared" si="43"/>
        <v>14.44</v>
      </c>
      <c r="CE64" s="42">
        <f t="shared" si="43"/>
        <v>16.810000000000006</v>
      </c>
      <c r="CF64" s="42">
        <f t="shared" si="43"/>
        <v>19.713599999999996</v>
      </c>
      <c r="CG64" s="42">
        <f t="shared" si="43"/>
        <v>23.04</v>
      </c>
      <c r="CH64" s="42">
        <f t="shared" si="43"/>
        <v>26.316900000000008</v>
      </c>
      <c r="CI64" s="42">
        <f t="shared" si="43"/>
        <v>29.2681</v>
      </c>
      <c r="CJ64" s="42">
        <f t="shared" si="43"/>
        <v>31.922500000000003</v>
      </c>
      <c r="CK64" s="42">
        <f t="shared" si="43"/>
        <v>34.339600000000004</v>
      </c>
      <c r="CL64" s="42">
        <f t="shared" si="43"/>
        <v>37.945599999999999</v>
      </c>
      <c r="CM64" s="42">
        <f t="shared" si="43"/>
        <v>43.824400000000004</v>
      </c>
      <c r="CN64" s="42">
        <f t="shared" si="43"/>
        <v>52.707599999999999</v>
      </c>
      <c r="CO64" s="42">
        <f t="shared" si="43"/>
        <v>65.934399999999982</v>
      </c>
      <c r="CP64" s="42">
        <f t="shared" si="43"/>
        <v>83.905600000000007</v>
      </c>
      <c r="CQ64" s="42">
        <f t="shared" si="43"/>
        <v>106.9156</v>
      </c>
      <c r="CR64" s="42">
        <f t="shared" si="43"/>
        <v>133.6336</v>
      </c>
      <c r="CS64" s="42">
        <f t="shared" si="43"/>
        <v>160.52889999999999</v>
      </c>
      <c r="CT64" s="42">
        <f t="shared" si="43"/>
        <v>181.98010000000005</v>
      </c>
      <c r="CU64" s="42">
        <f t="shared" si="43"/>
        <v>192.93209999999996</v>
      </c>
      <c r="CV64" s="42">
        <f t="shared" si="43"/>
        <v>191.54560000000001</v>
      </c>
      <c r="CW64" s="42">
        <f t="shared" si="43"/>
        <v>185.23209999999997</v>
      </c>
      <c r="CX64" s="42">
        <f t="shared" si="43"/>
        <v>174.50410000000002</v>
      </c>
      <c r="CY64" s="42">
        <f t="shared" si="43"/>
        <v>165.63690000000003</v>
      </c>
      <c r="CZ64" s="42">
        <f t="shared" si="43"/>
        <v>155.25159999999997</v>
      </c>
      <c r="DA64" s="42">
        <f t="shared" si="43"/>
        <v>139.00410000000002</v>
      </c>
    </row>
    <row r="65" spans="1:105" x14ac:dyDescent="0.2">
      <c r="B65" t="s">
        <v>16</v>
      </c>
      <c r="E65" s="42">
        <f>IF(ISNUMBER(FIND("R",$B$17)),(E39-E12)^2,(E40-E12)^2)</f>
        <v>186.86890000000005</v>
      </c>
      <c r="F65" s="42">
        <f>IF(ISNUMBER(FIND("R",$B$17)),(F39-F12)^2,(F40-F12)^2)</f>
        <v>139.4761</v>
      </c>
      <c r="G65" s="42">
        <f t="shared" ref="G65:BR65" si="44">IF(ISNUMBER(FIND("R",$B$17)),(G39-G12)^2,(G40-G12)^2)</f>
        <v>105.67840000000002</v>
      </c>
      <c r="H65" s="42">
        <f t="shared" si="44"/>
        <v>82.628100000000003</v>
      </c>
      <c r="I65" s="42">
        <f t="shared" si="44"/>
        <v>69.388899999999978</v>
      </c>
      <c r="J65" s="42">
        <f t="shared" si="44"/>
        <v>63.680399999999992</v>
      </c>
      <c r="K65" s="42">
        <f t="shared" si="44"/>
        <v>64.320399999999992</v>
      </c>
      <c r="L65" s="42">
        <f t="shared" si="44"/>
        <v>67.732900000000001</v>
      </c>
      <c r="M65" s="42">
        <f t="shared" si="44"/>
        <v>72.080100000000002</v>
      </c>
      <c r="N65" s="42">
        <f t="shared" si="44"/>
        <v>77.088399999999993</v>
      </c>
      <c r="O65" s="42">
        <f t="shared" si="44"/>
        <v>79.388100000000009</v>
      </c>
      <c r="P65" s="42">
        <f t="shared" si="44"/>
        <v>80.640400000000014</v>
      </c>
      <c r="Q65" s="42">
        <f t="shared" si="44"/>
        <v>81</v>
      </c>
      <c r="R65" s="42">
        <f t="shared" si="44"/>
        <v>79.210000000000008</v>
      </c>
      <c r="S65" s="42">
        <f t="shared" si="44"/>
        <v>76.912899999999993</v>
      </c>
      <c r="T65" s="42">
        <f t="shared" si="44"/>
        <v>74.649600000000007</v>
      </c>
      <c r="U65" s="42">
        <f t="shared" si="44"/>
        <v>72.590399999999988</v>
      </c>
      <c r="V65" s="42">
        <f t="shared" si="44"/>
        <v>70.728099999999998</v>
      </c>
      <c r="W65" s="42">
        <f t="shared" si="44"/>
        <v>69.056099999999972</v>
      </c>
      <c r="X65" s="42">
        <f t="shared" si="44"/>
        <v>67.404100000000014</v>
      </c>
      <c r="Y65" s="42">
        <f t="shared" si="44"/>
        <v>65.934400000000011</v>
      </c>
      <c r="Z65" s="42">
        <f t="shared" si="44"/>
        <v>64.48090000000002</v>
      </c>
      <c r="AA65" s="42">
        <f t="shared" si="44"/>
        <v>63.202500000000001</v>
      </c>
      <c r="AB65" s="42">
        <f t="shared" si="44"/>
        <v>61.622499999999995</v>
      </c>
      <c r="AC65" s="42">
        <f t="shared" si="44"/>
        <v>60.0625</v>
      </c>
      <c r="AD65" s="42">
        <f t="shared" si="44"/>
        <v>56.700900000000004</v>
      </c>
      <c r="AE65" s="42">
        <f t="shared" si="44"/>
        <v>54.612100000000005</v>
      </c>
      <c r="AF65" s="42">
        <f t="shared" si="44"/>
        <v>52.272900000000007</v>
      </c>
      <c r="AG65" s="42">
        <f t="shared" si="44"/>
        <v>49.843600000000009</v>
      </c>
      <c r="AH65" s="42">
        <f t="shared" si="44"/>
        <v>47.196900000000014</v>
      </c>
      <c r="AI65" s="42">
        <f t="shared" si="44"/>
        <v>44.355600000000003</v>
      </c>
      <c r="AJ65" s="42">
        <f t="shared" si="44"/>
        <v>41.344899999999996</v>
      </c>
      <c r="AK65" s="42">
        <f t="shared" si="44"/>
        <v>38.316099999999992</v>
      </c>
      <c r="AL65" s="42">
        <f t="shared" si="44"/>
        <v>35.283599999999993</v>
      </c>
      <c r="AM65" s="42">
        <f t="shared" si="44"/>
        <v>31.136400000000002</v>
      </c>
      <c r="AN65" s="42">
        <f t="shared" si="44"/>
        <v>28.408899999999999</v>
      </c>
      <c r="AO65" s="42">
        <f t="shared" si="44"/>
        <v>24.900099999999984</v>
      </c>
      <c r="AP65" s="42">
        <f t="shared" si="44"/>
        <v>21.715600000000002</v>
      </c>
      <c r="AQ65" s="42">
        <f t="shared" si="44"/>
        <v>19.360000000000003</v>
      </c>
      <c r="AR65" s="42">
        <f t="shared" si="44"/>
        <v>16.809999999999999</v>
      </c>
      <c r="AS65" s="42">
        <f t="shared" si="44"/>
        <v>15.210000000000003</v>
      </c>
      <c r="AT65" s="42">
        <f t="shared" si="44"/>
        <v>13.689999999999994</v>
      </c>
      <c r="AU65" s="42">
        <f t="shared" si="44"/>
        <v>12.959999999999997</v>
      </c>
      <c r="AV65" s="42">
        <f t="shared" si="44"/>
        <v>12.959999999999997</v>
      </c>
      <c r="AW65" s="42">
        <f t="shared" si="44"/>
        <v>12.959999999999997</v>
      </c>
      <c r="AX65" s="42">
        <f t="shared" si="44"/>
        <v>14.440000000000005</v>
      </c>
      <c r="AY65" s="42">
        <f t="shared" si="44"/>
        <v>15.602500000000008</v>
      </c>
      <c r="AZ65" s="42">
        <f t="shared" si="44"/>
        <v>18.0625</v>
      </c>
      <c r="BA65" s="42">
        <f t="shared" si="44"/>
        <v>21.344400000000011</v>
      </c>
      <c r="BB65" s="42">
        <f t="shared" si="44"/>
        <v>24.502499999999994</v>
      </c>
      <c r="BC65" s="42">
        <f t="shared" si="44"/>
        <v>29.593599999999995</v>
      </c>
      <c r="BD65" s="42">
        <f t="shared" si="44"/>
        <v>34.692099999999996</v>
      </c>
      <c r="BE65" s="42">
        <f t="shared" si="44"/>
        <v>40.832099999999997</v>
      </c>
      <c r="BF65" s="42">
        <f t="shared" si="44"/>
        <v>48.024900000000009</v>
      </c>
      <c r="BG65" s="42">
        <f t="shared" si="44"/>
        <v>55.950400000000009</v>
      </c>
      <c r="BH65" s="42">
        <f t="shared" si="44"/>
        <v>62.726399999999998</v>
      </c>
      <c r="BI65" s="42">
        <f t="shared" si="44"/>
        <v>69.222400000000007</v>
      </c>
      <c r="BJ65" s="42">
        <f t="shared" si="44"/>
        <v>74.132099999999994</v>
      </c>
      <c r="BK65" s="42">
        <f t="shared" si="44"/>
        <v>76.912899999999993</v>
      </c>
      <c r="BL65" s="42">
        <f t="shared" si="44"/>
        <v>76.737600000000029</v>
      </c>
      <c r="BM65" s="42">
        <f t="shared" si="44"/>
        <v>74.649599999999978</v>
      </c>
      <c r="BN65" s="42">
        <f t="shared" si="44"/>
        <v>66.912399999999991</v>
      </c>
      <c r="BO65" s="42">
        <f t="shared" si="44"/>
        <v>56.250000000000014</v>
      </c>
      <c r="BP65" s="42">
        <f t="shared" si="44"/>
        <v>43.559999999999995</v>
      </c>
      <c r="BQ65" s="42">
        <f t="shared" si="44"/>
        <v>30.580900000000003</v>
      </c>
      <c r="BR65" s="42">
        <f t="shared" si="44"/>
        <v>18.662399999999995</v>
      </c>
      <c r="BS65" s="42">
        <f t="shared" ref="BS65:DA65" si="45">IF(ISNUMBER(FIND("R",$B$17)),(BS39-BS12)^2,(BS40-BS12)^2)</f>
        <v>9.2416</v>
      </c>
      <c r="BT65" s="42">
        <f t="shared" si="45"/>
        <v>3.027600000000001</v>
      </c>
      <c r="BU65" s="42">
        <f t="shared" si="45"/>
        <v>0.16000000000000028</v>
      </c>
      <c r="BV65" s="42">
        <f t="shared" si="45"/>
        <v>0.81000000000000061</v>
      </c>
      <c r="BW65" s="42">
        <f t="shared" si="45"/>
        <v>4.3680999999999992</v>
      </c>
      <c r="BX65" s="42">
        <f t="shared" si="45"/>
        <v>10.240000000000007</v>
      </c>
      <c r="BY65" s="42">
        <f t="shared" si="45"/>
        <v>16.728099999999998</v>
      </c>
      <c r="BZ65" s="42">
        <f t="shared" si="45"/>
        <v>24.206399999999999</v>
      </c>
      <c r="CA65" s="42">
        <f t="shared" si="45"/>
        <v>29.811600000000009</v>
      </c>
      <c r="CB65" s="42">
        <f t="shared" si="45"/>
        <v>34.105599999999995</v>
      </c>
      <c r="CC65" s="42">
        <f t="shared" si="45"/>
        <v>34.81</v>
      </c>
      <c r="CD65" s="42">
        <f t="shared" si="45"/>
        <v>31.024900000000002</v>
      </c>
      <c r="CE65" s="42">
        <f t="shared" si="45"/>
        <v>24.010000000000005</v>
      </c>
      <c r="CF65" s="42">
        <f t="shared" si="45"/>
        <v>15.210000000000003</v>
      </c>
      <c r="CG65" s="42">
        <f t="shared" si="45"/>
        <v>7.2899999999999965</v>
      </c>
      <c r="CH65" s="42">
        <f t="shared" si="45"/>
        <v>1.4399999999999984</v>
      </c>
      <c r="CI65" s="42">
        <f t="shared" si="45"/>
        <v>3.9999999999999716E-2</v>
      </c>
      <c r="CJ65" s="42">
        <f t="shared" si="45"/>
        <v>2.5599999999999934</v>
      </c>
      <c r="CK65" s="42">
        <f t="shared" si="45"/>
        <v>7.8400000000000043</v>
      </c>
      <c r="CL65" s="42">
        <f t="shared" si="45"/>
        <v>15.210000000000003</v>
      </c>
      <c r="CM65" s="42">
        <f t="shared" si="45"/>
        <v>24.010000000000005</v>
      </c>
      <c r="CN65" s="42">
        <f t="shared" si="45"/>
        <v>36</v>
      </c>
      <c r="CO65" s="42">
        <f t="shared" si="45"/>
        <v>53.290000000000013</v>
      </c>
      <c r="CP65" s="42">
        <f t="shared" si="45"/>
        <v>75.690000000000012</v>
      </c>
      <c r="CQ65" s="42">
        <f t="shared" si="45"/>
        <v>102.00999999999999</v>
      </c>
      <c r="CR65" s="42">
        <f t="shared" si="45"/>
        <v>132.25</v>
      </c>
      <c r="CS65" s="42">
        <f t="shared" si="45"/>
        <v>158.76</v>
      </c>
      <c r="CT65" s="42">
        <f t="shared" si="45"/>
        <v>175.5625</v>
      </c>
      <c r="CU65" s="42">
        <f t="shared" si="45"/>
        <v>178.75689999999997</v>
      </c>
      <c r="CV65" s="42">
        <f t="shared" si="45"/>
        <v>163.32840000000002</v>
      </c>
      <c r="CW65" s="42">
        <f t="shared" si="45"/>
        <v>134.56</v>
      </c>
      <c r="CX65" s="42">
        <f t="shared" si="45"/>
        <v>96.628900000000002</v>
      </c>
      <c r="CY65" s="42">
        <f t="shared" si="45"/>
        <v>59.598400000000012</v>
      </c>
      <c r="CZ65" s="42">
        <f t="shared" si="45"/>
        <v>30.140100000000004</v>
      </c>
      <c r="DA65" s="42">
        <f t="shared" si="45"/>
        <v>11.424399999999993</v>
      </c>
    </row>
    <row r="66" spans="1:105" x14ac:dyDescent="0.2">
      <c r="B66" t="s">
        <v>15</v>
      </c>
      <c r="E66" s="42">
        <f>IF(ISNUMBER(FIND("R",$B$17)),(E40-E12)^2,(E39-E12)^2)</f>
        <v>305.2009000000001</v>
      </c>
      <c r="F66" s="42">
        <f>IF(ISNUMBER(FIND("R",$B$17)),(F40-F12)^2,(F39-F12)^2)</f>
        <v>285.9480999999999</v>
      </c>
      <c r="G66" s="42">
        <f t="shared" ref="G66:BR66" si="46">IF(ISNUMBER(FIND("R",$B$17)),(G40-G12)^2,(G39-G12)^2)</f>
        <v>261.79239999999999</v>
      </c>
      <c r="H66" s="42">
        <f t="shared" si="46"/>
        <v>243.04810000000001</v>
      </c>
      <c r="I66" s="42">
        <f t="shared" si="46"/>
        <v>231.9529</v>
      </c>
      <c r="J66" s="42">
        <f t="shared" si="46"/>
        <v>230.4324</v>
      </c>
      <c r="K66" s="42">
        <f t="shared" si="46"/>
        <v>234.70240000000001</v>
      </c>
      <c r="L66" s="42">
        <f t="shared" si="46"/>
        <v>241.18089999999998</v>
      </c>
      <c r="M66" s="42">
        <f t="shared" si="46"/>
        <v>246.17609999999999</v>
      </c>
      <c r="N66" s="42">
        <f t="shared" si="46"/>
        <v>249.00839999999997</v>
      </c>
      <c r="O66" s="42">
        <f t="shared" si="46"/>
        <v>249.95609999999996</v>
      </c>
      <c r="P66" s="42">
        <f t="shared" si="46"/>
        <v>245.86240000000004</v>
      </c>
      <c r="Q66" s="42">
        <f t="shared" si="46"/>
        <v>246.48999999999998</v>
      </c>
      <c r="R66" s="42">
        <f t="shared" si="46"/>
        <v>243.35999999999999</v>
      </c>
      <c r="S66" s="42">
        <f t="shared" si="46"/>
        <v>239.32089999999997</v>
      </c>
      <c r="T66" s="42">
        <f t="shared" si="46"/>
        <v>235.31559999999999</v>
      </c>
      <c r="U66" s="42">
        <f t="shared" si="46"/>
        <v>234.70240000000001</v>
      </c>
      <c r="V66" s="42">
        <f t="shared" si="46"/>
        <v>228.31209999999999</v>
      </c>
      <c r="W66" s="42">
        <f t="shared" si="46"/>
        <v>225.30009999999993</v>
      </c>
      <c r="X66" s="42">
        <f t="shared" si="46"/>
        <v>219.33610000000007</v>
      </c>
      <c r="Y66" s="42">
        <f t="shared" si="46"/>
        <v>216.67840000000007</v>
      </c>
      <c r="Z66" s="42">
        <f t="shared" si="46"/>
        <v>211.12090000000003</v>
      </c>
      <c r="AA66" s="42">
        <f t="shared" si="46"/>
        <v>208.80249999999998</v>
      </c>
      <c r="AB66" s="42">
        <f t="shared" si="46"/>
        <v>203.06249999999994</v>
      </c>
      <c r="AC66" s="42">
        <f t="shared" si="46"/>
        <v>200.22249999999997</v>
      </c>
      <c r="AD66" s="42">
        <f t="shared" si="46"/>
        <v>196.84089999999992</v>
      </c>
      <c r="AE66" s="42">
        <f t="shared" si="46"/>
        <v>192.93209999999996</v>
      </c>
      <c r="AF66" s="42">
        <f t="shared" si="46"/>
        <v>188.51289999999997</v>
      </c>
      <c r="AG66" s="42">
        <f t="shared" si="46"/>
        <v>181.17160000000001</v>
      </c>
      <c r="AH66" s="42">
        <f t="shared" si="46"/>
        <v>176.09290000000004</v>
      </c>
      <c r="AI66" s="42">
        <f t="shared" si="46"/>
        <v>167.96159999999998</v>
      </c>
      <c r="AJ66" s="42">
        <f t="shared" si="46"/>
        <v>159.51690000000002</v>
      </c>
      <c r="AK66" s="42">
        <f t="shared" si="46"/>
        <v>151.04409999999999</v>
      </c>
      <c r="AL66" s="42">
        <f t="shared" si="46"/>
        <v>142.56359999999995</v>
      </c>
      <c r="AM66" s="42">
        <f t="shared" si="46"/>
        <v>136.42239999999995</v>
      </c>
      <c r="AN66" s="42">
        <f t="shared" si="46"/>
        <v>128.3689</v>
      </c>
      <c r="AO66" s="42">
        <f t="shared" si="46"/>
        <v>120.78009999999996</v>
      </c>
      <c r="AP66" s="42">
        <f t="shared" si="46"/>
        <v>113.63560000000004</v>
      </c>
      <c r="AQ66" s="42">
        <f t="shared" si="46"/>
        <v>108.16000000000001</v>
      </c>
      <c r="AR66" s="42">
        <f t="shared" si="46"/>
        <v>102.00999999999996</v>
      </c>
      <c r="AS66" s="42">
        <f t="shared" si="46"/>
        <v>99.999999999999972</v>
      </c>
      <c r="AT66" s="42">
        <f t="shared" si="46"/>
        <v>96.04000000000002</v>
      </c>
      <c r="AU66" s="42">
        <f t="shared" si="46"/>
        <v>96.04000000000002</v>
      </c>
      <c r="AV66" s="42">
        <f t="shared" si="46"/>
        <v>98.01</v>
      </c>
      <c r="AW66" s="42">
        <f t="shared" si="46"/>
        <v>100</v>
      </c>
      <c r="AX66" s="42">
        <f t="shared" si="46"/>
        <v>104.04000000000002</v>
      </c>
      <c r="AY66" s="42">
        <f t="shared" si="46"/>
        <v>109.20250000000003</v>
      </c>
      <c r="AZ66" s="42">
        <f t="shared" si="46"/>
        <v>117.72249999999995</v>
      </c>
      <c r="BA66" s="42">
        <f t="shared" si="46"/>
        <v>125.88839999999998</v>
      </c>
      <c r="BB66" s="42">
        <f t="shared" si="46"/>
        <v>135.72249999999997</v>
      </c>
      <c r="BC66" s="42">
        <f t="shared" si="46"/>
        <v>144.96160000000003</v>
      </c>
      <c r="BD66" s="42">
        <f t="shared" si="46"/>
        <v>158.50809999999998</v>
      </c>
      <c r="BE66" s="42">
        <f t="shared" si="46"/>
        <v>171.34809999999999</v>
      </c>
      <c r="BF66" s="42">
        <f t="shared" si="46"/>
        <v>185.77690000000007</v>
      </c>
      <c r="BG66" s="42">
        <f t="shared" si="46"/>
        <v>201.07239999999999</v>
      </c>
      <c r="BH66" s="42">
        <f t="shared" si="46"/>
        <v>213.74440000000004</v>
      </c>
      <c r="BI66" s="42">
        <f t="shared" si="46"/>
        <v>228.61439999999999</v>
      </c>
      <c r="BJ66" s="42">
        <f t="shared" si="46"/>
        <v>237.46809999999999</v>
      </c>
      <c r="BK66" s="42">
        <f t="shared" si="46"/>
        <v>245.54889999999995</v>
      </c>
      <c r="BL66" s="42">
        <f t="shared" si="46"/>
        <v>248.37760000000006</v>
      </c>
      <c r="BM66" s="42">
        <f t="shared" si="46"/>
        <v>247.74760000000001</v>
      </c>
      <c r="BN66" s="42">
        <f t="shared" si="46"/>
        <v>239.63040000000001</v>
      </c>
      <c r="BO66" s="42">
        <f t="shared" si="46"/>
        <v>225</v>
      </c>
      <c r="BP66" s="42">
        <f t="shared" si="46"/>
        <v>204.49</v>
      </c>
      <c r="BQ66" s="42">
        <f t="shared" si="46"/>
        <v>180.36490000000001</v>
      </c>
      <c r="BR66" s="42">
        <f t="shared" si="46"/>
        <v>156.75039999999998</v>
      </c>
      <c r="BS66" s="42">
        <f t="shared" ref="BS66:DA66" si="47">IF(ISNUMBER(FIND("R",$B$17)),(BS40-BS12)^2,(BS39-BS12)^2)</f>
        <v>133.17159999999998</v>
      </c>
      <c r="BT66" s="42">
        <f t="shared" si="47"/>
        <v>111.09160000000001</v>
      </c>
      <c r="BU66" s="42">
        <f t="shared" si="47"/>
        <v>90.250000000000028</v>
      </c>
      <c r="BV66" s="42">
        <f t="shared" si="47"/>
        <v>72.250000000000028</v>
      </c>
      <c r="BW66" s="42">
        <f t="shared" si="47"/>
        <v>56.25</v>
      </c>
      <c r="BX66" s="42">
        <f t="shared" si="47"/>
        <v>40.95999999999998</v>
      </c>
      <c r="BY66" s="42">
        <f t="shared" si="47"/>
        <v>29.160000000000004</v>
      </c>
      <c r="BZ66" s="42">
        <f t="shared" si="47"/>
        <v>17.639999999999993</v>
      </c>
      <c r="CA66" s="42">
        <f t="shared" si="47"/>
        <v>8.9999999999999893</v>
      </c>
      <c r="CB66" s="42">
        <f t="shared" si="47"/>
        <v>2.5599999999999934</v>
      </c>
      <c r="CC66" s="42">
        <f t="shared" si="47"/>
        <v>9.0000000000000427E-2</v>
      </c>
      <c r="CD66" s="42">
        <f t="shared" si="47"/>
        <v>1</v>
      </c>
      <c r="CE66" s="42">
        <f t="shared" si="47"/>
        <v>4.8399999999999972</v>
      </c>
      <c r="CF66" s="42">
        <f t="shared" si="47"/>
        <v>11.560000000000002</v>
      </c>
      <c r="CG66" s="42">
        <f t="shared" si="47"/>
        <v>22.089999999999993</v>
      </c>
      <c r="CH66" s="42">
        <f t="shared" si="47"/>
        <v>38.192399999999999</v>
      </c>
      <c r="CI66" s="42">
        <f t="shared" si="47"/>
        <v>64</v>
      </c>
      <c r="CJ66" s="42">
        <f t="shared" si="47"/>
        <v>102.01000000000003</v>
      </c>
      <c r="CK66" s="42">
        <f t="shared" si="47"/>
        <v>151.5361</v>
      </c>
      <c r="CL66" s="42">
        <f t="shared" si="47"/>
        <v>204.77610000000001</v>
      </c>
      <c r="CM66" s="42">
        <f t="shared" si="47"/>
        <v>246.17609999999999</v>
      </c>
      <c r="CN66" s="42">
        <f t="shared" si="47"/>
        <v>256.6404</v>
      </c>
      <c r="CO66" s="42">
        <f t="shared" si="47"/>
        <v>224.10090000000002</v>
      </c>
      <c r="CP66" s="42">
        <f t="shared" si="47"/>
        <v>157.75360000000001</v>
      </c>
      <c r="CQ66" s="42">
        <f t="shared" si="47"/>
        <v>79.388100000000009</v>
      </c>
      <c r="CR66" s="42">
        <f t="shared" si="47"/>
        <v>18.14759999999999</v>
      </c>
      <c r="CS66" s="42">
        <f t="shared" si="47"/>
        <v>0.64000000000000112</v>
      </c>
      <c r="CT66" s="42">
        <f t="shared" si="47"/>
        <v>34.222499999999997</v>
      </c>
      <c r="CU66" s="42">
        <f t="shared" si="47"/>
        <v>107.53689999999999</v>
      </c>
      <c r="CV66" s="42">
        <f t="shared" si="47"/>
        <v>201.07239999999999</v>
      </c>
      <c r="CW66" s="42">
        <f t="shared" si="47"/>
        <v>289</v>
      </c>
      <c r="CX66" s="42">
        <f t="shared" si="47"/>
        <v>354.56889999999993</v>
      </c>
      <c r="CY66" s="42">
        <f t="shared" si="47"/>
        <v>384.94439999999992</v>
      </c>
      <c r="CZ66" s="42">
        <f t="shared" si="47"/>
        <v>375.97210000000001</v>
      </c>
      <c r="DA66" s="42">
        <f t="shared" si="47"/>
        <v>326.88639999999992</v>
      </c>
    </row>
    <row r="68" spans="1:105" x14ac:dyDescent="0.2">
      <c r="G68" s="11" t="s">
        <v>33</v>
      </c>
      <c r="H68" s="12"/>
      <c r="I68" s="12"/>
      <c r="J68" s="12"/>
      <c r="K68" s="12"/>
      <c r="M68" s="11" t="s">
        <v>34</v>
      </c>
      <c r="N68" s="12"/>
      <c r="O68" s="12"/>
      <c r="P68" s="12"/>
    </row>
    <row r="69" spans="1:105" x14ac:dyDescent="0.2">
      <c r="A69" s="1" t="s">
        <v>18</v>
      </c>
      <c r="B69" s="46" t="s">
        <v>8</v>
      </c>
      <c r="C69" s="47">
        <f>SQRT(AVERAGE(E43:DA43))</f>
        <v>7.7738740549215342</v>
      </c>
      <c r="D69" s="47">
        <v>0</v>
      </c>
      <c r="E69" s="2"/>
      <c r="F69" s="2"/>
      <c r="G69" s="12"/>
      <c r="H69" s="12" t="s">
        <v>26</v>
      </c>
      <c r="I69" s="12" t="s">
        <v>24</v>
      </c>
      <c r="J69" s="12" t="s">
        <v>23</v>
      </c>
      <c r="K69" s="14" t="s">
        <v>36</v>
      </c>
      <c r="M69" s="12" t="s">
        <v>26</v>
      </c>
      <c r="N69" s="12" t="s">
        <v>24</v>
      </c>
      <c r="O69" s="14" t="s">
        <v>23</v>
      </c>
      <c r="P69" s="12" t="s">
        <v>36</v>
      </c>
    </row>
    <row r="70" spans="1:105" x14ac:dyDescent="0.2">
      <c r="B70" s="46" t="s">
        <v>7</v>
      </c>
      <c r="C70" s="47">
        <f t="shared" ref="C70:C92" si="48">SQRT(AVERAGE(E44:DA44))</f>
        <v>6.121587269088737</v>
      </c>
      <c r="D70" s="47">
        <v>0</v>
      </c>
      <c r="G70" s="12" t="s">
        <v>22</v>
      </c>
      <c r="H70" s="13">
        <f>J70</f>
        <v>6.9477306620051351</v>
      </c>
      <c r="I70" s="13">
        <f>J70</f>
        <v>6.9477306620051351</v>
      </c>
      <c r="J70" s="13">
        <f>AVERAGE(C69:C70)</f>
        <v>6.9477306620051351</v>
      </c>
      <c r="K70" s="13"/>
      <c r="M70" s="12"/>
      <c r="N70" s="12"/>
      <c r="O70" s="13">
        <f>AVERAGE(D69:D70)</f>
        <v>0</v>
      </c>
      <c r="P70" s="12"/>
    </row>
    <row r="71" spans="1:105" x14ac:dyDescent="0.2">
      <c r="B71" s="46" t="s">
        <v>10</v>
      </c>
      <c r="C71" s="47">
        <f t="shared" si="48"/>
        <v>9.3408389493250432</v>
      </c>
      <c r="D71" s="47">
        <v>0</v>
      </c>
      <c r="G71" s="12" t="s">
        <v>25</v>
      </c>
      <c r="H71" s="13">
        <f>C71</f>
        <v>9.3408389493250432</v>
      </c>
      <c r="I71" s="13">
        <f>C72</f>
        <v>12.693558512992812</v>
      </c>
      <c r="J71" s="13"/>
      <c r="K71" s="13"/>
      <c r="M71" s="13">
        <f>D71</f>
        <v>0</v>
      </c>
      <c r="N71" s="13">
        <f>D72</f>
        <v>0</v>
      </c>
      <c r="O71" s="12"/>
      <c r="P71" s="12"/>
    </row>
    <row r="72" spans="1:105" x14ac:dyDescent="0.2">
      <c r="B72" s="46" t="s">
        <v>9</v>
      </c>
      <c r="C72" s="47">
        <f t="shared" si="48"/>
        <v>12.693558512992812</v>
      </c>
      <c r="D72" s="47">
        <v>0</v>
      </c>
      <c r="G72" s="12" t="s">
        <v>27</v>
      </c>
      <c r="H72" s="13">
        <f>C73</f>
        <v>19.269049020346461</v>
      </c>
      <c r="I72" s="13">
        <f>C74</f>
        <v>22.152894180317759</v>
      </c>
      <c r="J72" s="13"/>
      <c r="K72" s="13"/>
      <c r="M72" s="13">
        <f>D73</f>
        <v>0</v>
      </c>
      <c r="N72" s="13">
        <f>D74</f>
        <v>0</v>
      </c>
      <c r="O72" s="12"/>
      <c r="P72" s="12"/>
    </row>
    <row r="73" spans="1:105" x14ac:dyDescent="0.2">
      <c r="B73" s="46" t="s">
        <v>12</v>
      </c>
      <c r="C73" s="47">
        <f t="shared" si="48"/>
        <v>19.269049020346461</v>
      </c>
      <c r="D73" s="47">
        <v>0</v>
      </c>
      <c r="G73" s="12" t="s">
        <v>39</v>
      </c>
      <c r="H73" s="13">
        <f>C75</f>
        <v>7.5171499071150381</v>
      </c>
      <c r="I73" s="13">
        <f>C76</f>
        <v>7.987207664270298</v>
      </c>
      <c r="J73" s="13"/>
      <c r="K73" s="13"/>
      <c r="M73" s="13">
        <f>D75</f>
        <v>0</v>
      </c>
      <c r="N73" s="13">
        <f>D76</f>
        <v>0</v>
      </c>
      <c r="O73" s="12"/>
      <c r="P73" s="12"/>
    </row>
    <row r="74" spans="1:105" x14ac:dyDescent="0.2">
      <c r="B74" s="46" t="s">
        <v>11</v>
      </c>
      <c r="C74" s="47">
        <f t="shared" si="48"/>
        <v>22.152894180317759</v>
      </c>
      <c r="D74" s="47">
        <v>0</v>
      </c>
      <c r="G74" s="12" t="s">
        <v>28</v>
      </c>
      <c r="H74" s="13">
        <f>J74</f>
        <v>3.3217841312948888</v>
      </c>
      <c r="I74" s="13">
        <f>J74</f>
        <v>3.3217841312948888</v>
      </c>
      <c r="J74" s="13">
        <f>AVERAGE(C77:C78)</f>
        <v>3.3217841312948888</v>
      </c>
      <c r="K74" s="13"/>
      <c r="M74" s="12"/>
      <c r="N74" s="12"/>
      <c r="O74" s="13">
        <f>AVERAGE(D77:D78)</f>
        <v>0</v>
      </c>
      <c r="P74" s="12"/>
    </row>
    <row r="75" spans="1:105" x14ac:dyDescent="0.2">
      <c r="B75" s="46" t="s">
        <v>14</v>
      </c>
      <c r="C75" s="47">
        <f t="shared" si="48"/>
        <v>7.5171499071150381</v>
      </c>
      <c r="D75" s="47">
        <v>0</v>
      </c>
      <c r="G75" s="12" t="s">
        <v>29</v>
      </c>
      <c r="H75" s="13">
        <f>C79</f>
        <v>4.1044237955003258</v>
      </c>
      <c r="I75" s="13">
        <f>C80</f>
        <v>6.260315375758668</v>
      </c>
      <c r="J75" s="13"/>
      <c r="K75" s="13"/>
      <c r="M75" s="13">
        <f>D79</f>
        <v>0</v>
      </c>
      <c r="N75" s="13">
        <f>D80</f>
        <v>0</v>
      </c>
      <c r="O75" s="12"/>
      <c r="P75" s="12"/>
    </row>
    <row r="76" spans="1:105" x14ac:dyDescent="0.2">
      <c r="B76" s="46" t="s">
        <v>13</v>
      </c>
      <c r="C76" s="47">
        <f t="shared" si="48"/>
        <v>7.987207664270298</v>
      </c>
      <c r="D76" s="47">
        <v>0</v>
      </c>
      <c r="G76" s="12" t="s">
        <v>38</v>
      </c>
      <c r="H76" s="13">
        <f>C81</f>
        <v>6.4211916324151268</v>
      </c>
      <c r="I76" s="13">
        <f>C82</f>
        <v>7.4395466273020974</v>
      </c>
      <c r="J76" s="13"/>
      <c r="K76" s="13"/>
      <c r="M76" s="13">
        <f>D81</f>
        <v>0</v>
      </c>
      <c r="N76" s="13">
        <f>D82</f>
        <v>0</v>
      </c>
      <c r="O76" s="12"/>
      <c r="P76" s="12"/>
    </row>
    <row r="77" spans="1:105" x14ac:dyDescent="0.2">
      <c r="B77" s="48" t="s">
        <v>8</v>
      </c>
      <c r="C77" s="47">
        <f t="shared" si="48"/>
        <v>2.712946442322608</v>
      </c>
      <c r="D77" s="47">
        <v>0</v>
      </c>
      <c r="G77" s="12" t="s">
        <v>116</v>
      </c>
      <c r="H77" s="13">
        <f>J77</f>
        <v>11.72630522630898</v>
      </c>
      <c r="I77" s="13">
        <f>J77</f>
        <v>11.72630522630898</v>
      </c>
      <c r="J77" s="13">
        <f>AVERAGE(C83:C84)</f>
        <v>11.72630522630898</v>
      </c>
      <c r="K77" s="13"/>
      <c r="M77" s="12"/>
      <c r="N77" s="12"/>
      <c r="O77" s="13">
        <f>AVERAGE(D83:D84)</f>
        <v>0</v>
      </c>
      <c r="P77" s="12"/>
    </row>
    <row r="78" spans="1:105" x14ac:dyDescent="0.2">
      <c r="B78" s="48" t="s">
        <v>7</v>
      </c>
      <c r="C78" s="47">
        <f t="shared" si="48"/>
        <v>3.9306218202671692</v>
      </c>
      <c r="D78" s="47">
        <v>0</v>
      </c>
      <c r="G78" s="12" t="s">
        <v>37</v>
      </c>
      <c r="H78" s="13">
        <f>C85</f>
        <v>7.0178688974278476</v>
      </c>
      <c r="I78" s="13">
        <f>C86</f>
        <v>15.63300802979084</v>
      </c>
      <c r="J78" s="13"/>
      <c r="K78" s="13"/>
      <c r="M78" s="13">
        <f>D85</f>
        <v>0</v>
      </c>
      <c r="N78" s="13">
        <f>D86</f>
        <v>0</v>
      </c>
      <c r="O78" s="12"/>
      <c r="P78" s="12"/>
    </row>
    <row r="79" spans="1:105" x14ac:dyDescent="0.2">
      <c r="B79" s="48" t="s">
        <v>10</v>
      </c>
      <c r="C79" s="47">
        <f t="shared" si="48"/>
        <v>4.1044237955003258</v>
      </c>
      <c r="D79" s="47">
        <v>0</v>
      </c>
      <c r="G79" s="12" t="s">
        <v>31</v>
      </c>
      <c r="H79" s="13">
        <f>C89</f>
        <v>6.0641260346695001</v>
      </c>
      <c r="I79" s="13">
        <f>C90</f>
        <v>7.074229132688747</v>
      </c>
      <c r="J79" s="13"/>
      <c r="K79" s="13"/>
      <c r="M79" s="13">
        <f>D89</f>
        <v>0</v>
      </c>
      <c r="N79" s="13">
        <f>D90</f>
        <v>0</v>
      </c>
      <c r="O79" s="12"/>
      <c r="P79" s="12"/>
    </row>
    <row r="80" spans="1:105" x14ac:dyDescent="0.2">
      <c r="B80" s="48" t="s">
        <v>9</v>
      </c>
      <c r="C80" s="47">
        <f t="shared" si="48"/>
        <v>6.260315375758668</v>
      </c>
      <c r="D80" s="47">
        <v>0</v>
      </c>
      <c r="G80" s="12" t="s">
        <v>32</v>
      </c>
      <c r="H80" s="13">
        <f>C91</f>
        <v>7.2326254083167969</v>
      </c>
      <c r="I80" s="13">
        <f>C92</f>
        <v>12.895177738631254</v>
      </c>
      <c r="J80" s="13"/>
      <c r="K80" s="13"/>
      <c r="M80" s="13">
        <f>D91</f>
        <v>0</v>
      </c>
      <c r="N80" s="13">
        <f>D92</f>
        <v>0</v>
      </c>
      <c r="O80" s="12"/>
      <c r="P80" s="12"/>
    </row>
    <row r="81" spans="2:16" x14ac:dyDescent="0.2">
      <c r="B81" s="48" t="s">
        <v>12</v>
      </c>
      <c r="C81" s="47">
        <f t="shared" si="48"/>
        <v>6.4211916324151268</v>
      </c>
      <c r="D81" s="47">
        <v>0</v>
      </c>
      <c r="G81" s="12" t="s">
        <v>35</v>
      </c>
      <c r="H81" s="13">
        <f>G83</f>
        <v>8.2693300627089243</v>
      </c>
      <c r="I81" s="13">
        <f>G84</f>
        <v>10.19383820511713</v>
      </c>
      <c r="J81" s="12"/>
      <c r="K81" s="13">
        <f>G85</f>
        <v>9.231584133913028</v>
      </c>
      <c r="M81" s="13">
        <f>AVERAGE(M70:M80,O70,O74,O77)</f>
        <v>0</v>
      </c>
      <c r="N81" s="13">
        <f>AVERAGE(N70:N80,O70,O74,O77)</f>
        <v>0</v>
      </c>
      <c r="O81" s="12"/>
      <c r="P81" s="13">
        <f>AVERAGE(M81:N81)</f>
        <v>0</v>
      </c>
    </row>
    <row r="82" spans="2:16" x14ac:dyDescent="0.2">
      <c r="B82" s="48" t="s">
        <v>11</v>
      </c>
      <c r="C82" s="47">
        <f t="shared" si="48"/>
        <v>7.4395466273020974</v>
      </c>
      <c r="D82" s="47">
        <v>0</v>
      </c>
      <c r="G82" s="14" t="s">
        <v>21</v>
      </c>
      <c r="H82" s="13">
        <f>K81</f>
        <v>9.231584133913028</v>
      </c>
      <c r="I82" s="13">
        <f>K81</f>
        <v>9.231584133913028</v>
      </c>
      <c r="J82" s="12"/>
      <c r="K82" s="12"/>
    </row>
    <row r="83" spans="2:16" x14ac:dyDescent="0.2">
      <c r="B83" s="49" t="s">
        <v>8</v>
      </c>
      <c r="C83" s="47">
        <f t="shared" si="48"/>
        <v>13.508536547437895</v>
      </c>
      <c r="D83" s="47">
        <v>0</v>
      </c>
      <c r="F83" s="5" t="s">
        <v>20</v>
      </c>
      <c r="G83" s="8">
        <f>AVERAGE(C69,C71,C73,C75,C77,C79,C81,C83,C85,C89,C91)</f>
        <v>8.2693300627089243</v>
      </c>
    </row>
    <row r="84" spans="2:16" x14ac:dyDescent="0.2">
      <c r="B84" s="49" t="s">
        <v>7</v>
      </c>
      <c r="C84" s="47">
        <f t="shared" si="48"/>
        <v>9.9440739051800673</v>
      </c>
      <c r="D84" s="47">
        <v>0</v>
      </c>
      <c r="F84" s="7" t="s">
        <v>19</v>
      </c>
      <c r="G84" s="8">
        <f>AVERAGE(C70,C72,C74,C76,C78,C80,C82,C84,C86,C90,C92)</f>
        <v>10.19383820511713</v>
      </c>
    </row>
    <row r="85" spans="2:16" x14ac:dyDescent="0.2">
      <c r="B85" s="49" t="s">
        <v>10</v>
      </c>
      <c r="C85" s="47">
        <f t="shared" si="48"/>
        <v>7.0178688974278476</v>
      </c>
      <c r="D85" s="47">
        <v>0</v>
      </c>
      <c r="F85" s="9" t="s">
        <v>21</v>
      </c>
      <c r="G85" s="10">
        <f>AVERAGE(G83:G84)</f>
        <v>9.231584133913028</v>
      </c>
    </row>
    <row r="86" spans="2:16" x14ac:dyDescent="0.2">
      <c r="B86" s="49" t="s">
        <v>9</v>
      </c>
      <c r="C86" s="47">
        <f t="shared" si="48"/>
        <v>15.63300802979084</v>
      </c>
      <c r="D86" s="47">
        <v>0</v>
      </c>
    </row>
    <row r="87" spans="2:16" x14ac:dyDescent="0.2">
      <c r="B87" s="49" t="s">
        <v>12</v>
      </c>
      <c r="C87" s="47">
        <f t="shared" si="48"/>
        <v>6.0335723290190977</v>
      </c>
      <c r="D87" s="47">
        <v>0</v>
      </c>
      <c r="F87" t="s">
        <v>106</v>
      </c>
    </row>
    <row r="88" spans="2:16" x14ac:dyDescent="0.2">
      <c r="B88" s="49" t="s">
        <v>11</v>
      </c>
      <c r="C88" s="47">
        <f t="shared" si="48"/>
        <v>11.235085471172637</v>
      </c>
      <c r="D88" s="47">
        <v>0</v>
      </c>
      <c r="G88" s="12"/>
      <c r="H88" s="12" t="s">
        <v>26</v>
      </c>
      <c r="I88" s="12" t="s">
        <v>24</v>
      </c>
      <c r="J88" s="12" t="s">
        <v>23</v>
      </c>
      <c r="K88" s="14" t="s">
        <v>36</v>
      </c>
      <c r="M88" s="12" t="s">
        <v>26</v>
      </c>
      <c r="N88" s="12" t="s">
        <v>24</v>
      </c>
      <c r="O88" s="14" t="s">
        <v>23</v>
      </c>
      <c r="P88" s="12" t="s">
        <v>36</v>
      </c>
    </row>
    <row r="89" spans="2:16" x14ac:dyDescent="0.2">
      <c r="B89" s="49" t="s">
        <v>14</v>
      </c>
      <c r="C89" s="47">
        <f t="shared" si="48"/>
        <v>6.0641260346695001</v>
      </c>
      <c r="D89" s="47">
        <v>0</v>
      </c>
      <c r="G89" s="12" t="s">
        <v>22</v>
      </c>
      <c r="H89" s="12"/>
      <c r="I89" s="12"/>
      <c r="J89" s="13">
        <f>'Normal GPS values'!D20</f>
        <v>5.4721773927392734</v>
      </c>
      <c r="K89" s="13">
        <f>J89</f>
        <v>5.4721773927392734</v>
      </c>
      <c r="M89" s="12"/>
      <c r="N89" s="12"/>
      <c r="O89" s="13">
        <f>'Normal GPS values'!D21</f>
        <v>2.4492468012843229</v>
      </c>
      <c r="P89" s="13">
        <f>O89</f>
        <v>2.4492468012843229</v>
      </c>
    </row>
    <row r="90" spans="2:16" x14ac:dyDescent="0.2">
      <c r="B90" s="49" t="s">
        <v>13</v>
      </c>
      <c r="C90" s="47">
        <f t="shared" si="48"/>
        <v>7.074229132688747</v>
      </c>
      <c r="D90" s="47">
        <v>0</v>
      </c>
      <c r="G90" s="12" t="s">
        <v>25</v>
      </c>
      <c r="H90" s="13">
        <f>'Normal GPS values'!F20</f>
        <v>6.1972549504950498</v>
      </c>
      <c r="I90" s="13">
        <f>'Normal GPS values'!E20</f>
        <v>6.2316262376237619</v>
      </c>
      <c r="J90" s="13"/>
      <c r="K90" s="13">
        <f>AVERAGE(H90:I90)</f>
        <v>6.2144405940594059</v>
      </c>
      <c r="M90" s="13">
        <f>'Normal GPS values'!F21</f>
        <v>3.2386216575627076</v>
      </c>
      <c r="N90" s="13">
        <f>'Normal GPS values'!E21</f>
        <v>3.7808134049264885</v>
      </c>
      <c r="O90" s="12"/>
      <c r="P90" s="13">
        <f>AVERAGE(M90:N90)</f>
        <v>3.5097175312445978</v>
      </c>
    </row>
    <row r="91" spans="2:16" x14ac:dyDescent="0.2">
      <c r="B91" s="50" t="s">
        <v>16</v>
      </c>
      <c r="C91" s="47">
        <f t="shared" si="48"/>
        <v>7.2326254083167969</v>
      </c>
      <c r="D91" s="47">
        <v>0</v>
      </c>
      <c r="G91" s="12" t="s">
        <v>27</v>
      </c>
      <c r="H91" s="13">
        <f>'Normal GPS values'!H20</f>
        <v>4.0952475247524758</v>
      </c>
      <c r="I91" s="13">
        <f>'Normal GPS values'!G20</f>
        <v>4.4760717821782183</v>
      </c>
      <c r="J91" s="13"/>
      <c r="K91" s="13">
        <f t="shared" ref="K91:K99" si="49">AVERAGE(H91:I91)</f>
        <v>4.2856596534653466</v>
      </c>
      <c r="M91" s="13">
        <f>'Normal GPS values'!H21</f>
        <v>1.6411254143607035</v>
      </c>
      <c r="N91" s="13">
        <f>'Normal GPS values'!G21</f>
        <v>2.3787508375454687</v>
      </c>
      <c r="O91" s="12"/>
      <c r="P91" s="13">
        <f t="shared" ref="P91:P99" si="50">AVERAGE(M91:N91)</f>
        <v>2.0099381259530862</v>
      </c>
    </row>
    <row r="92" spans="2:16" x14ac:dyDescent="0.2">
      <c r="B92" s="50" t="s">
        <v>15</v>
      </c>
      <c r="C92" s="47">
        <f t="shared" si="48"/>
        <v>12.895177738631254</v>
      </c>
      <c r="D92" s="47">
        <v>0</v>
      </c>
      <c r="G92" s="12" t="s">
        <v>39</v>
      </c>
      <c r="H92" s="13">
        <f>'Normal GPS values'!J20</f>
        <v>2.9460137788778877</v>
      </c>
      <c r="I92" s="13">
        <f>'Normal GPS values'!I20</f>
        <v>2.9461727722772273</v>
      </c>
      <c r="J92" s="13"/>
      <c r="K92" s="13">
        <f t="shared" si="49"/>
        <v>2.9460932755775575</v>
      </c>
      <c r="M92" s="13">
        <f>'Normal GPS values'!J21</f>
        <v>0.80023581753763762</v>
      </c>
      <c r="N92" s="13">
        <f>'Normal GPS values'!I21</f>
        <v>0.92505602997422354</v>
      </c>
      <c r="O92" s="12"/>
      <c r="P92" s="13">
        <f t="shared" si="50"/>
        <v>0.86264592375593052</v>
      </c>
    </row>
    <row r="93" spans="2:16" x14ac:dyDescent="0.2">
      <c r="G93" s="12" t="s">
        <v>28</v>
      </c>
      <c r="H93" s="12"/>
      <c r="I93" s="12"/>
      <c r="J93" s="13">
        <f>'Normal GPS values'!K20</f>
        <v>1.2853470709570958</v>
      </c>
      <c r="K93" s="13">
        <f>J93</f>
        <v>1.2853470709570958</v>
      </c>
      <c r="M93" s="12"/>
      <c r="N93" s="12"/>
      <c r="O93" s="13">
        <f>'Normal GPS values'!K21</f>
        <v>0.42836026976484087</v>
      </c>
      <c r="P93" s="13">
        <f>O93</f>
        <v>0.42836026976484087</v>
      </c>
    </row>
    <row r="94" spans="2:16" x14ac:dyDescent="0.2">
      <c r="G94" s="12" t="s">
        <v>29</v>
      </c>
      <c r="H94" s="13">
        <f>'Normal GPS values'!M20</f>
        <v>1.7730706270627064</v>
      </c>
      <c r="I94" s="13">
        <f>'Normal GPS values'!L20</f>
        <v>2.1799471947194724</v>
      </c>
      <c r="J94" s="13"/>
      <c r="K94" s="13">
        <f t="shared" si="49"/>
        <v>1.9765089108910894</v>
      </c>
      <c r="M94" s="13">
        <f>'Normal GPS values'!M21</f>
        <v>0.65920947952622411</v>
      </c>
      <c r="N94" s="13">
        <f>'Normal GPS values'!L21</f>
        <v>0.89627724991910607</v>
      </c>
      <c r="O94" s="12"/>
      <c r="P94" s="13">
        <f t="shared" si="50"/>
        <v>0.77774336472266503</v>
      </c>
    </row>
    <row r="95" spans="2:16" x14ac:dyDescent="0.2">
      <c r="G95" s="12" t="s">
        <v>38</v>
      </c>
      <c r="H95" s="13">
        <f>'Normal GPS values'!O20</f>
        <v>1.9038107260726072</v>
      </c>
      <c r="I95" s="13">
        <f>'Normal GPS values'!N20</f>
        <v>1.7773976072607265</v>
      </c>
      <c r="J95" s="13"/>
      <c r="K95" s="13">
        <f t="shared" si="49"/>
        <v>1.8406041666666668</v>
      </c>
      <c r="M95" s="13">
        <f>'Normal GPS values'!O21</f>
        <v>0.93742583987170414</v>
      </c>
      <c r="N95" s="13">
        <f>'Normal GPS values'!N21</f>
        <v>0.96408302653441158</v>
      </c>
      <c r="O95" s="12"/>
      <c r="P95" s="13">
        <f t="shared" si="50"/>
        <v>0.95075443320305786</v>
      </c>
    </row>
    <row r="96" spans="2:16" x14ac:dyDescent="0.2">
      <c r="G96" s="12" t="s">
        <v>30</v>
      </c>
      <c r="H96" s="12"/>
      <c r="I96" s="12"/>
      <c r="J96" s="13">
        <f>'Normal GPS values'!P20</f>
        <v>2.8312292079207917</v>
      </c>
      <c r="K96" s="13">
        <f>J96</f>
        <v>2.8312292079207917</v>
      </c>
      <c r="M96" s="12"/>
      <c r="N96" s="12"/>
      <c r="O96" s="13">
        <f>'Normal GPS values'!P21</f>
        <v>0.81565822991648818</v>
      </c>
      <c r="P96" s="13">
        <f>O96</f>
        <v>0.81565822991648818</v>
      </c>
    </row>
    <row r="97" spans="6:17" x14ac:dyDescent="0.2">
      <c r="G97" s="12" t="s">
        <v>37</v>
      </c>
      <c r="H97" s="13">
        <f>'Normal GPS values'!R20</f>
        <v>4.0265508250825093</v>
      </c>
      <c r="I97" s="13">
        <f>'Normal GPS values'!Q20</f>
        <v>3.846638283828383</v>
      </c>
      <c r="J97" s="13"/>
      <c r="K97" s="13">
        <f t="shared" si="49"/>
        <v>3.9365945544554464</v>
      </c>
      <c r="M97" s="13">
        <f>'Normal GPS values'!R21</f>
        <v>2.2787878135741906</v>
      </c>
      <c r="N97" s="13">
        <f>'Normal GPS values'!Q21</f>
        <v>1.628813911605546</v>
      </c>
      <c r="O97" s="12"/>
      <c r="P97" s="13">
        <f t="shared" si="50"/>
        <v>1.9538008625898682</v>
      </c>
    </row>
    <row r="98" spans="6:17" x14ac:dyDescent="0.2">
      <c r="G98" s="12" t="s">
        <v>31</v>
      </c>
      <c r="H98" s="13">
        <f>'Normal GPS values'!T20</f>
        <v>3.7296704620462044</v>
      </c>
      <c r="I98" s="13">
        <f>'Normal GPS values'!S20</f>
        <v>5.1944931518151822</v>
      </c>
      <c r="J98" s="13"/>
      <c r="K98" s="13">
        <f t="shared" si="49"/>
        <v>4.4620818069306933</v>
      </c>
      <c r="M98" s="13">
        <f>'Normal GPS values'!T21</f>
        <v>1.3394161991953724</v>
      </c>
      <c r="N98" s="13">
        <f>'Normal GPS values'!S21</f>
        <v>2.8649932153228033</v>
      </c>
      <c r="O98" s="12"/>
      <c r="P98" s="13">
        <f t="shared" si="50"/>
        <v>2.1022047072590877</v>
      </c>
    </row>
    <row r="99" spans="6:17" x14ac:dyDescent="0.2">
      <c r="G99" s="12" t="s">
        <v>32</v>
      </c>
      <c r="H99" s="13">
        <f>'Normal GPS values'!V20</f>
        <v>4.9001402640264029</v>
      </c>
      <c r="I99" s="13">
        <f>'Normal GPS values'!U20</f>
        <v>5.4227655115511553</v>
      </c>
      <c r="J99" s="13"/>
      <c r="K99" s="13">
        <f t="shared" si="49"/>
        <v>5.1614528877887791</v>
      </c>
      <c r="M99" s="13">
        <f>'Normal GPS values'!V21</f>
        <v>4.1271066518096848</v>
      </c>
      <c r="N99" s="13">
        <f>'Normal GPS values'!U21</f>
        <v>2.3617835986013063</v>
      </c>
      <c r="O99" s="12"/>
      <c r="P99" s="13">
        <f t="shared" si="50"/>
        <v>3.2444451252054956</v>
      </c>
    </row>
    <row r="100" spans="6:17" x14ac:dyDescent="0.2">
      <c r="G100" s="12" t="s">
        <v>35</v>
      </c>
      <c r="H100" s="13">
        <f>'Normal GPS values'!X20</f>
        <v>3.7048469224422447</v>
      </c>
      <c r="I100" s="13">
        <f>'Normal GPS values'!W20</f>
        <v>4.0094701485148514</v>
      </c>
      <c r="J100" s="12"/>
      <c r="K100" s="13">
        <f>'Normal GPS values'!Y20</f>
        <v>3.8571585354785483</v>
      </c>
      <c r="M100" s="13">
        <f>'Normal GPS values'!X21</f>
        <v>0.99700448809641939</v>
      </c>
      <c r="N100" s="13">
        <f>'Normal GPS values'!W21</f>
        <v>1.0648210450544915</v>
      </c>
      <c r="O100" s="12"/>
      <c r="P100" s="13">
        <f>'Normal GPS values'!Y21</f>
        <v>0.8571241174790849</v>
      </c>
    </row>
    <row r="101" spans="6:17" x14ac:dyDescent="0.2">
      <c r="G101" s="14" t="s">
        <v>21</v>
      </c>
      <c r="H101" s="13"/>
      <c r="I101" s="13"/>
      <c r="J101" s="12"/>
      <c r="K101" s="13">
        <f>K100</f>
        <v>3.8571585354785483</v>
      </c>
      <c r="M101" s="13">
        <f>P100</f>
        <v>0.8571241174790849</v>
      </c>
      <c r="N101" s="13">
        <f>P100</f>
        <v>0.8571241174790849</v>
      </c>
      <c r="O101" s="12"/>
      <c r="P101" s="13">
        <f>P100</f>
        <v>0.8571241174790849</v>
      </c>
    </row>
    <row r="104" spans="6:17" x14ac:dyDescent="0.2">
      <c r="F104" t="s">
        <v>114</v>
      </c>
      <c r="M104" t="s">
        <v>115</v>
      </c>
    </row>
    <row r="105" spans="6:17" x14ac:dyDescent="0.2">
      <c r="G105" s="12"/>
      <c r="H105" s="12" t="s">
        <v>26</v>
      </c>
      <c r="I105" s="12" t="s">
        <v>24</v>
      </c>
      <c r="J105" s="12" t="s">
        <v>23</v>
      </c>
      <c r="K105" s="14" t="s">
        <v>36</v>
      </c>
      <c r="M105" s="12"/>
      <c r="N105" s="12" t="s">
        <v>26</v>
      </c>
      <c r="O105" s="12" t="s">
        <v>24</v>
      </c>
      <c r="P105" s="12" t="s">
        <v>23</v>
      </c>
      <c r="Q105" s="14" t="s">
        <v>36</v>
      </c>
    </row>
    <row r="106" spans="6:17" x14ac:dyDescent="0.2">
      <c r="G106" s="12" t="s">
        <v>22</v>
      </c>
      <c r="H106" s="13"/>
      <c r="I106" s="13"/>
      <c r="J106" s="13">
        <f>J70-J89</f>
        <v>1.4755532692658617</v>
      </c>
      <c r="K106" s="13"/>
      <c r="M106" s="12" t="s">
        <v>22</v>
      </c>
      <c r="N106" s="13"/>
      <c r="O106" s="13"/>
      <c r="P106" s="13">
        <f>IF(J106&gt;0,J106,0)</f>
        <v>1.4755532692658617</v>
      </c>
      <c r="Q106" s="13"/>
    </row>
    <row r="107" spans="6:17" x14ac:dyDescent="0.2">
      <c r="G107" s="12" t="s">
        <v>25</v>
      </c>
      <c r="H107" s="13">
        <f t="shared" ref="H107:I109" si="51">H71-H90</f>
        <v>3.1435839988299934</v>
      </c>
      <c r="I107" s="13">
        <f t="shared" si="51"/>
        <v>6.4619322753690502</v>
      </c>
      <c r="J107" s="13"/>
      <c r="K107" s="13"/>
      <c r="M107" s="12" t="s">
        <v>25</v>
      </c>
      <c r="N107" s="13">
        <f t="shared" ref="N107:N117" si="52">IF(H107&gt;0,H107,0)</f>
        <v>3.1435839988299934</v>
      </c>
      <c r="O107" s="13">
        <f t="shared" ref="O107:O117" si="53">IF(I107&gt;0,I107,0)</f>
        <v>6.4619322753690502</v>
      </c>
      <c r="P107" s="13"/>
      <c r="Q107" s="13"/>
    </row>
    <row r="108" spans="6:17" x14ac:dyDescent="0.2">
      <c r="G108" s="12" t="s">
        <v>27</v>
      </c>
      <c r="H108" s="13">
        <f t="shared" si="51"/>
        <v>15.173801495593985</v>
      </c>
      <c r="I108" s="13">
        <f t="shared" si="51"/>
        <v>17.676822398139542</v>
      </c>
      <c r="J108" s="13"/>
      <c r="K108" s="13"/>
      <c r="M108" s="12" t="s">
        <v>27</v>
      </c>
      <c r="N108" s="13">
        <f t="shared" si="52"/>
        <v>15.173801495593985</v>
      </c>
      <c r="O108" s="13">
        <f t="shared" si="53"/>
        <v>17.676822398139542</v>
      </c>
      <c r="P108" s="13"/>
      <c r="Q108" s="13"/>
    </row>
    <row r="109" spans="6:17" x14ac:dyDescent="0.2">
      <c r="G109" s="12" t="s">
        <v>39</v>
      </c>
      <c r="H109" s="13">
        <f t="shared" si="51"/>
        <v>4.5711361282371499</v>
      </c>
      <c r="I109" s="13">
        <f t="shared" si="51"/>
        <v>5.0410348919930712</v>
      </c>
      <c r="J109" s="13"/>
      <c r="K109" s="13"/>
      <c r="M109" s="12" t="s">
        <v>39</v>
      </c>
      <c r="N109" s="13">
        <f t="shared" si="52"/>
        <v>4.5711361282371499</v>
      </c>
      <c r="O109" s="13">
        <f t="shared" si="53"/>
        <v>5.0410348919930712</v>
      </c>
      <c r="P109" s="13"/>
      <c r="Q109" s="13"/>
    </row>
    <row r="110" spans="6:17" x14ac:dyDescent="0.2">
      <c r="G110" s="12" t="s">
        <v>28</v>
      </c>
      <c r="H110" s="13"/>
      <c r="I110" s="13"/>
      <c r="J110" s="13">
        <f>J74-J93</f>
        <v>2.0364370603377928</v>
      </c>
      <c r="K110" s="13"/>
      <c r="M110" s="12" t="s">
        <v>28</v>
      </c>
      <c r="N110" s="13"/>
      <c r="O110" s="13"/>
      <c r="P110" s="13">
        <f>IF(J110&gt;0,J110,0)</f>
        <v>2.0364370603377928</v>
      </c>
      <c r="Q110" s="13"/>
    </row>
    <row r="111" spans="6:17" x14ac:dyDescent="0.2">
      <c r="G111" s="12" t="s">
        <v>29</v>
      </c>
      <c r="H111" s="13">
        <f>H75-H94</f>
        <v>2.3313531684376194</v>
      </c>
      <c r="I111" s="13">
        <f>I75-I94</f>
        <v>4.0803681810391961</v>
      </c>
      <c r="J111" s="13"/>
      <c r="K111" s="13"/>
      <c r="M111" s="12" t="s">
        <v>29</v>
      </c>
      <c r="N111" s="13">
        <f t="shared" si="52"/>
        <v>2.3313531684376194</v>
      </c>
      <c r="O111" s="13">
        <f t="shared" si="53"/>
        <v>4.0803681810391961</v>
      </c>
      <c r="P111" s="13"/>
      <c r="Q111" s="13"/>
    </row>
    <row r="112" spans="6:17" x14ac:dyDescent="0.2">
      <c r="G112" s="12" t="s">
        <v>38</v>
      </c>
      <c r="H112" s="13">
        <f>H76-H95</f>
        <v>4.5173809063425194</v>
      </c>
      <c r="I112" s="13">
        <f>I76-I95</f>
        <v>5.6621490200413707</v>
      </c>
      <c r="J112" s="13"/>
      <c r="K112" s="13"/>
      <c r="M112" s="12" t="s">
        <v>38</v>
      </c>
      <c r="N112" s="13">
        <f t="shared" si="52"/>
        <v>4.5173809063425194</v>
      </c>
      <c r="O112" s="13">
        <f t="shared" si="53"/>
        <v>5.6621490200413707</v>
      </c>
      <c r="P112" s="13"/>
      <c r="Q112" s="13"/>
    </row>
    <row r="113" spans="7:17" x14ac:dyDescent="0.2">
      <c r="G113" s="12" t="s">
        <v>30</v>
      </c>
      <c r="H113" s="13"/>
      <c r="I113" s="13"/>
      <c r="J113" s="13">
        <f>J77-J96</f>
        <v>8.8950760183881883</v>
      </c>
      <c r="K113" s="13"/>
      <c r="M113" s="12" t="s">
        <v>30</v>
      </c>
      <c r="N113" s="13"/>
      <c r="O113" s="13"/>
      <c r="P113" s="13">
        <f>IF(J113&gt;0,J113,0)</f>
        <v>8.8950760183881883</v>
      </c>
      <c r="Q113" s="13"/>
    </row>
    <row r="114" spans="7:17" x14ac:dyDescent="0.2">
      <c r="G114" s="12" t="s">
        <v>37</v>
      </c>
      <c r="H114" s="13">
        <f t="shared" ref="H114:I117" si="54">H78-H97</f>
        <v>2.9913180723453383</v>
      </c>
      <c r="I114" s="13">
        <f t="shared" si="54"/>
        <v>11.786369745962457</v>
      </c>
      <c r="J114" s="13"/>
      <c r="K114" s="13"/>
      <c r="M114" s="12" t="s">
        <v>37</v>
      </c>
      <c r="N114" s="13">
        <f t="shared" si="52"/>
        <v>2.9913180723453383</v>
      </c>
      <c r="O114" s="13">
        <f t="shared" si="53"/>
        <v>11.786369745962457</v>
      </c>
      <c r="P114" s="13"/>
      <c r="Q114" s="13"/>
    </row>
    <row r="115" spans="7:17" x14ac:dyDescent="0.2">
      <c r="G115" s="12" t="s">
        <v>31</v>
      </c>
      <c r="H115" s="13">
        <f t="shared" si="54"/>
        <v>2.3344555726232956</v>
      </c>
      <c r="I115" s="13">
        <f t="shared" si="54"/>
        <v>1.8797359808735647</v>
      </c>
      <c r="J115" s="13"/>
      <c r="K115" s="13"/>
      <c r="M115" s="12" t="s">
        <v>31</v>
      </c>
      <c r="N115" s="13">
        <f t="shared" si="52"/>
        <v>2.3344555726232956</v>
      </c>
      <c r="O115" s="13">
        <f t="shared" si="53"/>
        <v>1.8797359808735647</v>
      </c>
      <c r="P115" s="13"/>
      <c r="Q115" s="13"/>
    </row>
    <row r="116" spans="7:17" x14ac:dyDescent="0.2">
      <c r="G116" s="12" t="s">
        <v>32</v>
      </c>
      <c r="H116" s="13">
        <f t="shared" si="54"/>
        <v>2.332485144290394</v>
      </c>
      <c r="I116" s="13">
        <f t="shared" si="54"/>
        <v>7.472412227080099</v>
      </c>
      <c r="J116" s="13"/>
      <c r="K116" s="13"/>
      <c r="M116" s="12" t="s">
        <v>32</v>
      </c>
      <c r="N116" s="13">
        <f t="shared" si="52"/>
        <v>2.332485144290394</v>
      </c>
      <c r="O116" s="13">
        <f t="shared" si="53"/>
        <v>7.472412227080099</v>
      </c>
      <c r="P116" s="13"/>
      <c r="Q116" s="13"/>
    </row>
    <row r="117" spans="7:17" x14ac:dyDescent="0.2">
      <c r="G117" s="12" t="s">
        <v>35</v>
      </c>
      <c r="H117" s="13">
        <f t="shared" si="54"/>
        <v>4.5644831402666792</v>
      </c>
      <c r="I117" s="13">
        <f t="shared" si="54"/>
        <v>6.1843680566022785</v>
      </c>
      <c r="J117" s="13"/>
      <c r="K117" s="13">
        <f>K81-K100</f>
        <v>5.3744255984344793</v>
      </c>
      <c r="M117" s="12" t="s">
        <v>35</v>
      </c>
      <c r="N117" s="13">
        <f t="shared" si="52"/>
        <v>4.5644831402666792</v>
      </c>
      <c r="O117" s="13">
        <f t="shared" si="53"/>
        <v>6.1843680566022785</v>
      </c>
      <c r="P117" s="13"/>
      <c r="Q117" s="13">
        <f>IF(K117&gt;0,K117,0)</f>
        <v>5.3744255984344793</v>
      </c>
    </row>
  </sheetData>
  <mergeCells count="3">
    <mergeCell ref="C14:D14"/>
    <mergeCell ref="G14:I14"/>
    <mergeCell ref="L14:N14"/>
  </mergeCells>
  <phoneticPr fontId="0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A95"/>
  <sheetViews>
    <sheetView workbookViewId="0">
      <selection activeCell="F89" sqref="F89"/>
    </sheetView>
  </sheetViews>
  <sheetFormatPr defaultColWidth="8.85546875" defaultRowHeight="12.75" x14ac:dyDescent="0.2"/>
  <cols>
    <col min="1" max="1" width="13" customWidth="1"/>
    <col min="2" max="2" width="20.140625" customWidth="1"/>
    <col min="3" max="3" width="4.7109375" customWidth="1"/>
    <col min="4" max="4" width="7.42578125" style="2" customWidth="1"/>
    <col min="5" max="5" width="11.42578125" customWidth="1"/>
    <col min="6" max="6" width="11.28515625" customWidth="1"/>
    <col min="7" max="7" width="9.85546875" customWidth="1"/>
    <col min="11" max="11" width="9.28515625" customWidth="1"/>
    <col min="13" max="13" width="12" customWidth="1"/>
  </cols>
  <sheetData>
    <row r="1" spans="1:105" x14ac:dyDescent="0.2">
      <c r="A1" t="s">
        <v>0</v>
      </c>
      <c r="B1" t="s">
        <v>1</v>
      </c>
      <c r="C1">
        <v>20</v>
      </c>
      <c r="D1" s="3" t="s">
        <v>2</v>
      </c>
      <c r="E1">
        <f>'Normal gait variables'!F20</f>
        <v>10.1</v>
      </c>
      <c r="F1">
        <f>'Normal gait variables'!G20</f>
        <v>10.1</v>
      </c>
      <c r="G1">
        <f>'Normal gait variables'!H20</f>
        <v>10</v>
      </c>
      <c r="H1">
        <f>'Normal gait variables'!I20</f>
        <v>9.99</v>
      </c>
      <c r="I1">
        <f>'Normal gait variables'!J20</f>
        <v>9.92</v>
      </c>
      <c r="J1">
        <f>'Normal gait variables'!K20</f>
        <v>9.84</v>
      </c>
      <c r="K1">
        <f>'Normal gait variables'!L20</f>
        <v>9.76</v>
      </c>
      <c r="L1">
        <f>'Normal gait variables'!M20</f>
        <v>9.68</v>
      </c>
      <c r="M1">
        <f>'Normal gait variables'!N20</f>
        <v>9.59</v>
      </c>
      <c r="N1">
        <f>'Normal gait variables'!O20</f>
        <v>9.51</v>
      </c>
      <c r="O1">
        <f>'Normal gait variables'!P20</f>
        <v>9.44</v>
      </c>
      <c r="P1">
        <f>'Normal gait variables'!Q20</f>
        <v>9.3800000000000008</v>
      </c>
      <c r="Q1">
        <f>'Normal gait variables'!R20</f>
        <v>9.33</v>
      </c>
      <c r="R1">
        <f>'Normal gait variables'!S20</f>
        <v>9.3000000000000007</v>
      </c>
      <c r="S1">
        <f>'Normal gait variables'!T20</f>
        <v>9.2899999999999991</v>
      </c>
      <c r="T1">
        <f>'Normal gait variables'!U20</f>
        <v>9.2899999999999991</v>
      </c>
      <c r="U1">
        <f>'Normal gait variables'!V20</f>
        <v>9.31</v>
      </c>
      <c r="V1">
        <f>'Normal gait variables'!W20</f>
        <v>9.35</v>
      </c>
      <c r="W1">
        <f>'Normal gait variables'!X20</f>
        <v>9.41</v>
      </c>
      <c r="X1">
        <f>'Normal gait variables'!Y20</f>
        <v>9.48</v>
      </c>
      <c r="Y1">
        <f>'Normal gait variables'!Z20</f>
        <v>9.56</v>
      </c>
      <c r="Z1">
        <f>'Normal gait variables'!AA20</f>
        <v>9.64</v>
      </c>
      <c r="AA1">
        <f>'Normal gait variables'!AB20</f>
        <v>9.7200000000000006</v>
      </c>
      <c r="AB1">
        <f>'Normal gait variables'!AC20</f>
        <v>9.81</v>
      </c>
      <c r="AC1">
        <f>'Normal gait variables'!AD20</f>
        <v>9.89</v>
      </c>
      <c r="AD1">
        <f>'Normal gait variables'!AE20</f>
        <v>9.9600000000000009</v>
      </c>
      <c r="AE1">
        <f>'Normal gait variables'!AF20</f>
        <v>10</v>
      </c>
      <c r="AF1">
        <f>'Normal gait variables'!AG20</f>
        <v>10.1</v>
      </c>
      <c r="AG1">
        <f>'Normal gait variables'!AH20</f>
        <v>10.1</v>
      </c>
      <c r="AH1">
        <f>'Normal gait variables'!AI20</f>
        <v>10.1</v>
      </c>
      <c r="AI1">
        <f>'Normal gait variables'!AJ20</f>
        <v>10.199999999999999</v>
      </c>
      <c r="AJ1">
        <f>'Normal gait variables'!AK20</f>
        <v>10.199999999999999</v>
      </c>
      <c r="AK1">
        <f>'Normal gait variables'!AL20</f>
        <v>10.199999999999999</v>
      </c>
      <c r="AL1">
        <f>'Normal gait variables'!AM20</f>
        <v>10.199999999999999</v>
      </c>
      <c r="AM1">
        <f>'Normal gait variables'!AN20</f>
        <v>10.199999999999999</v>
      </c>
      <c r="AN1">
        <f>'Normal gait variables'!AO20</f>
        <v>10.199999999999999</v>
      </c>
      <c r="AO1">
        <f>'Normal gait variables'!AP20</f>
        <v>10.199999999999999</v>
      </c>
      <c r="AP1">
        <f>'Normal gait variables'!AQ20</f>
        <v>10.199999999999999</v>
      </c>
      <c r="AQ1">
        <f>'Normal gait variables'!AR20</f>
        <v>10.199999999999999</v>
      </c>
      <c r="AR1">
        <f>'Normal gait variables'!AS20</f>
        <v>10.199999999999999</v>
      </c>
      <c r="AS1">
        <f>'Normal gait variables'!AT20</f>
        <v>10.199999999999999</v>
      </c>
      <c r="AT1">
        <f>'Normal gait variables'!AU20</f>
        <v>10.199999999999999</v>
      </c>
      <c r="AU1">
        <f>'Normal gait variables'!AV20</f>
        <v>10.3</v>
      </c>
      <c r="AV1">
        <f>'Normal gait variables'!AW20</f>
        <v>10.3</v>
      </c>
      <c r="AW1">
        <f>'Normal gait variables'!AX20</f>
        <v>10.3</v>
      </c>
      <c r="AX1">
        <f>'Normal gait variables'!AY20</f>
        <v>10.3</v>
      </c>
      <c r="AY1">
        <f>'Normal gait variables'!AZ20</f>
        <v>10.3</v>
      </c>
      <c r="AZ1">
        <f>'Normal gait variables'!BA20</f>
        <v>10.3</v>
      </c>
      <c r="BA1">
        <f>'Normal gait variables'!BB20</f>
        <v>10.3</v>
      </c>
      <c r="BB1">
        <f>'Normal gait variables'!BC20</f>
        <v>10.3</v>
      </c>
      <c r="BC1">
        <f>'Normal gait variables'!BD20</f>
        <v>10.199999999999999</v>
      </c>
      <c r="BD1">
        <f>'Normal gait variables'!BE20</f>
        <v>10.199999999999999</v>
      </c>
      <c r="BE1">
        <f>'Normal gait variables'!BF20</f>
        <v>10.1</v>
      </c>
      <c r="BF1">
        <f>'Normal gait variables'!BG20</f>
        <v>10</v>
      </c>
      <c r="BG1">
        <f>'Normal gait variables'!BH20</f>
        <v>9.93</v>
      </c>
      <c r="BH1">
        <f>'Normal gait variables'!BI20</f>
        <v>9.82</v>
      </c>
      <c r="BI1">
        <f>'Normal gait variables'!BJ20</f>
        <v>9.7100000000000009</v>
      </c>
      <c r="BJ1">
        <f>'Normal gait variables'!BK20</f>
        <v>9.59</v>
      </c>
      <c r="BK1">
        <f>'Normal gait variables'!BL20</f>
        <v>9.48</v>
      </c>
      <c r="BL1">
        <f>'Normal gait variables'!BM20</f>
        <v>9.3800000000000008</v>
      </c>
      <c r="BM1">
        <f>'Normal gait variables'!BN20</f>
        <v>9.2799999999999994</v>
      </c>
      <c r="BN1">
        <f>'Normal gait variables'!BO20</f>
        <v>9.1999999999999993</v>
      </c>
      <c r="BO1">
        <f>'Normal gait variables'!BP20</f>
        <v>9.1300000000000008</v>
      </c>
      <c r="BP1">
        <f>'Normal gait variables'!BQ20</f>
        <v>9.08</v>
      </c>
      <c r="BQ1">
        <f>'Normal gait variables'!BR20</f>
        <v>9.0500000000000007</v>
      </c>
      <c r="BR1">
        <f>'Normal gait variables'!BS20</f>
        <v>9.0399999999999991</v>
      </c>
      <c r="BS1">
        <f>'Normal gait variables'!BT20</f>
        <v>9.0500000000000007</v>
      </c>
      <c r="BT1">
        <f>'Normal gait variables'!BU20</f>
        <v>9.08</v>
      </c>
      <c r="BU1">
        <f>'Normal gait variables'!BV20</f>
        <v>9.1199999999999992</v>
      </c>
      <c r="BV1">
        <f>'Normal gait variables'!BW20</f>
        <v>9.17</v>
      </c>
      <c r="BW1">
        <f>'Normal gait variables'!BX20</f>
        <v>9.23</v>
      </c>
      <c r="BX1">
        <f>'Normal gait variables'!BY20</f>
        <v>9.3000000000000007</v>
      </c>
      <c r="BY1">
        <f>'Normal gait variables'!BZ20</f>
        <v>9.36</v>
      </c>
      <c r="BZ1">
        <f>'Normal gait variables'!CA20</f>
        <v>9.43</v>
      </c>
      <c r="CA1">
        <f>'Normal gait variables'!CB20</f>
        <v>9.49</v>
      </c>
      <c r="CB1">
        <f>'Normal gait variables'!CC20</f>
        <v>9.5399999999999991</v>
      </c>
      <c r="CC1">
        <f>'Normal gait variables'!CD20</f>
        <v>9.59</v>
      </c>
      <c r="CD1">
        <f>'Normal gait variables'!CE20</f>
        <v>9.6300000000000008</v>
      </c>
      <c r="CE1">
        <f>'Normal gait variables'!CF20</f>
        <v>9.67</v>
      </c>
      <c r="CF1">
        <f>'Normal gait variables'!CG20</f>
        <v>9.69</v>
      </c>
      <c r="CG1">
        <f>'Normal gait variables'!CH20</f>
        <v>9.7200000000000006</v>
      </c>
      <c r="CH1">
        <f>'Normal gait variables'!CI20</f>
        <v>9.74</v>
      </c>
      <c r="CI1">
        <f>'Normal gait variables'!CJ20</f>
        <v>9.76</v>
      </c>
      <c r="CJ1">
        <f>'Normal gait variables'!CK20</f>
        <v>9.7799999999999994</v>
      </c>
      <c r="CK1">
        <f>'Normal gait variables'!CL20</f>
        <v>9.81</v>
      </c>
      <c r="CL1">
        <f>'Normal gait variables'!CM20</f>
        <v>9.83</v>
      </c>
      <c r="CM1">
        <f>'Normal gait variables'!CN20</f>
        <v>9.8699999999999992</v>
      </c>
      <c r="CN1">
        <f>'Normal gait variables'!CO20</f>
        <v>9.9</v>
      </c>
      <c r="CO1">
        <f>'Normal gait variables'!CP20</f>
        <v>9.94</v>
      </c>
      <c r="CP1">
        <f>'Normal gait variables'!CQ20</f>
        <v>9.99</v>
      </c>
      <c r="CQ1">
        <f>'Normal gait variables'!CR20</f>
        <v>10</v>
      </c>
      <c r="CR1">
        <f>'Normal gait variables'!CS20</f>
        <v>10.1</v>
      </c>
      <c r="CS1">
        <f>'Normal gait variables'!CT20</f>
        <v>10.1</v>
      </c>
      <c r="CT1">
        <f>'Normal gait variables'!CU20</f>
        <v>10.199999999999999</v>
      </c>
      <c r="CU1">
        <f>'Normal gait variables'!CV20</f>
        <v>10.199999999999999</v>
      </c>
      <c r="CV1">
        <f>'Normal gait variables'!CW20</f>
        <v>10.199999999999999</v>
      </c>
      <c r="CW1">
        <f>'Normal gait variables'!CX20</f>
        <v>10.3</v>
      </c>
      <c r="CX1">
        <f>'Normal gait variables'!CY20</f>
        <v>10.3</v>
      </c>
      <c r="CY1">
        <f>'Normal gait variables'!CZ20</f>
        <v>10.3</v>
      </c>
      <c r="CZ1">
        <f>'Normal gait variables'!DA20</f>
        <v>10.3</v>
      </c>
      <c r="DA1">
        <f>'Normal gait variables'!DB20</f>
        <v>10.3</v>
      </c>
    </row>
    <row r="2" spans="1:105" x14ac:dyDescent="0.2">
      <c r="A2" t="s">
        <v>0</v>
      </c>
      <c r="B2" t="s">
        <v>3</v>
      </c>
      <c r="C2">
        <v>20</v>
      </c>
      <c r="D2" s="3" t="s">
        <v>2</v>
      </c>
      <c r="E2">
        <f>'Normal gait variables'!F21</f>
        <v>30.2</v>
      </c>
      <c r="F2">
        <f>'Normal gait variables'!G21</f>
        <v>30.1</v>
      </c>
      <c r="G2">
        <f>'Normal gait variables'!H21</f>
        <v>30</v>
      </c>
      <c r="H2">
        <f>'Normal gait variables'!I21</f>
        <v>29.8</v>
      </c>
      <c r="I2">
        <f>'Normal gait variables'!J21</f>
        <v>29.6</v>
      </c>
      <c r="J2">
        <f>'Normal gait variables'!K21</f>
        <v>29.3</v>
      </c>
      <c r="K2">
        <f>'Normal gait variables'!L21</f>
        <v>28.9</v>
      </c>
      <c r="L2">
        <f>'Normal gait variables'!M21</f>
        <v>28.4</v>
      </c>
      <c r="M2">
        <f>'Normal gait variables'!N21</f>
        <v>27.8</v>
      </c>
      <c r="N2">
        <f>'Normal gait variables'!O21</f>
        <v>27.1</v>
      </c>
      <c r="O2">
        <f>'Normal gait variables'!P21</f>
        <v>26.3</v>
      </c>
      <c r="P2">
        <f>'Normal gait variables'!Q21</f>
        <v>25.5</v>
      </c>
      <c r="Q2">
        <f>'Normal gait variables'!R21</f>
        <v>24.6</v>
      </c>
      <c r="R2">
        <f>'Normal gait variables'!S21</f>
        <v>23.6</v>
      </c>
      <c r="S2">
        <f>'Normal gait variables'!T21</f>
        <v>22.6</v>
      </c>
      <c r="T2">
        <f>'Normal gait variables'!U21</f>
        <v>21.6</v>
      </c>
      <c r="U2">
        <f>'Normal gait variables'!V21</f>
        <v>20.5</v>
      </c>
      <c r="V2">
        <f>'Normal gait variables'!W21</f>
        <v>19.399999999999999</v>
      </c>
      <c r="W2">
        <f>'Normal gait variables'!X21</f>
        <v>18.2</v>
      </c>
      <c r="X2">
        <f>'Normal gait variables'!Y21</f>
        <v>17.100000000000001</v>
      </c>
      <c r="Y2">
        <f>'Normal gait variables'!Z21</f>
        <v>15.9</v>
      </c>
      <c r="Z2">
        <f>'Normal gait variables'!AA21</f>
        <v>14.8</v>
      </c>
      <c r="AA2">
        <f>'Normal gait variables'!AB21</f>
        <v>13.6</v>
      </c>
      <c r="AB2">
        <f>'Normal gait variables'!AC21</f>
        <v>12.5</v>
      </c>
      <c r="AC2">
        <f>'Normal gait variables'!AD21</f>
        <v>11.4</v>
      </c>
      <c r="AD2">
        <f>'Normal gait variables'!AE21</f>
        <v>10.3</v>
      </c>
      <c r="AE2">
        <f>'Normal gait variables'!AF21</f>
        <v>9.2100000000000009</v>
      </c>
      <c r="AF2">
        <f>'Normal gait variables'!AG21</f>
        <v>8.1300000000000008</v>
      </c>
      <c r="AG2">
        <f>'Normal gait variables'!AH21</f>
        <v>7.06</v>
      </c>
      <c r="AH2">
        <f>'Normal gait variables'!AI21</f>
        <v>5.99</v>
      </c>
      <c r="AI2">
        <f>'Normal gait variables'!AJ21</f>
        <v>4.92</v>
      </c>
      <c r="AJ2">
        <f>'Normal gait variables'!AK21</f>
        <v>3.86</v>
      </c>
      <c r="AK2">
        <f>'Normal gait variables'!AL21</f>
        <v>2.81</v>
      </c>
      <c r="AL2">
        <f>'Normal gait variables'!AM21</f>
        <v>1.77</v>
      </c>
      <c r="AM2">
        <f>'Normal gait variables'!AN21</f>
        <v>0.74</v>
      </c>
      <c r="AN2">
        <f>'Normal gait variables'!AO21</f>
        <v>-0.27</v>
      </c>
      <c r="AO2">
        <f>'Normal gait variables'!AP21</f>
        <v>-1.25</v>
      </c>
      <c r="AP2">
        <f>'Normal gait variables'!AQ21</f>
        <v>-2.2200000000000002</v>
      </c>
      <c r="AQ2">
        <f>'Normal gait variables'!AR21</f>
        <v>-3.15</v>
      </c>
      <c r="AR2">
        <f>'Normal gait variables'!AS21</f>
        <v>-4.05</v>
      </c>
      <c r="AS2">
        <f>'Normal gait variables'!AT21</f>
        <v>-4.92</v>
      </c>
      <c r="AT2">
        <f>'Normal gait variables'!AU21</f>
        <v>-5.74</v>
      </c>
      <c r="AU2">
        <f>'Normal gait variables'!AV21</f>
        <v>-6.51</v>
      </c>
      <c r="AV2">
        <f>'Normal gait variables'!AW21</f>
        <v>-7.22</v>
      </c>
      <c r="AW2">
        <f>'Normal gait variables'!AX21</f>
        <v>-7.86</v>
      </c>
      <c r="AX2">
        <f>'Normal gait variables'!AY21</f>
        <v>-8.43</v>
      </c>
      <c r="AY2">
        <f>'Normal gait variables'!AZ21</f>
        <v>-8.89</v>
      </c>
      <c r="AZ2">
        <f>'Normal gait variables'!BA21</f>
        <v>-9.26</v>
      </c>
      <c r="BA2">
        <f>'Normal gait variables'!BB21</f>
        <v>-9.5</v>
      </c>
      <c r="BB2">
        <f>'Normal gait variables'!BC21</f>
        <v>-9.6199999999999992</v>
      </c>
      <c r="BC2">
        <f>'Normal gait variables'!BD21</f>
        <v>-9.6</v>
      </c>
      <c r="BD2">
        <f>'Normal gait variables'!BE21</f>
        <v>-9.43</v>
      </c>
      <c r="BE2">
        <f>'Normal gait variables'!BF21</f>
        <v>-9.11</v>
      </c>
      <c r="BF2">
        <f>'Normal gait variables'!BG21</f>
        <v>-8.6300000000000008</v>
      </c>
      <c r="BG2">
        <f>'Normal gait variables'!BH21</f>
        <v>-7.99</v>
      </c>
      <c r="BH2">
        <f>'Normal gait variables'!BI21</f>
        <v>-7.18</v>
      </c>
      <c r="BI2">
        <f>'Normal gait variables'!BJ21</f>
        <v>-6.2</v>
      </c>
      <c r="BJ2">
        <f>'Normal gait variables'!BK21</f>
        <v>-5.05</v>
      </c>
      <c r="BK2">
        <f>'Normal gait variables'!BL21</f>
        <v>-3.73</v>
      </c>
      <c r="BL2">
        <f>'Normal gait variables'!BM21</f>
        <v>-2.2599999999999998</v>
      </c>
      <c r="BM2">
        <f>'Normal gait variables'!BN21</f>
        <v>-0.64</v>
      </c>
      <c r="BN2">
        <f>'Normal gait variables'!BO21</f>
        <v>1.1100000000000001</v>
      </c>
      <c r="BO2">
        <f>'Normal gait variables'!BP21</f>
        <v>2.98</v>
      </c>
      <c r="BP2">
        <f>'Normal gait variables'!BQ21</f>
        <v>4.9400000000000004</v>
      </c>
      <c r="BQ2">
        <f>'Normal gait variables'!BR21</f>
        <v>6.96</v>
      </c>
      <c r="BR2">
        <f>'Normal gait variables'!BS21</f>
        <v>9.02</v>
      </c>
      <c r="BS2">
        <f>'Normal gait variables'!BT21</f>
        <v>11.1</v>
      </c>
      <c r="BT2">
        <f>'Normal gait variables'!BU21</f>
        <v>13.1</v>
      </c>
      <c r="BU2">
        <f>'Normal gait variables'!BV21</f>
        <v>15.1</v>
      </c>
      <c r="BV2">
        <f>'Normal gait variables'!BW21</f>
        <v>17.100000000000001</v>
      </c>
      <c r="BW2">
        <f>'Normal gait variables'!BX21</f>
        <v>18.899999999999999</v>
      </c>
      <c r="BX2">
        <f>'Normal gait variables'!BY21</f>
        <v>20.7</v>
      </c>
      <c r="BY2">
        <f>'Normal gait variables'!BZ21</f>
        <v>22.3</v>
      </c>
      <c r="BZ2">
        <f>'Normal gait variables'!CA21</f>
        <v>23.8</v>
      </c>
      <c r="CA2">
        <f>'Normal gait variables'!CB21</f>
        <v>25.2</v>
      </c>
      <c r="CB2">
        <f>'Normal gait variables'!CC21</f>
        <v>26.4</v>
      </c>
      <c r="CC2">
        <f>'Normal gait variables'!CD21</f>
        <v>27.5</v>
      </c>
      <c r="CD2">
        <f>'Normal gait variables'!CE21</f>
        <v>28.5</v>
      </c>
      <c r="CE2">
        <f>'Normal gait variables'!CF21</f>
        <v>29.3</v>
      </c>
      <c r="CF2">
        <f>'Normal gait variables'!CG21</f>
        <v>30</v>
      </c>
      <c r="CG2">
        <f>'Normal gait variables'!CH21</f>
        <v>30.6</v>
      </c>
      <c r="CH2">
        <f>'Normal gait variables'!CI21</f>
        <v>31</v>
      </c>
      <c r="CI2">
        <f>'Normal gait variables'!CJ21</f>
        <v>31.3</v>
      </c>
      <c r="CJ2">
        <f>'Normal gait variables'!CK21</f>
        <v>31.5</v>
      </c>
      <c r="CK2">
        <f>'Normal gait variables'!CL21</f>
        <v>31.6</v>
      </c>
      <c r="CL2">
        <f>'Normal gait variables'!CM21</f>
        <v>31.7</v>
      </c>
      <c r="CM2">
        <f>'Normal gait variables'!CN21</f>
        <v>31.7</v>
      </c>
      <c r="CN2">
        <f>'Normal gait variables'!CO21</f>
        <v>31.6</v>
      </c>
      <c r="CO2">
        <f>'Normal gait variables'!CP21</f>
        <v>31.5</v>
      </c>
      <c r="CP2">
        <f>'Normal gait variables'!CQ21</f>
        <v>31.4</v>
      </c>
      <c r="CQ2">
        <f>'Normal gait variables'!CR21</f>
        <v>31.3</v>
      </c>
      <c r="CR2">
        <f>'Normal gait variables'!CS21</f>
        <v>31.1</v>
      </c>
      <c r="CS2">
        <f>'Normal gait variables'!CT21</f>
        <v>31</v>
      </c>
      <c r="CT2">
        <f>'Normal gait variables'!CU21</f>
        <v>30.8</v>
      </c>
      <c r="CU2">
        <f>'Normal gait variables'!CV21</f>
        <v>30.7</v>
      </c>
      <c r="CV2">
        <f>'Normal gait variables'!CW21</f>
        <v>30.5</v>
      </c>
      <c r="CW2">
        <f>'Normal gait variables'!CX21</f>
        <v>30.4</v>
      </c>
      <c r="CX2">
        <f>'Normal gait variables'!CY21</f>
        <v>30.3</v>
      </c>
      <c r="CY2">
        <f>'Normal gait variables'!CZ21</f>
        <v>30.2</v>
      </c>
      <c r="CZ2">
        <f>'Normal gait variables'!DA21</f>
        <v>30.1</v>
      </c>
      <c r="DA2">
        <f>'Normal gait variables'!DB21</f>
        <v>30</v>
      </c>
    </row>
    <row r="3" spans="1:105" x14ac:dyDescent="0.2">
      <c r="A3" t="s">
        <v>0</v>
      </c>
      <c r="B3" t="s">
        <v>4</v>
      </c>
      <c r="C3">
        <v>20</v>
      </c>
      <c r="D3" s="3" t="s">
        <v>2</v>
      </c>
      <c r="E3">
        <f>'Normal gait variables'!F22</f>
        <v>3.02</v>
      </c>
      <c r="F3">
        <f>'Normal gait variables'!G22</f>
        <v>4.09</v>
      </c>
      <c r="G3">
        <f>'Normal gait variables'!H22</f>
        <v>5.34</v>
      </c>
      <c r="H3">
        <f>'Normal gait variables'!I22</f>
        <v>6.7</v>
      </c>
      <c r="I3">
        <f>'Normal gait variables'!J22</f>
        <v>8.1</v>
      </c>
      <c r="J3">
        <f>'Normal gait variables'!K22</f>
        <v>9.4700000000000006</v>
      </c>
      <c r="K3">
        <f>'Normal gait variables'!L22</f>
        <v>10.7</v>
      </c>
      <c r="L3">
        <f>'Normal gait variables'!M22</f>
        <v>11.9</v>
      </c>
      <c r="M3">
        <f>'Normal gait variables'!N22</f>
        <v>12.8</v>
      </c>
      <c r="N3">
        <f>'Normal gait variables'!O22</f>
        <v>13.5</v>
      </c>
      <c r="O3">
        <f>'Normal gait variables'!P22</f>
        <v>14.1</v>
      </c>
      <c r="P3">
        <f>'Normal gait variables'!Q22</f>
        <v>14.4</v>
      </c>
      <c r="Q3">
        <f>'Normal gait variables'!R22</f>
        <v>14.6</v>
      </c>
      <c r="R3">
        <f>'Normal gait variables'!S22</f>
        <v>14.6</v>
      </c>
      <c r="S3">
        <f>'Normal gait variables'!T22</f>
        <v>14.4</v>
      </c>
      <c r="T3">
        <f>'Normal gait variables'!U22</f>
        <v>14.1</v>
      </c>
      <c r="U3">
        <f>'Normal gait variables'!V22</f>
        <v>13.6</v>
      </c>
      <c r="V3">
        <f>'Normal gait variables'!W22</f>
        <v>13.1</v>
      </c>
      <c r="W3">
        <f>'Normal gait variables'!X22</f>
        <v>12.5</v>
      </c>
      <c r="X3">
        <f>'Normal gait variables'!Y22</f>
        <v>11.8</v>
      </c>
      <c r="Y3">
        <f>'Normal gait variables'!Z22</f>
        <v>11.1</v>
      </c>
      <c r="Z3">
        <f>'Normal gait variables'!AA22</f>
        <v>10.4</v>
      </c>
      <c r="AA3">
        <f>'Normal gait variables'!AB22</f>
        <v>9.73</v>
      </c>
      <c r="AB3">
        <f>'Normal gait variables'!AC22</f>
        <v>9.07</v>
      </c>
      <c r="AC3">
        <f>'Normal gait variables'!AD22</f>
        <v>8.42</v>
      </c>
      <c r="AD3">
        <f>'Normal gait variables'!AE22</f>
        <v>7.81</v>
      </c>
      <c r="AE3">
        <f>'Normal gait variables'!AF22</f>
        <v>7.22</v>
      </c>
      <c r="AF3">
        <f>'Normal gait variables'!AG22</f>
        <v>6.65</v>
      </c>
      <c r="AG3">
        <f>'Normal gait variables'!AH22</f>
        <v>6.12</v>
      </c>
      <c r="AH3">
        <f>'Normal gait variables'!AI22</f>
        <v>5.61</v>
      </c>
      <c r="AI3">
        <f>'Normal gait variables'!AJ22</f>
        <v>5.13</v>
      </c>
      <c r="AJ3">
        <f>'Normal gait variables'!AK22</f>
        <v>4.68</v>
      </c>
      <c r="AK3">
        <f>'Normal gait variables'!AL22</f>
        <v>4.26</v>
      </c>
      <c r="AL3">
        <f>'Normal gait variables'!AM22</f>
        <v>3.88</v>
      </c>
      <c r="AM3">
        <f>'Normal gait variables'!AN22</f>
        <v>3.55</v>
      </c>
      <c r="AN3">
        <f>'Normal gait variables'!AO22</f>
        <v>3.26</v>
      </c>
      <c r="AO3">
        <f>'Normal gait variables'!AP22</f>
        <v>3.02</v>
      </c>
      <c r="AP3">
        <f>'Normal gait variables'!AQ22</f>
        <v>2.84</v>
      </c>
      <c r="AQ3">
        <f>'Normal gait variables'!AR22</f>
        <v>2.73</v>
      </c>
      <c r="AR3">
        <f>'Normal gait variables'!AS22</f>
        <v>2.7</v>
      </c>
      <c r="AS3">
        <f>'Normal gait variables'!AT22</f>
        <v>2.75</v>
      </c>
      <c r="AT3">
        <f>'Normal gait variables'!AU22</f>
        <v>2.9</v>
      </c>
      <c r="AU3">
        <f>'Normal gait variables'!AV22</f>
        <v>3.17</v>
      </c>
      <c r="AV3">
        <f>'Normal gait variables'!AW22</f>
        <v>3.55</v>
      </c>
      <c r="AW3">
        <f>'Normal gait variables'!AX22</f>
        <v>4.08</v>
      </c>
      <c r="AX3">
        <f>'Normal gait variables'!AY22</f>
        <v>4.7699999999999996</v>
      </c>
      <c r="AY3">
        <f>'Normal gait variables'!AZ22</f>
        <v>5.63</v>
      </c>
      <c r="AZ3">
        <f>'Normal gait variables'!BA22</f>
        <v>6.68</v>
      </c>
      <c r="BA3">
        <f>'Normal gait variables'!BB22</f>
        <v>7.93</v>
      </c>
      <c r="BB3">
        <f>'Normal gait variables'!BC22</f>
        <v>9.39</v>
      </c>
      <c r="BC3">
        <f>'Normal gait variables'!BD22</f>
        <v>11.1</v>
      </c>
      <c r="BD3">
        <f>'Normal gait variables'!BE22</f>
        <v>12.9</v>
      </c>
      <c r="BE3">
        <f>'Normal gait variables'!BF22</f>
        <v>15</v>
      </c>
      <c r="BF3">
        <f>'Normal gait variables'!BG22</f>
        <v>17.3</v>
      </c>
      <c r="BG3">
        <f>'Normal gait variables'!BH22</f>
        <v>19.8</v>
      </c>
      <c r="BH3">
        <f>'Normal gait variables'!BI22</f>
        <v>22.5</v>
      </c>
      <c r="BI3">
        <f>'Normal gait variables'!BJ22</f>
        <v>25.3</v>
      </c>
      <c r="BJ3">
        <f>'Normal gait variables'!BK22</f>
        <v>28.3</v>
      </c>
      <c r="BK3">
        <f>'Normal gait variables'!BL22</f>
        <v>31.4</v>
      </c>
      <c r="BL3">
        <f>'Normal gait variables'!BM22</f>
        <v>34.5</v>
      </c>
      <c r="BM3">
        <f>'Normal gait variables'!BN22</f>
        <v>37.700000000000003</v>
      </c>
      <c r="BN3">
        <f>'Normal gait variables'!BO22</f>
        <v>40.799999999999997</v>
      </c>
      <c r="BO3">
        <f>'Normal gait variables'!BP22</f>
        <v>43.9</v>
      </c>
      <c r="BP3">
        <f>'Normal gait variables'!BQ22</f>
        <v>46.8</v>
      </c>
      <c r="BQ3">
        <f>'Normal gait variables'!BR22</f>
        <v>49.5</v>
      </c>
      <c r="BR3">
        <f>'Normal gait variables'!BS22</f>
        <v>51.8</v>
      </c>
      <c r="BS3">
        <f>'Normal gait variables'!BT22</f>
        <v>53.9</v>
      </c>
      <c r="BT3">
        <f>'Normal gait variables'!BU22</f>
        <v>55.6</v>
      </c>
      <c r="BU3">
        <f>'Normal gait variables'!BV22</f>
        <v>57</v>
      </c>
      <c r="BV3">
        <f>'Normal gait variables'!BW22</f>
        <v>57.9</v>
      </c>
      <c r="BW3">
        <f>'Normal gait variables'!BX22</f>
        <v>58.4</v>
      </c>
      <c r="BX3">
        <f>'Normal gait variables'!BY22</f>
        <v>58.6</v>
      </c>
      <c r="BY3">
        <f>'Normal gait variables'!BZ22</f>
        <v>58.4</v>
      </c>
      <c r="BZ3">
        <f>'Normal gait variables'!CA22</f>
        <v>57.8</v>
      </c>
      <c r="CA3">
        <f>'Normal gait variables'!CB22</f>
        <v>56.9</v>
      </c>
      <c r="CB3">
        <f>'Normal gait variables'!CC22</f>
        <v>55.6</v>
      </c>
      <c r="CC3">
        <f>'Normal gait variables'!CD22</f>
        <v>54</v>
      </c>
      <c r="CD3">
        <f>'Normal gait variables'!CE22</f>
        <v>52</v>
      </c>
      <c r="CE3">
        <f>'Normal gait variables'!CF22</f>
        <v>49.8</v>
      </c>
      <c r="CF3">
        <f>'Normal gait variables'!CG22</f>
        <v>47.2</v>
      </c>
      <c r="CG3">
        <f>'Normal gait variables'!CH22</f>
        <v>44.4</v>
      </c>
      <c r="CH3">
        <f>'Normal gait variables'!CI22</f>
        <v>41.3</v>
      </c>
      <c r="CI3">
        <f>'Normal gait variables'!CJ22</f>
        <v>38.1</v>
      </c>
      <c r="CJ3">
        <f>'Normal gait variables'!CK22</f>
        <v>34.6</v>
      </c>
      <c r="CK3">
        <f>'Normal gait variables'!CL22</f>
        <v>31.1</v>
      </c>
      <c r="CL3">
        <f>'Normal gait variables'!CM22</f>
        <v>27.4</v>
      </c>
      <c r="CM3">
        <f>'Normal gait variables'!CN22</f>
        <v>23.8</v>
      </c>
      <c r="CN3">
        <f>'Normal gait variables'!CO22</f>
        <v>20.2</v>
      </c>
      <c r="CO3">
        <f>'Normal gait variables'!CP22</f>
        <v>16.8</v>
      </c>
      <c r="CP3">
        <f>'Normal gait variables'!CQ22</f>
        <v>13.5</v>
      </c>
      <c r="CQ3">
        <f>'Normal gait variables'!CR22</f>
        <v>10.5</v>
      </c>
      <c r="CR3">
        <f>'Normal gait variables'!CS22</f>
        <v>7.84</v>
      </c>
      <c r="CS3">
        <f>'Normal gait variables'!CT22</f>
        <v>5.51</v>
      </c>
      <c r="CT3">
        <f>'Normal gait variables'!CU22</f>
        <v>3.61</v>
      </c>
      <c r="CU3">
        <f>'Normal gait variables'!CV22</f>
        <v>2.13</v>
      </c>
      <c r="CV3">
        <f>'Normal gait variables'!CW22</f>
        <v>1.08</v>
      </c>
      <c r="CW3">
        <f>'Normal gait variables'!CX22</f>
        <v>0.47</v>
      </c>
      <c r="CX3">
        <f>'Normal gait variables'!CY22</f>
        <v>0.28999999999999998</v>
      </c>
      <c r="CY3">
        <f>'Normal gait variables'!CZ22</f>
        <v>0.51</v>
      </c>
      <c r="CZ3">
        <f>'Normal gait variables'!DA22</f>
        <v>1.08</v>
      </c>
      <c r="DA3">
        <f>'Normal gait variables'!DB22</f>
        <v>1.95</v>
      </c>
    </row>
    <row r="4" spans="1:105" x14ac:dyDescent="0.2">
      <c r="A4" t="s">
        <v>0</v>
      </c>
      <c r="B4" t="s">
        <v>5</v>
      </c>
      <c r="C4">
        <v>20</v>
      </c>
      <c r="D4" s="3" t="s">
        <v>2</v>
      </c>
      <c r="E4">
        <f>'Normal gait variables'!F23</f>
        <v>-2.77</v>
      </c>
      <c r="F4">
        <f>'Normal gait variables'!G23</f>
        <v>-3.9</v>
      </c>
      <c r="G4">
        <f>'Normal gait variables'!H23</f>
        <v>-4.88</v>
      </c>
      <c r="H4">
        <f>'Normal gait variables'!I23</f>
        <v>-5.59</v>
      </c>
      <c r="I4">
        <f>'Normal gait variables'!J23</f>
        <v>-5.95</v>
      </c>
      <c r="J4">
        <f>'Normal gait variables'!K23</f>
        <v>-5.94</v>
      </c>
      <c r="K4">
        <f>'Normal gait variables'!L23</f>
        <v>-5.58</v>
      </c>
      <c r="L4">
        <f>'Normal gait variables'!M23</f>
        <v>-4.92</v>
      </c>
      <c r="M4">
        <f>'Normal gait variables'!N23</f>
        <v>-4.05</v>
      </c>
      <c r="N4">
        <f>'Normal gait variables'!O23</f>
        <v>-3.03</v>
      </c>
      <c r="O4">
        <f>'Normal gait variables'!P23</f>
        <v>-1.96</v>
      </c>
      <c r="P4">
        <f>'Normal gait variables'!Q23</f>
        <v>-0.9</v>
      </c>
      <c r="Q4">
        <f>'Normal gait variables'!R23</f>
        <v>0.11</v>
      </c>
      <c r="R4">
        <f>'Normal gait variables'!S23</f>
        <v>1.05</v>
      </c>
      <c r="S4">
        <f>'Normal gait variables'!T23</f>
        <v>1.89</v>
      </c>
      <c r="T4">
        <f>'Normal gait variables'!U23</f>
        <v>2.63</v>
      </c>
      <c r="U4">
        <f>'Normal gait variables'!V23</f>
        <v>3.28</v>
      </c>
      <c r="V4">
        <f>'Normal gait variables'!W23</f>
        <v>3.85</v>
      </c>
      <c r="W4">
        <f>'Normal gait variables'!X23</f>
        <v>4.3600000000000003</v>
      </c>
      <c r="X4">
        <f>'Normal gait variables'!Y23</f>
        <v>4.82</v>
      </c>
      <c r="Y4">
        <f>'Normal gait variables'!Z23</f>
        <v>5.24</v>
      </c>
      <c r="Z4">
        <f>'Normal gait variables'!AA23</f>
        <v>5.65</v>
      </c>
      <c r="AA4">
        <f>'Normal gait variables'!AB23</f>
        <v>6.03</v>
      </c>
      <c r="AB4">
        <f>'Normal gait variables'!AC23</f>
        <v>6.41</v>
      </c>
      <c r="AC4">
        <f>'Normal gait variables'!AD23</f>
        <v>6.77</v>
      </c>
      <c r="AD4">
        <f>'Normal gait variables'!AE23</f>
        <v>7.13</v>
      </c>
      <c r="AE4">
        <f>'Normal gait variables'!AF23</f>
        <v>7.48</v>
      </c>
      <c r="AF4">
        <f>'Normal gait variables'!AG23</f>
        <v>7.83</v>
      </c>
      <c r="AG4">
        <f>'Normal gait variables'!AH23</f>
        <v>8.16</v>
      </c>
      <c r="AH4">
        <f>'Normal gait variables'!AI23</f>
        <v>8.49</v>
      </c>
      <c r="AI4">
        <f>'Normal gait variables'!AJ23</f>
        <v>8.81</v>
      </c>
      <c r="AJ4">
        <f>'Normal gait variables'!AK23</f>
        <v>9.1300000000000008</v>
      </c>
      <c r="AK4">
        <f>'Normal gait variables'!AL23</f>
        <v>9.44</v>
      </c>
      <c r="AL4">
        <f>'Normal gait variables'!AM23</f>
        <v>9.74</v>
      </c>
      <c r="AM4">
        <f>'Normal gait variables'!AN23</f>
        <v>10</v>
      </c>
      <c r="AN4">
        <f>'Normal gait variables'!AO23</f>
        <v>10.3</v>
      </c>
      <c r="AO4">
        <f>'Normal gait variables'!AP23</f>
        <v>10.6</v>
      </c>
      <c r="AP4">
        <f>'Normal gait variables'!AQ23</f>
        <v>10.9</v>
      </c>
      <c r="AQ4">
        <f>'Normal gait variables'!AR23</f>
        <v>11.2</v>
      </c>
      <c r="AR4">
        <f>'Normal gait variables'!AS23</f>
        <v>11.5</v>
      </c>
      <c r="AS4">
        <f>'Normal gait variables'!AT23</f>
        <v>11.7</v>
      </c>
      <c r="AT4">
        <f>'Normal gait variables'!AU23</f>
        <v>11.9</v>
      </c>
      <c r="AU4">
        <f>'Normal gait variables'!AV23</f>
        <v>12.1</v>
      </c>
      <c r="AV4">
        <f>'Normal gait variables'!AW23</f>
        <v>12.3</v>
      </c>
      <c r="AW4">
        <f>'Normal gait variables'!AX23</f>
        <v>12.3</v>
      </c>
      <c r="AX4">
        <f>'Normal gait variables'!AY23</f>
        <v>12.2</v>
      </c>
      <c r="AY4">
        <f>'Normal gait variables'!AZ23</f>
        <v>12</v>
      </c>
      <c r="AZ4">
        <f>'Normal gait variables'!BA23</f>
        <v>11.5</v>
      </c>
      <c r="BA4">
        <f>'Normal gait variables'!BB23</f>
        <v>10.8</v>
      </c>
      <c r="BB4">
        <f>'Normal gait variables'!BC23</f>
        <v>9.7799999999999994</v>
      </c>
      <c r="BC4">
        <f>'Normal gait variables'!BD23</f>
        <v>8.3800000000000008</v>
      </c>
      <c r="BD4">
        <f>'Normal gait variables'!BE23</f>
        <v>6.58</v>
      </c>
      <c r="BE4">
        <f>'Normal gait variables'!BF23</f>
        <v>4.37</v>
      </c>
      <c r="BF4">
        <f>'Normal gait variables'!BG23</f>
        <v>1.77</v>
      </c>
      <c r="BG4">
        <f>'Normal gait variables'!BH23</f>
        <v>-1.1299999999999999</v>
      </c>
      <c r="BH4">
        <f>'Normal gait variables'!BI23</f>
        <v>-4.24</v>
      </c>
      <c r="BI4">
        <f>'Normal gait variables'!BJ23</f>
        <v>-7.38</v>
      </c>
      <c r="BJ4">
        <f>'Normal gait variables'!BK23</f>
        <v>-10.4</v>
      </c>
      <c r="BK4">
        <f>'Normal gait variables'!BL23</f>
        <v>-13.1</v>
      </c>
      <c r="BL4">
        <f>'Normal gait variables'!BM23</f>
        <v>-15.4</v>
      </c>
      <c r="BM4">
        <f>'Normal gait variables'!BN23</f>
        <v>-17.100000000000001</v>
      </c>
      <c r="BN4">
        <f>'Normal gait variables'!BO23</f>
        <v>-18.100000000000001</v>
      </c>
      <c r="BO4">
        <f>'Normal gait variables'!BP23</f>
        <v>-18.5</v>
      </c>
      <c r="BP4">
        <f>'Normal gait variables'!BQ23</f>
        <v>-18.2</v>
      </c>
      <c r="BQ4">
        <f>'Normal gait variables'!BR23</f>
        <v>-17.5</v>
      </c>
      <c r="BR4">
        <f>'Normal gait variables'!BS23</f>
        <v>-16.3</v>
      </c>
      <c r="BS4">
        <f>'Normal gait variables'!BT23</f>
        <v>-14.8</v>
      </c>
      <c r="BT4">
        <f>'Normal gait variables'!BU23</f>
        <v>-13.2</v>
      </c>
      <c r="BU4">
        <f>'Normal gait variables'!BV23</f>
        <v>-11.5</v>
      </c>
      <c r="BV4">
        <f>'Normal gait variables'!BW23</f>
        <v>-9.7799999999999994</v>
      </c>
      <c r="BW4">
        <f>'Normal gait variables'!BX23</f>
        <v>-8.17</v>
      </c>
      <c r="BX4">
        <f>'Normal gait variables'!BY23</f>
        <v>-6.67</v>
      </c>
      <c r="BY4">
        <f>'Normal gait variables'!BZ23</f>
        <v>-5.32</v>
      </c>
      <c r="BZ4">
        <f>'Normal gait variables'!CA23</f>
        <v>-4.12</v>
      </c>
      <c r="CA4">
        <f>'Normal gait variables'!CB23</f>
        <v>-3.07</v>
      </c>
      <c r="CB4">
        <f>'Normal gait variables'!CC23</f>
        <v>-2.1800000000000002</v>
      </c>
      <c r="CC4">
        <f>'Normal gait variables'!CD23</f>
        <v>-1.43</v>
      </c>
      <c r="CD4">
        <f>'Normal gait variables'!CE23</f>
        <v>-0.84</v>
      </c>
      <c r="CE4">
        <f>'Normal gait variables'!CF23</f>
        <v>-0.38</v>
      </c>
      <c r="CF4">
        <f>'Normal gait variables'!CG23</f>
        <v>-6.7000000000000004E-2</v>
      </c>
      <c r="CG4">
        <f>'Normal gait variables'!CH23</f>
        <v>0.12</v>
      </c>
      <c r="CH4">
        <f>'Normal gait variables'!CI23</f>
        <v>0.18</v>
      </c>
      <c r="CI4">
        <f>'Normal gait variables'!CJ23</f>
        <v>0.15</v>
      </c>
      <c r="CJ4">
        <f>'Normal gait variables'!CK23</f>
        <v>4.1000000000000002E-2</v>
      </c>
      <c r="CK4">
        <f>'Normal gait variables'!CL23</f>
        <v>-0.12</v>
      </c>
      <c r="CL4">
        <f>'Normal gait variables'!CM23</f>
        <v>-0.28000000000000003</v>
      </c>
      <c r="CM4">
        <f>'Normal gait variables'!CN23</f>
        <v>-0.41</v>
      </c>
      <c r="CN4">
        <f>'Normal gait variables'!CO23</f>
        <v>-0.49</v>
      </c>
      <c r="CO4">
        <f>'Normal gait variables'!CP23</f>
        <v>-0.49</v>
      </c>
      <c r="CP4">
        <f>'Normal gait variables'!CQ23</f>
        <v>-0.39</v>
      </c>
      <c r="CQ4">
        <f>'Normal gait variables'!CR23</f>
        <v>-0.22</v>
      </c>
      <c r="CR4">
        <f>'Normal gait variables'!CS23</f>
        <v>-5.7000000000000002E-3</v>
      </c>
      <c r="CS4">
        <f>'Normal gait variables'!CT23</f>
        <v>0.21</v>
      </c>
      <c r="CT4">
        <f>'Normal gait variables'!CU23</f>
        <v>0.37</v>
      </c>
      <c r="CU4">
        <f>'Normal gait variables'!CV23</f>
        <v>0.41</v>
      </c>
      <c r="CV4">
        <f>'Normal gait variables'!CW23</f>
        <v>0.26</v>
      </c>
      <c r="CW4">
        <f>'Normal gait variables'!CX23</f>
        <v>-0.11</v>
      </c>
      <c r="CX4">
        <f>'Normal gait variables'!CY23</f>
        <v>-0.72</v>
      </c>
      <c r="CY4">
        <f>'Normal gait variables'!CZ23</f>
        <v>-1.54</v>
      </c>
      <c r="CZ4">
        <f>'Normal gait variables'!DA23</f>
        <v>-2.5299999999999998</v>
      </c>
      <c r="DA4">
        <f>'Normal gait variables'!DB23</f>
        <v>-3.6</v>
      </c>
    </row>
    <row r="5" spans="1:105" x14ac:dyDescent="0.2">
      <c r="A5" t="s">
        <v>0</v>
      </c>
      <c r="B5" t="s">
        <v>1</v>
      </c>
      <c r="C5">
        <v>20</v>
      </c>
      <c r="D5" s="3" t="s">
        <v>2</v>
      </c>
      <c r="E5">
        <f>'Normal gait variables'!F24</f>
        <v>1.47</v>
      </c>
      <c r="F5">
        <f>'Normal gait variables'!G24</f>
        <v>1.68</v>
      </c>
      <c r="G5">
        <f>'Normal gait variables'!H24</f>
        <v>1.91</v>
      </c>
      <c r="H5">
        <f>'Normal gait variables'!I24</f>
        <v>2.16</v>
      </c>
      <c r="I5">
        <f>'Normal gait variables'!J24</f>
        <v>2.42</v>
      </c>
      <c r="J5">
        <f>'Normal gait variables'!K24</f>
        <v>2.69</v>
      </c>
      <c r="K5">
        <f>'Normal gait variables'!L24</f>
        <v>2.96</v>
      </c>
      <c r="L5">
        <f>'Normal gait variables'!M24</f>
        <v>3.23</v>
      </c>
      <c r="M5">
        <f>'Normal gait variables'!N24</f>
        <v>3.48</v>
      </c>
      <c r="N5">
        <f>'Normal gait variables'!O24</f>
        <v>3.71</v>
      </c>
      <c r="O5">
        <f>'Normal gait variables'!P24</f>
        <v>3.9</v>
      </c>
      <c r="P5">
        <f>'Normal gait variables'!Q24</f>
        <v>4.07</v>
      </c>
      <c r="Q5">
        <f>'Normal gait variables'!R24</f>
        <v>4.1900000000000004</v>
      </c>
      <c r="R5">
        <f>'Normal gait variables'!S24</f>
        <v>4.26</v>
      </c>
      <c r="S5">
        <f>'Normal gait variables'!T24</f>
        <v>4.29</v>
      </c>
      <c r="T5">
        <f>'Normal gait variables'!U24</f>
        <v>4.2699999999999996</v>
      </c>
      <c r="U5">
        <f>'Normal gait variables'!V24</f>
        <v>4.2</v>
      </c>
      <c r="V5">
        <f>'Normal gait variables'!W24</f>
        <v>4.09</v>
      </c>
      <c r="W5">
        <f>'Normal gait variables'!X24</f>
        <v>3.93</v>
      </c>
      <c r="X5">
        <f>'Normal gait variables'!Y24</f>
        <v>3.74</v>
      </c>
      <c r="Y5">
        <f>'Normal gait variables'!Z24</f>
        <v>3.51</v>
      </c>
      <c r="Z5">
        <f>'Normal gait variables'!AA24</f>
        <v>3.26</v>
      </c>
      <c r="AA5">
        <f>'Normal gait variables'!AB24</f>
        <v>2.99</v>
      </c>
      <c r="AB5">
        <f>'Normal gait variables'!AC24</f>
        <v>2.7</v>
      </c>
      <c r="AC5">
        <f>'Normal gait variables'!AD24</f>
        <v>2.4</v>
      </c>
      <c r="AD5">
        <f>'Normal gait variables'!AE24</f>
        <v>2.11</v>
      </c>
      <c r="AE5">
        <f>'Normal gait variables'!AF24</f>
        <v>1.82</v>
      </c>
      <c r="AF5">
        <f>'Normal gait variables'!AG24</f>
        <v>1.54</v>
      </c>
      <c r="AG5">
        <f>'Normal gait variables'!AH24</f>
        <v>1.28</v>
      </c>
      <c r="AH5">
        <f>'Normal gait variables'!AI24</f>
        <v>1.04</v>
      </c>
      <c r="AI5">
        <f>'Normal gait variables'!AJ24</f>
        <v>0.82</v>
      </c>
      <c r="AJ5">
        <f>'Normal gait variables'!AK24</f>
        <v>0.63</v>
      </c>
      <c r="AK5">
        <f>'Normal gait variables'!AL24</f>
        <v>0.47</v>
      </c>
      <c r="AL5">
        <f>'Normal gait variables'!AM24</f>
        <v>0.34</v>
      </c>
      <c r="AM5">
        <f>'Normal gait variables'!AN24</f>
        <v>0.24</v>
      </c>
      <c r="AN5">
        <f>'Normal gait variables'!AO24</f>
        <v>0.16</v>
      </c>
      <c r="AO5">
        <f>'Normal gait variables'!AP24</f>
        <v>0.1</v>
      </c>
      <c r="AP5">
        <f>'Normal gait variables'!AQ24</f>
        <v>6.4000000000000001E-2</v>
      </c>
      <c r="AQ5">
        <f>'Normal gait variables'!AR24</f>
        <v>3.7999999999999999E-2</v>
      </c>
      <c r="AR5">
        <f>'Normal gait variables'!AS24</f>
        <v>0.02</v>
      </c>
      <c r="AS5">
        <f>'Normal gait variables'!AT24</f>
        <v>2.7000000000000001E-3</v>
      </c>
      <c r="AT5">
        <f>'Normal gait variables'!AU24</f>
        <v>-1.7000000000000001E-2</v>
      </c>
      <c r="AU5">
        <f>'Normal gait variables'!AV24</f>
        <v>-4.5999999999999999E-2</v>
      </c>
      <c r="AV5">
        <f>'Normal gait variables'!AW24</f>
        <v>-8.6999999999999994E-2</v>
      </c>
      <c r="AW5">
        <f>'Normal gait variables'!AX24</f>
        <v>-0.14000000000000001</v>
      </c>
      <c r="AX5">
        <f>'Normal gait variables'!AY24</f>
        <v>-0.22</v>
      </c>
      <c r="AY5">
        <f>'Normal gait variables'!AZ24</f>
        <v>-0.32</v>
      </c>
      <c r="AZ5">
        <f>'Normal gait variables'!BA24</f>
        <v>-0.44</v>
      </c>
      <c r="BA5">
        <f>'Normal gait variables'!BB24</f>
        <v>-0.59</v>
      </c>
      <c r="BB5">
        <f>'Normal gait variables'!BC24</f>
        <v>-0.76</v>
      </c>
      <c r="BC5">
        <f>'Normal gait variables'!BD24</f>
        <v>-0.95</v>
      </c>
      <c r="BD5">
        <f>'Normal gait variables'!BE24</f>
        <v>-1.17</v>
      </c>
      <c r="BE5">
        <f>'Normal gait variables'!BF24</f>
        <v>-1.41</v>
      </c>
      <c r="BF5">
        <f>'Normal gait variables'!BG24</f>
        <v>-1.66</v>
      </c>
      <c r="BG5">
        <f>'Normal gait variables'!BH24</f>
        <v>-1.92</v>
      </c>
      <c r="BH5">
        <f>'Normal gait variables'!BI24</f>
        <v>-2.19</v>
      </c>
      <c r="BI5">
        <f>'Normal gait variables'!BJ24</f>
        <v>-2.46</v>
      </c>
      <c r="BJ5">
        <f>'Normal gait variables'!BK24</f>
        <v>-2.73</v>
      </c>
      <c r="BK5">
        <f>'Normal gait variables'!BL24</f>
        <v>-2.98</v>
      </c>
      <c r="BL5">
        <f>'Normal gait variables'!BM24</f>
        <v>-3.2</v>
      </c>
      <c r="BM5">
        <f>'Normal gait variables'!BN24</f>
        <v>-3.4</v>
      </c>
      <c r="BN5">
        <f>'Normal gait variables'!BO24</f>
        <v>-3.57</v>
      </c>
      <c r="BO5">
        <f>'Normal gait variables'!BP24</f>
        <v>-3.69</v>
      </c>
      <c r="BP5">
        <f>'Normal gait variables'!BQ24</f>
        <v>-3.77</v>
      </c>
      <c r="BQ5">
        <f>'Normal gait variables'!BR24</f>
        <v>-3.8</v>
      </c>
      <c r="BR5">
        <f>'Normal gait variables'!BS24</f>
        <v>-3.78</v>
      </c>
      <c r="BS5">
        <f>'Normal gait variables'!BT24</f>
        <v>-3.72</v>
      </c>
      <c r="BT5">
        <f>'Normal gait variables'!BU24</f>
        <v>-3.61</v>
      </c>
      <c r="BU5">
        <f>'Normal gait variables'!BV24</f>
        <v>-3.45</v>
      </c>
      <c r="BV5">
        <f>'Normal gait variables'!BW24</f>
        <v>-3.26</v>
      </c>
      <c r="BW5">
        <f>'Normal gait variables'!BX24</f>
        <v>-3.03</v>
      </c>
      <c r="BX5">
        <f>'Normal gait variables'!BY24</f>
        <v>-2.77</v>
      </c>
      <c r="BY5">
        <f>'Normal gait variables'!BZ24</f>
        <v>-2.48</v>
      </c>
      <c r="BZ5">
        <f>'Normal gait variables'!CA24</f>
        <v>-2.1800000000000002</v>
      </c>
      <c r="CA5">
        <f>'Normal gait variables'!CB24</f>
        <v>-1.87</v>
      </c>
      <c r="CB5">
        <f>'Normal gait variables'!CC24</f>
        <v>-1.55</v>
      </c>
      <c r="CC5">
        <f>'Normal gait variables'!CD24</f>
        <v>-1.24</v>
      </c>
      <c r="CD5">
        <f>'Normal gait variables'!CE24</f>
        <v>-0.93</v>
      </c>
      <c r="CE5">
        <f>'Normal gait variables'!CF24</f>
        <v>-0.64</v>
      </c>
      <c r="CF5">
        <f>'Normal gait variables'!CG24</f>
        <v>-0.37</v>
      </c>
      <c r="CG5">
        <f>'Normal gait variables'!CH24</f>
        <v>-0.13</v>
      </c>
      <c r="CH5">
        <f>'Normal gait variables'!CI24</f>
        <v>8.5999999999999993E-2</v>
      </c>
      <c r="CI5">
        <f>'Normal gait variables'!CJ24</f>
        <v>0.27</v>
      </c>
      <c r="CJ5">
        <f>'Normal gait variables'!CK24</f>
        <v>0.42</v>
      </c>
      <c r="CK5">
        <f>'Normal gait variables'!CL24</f>
        <v>0.55000000000000004</v>
      </c>
      <c r="CL5">
        <f>'Normal gait variables'!CM24</f>
        <v>0.64</v>
      </c>
      <c r="CM5">
        <f>'Normal gait variables'!CN24</f>
        <v>0.7</v>
      </c>
      <c r="CN5">
        <f>'Normal gait variables'!CO24</f>
        <v>0.75</v>
      </c>
      <c r="CO5">
        <f>'Normal gait variables'!CP24</f>
        <v>0.77</v>
      </c>
      <c r="CP5">
        <f>'Normal gait variables'!CQ24</f>
        <v>0.78</v>
      </c>
      <c r="CQ5">
        <f>'Normal gait variables'!CR24</f>
        <v>0.79</v>
      </c>
      <c r="CR5">
        <f>'Normal gait variables'!CS24</f>
        <v>0.8</v>
      </c>
      <c r="CS5">
        <f>'Normal gait variables'!CT24</f>
        <v>0.81</v>
      </c>
      <c r="CT5">
        <f>'Normal gait variables'!CU24</f>
        <v>0.83</v>
      </c>
      <c r="CU5">
        <f>'Normal gait variables'!CV24</f>
        <v>0.87</v>
      </c>
      <c r="CV5">
        <f>'Normal gait variables'!CW24</f>
        <v>0.93</v>
      </c>
      <c r="CW5">
        <f>'Normal gait variables'!CX24</f>
        <v>1.01</v>
      </c>
      <c r="CX5">
        <f>'Normal gait variables'!CY24</f>
        <v>1.1200000000000001</v>
      </c>
      <c r="CY5">
        <f>'Normal gait variables'!CZ24</f>
        <v>1.25</v>
      </c>
      <c r="CZ5">
        <f>'Normal gait variables'!DA24</f>
        <v>1.42</v>
      </c>
      <c r="DA5">
        <f>'Normal gait variables'!DB24</f>
        <v>1.61</v>
      </c>
    </row>
    <row r="6" spans="1:105" x14ac:dyDescent="0.2">
      <c r="A6" t="s">
        <v>0</v>
      </c>
      <c r="B6" t="s">
        <v>3</v>
      </c>
      <c r="C6">
        <v>20</v>
      </c>
      <c r="D6" s="3" t="s">
        <v>2</v>
      </c>
      <c r="E6">
        <f>'Normal gait variables'!F25</f>
        <v>-1.5</v>
      </c>
      <c r="F6">
        <f>'Normal gait variables'!G25</f>
        <v>-1.03</v>
      </c>
      <c r="G6">
        <f>'Normal gait variables'!H25</f>
        <v>-0.52</v>
      </c>
      <c r="H6">
        <f>'Normal gait variables'!I25</f>
        <v>3.2000000000000001E-2</v>
      </c>
      <c r="I6">
        <f>'Normal gait variables'!J25</f>
        <v>0.61</v>
      </c>
      <c r="J6">
        <f>'Normal gait variables'!K25</f>
        <v>1.2</v>
      </c>
      <c r="K6">
        <f>'Normal gait variables'!L25</f>
        <v>1.79</v>
      </c>
      <c r="L6">
        <f>'Normal gait variables'!M25</f>
        <v>2.37</v>
      </c>
      <c r="M6">
        <f>'Normal gait variables'!N25</f>
        <v>2.93</v>
      </c>
      <c r="N6">
        <f>'Normal gait variables'!O25</f>
        <v>3.45</v>
      </c>
      <c r="O6">
        <f>'Normal gait variables'!P25</f>
        <v>3.93</v>
      </c>
      <c r="P6">
        <f>'Normal gait variables'!Q25</f>
        <v>4.3499999999999996</v>
      </c>
      <c r="Q6">
        <f>'Normal gait variables'!R25</f>
        <v>4.7300000000000004</v>
      </c>
      <c r="R6">
        <f>'Normal gait variables'!S25</f>
        <v>5.04</v>
      </c>
      <c r="S6">
        <f>'Normal gait variables'!T25</f>
        <v>5.29</v>
      </c>
      <c r="T6">
        <f>'Normal gait variables'!U25</f>
        <v>5.47</v>
      </c>
      <c r="U6">
        <f>'Normal gait variables'!V25</f>
        <v>5.59</v>
      </c>
      <c r="V6">
        <f>'Normal gait variables'!W25</f>
        <v>5.65</v>
      </c>
      <c r="W6">
        <f>'Normal gait variables'!X25</f>
        <v>5.65</v>
      </c>
      <c r="X6">
        <f>'Normal gait variables'!Y25</f>
        <v>5.61</v>
      </c>
      <c r="Y6">
        <f>'Normal gait variables'!Z25</f>
        <v>5.53</v>
      </c>
      <c r="Z6">
        <f>'Normal gait variables'!AA25</f>
        <v>5.42</v>
      </c>
      <c r="AA6">
        <f>'Normal gait variables'!AB25</f>
        <v>5.29</v>
      </c>
      <c r="AB6">
        <f>'Normal gait variables'!AC25</f>
        <v>5.14</v>
      </c>
      <c r="AC6">
        <f>'Normal gait variables'!AD25</f>
        <v>4.9800000000000004</v>
      </c>
      <c r="AD6">
        <f>'Normal gait variables'!AE25</f>
        <v>4.8099999999999996</v>
      </c>
      <c r="AE6">
        <f>'Normal gait variables'!AF25</f>
        <v>4.6500000000000004</v>
      </c>
      <c r="AF6">
        <f>'Normal gait variables'!AG25</f>
        <v>4.49</v>
      </c>
      <c r="AG6">
        <f>'Normal gait variables'!AH25</f>
        <v>4.34</v>
      </c>
      <c r="AH6">
        <f>'Normal gait variables'!AI25</f>
        <v>4.2</v>
      </c>
      <c r="AI6">
        <f>'Normal gait variables'!AJ25</f>
        <v>4.07</v>
      </c>
      <c r="AJ6">
        <f>'Normal gait variables'!AK25</f>
        <v>3.96</v>
      </c>
      <c r="AK6">
        <f>'Normal gait variables'!AL25</f>
        <v>3.86</v>
      </c>
      <c r="AL6">
        <f>'Normal gait variables'!AM25</f>
        <v>3.77</v>
      </c>
      <c r="AM6">
        <f>'Normal gait variables'!AN25</f>
        <v>3.69</v>
      </c>
      <c r="AN6">
        <f>'Normal gait variables'!AO25</f>
        <v>3.63</v>
      </c>
      <c r="AO6">
        <f>'Normal gait variables'!AP25</f>
        <v>3.56</v>
      </c>
      <c r="AP6">
        <f>'Normal gait variables'!AQ25</f>
        <v>3.49</v>
      </c>
      <c r="AQ6">
        <f>'Normal gait variables'!AR25</f>
        <v>3.42</v>
      </c>
      <c r="AR6">
        <f>'Normal gait variables'!AS25</f>
        <v>3.33</v>
      </c>
      <c r="AS6">
        <f>'Normal gait variables'!AT25</f>
        <v>3.22</v>
      </c>
      <c r="AT6">
        <f>'Normal gait variables'!AU25</f>
        <v>3.09</v>
      </c>
      <c r="AU6">
        <f>'Normal gait variables'!AV25</f>
        <v>2.93</v>
      </c>
      <c r="AV6">
        <f>'Normal gait variables'!AW25</f>
        <v>2.74</v>
      </c>
      <c r="AW6">
        <f>'Normal gait variables'!AX25</f>
        <v>2.5299999999999998</v>
      </c>
      <c r="AX6">
        <f>'Normal gait variables'!AY25</f>
        <v>2.2799999999999998</v>
      </c>
      <c r="AY6">
        <f>'Normal gait variables'!AZ25</f>
        <v>2</v>
      </c>
      <c r="AZ6">
        <f>'Normal gait variables'!BA25</f>
        <v>1.68</v>
      </c>
      <c r="BA6">
        <f>'Normal gait variables'!BB25</f>
        <v>1.33</v>
      </c>
      <c r="BB6">
        <f>'Normal gait variables'!BC25</f>
        <v>0.94</v>
      </c>
      <c r="BC6">
        <f>'Normal gait variables'!BD25</f>
        <v>0.52</v>
      </c>
      <c r="BD6">
        <f>'Normal gait variables'!BE25</f>
        <v>7.0000000000000007E-2</v>
      </c>
      <c r="BE6">
        <f>'Normal gait variables'!BF25</f>
        <v>-0.42</v>
      </c>
      <c r="BF6">
        <f>'Normal gait variables'!BG25</f>
        <v>-0.93</v>
      </c>
      <c r="BG6">
        <f>'Normal gait variables'!BH25</f>
        <v>-1.48</v>
      </c>
      <c r="BH6">
        <f>'Normal gait variables'!BI25</f>
        <v>-2.0299999999999998</v>
      </c>
      <c r="BI6">
        <f>'Normal gait variables'!BJ25</f>
        <v>-2.6</v>
      </c>
      <c r="BJ6">
        <f>'Normal gait variables'!BK25</f>
        <v>-3.16</v>
      </c>
      <c r="BK6">
        <f>'Normal gait variables'!BL25</f>
        <v>-3.7</v>
      </c>
      <c r="BL6">
        <f>'Normal gait variables'!BM25</f>
        <v>-4.2</v>
      </c>
      <c r="BM6">
        <f>'Normal gait variables'!BN25</f>
        <v>-4.66</v>
      </c>
      <c r="BN6">
        <f>'Normal gait variables'!BO25</f>
        <v>-5.04</v>
      </c>
      <c r="BO6">
        <f>'Normal gait variables'!BP25</f>
        <v>-5.35</v>
      </c>
      <c r="BP6">
        <f>'Normal gait variables'!BQ25</f>
        <v>-5.58</v>
      </c>
      <c r="BQ6">
        <f>'Normal gait variables'!BR25</f>
        <v>-5.72</v>
      </c>
      <c r="BR6">
        <f>'Normal gait variables'!BS25</f>
        <v>-5.77</v>
      </c>
      <c r="BS6">
        <f>'Normal gait variables'!BT25</f>
        <v>-5.74</v>
      </c>
      <c r="BT6">
        <f>'Normal gait variables'!BU25</f>
        <v>-5.63</v>
      </c>
      <c r="BU6">
        <f>'Normal gait variables'!BV25</f>
        <v>-5.44</v>
      </c>
      <c r="BV6">
        <f>'Normal gait variables'!BW25</f>
        <v>-5.19</v>
      </c>
      <c r="BW6">
        <f>'Normal gait variables'!BX25</f>
        <v>-4.8899999999999997</v>
      </c>
      <c r="BX6">
        <f>'Normal gait variables'!BY25</f>
        <v>-4.55</v>
      </c>
      <c r="BY6">
        <f>'Normal gait variables'!BZ25</f>
        <v>-4.1900000000000004</v>
      </c>
      <c r="BZ6">
        <f>'Normal gait variables'!CA25</f>
        <v>-3.82</v>
      </c>
      <c r="CA6">
        <f>'Normal gait variables'!CB25</f>
        <v>-3.44</v>
      </c>
      <c r="CB6">
        <f>'Normal gait variables'!CC25</f>
        <v>-3.09</v>
      </c>
      <c r="CC6">
        <f>'Normal gait variables'!CD25</f>
        <v>-2.76</v>
      </c>
      <c r="CD6">
        <f>'Normal gait variables'!CE25</f>
        <v>-2.46</v>
      </c>
      <c r="CE6">
        <f>'Normal gait variables'!CF25</f>
        <v>-2.21</v>
      </c>
      <c r="CF6">
        <f>'Normal gait variables'!CG25</f>
        <v>-2</v>
      </c>
      <c r="CG6">
        <f>'Normal gait variables'!CH25</f>
        <v>-1.84</v>
      </c>
      <c r="CH6">
        <f>'Normal gait variables'!CI25</f>
        <v>-1.72</v>
      </c>
      <c r="CI6">
        <f>'Normal gait variables'!CJ25</f>
        <v>-1.66</v>
      </c>
      <c r="CJ6">
        <f>'Normal gait variables'!CK25</f>
        <v>-1.63</v>
      </c>
      <c r="CK6">
        <f>'Normal gait variables'!CL25</f>
        <v>-1.65</v>
      </c>
      <c r="CL6">
        <f>'Normal gait variables'!CM25</f>
        <v>-1.7</v>
      </c>
      <c r="CM6">
        <f>'Normal gait variables'!CN25</f>
        <v>-1.78</v>
      </c>
      <c r="CN6">
        <f>'Normal gait variables'!CO25</f>
        <v>-1.89</v>
      </c>
      <c r="CO6">
        <f>'Normal gait variables'!CP25</f>
        <v>-2.0099999999999998</v>
      </c>
      <c r="CP6">
        <f>'Normal gait variables'!CQ25</f>
        <v>-2.14</v>
      </c>
      <c r="CQ6">
        <f>'Normal gait variables'!CR25</f>
        <v>-2.27</v>
      </c>
      <c r="CR6">
        <f>'Normal gait variables'!CS25</f>
        <v>-2.38</v>
      </c>
      <c r="CS6">
        <f>'Normal gait variables'!CT25</f>
        <v>-2.46</v>
      </c>
      <c r="CT6">
        <f>'Normal gait variables'!CU25</f>
        <v>-2.48</v>
      </c>
      <c r="CU6">
        <f>'Normal gait variables'!CV25</f>
        <v>-2.4500000000000002</v>
      </c>
      <c r="CV6">
        <f>'Normal gait variables'!CW25</f>
        <v>-2.34</v>
      </c>
      <c r="CW6">
        <f>'Normal gait variables'!CX25</f>
        <v>-2.17</v>
      </c>
      <c r="CX6">
        <f>'Normal gait variables'!CY25</f>
        <v>-1.92</v>
      </c>
      <c r="CY6">
        <f>'Normal gait variables'!CZ25</f>
        <v>-1.61</v>
      </c>
      <c r="CZ6">
        <f>'Normal gait variables'!DA25</f>
        <v>-1.23</v>
      </c>
      <c r="DA6">
        <f>'Normal gait variables'!DB25</f>
        <v>-0.8</v>
      </c>
    </row>
    <row r="7" spans="1:105" x14ac:dyDescent="0.2">
      <c r="A7" t="s">
        <v>0</v>
      </c>
      <c r="B7" t="s">
        <v>4</v>
      </c>
      <c r="C7">
        <v>20</v>
      </c>
      <c r="D7" s="3" t="s">
        <v>2</v>
      </c>
      <c r="E7">
        <f>'Normal gait variables'!F26</f>
        <v>-1.6</v>
      </c>
      <c r="F7">
        <f>'Normal gait variables'!G26</f>
        <v>-1.72</v>
      </c>
      <c r="G7">
        <f>'Normal gait variables'!H26</f>
        <v>-1.81</v>
      </c>
      <c r="H7">
        <f>'Normal gait variables'!I26</f>
        <v>-1.85</v>
      </c>
      <c r="I7">
        <f>'Normal gait variables'!J26</f>
        <v>-1.82</v>
      </c>
      <c r="J7">
        <f>'Normal gait variables'!K26</f>
        <v>-1.7</v>
      </c>
      <c r="K7">
        <f>'Normal gait variables'!L26</f>
        <v>-1.51</v>
      </c>
      <c r="L7">
        <f>'Normal gait variables'!M26</f>
        <v>-1.26</v>
      </c>
      <c r="M7">
        <f>'Normal gait variables'!N26</f>
        <v>-1</v>
      </c>
      <c r="N7">
        <f>'Normal gait variables'!O26</f>
        <v>-0.77</v>
      </c>
      <c r="O7">
        <f>'Normal gait variables'!P26</f>
        <v>-0.6</v>
      </c>
      <c r="P7">
        <f>'Normal gait variables'!Q26</f>
        <v>-0.51</v>
      </c>
      <c r="Q7">
        <f>'Normal gait variables'!R26</f>
        <v>-0.5</v>
      </c>
      <c r="R7">
        <f>'Normal gait variables'!S26</f>
        <v>-0.56000000000000005</v>
      </c>
      <c r="S7">
        <f>'Normal gait variables'!T26</f>
        <v>-0.67</v>
      </c>
      <c r="T7">
        <f>'Normal gait variables'!U26</f>
        <v>-0.8</v>
      </c>
      <c r="U7">
        <f>'Normal gait variables'!V26</f>
        <v>-0.92</v>
      </c>
      <c r="V7">
        <f>'Normal gait variables'!W26</f>
        <v>-1.02</v>
      </c>
      <c r="W7">
        <f>'Normal gait variables'!X26</f>
        <v>-1.0900000000000001</v>
      </c>
      <c r="X7">
        <f>'Normal gait variables'!Y26</f>
        <v>-1.1399999999999999</v>
      </c>
      <c r="Y7">
        <f>'Normal gait variables'!Z26</f>
        <v>-1.17</v>
      </c>
      <c r="Z7">
        <f>'Normal gait variables'!AA26</f>
        <v>-1.19</v>
      </c>
      <c r="AA7">
        <f>'Normal gait variables'!AB26</f>
        <v>-1.2</v>
      </c>
      <c r="AB7">
        <f>'Normal gait variables'!AC26</f>
        <v>-1.21</v>
      </c>
      <c r="AC7">
        <f>'Normal gait variables'!AD26</f>
        <v>-1.21</v>
      </c>
      <c r="AD7">
        <f>'Normal gait variables'!AE26</f>
        <v>-1.21</v>
      </c>
      <c r="AE7">
        <f>'Normal gait variables'!AF26</f>
        <v>-1.21</v>
      </c>
      <c r="AF7">
        <f>'Normal gait variables'!AG26</f>
        <v>-1.2</v>
      </c>
      <c r="AG7">
        <f>'Normal gait variables'!AH26</f>
        <v>-1.19</v>
      </c>
      <c r="AH7">
        <f>'Normal gait variables'!AI26</f>
        <v>-1.17</v>
      </c>
      <c r="AI7">
        <f>'Normal gait variables'!AJ26</f>
        <v>-1.1499999999999999</v>
      </c>
      <c r="AJ7">
        <f>'Normal gait variables'!AK26</f>
        <v>-1.1200000000000001</v>
      </c>
      <c r="AK7">
        <f>'Normal gait variables'!AL26</f>
        <v>-1.1000000000000001</v>
      </c>
      <c r="AL7">
        <f>'Normal gait variables'!AM26</f>
        <v>-1.08</v>
      </c>
      <c r="AM7">
        <f>'Normal gait variables'!AN26</f>
        <v>-1.06</v>
      </c>
      <c r="AN7">
        <f>'Normal gait variables'!AO26</f>
        <v>-1.05</v>
      </c>
      <c r="AO7">
        <f>'Normal gait variables'!AP26</f>
        <v>-1.04</v>
      </c>
      <c r="AP7">
        <f>'Normal gait variables'!AQ26</f>
        <v>-1.04</v>
      </c>
      <c r="AQ7">
        <f>'Normal gait variables'!AR26</f>
        <v>-1.05</v>
      </c>
      <c r="AR7">
        <f>'Normal gait variables'!AS26</f>
        <v>-1.06</v>
      </c>
      <c r="AS7">
        <f>'Normal gait variables'!AT26</f>
        <v>-1.08</v>
      </c>
      <c r="AT7">
        <f>'Normal gait variables'!AU26</f>
        <v>-1.1000000000000001</v>
      </c>
      <c r="AU7">
        <f>'Normal gait variables'!AV26</f>
        <v>-1.1299999999999999</v>
      </c>
      <c r="AV7">
        <f>'Normal gait variables'!AW26</f>
        <v>-1.1499999999999999</v>
      </c>
      <c r="AW7">
        <f>'Normal gait variables'!AX26</f>
        <v>-1.18</v>
      </c>
      <c r="AX7">
        <f>'Normal gait variables'!AY26</f>
        <v>-1.21</v>
      </c>
      <c r="AY7">
        <f>'Normal gait variables'!AZ26</f>
        <v>-1.23</v>
      </c>
      <c r="AZ7">
        <f>'Normal gait variables'!BA26</f>
        <v>-1.24</v>
      </c>
      <c r="BA7">
        <f>'Normal gait variables'!BB26</f>
        <v>-1.24</v>
      </c>
      <c r="BB7">
        <f>'Normal gait variables'!BC26</f>
        <v>-1.22</v>
      </c>
      <c r="BC7">
        <f>'Normal gait variables'!BD26</f>
        <v>-1.17</v>
      </c>
      <c r="BD7">
        <f>'Normal gait variables'!BE26</f>
        <v>-1.08</v>
      </c>
      <c r="BE7">
        <f>'Normal gait variables'!BF26</f>
        <v>-0.94</v>
      </c>
      <c r="BF7">
        <f>'Normal gait variables'!BG26</f>
        <v>-0.76</v>
      </c>
      <c r="BG7">
        <f>'Normal gait variables'!BH26</f>
        <v>-0.51</v>
      </c>
      <c r="BH7">
        <f>'Normal gait variables'!BI26</f>
        <v>-0.22</v>
      </c>
      <c r="BI7">
        <f>'Normal gait variables'!BJ26</f>
        <v>0.1</v>
      </c>
      <c r="BJ7">
        <f>'Normal gait variables'!BK26</f>
        <v>0.41</v>
      </c>
      <c r="BK7">
        <f>'Normal gait variables'!BL26</f>
        <v>0.66</v>
      </c>
      <c r="BL7">
        <f>'Normal gait variables'!BM26</f>
        <v>0.81</v>
      </c>
      <c r="BM7">
        <f>'Normal gait variables'!BN26</f>
        <v>0.81</v>
      </c>
      <c r="BN7">
        <f>'Normal gait variables'!BO26</f>
        <v>0.63</v>
      </c>
      <c r="BO7">
        <f>'Normal gait variables'!BP26</f>
        <v>0.26</v>
      </c>
      <c r="BP7">
        <f>'Normal gait variables'!BQ26</f>
        <v>-0.28999999999999998</v>
      </c>
      <c r="BQ7">
        <f>'Normal gait variables'!BR26</f>
        <v>-0.97</v>
      </c>
      <c r="BR7">
        <f>'Normal gait variables'!BS26</f>
        <v>-1.72</v>
      </c>
      <c r="BS7">
        <f>'Normal gait variables'!BT26</f>
        <v>-2.4700000000000002</v>
      </c>
      <c r="BT7">
        <f>'Normal gait variables'!BU26</f>
        <v>-3.14</v>
      </c>
      <c r="BU7">
        <f>'Normal gait variables'!BV26</f>
        <v>-3.68</v>
      </c>
      <c r="BV7">
        <f>'Normal gait variables'!BW26</f>
        <v>-4.03</v>
      </c>
      <c r="BW7">
        <f>'Normal gait variables'!BX26</f>
        <v>-4.16</v>
      </c>
      <c r="BX7">
        <f>'Normal gait variables'!BY26</f>
        <v>-4.08</v>
      </c>
      <c r="BY7">
        <f>'Normal gait variables'!BZ26</f>
        <v>-3.81</v>
      </c>
      <c r="BZ7">
        <f>'Normal gait variables'!CA26</f>
        <v>-3.36</v>
      </c>
      <c r="CA7">
        <f>'Normal gait variables'!CB26</f>
        <v>-2.79</v>
      </c>
      <c r="CB7">
        <f>'Normal gait variables'!CC26</f>
        <v>-2.14</v>
      </c>
      <c r="CC7">
        <f>'Normal gait variables'!CD26</f>
        <v>-1.45</v>
      </c>
      <c r="CD7">
        <f>'Normal gait variables'!CE26</f>
        <v>-0.77</v>
      </c>
      <c r="CE7">
        <f>'Normal gait variables'!CF26</f>
        <v>-0.15</v>
      </c>
      <c r="CF7">
        <f>'Normal gait variables'!CG26</f>
        <v>0.37</v>
      </c>
      <c r="CG7">
        <f>'Normal gait variables'!CH26</f>
        <v>0.75</v>
      </c>
      <c r="CH7">
        <f>'Normal gait variables'!CI26</f>
        <v>0.97</v>
      </c>
      <c r="CI7">
        <f>'Normal gait variables'!CJ26</f>
        <v>1.01</v>
      </c>
      <c r="CJ7">
        <f>'Normal gait variables'!CK26</f>
        <v>0.87</v>
      </c>
      <c r="CK7">
        <f>'Normal gait variables'!CL26</f>
        <v>0.56000000000000005</v>
      </c>
      <c r="CL7">
        <f>'Normal gait variables'!CM26</f>
        <v>0.13</v>
      </c>
      <c r="CM7">
        <f>'Normal gait variables'!CN26</f>
        <v>-0.35</v>
      </c>
      <c r="CN7">
        <f>'Normal gait variables'!CO26</f>
        <v>-0.82</v>
      </c>
      <c r="CO7">
        <f>'Normal gait variables'!CP26</f>
        <v>-1.2</v>
      </c>
      <c r="CP7">
        <f>'Normal gait variables'!CQ26</f>
        <v>-1.46</v>
      </c>
      <c r="CQ7">
        <f>'Normal gait variables'!CR26</f>
        <v>-1.56</v>
      </c>
      <c r="CR7">
        <f>'Normal gait variables'!CS26</f>
        <v>-1.53</v>
      </c>
      <c r="CS7">
        <f>'Normal gait variables'!CT26</f>
        <v>-1.41</v>
      </c>
      <c r="CT7">
        <f>'Normal gait variables'!CU26</f>
        <v>-1.24</v>
      </c>
      <c r="CU7">
        <f>'Normal gait variables'!CV26</f>
        <v>-1.08</v>
      </c>
      <c r="CV7">
        <f>'Normal gait variables'!CW26</f>
        <v>-0.97</v>
      </c>
      <c r="CW7">
        <f>'Normal gait variables'!CX26</f>
        <v>-0.92</v>
      </c>
      <c r="CX7">
        <f>'Normal gait variables'!CY26</f>
        <v>-0.95</v>
      </c>
      <c r="CY7">
        <f>'Normal gait variables'!CZ26</f>
        <v>-1.03</v>
      </c>
      <c r="CZ7">
        <f>'Normal gait variables'!DA26</f>
        <v>-1.1499999999999999</v>
      </c>
      <c r="DA7">
        <f>'Normal gait variables'!DB26</f>
        <v>-1.27</v>
      </c>
    </row>
    <row r="8" spans="1:105" x14ac:dyDescent="0.2">
      <c r="A8" t="s">
        <v>0</v>
      </c>
      <c r="B8" t="s">
        <v>1</v>
      </c>
      <c r="C8">
        <v>20</v>
      </c>
      <c r="D8" s="3" t="s">
        <v>2</v>
      </c>
      <c r="E8">
        <f>'Normal gait variables'!F27</f>
        <v>7.66</v>
      </c>
      <c r="F8">
        <f>'Normal gait variables'!G27</f>
        <v>7.61</v>
      </c>
      <c r="G8">
        <f>'Normal gait variables'!H27</f>
        <v>7.51</v>
      </c>
      <c r="H8">
        <f>'Normal gait variables'!I27</f>
        <v>7.38</v>
      </c>
      <c r="I8">
        <f>'Normal gait variables'!J27</f>
        <v>7.22</v>
      </c>
      <c r="J8">
        <f>'Normal gait variables'!K27</f>
        <v>7.04</v>
      </c>
      <c r="K8">
        <f>'Normal gait variables'!L27</f>
        <v>6.84</v>
      </c>
      <c r="L8">
        <f>'Normal gait variables'!M27</f>
        <v>6.65</v>
      </c>
      <c r="M8">
        <f>'Normal gait variables'!N27</f>
        <v>6.45</v>
      </c>
      <c r="N8">
        <f>'Normal gait variables'!O27</f>
        <v>6.26</v>
      </c>
      <c r="O8">
        <f>'Normal gait variables'!P27</f>
        <v>6.09</v>
      </c>
      <c r="P8">
        <f>'Normal gait variables'!Q27</f>
        <v>5.93</v>
      </c>
      <c r="Q8">
        <f>'Normal gait variables'!R27</f>
        <v>5.79</v>
      </c>
      <c r="R8">
        <f>'Normal gait variables'!S27</f>
        <v>5.66</v>
      </c>
      <c r="S8">
        <f>'Normal gait variables'!T27</f>
        <v>5.55</v>
      </c>
      <c r="T8">
        <f>'Normal gait variables'!U27</f>
        <v>5.45</v>
      </c>
      <c r="U8">
        <f>'Normal gait variables'!V27</f>
        <v>5.35</v>
      </c>
      <c r="V8">
        <f>'Normal gait variables'!W27</f>
        <v>5.25</v>
      </c>
      <c r="W8">
        <f>'Normal gait variables'!X27</f>
        <v>5.15</v>
      </c>
      <c r="X8">
        <f>'Normal gait variables'!Y27</f>
        <v>5.04</v>
      </c>
      <c r="Y8">
        <f>'Normal gait variables'!Z27</f>
        <v>4.92</v>
      </c>
      <c r="Z8">
        <f>'Normal gait variables'!AA27</f>
        <v>4.78</v>
      </c>
      <c r="AA8">
        <f>'Normal gait variables'!AB27</f>
        <v>4.62</v>
      </c>
      <c r="AB8">
        <f>'Normal gait variables'!AC27</f>
        <v>4.43</v>
      </c>
      <c r="AC8">
        <f>'Normal gait variables'!AD27</f>
        <v>4.22</v>
      </c>
      <c r="AD8">
        <f>'Normal gait variables'!AE27</f>
        <v>3.97</v>
      </c>
      <c r="AE8">
        <f>'Normal gait variables'!AF27</f>
        <v>3.7</v>
      </c>
      <c r="AF8">
        <f>'Normal gait variables'!AG27</f>
        <v>3.39</v>
      </c>
      <c r="AG8">
        <f>'Normal gait variables'!AH27</f>
        <v>3.06</v>
      </c>
      <c r="AH8">
        <f>'Normal gait variables'!AI27</f>
        <v>2.69</v>
      </c>
      <c r="AI8">
        <f>'Normal gait variables'!AJ27</f>
        <v>2.29</v>
      </c>
      <c r="AJ8">
        <f>'Normal gait variables'!AK27</f>
        <v>1.87</v>
      </c>
      <c r="AK8">
        <f>'Normal gait variables'!AL27</f>
        <v>1.42</v>
      </c>
      <c r="AL8">
        <f>'Normal gait variables'!AM27</f>
        <v>0.95</v>
      </c>
      <c r="AM8">
        <f>'Normal gait variables'!AN27</f>
        <v>0.46</v>
      </c>
      <c r="AN8">
        <f>'Normal gait variables'!AO27</f>
        <v>-0.03</v>
      </c>
      <c r="AO8">
        <f>'Normal gait variables'!AP27</f>
        <v>-0.53</v>
      </c>
      <c r="AP8">
        <f>'Normal gait variables'!AQ27</f>
        <v>-1.02</v>
      </c>
      <c r="AQ8">
        <f>'Normal gait variables'!AR27</f>
        <v>-1.51</v>
      </c>
      <c r="AR8">
        <f>'Normal gait variables'!AS27</f>
        <v>-1.98</v>
      </c>
      <c r="AS8">
        <f>'Normal gait variables'!AT27</f>
        <v>-2.4300000000000002</v>
      </c>
      <c r="AT8">
        <f>'Normal gait variables'!AU27</f>
        <v>-2.84</v>
      </c>
      <c r="AU8">
        <f>'Normal gait variables'!AV27</f>
        <v>-3.22</v>
      </c>
      <c r="AV8">
        <f>'Normal gait variables'!AW27</f>
        <v>-3.56</v>
      </c>
      <c r="AW8">
        <f>'Normal gait variables'!AX27</f>
        <v>-3.85</v>
      </c>
      <c r="AX8">
        <f>'Normal gait variables'!AY27</f>
        <v>-4.0999999999999996</v>
      </c>
      <c r="AY8">
        <f>'Normal gait variables'!AZ27</f>
        <v>-4.29</v>
      </c>
      <c r="AZ8">
        <f>'Normal gait variables'!BA27</f>
        <v>-4.43</v>
      </c>
      <c r="BA8">
        <f>'Normal gait variables'!BB27</f>
        <v>-4.51</v>
      </c>
      <c r="BB8">
        <f>'Normal gait variables'!BC27</f>
        <v>-4.55</v>
      </c>
      <c r="BC8">
        <f>'Normal gait variables'!BD27</f>
        <v>-4.54</v>
      </c>
      <c r="BD8">
        <f>'Normal gait variables'!BE27</f>
        <v>-4.4800000000000004</v>
      </c>
      <c r="BE8">
        <f>'Normal gait variables'!BF27</f>
        <v>-4.3899999999999997</v>
      </c>
      <c r="BF8">
        <f>'Normal gait variables'!BG27</f>
        <v>-4.28</v>
      </c>
      <c r="BG8">
        <f>'Normal gait variables'!BH27</f>
        <v>-4.13</v>
      </c>
      <c r="BH8">
        <f>'Normal gait variables'!BI27</f>
        <v>-3.98</v>
      </c>
      <c r="BI8">
        <f>'Normal gait variables'!BJ27</f>
        <v>-3.82</v>
      </c>
      <c r="BJ8">
        <f>'Normal gait variables'!BK27</f>
        <v>-3.65</v>
      </c>
      <c r="BK8">
        <f>'Normal gait variables'!BL27</f>
        <v>-3.5</v>
      </c>
      <c r="BL8">
        <f>'Normal gait variables'!BM27</f>
        <v>-3.35</v>
      </c>
      <c r="BM8">
        <f>'Normal gait variables'!BN27</f>
        <v>-3.22</v>
      </c>
      <c r="BN8">
        <f>'Normal gait variables'!BO27</f>
        <v>-3.1</v>
      </c>
      <c r="BO8">
        <f>'Normal gait variables'!BP27</f>
        <v>-3</v>
      </c>
      <c r="BP8">
        <f>'Normal gait variables'!BQ27</f>
        <v>-2.9</v>
      </c>
      <c r="BQ8">
        <f>'Normal gait variables'!BR27</f>
        <v>-2.82</v>
      </c>
      <c r="BR8">
        <f>'Normal gait variables'!BS27</f>
        <v>-2.75</v>
      </c>
      <c r="BS8">
        <f>'Normal gait variables'!BT27</f>
        <v>-2.67</v>
      </c>
      <c r="BT8">
        <f>'Normal gait variables'!BU27</f>
        <v>-2.6</v>
      </c>
      <c r="BU8">
        <f>'Normal gait variables'!BV27</f>
        <v>-2.5099999999999998</v>
      </c>
      <c r="BV8">
        <f>'Normal gait variables'!BW27</f>
        <v>-2.41</v>
      </c>
      <c r="BW8">
        <f>'Normal gait variables'!BX27</f>
        <v>-2.2999999999999998</v>
      </c>
      <c r="BX8">
        <f>'Normal gait variables'!BY27</f>
        <v>-2.16</v>
      </c>
      <c r="BY8">
        <f>'Normal gait variables'!BZ27</f>
        <v>-2</v>
      </c>
      <c r="BZ8">
        <f>'Normal gait variables'!CA27</f>
        <v>-1.82</v>
      </c>
      <c r="CA8">
        <f>'Normal gait variables'!CB27</f>
        <v>-1.6</v>
      </c>
      <c r="CB8">
        <f>'Normal gait variables'!CC27</f>
        <v>-1.36</v>
      </c>
      <c r="CC8">
        <f>'Normal gait variables'!CD27</f>
        <v>-1.08</v>
      </c>
      <c r="CD8">
        <f>'Normal gait variables'!CE27</f>
        <v>-0.77</v>
      </c>
      <c r="CE8">
        <f>'Normal gait variables'!CF27</f>
        <v>-0.44</v>
      </c>
      <c r="CF8">
        <f>'Normal gait variables'!CG27</f>
        <v>-7.4999999999999997E-2</v>
      </c>
      <c r="CG8">
        <f>'Normal gait variables'!CH27</f>
        <v>0.31</v>
      </c>
      <c r="CH8">
        <f>'Normal gait variables'!CI27</f>
        <v>0.73</v>
      </c>
      <c r="CI8">
        <f>'Normal gait variables'!CJ27</f>
        <v>1.1599999999999999</v>
      </c>
      <c r="CJ8">
        <f>'Normal gait variables'!CK27</f>
        <v>1.6</v>
      </c>
      <c r="CK8">
        <f>'Normal gait variables'!CL27</f>
        <v>2.06</v>
      </c>
      <c r="CL8">
        <f>'Normal gait variables'!CM27</f>
        <v>2.52</v>
      </c>
      <c r="CM8">
        <f>'Normal gait variables'!CN27</f>
        <v>2.99</v>
      </c>
      <c r="CN8">
        <f>'Normal gait variables'!CO27</f>
        <v>3.44</v>
      </c>
      <c r="CO8">
        <f>'Normal gait variables'!CP27</f>
        <v>3.89</v>
      </c>
      <c r="CP8">
        <f>'Normal gait variables'!CQ27</f>
        <v>4.32</v>
      </c>
      <c r="CQ8">
        <f>'Normal gait variables'!CR27</f>
        <v>4.72</v>
      </c>
      <c r="CR8">
        <f>'Normal gait variables'!CS27</f>
        <v>5.09</v>
      </c>
      <c r="CS8">
        <f>'Normal gait variables'!CT27</f>
        <v>5.43</v>
      </c>
      <c r="CT8">
        <f>'Normal gait variables'!CU27</f>
        <v>5.73</v>
      </c>
      <c r="CU8">
        <f>'Normal gait variables'!CV27</f>
        <v>5.98</v>
      </c>
      <c r="CV8">
        <f>'Normal gait variables'!CW27</f>
        <v>6.18</v>
      </c>
      <c r="CW8">
        <f>'Normal gait variables'!CX27</f>
        <v>6.34</v>
      </c>
      <c r="CX8">
        <f>'Normal gait variables'!CY27</f>
        <v>6.44</v>
      </c>
      <c r="CY8">
        <f>'Normal gait variables'!CZ27</f>
        <v>6.49</v>
      </c>
      <c r="CZ8">
        <f>'Normal gait variables'!DA27</f>
        <v>6.5</v>
      </c>
      <c r="DA8">
        <f>'Normal gait variables'!DB27</f>
        <v>6.46</v>
      </c>
    </row>
    <row r="9" spans="1:105" x14ac:dyDescent="0.2">
      <c r="A9" t="s">
        <v>0</v>
      </c>
      <c r="B9" t="s">
        <v>3</v>
      </c>
      <c r="C9">
        <v>20</v>
      </c>
      <c r="D9" s="3" t="s">
        <v>2</v>
      </c>
      <c r="E9">
        <f>'Normal gait variables'!F28</f>
        <v>-13</v>
      </c>
      <c r="F9">
        <f>'Normal gait variables'!G28</f>
        <v>-12</v>
      </c>
      <c r="G9">
        <f>'Normal gait variables'!H28</f>
        <v>-10.9</v>
      </c>
      <c r="H9">
        <f>'Normal gait variables'!I28</f>
        <v>-9.7100000000000009</v>
      </c>
      <c r="I9">
        <f>'Normal gait variables'!J28</f>
        <v>-8.4</v>
      </c>
      <c r="J9">
        <f>'Normal gait variables'!K28</f>
        <v>-7.02</v>
      </c>
      <c r="K9">
        <f>'Normal gait variables'!L28</f>
        <v>-5.62</v>
      </c>
      <c r="L9">
        <f>'Normal gait variables'!M28</f>
        <v>-4.26</v>
      </c>
      <c r="M9">
        <f>'Normal gait variables'!N28</f>
        <v>-3.03</v>
      </c>
      <c r="N9">
        <f>'Normal gait variables'!O28</f>
        <v>-2.04</v>
      </c>
      <c r="O9">
        <f>'Normal gait variables'!P28</f>
        <v>-1.34</v>
      </c>
      <c r="P9">
        <f>'Normal gait variables'!Q28</f>
        <v>-0.96</v>
      </c>
      <c r="Q9">
        <f>'Normal gait variables'!R28</f>
        <v>-0.87</v>
      </c>
      <c r="R9">
        <f>'Normal gait variables'!S28</f>
        <v>-1.03</v>
      </c>
      <c r="S9">
        <f>'Normal gait variables'!T28</f>
        <v>-1.35</v>
      </c>
      <c r="T9">
        <f>'Normal gait variables'!U28</f>
        <v>-1.74</v>
      </c>
      <c r="U9">
        <f>'Normal gait variables'!V28</f>
        <v>-2.1</v>
      </c>
      <c r="V9">
        <f>'Normal gait variables'!W28</f>
        <v>-2.39</v>
      </c>
      <c r="W9">
        <f>'Normal gait variables'!X28</f>
        <v>-2.56</v>
      </c>
      <c r="X9">
        <f>'Normal gait variables'!Y28</f>
        <v>-2.62</v>
      </c>
      <c r="Y9">
        <f>'Normal gait variables'!Z28</f>
        <v>-2.58</v>
      </c>
      <c r="Z9">
        <f>'Normal gait variables'!AA28</f>
        <v>-2.4500000000000002</v>
      </c>
      <c r="AA9">
        <f>'Normal gait variables'!AB28</f>
        <v>-2.2599999999999998</v>
      </c>
      <c r="AB9">
        <f>'Normal gait variables'!AC28</f>
        <v>-2.02</v>
      </c>
      <c r="AC9">
        <f>'Normal gait variables'!AD28</f>
        <v>-1.74</v>
      </c>
      <c r="AD9">
        <f>'Normal gait variables'!AE28</f>
        <v>-1.43</v>
      </c>
      <c r="AE9">
        <f>'Normal gait variables'!AF28</f>
        <v>-1.06</v>
      </c>
      <c r="AF9">
        <f>'Normal gait variables'!AG28</f>
        <v>-0.65</v>
      </c>
      <c r="AG9">
        <f>'Normal gait variables'!AH28</f>
        <v>-0.19</v>
      </c>
      <c r="AH9">
        <f>'Normal gait variables'!AI28</f>
        <v>0.32</v>
      </c>
      <c r="AI9">
        <f>'Normal gait variables'!AJ28</f>
        <v>0.86</v>
      </c>
      <c r="AJ9">
        <f>'Normal gait variables'!AK28</f>
        <v>1.43</v>
      </c>
      <c r="AK9">
        <f>'Normal gait variables'!AL28</f>
        <v>1.99</v>
      </c>
      <c r="AL9">
        <f>'Normal gait variables'!AM28</f>
        <v>2.52</v>
      </c>
      <c r="AM9">
        <f>'Normal gait variables'!AN28</f>
        <v>3</v>
      </c>
      <c r="AN9">
        <f>'Normal gait variables'!AO28</f>
        <v>3.42</v>
      </c>
      <c r="AO9">
        <f>'Normal gait variables'!AP28</f>
        <v>3.76</v>
      </c>
      <c r="AP9">
        <f>'Normal gait variables'!AQ28</f>
        <v>4.0199999999999996</v>
      </c>
      <c r="AQ9">
        <f>'Normal gait variables'!AR28</f>
        <v>4.21</v>
      </c>
      <c r="AR9">
        <f>'Normal gait variables'!AS28</f>
        <v>4.32</v>
      </c>
      <c r="AS9">
        <f>'Normal gait variables'!AT28</f>
        <v>4.3600000000000003</v>
      </c>
      <c r="AT9">
        <f>'Normal gait variables'!AU28</f>
        <v>4.3600000000000003</v>
      </c>
      <c r="AU9">
        <f>'Normal gait variables'!AV28</f>
        <v>4.3</v>
      </c>
      <c r="AV9">
        <f>'Normal gait variables'!AW28</f>
        <v>4.21</v>
      </c>
      <c r="AW9">
        <f>'Normal gait variables'!AX28</f>
        <v>4.08</v>
      </c>
      <c r="AX9">
        <f>'Normal gait variables'!AY28</f>
        <v>3.92</v>
      </c>
      <c r="AY9">
        <f>'Normal gait variables'!AZ28</f>
        <v>3.73</v>
      </c>
      <c r="AZ9">
        <f>'Normal gait variables'!BA28</f>
        <v>3.52</v>
      </c>
      <c r="BA9">
        <f>'Normal gait variables'!BB28</f>
        <v>3.3</v>
      </c>
      <c r="BB9">
        <f>'Normal gait variables'!BC28</f>
        <v>3.09</v>
      </c>
      <c r="BC9">
        <f>'Normal gait variables'!BD28</f>
        <v>2.89</v>
      </c>
      <c r="BD9">
        <f>'Normal gait variables'!BE28</f>
        <v>2.73</v>
      </c>
      <c r="BE9">
        <f>'Normal gait variables'!BF28</f>
        <v>2.62</v>
      </c>
      <c r="BF9">
        <f>'Normal gait variables'!BG28</f>
        <v>2.57</v>
      </c>
      <c r="BG9">
        <f>'Normal gait variables'!BH28</f>
        <v>2.56</v>
      </c>
      <c r="BH9">
        <f>'Normal gait variables'!BI28</f>
        <v>2.58</v>
      </c>
      <c r="BI9">
        <f>'Normal gait variables'!BJ28</f>
        <v>2.6</v>
      </c>
      <c r="BJ9">
        <f>'Normal gait variables'!BK28</f>
        <v>2.58</v>
      </c>
      <c r="BK9">
        <f>'Normal gait variables'!BL28</f>
        <v>2.48</v>
      </c>
      <c r="BL9">
        <f>'Normal gait variables'!BM28</f>
        <v>2.2599999999999998</v>
      </c>
      <c r="BM9">
        <f>'Normal gait variables'!BN28</f>
        <v>1.91</v>
      </c>
      <c r="BN9">
        <f>'Normal gait variables'!BO28</f>
        <v>1.4</v>
      </c>
      <c r="BO9">
        <f>'Normal gait variables'!BP28</f>
        <v>0.76</v>
      </c>
      <c r="BP9">
        <f>'Normal gait variables'!BQ28</f>
        <v>5.1000000000000004E-3</v>
      </c>
      <c r="BQ9">
        <f>'Normal gait variables'!BR28</f>
        <v>-0.82</v>
      </c>
      <c r="BR9">
        <f>'Normal gait variables'!BS28</f>
        <v>-1.65</v>
      </c>
      <c r="BS9">
        <f>'Normal gait variables'!BT28</f>
        <v>-2.4300000000000002</v>
      </c>
      <c r="BT9">
        <f>'Normal gait variables'!BU28</f>
        <v>-3.1</v>
      </c>
      <c r="BU9">
        <f>'Normal gait variables'!BV28</f>
        <v>-3.62</v>
      </c>
      <c r="BV9">
        <f>'Normal gait variables'!BW28</f>
        <v>-3.95</v>
      </c>
      <c r="BW9">
        <f>'Normal gait variables'!BX28</f>
        <v>-4.07</v>
      </c>
      <c r="BX9">
        <f>'Normal gait variables'!BY28</f>
        <v>-3.99</v>
      </c>
      <c r="BY9">
        <f>'Normal gait variables'!BZ28</f>
        <v>-3.74</v>
      </c>
      <c r="BZ9">
        <f>'Normal gait variables'!CA28</f>
        <v>-3.33</v>
      </c>
      <c r="CA9">
        <f>'Normal gait variables'!CB28</f>
        <v>-2.81</v>
      </c>
      <c r="CB9">
        <f>'Normal gait variables'!CC28</f>
        <v>-2.2200000000000002</v>
      </c>
      <c r="CC9">
        <f>'Normal gait variables'!CD28</f>
        <v>-1.59</v>
      </c>
      <c r="CD9">
        <f>'Normal gait variables'!CE28</f>
        <v>-0.96</v>
      </c>
      <c r="CE9">
        <f>'Normal gait variables'!CF28</f>
        <v>-0.37</v>
      </c>
      <c r="CF9">
        <f>'Normal gait variables'!CG28</f>
        <v>0.14000000000000001</v>
      </c>
      <c r="CG9">
        <f>'Normal gait variables'!CH28</f>
        <v>0.53</v>
      </c>
      <c r="CH9">
        <f>'Normal gait variables'!CI28</f>
        <v>0.77</v>
      </c>
      <c r="CI9">
        <f>'Normal gait variables'!CJ28</f>
        <v>0.8</v>
      </c>
      <c r="CJ9">
        <f>'Normal gait variables'!CK28</f>
        <v>0.59</v>
      </c>
      <c r="CK9">
        <f>'Normal gait variables'!CL28</f>
        <v>9.6000000000000002E-2</v>
      </c>
      <c r="CL9">
        <f>'Normal gait variables'!CM28</f>
        <v>-0.71</v>
      </c>
      <c r="CM9">
        <f>'Normal gait variables'!CN28</f>
        <v>-1.83</v>
      </c>
      <c r="CN9">
        <f>'Normal gait variables'!CO28</f>
        <v>-3.23</v>
      </c>
      <c r="CO9">
        <f>'Normal gait variables'!CP28</f>
        <v>-4.8499999999999996</v>
      </c>
      <c r="CP9">
        <f>'Normal gait variables'!CQ28</f>
        <v>-6.6</v>
      </c>
      <c r="CQ9">
        <f>'Normal gait variables'!CR28</f>
        <v>-8.3699999999999992</v>
      </c>
      <c r="CR9">
        <f>'Normal gait variables'!CS28</f>
        <v>-10</v>
      </c>
      <c r="CS9">
        <f>'Normal gait variables'!CT28</f>
        <v>-11.5</v>
      </c>
      <c r="CT9">
        <f>'Normal gait variables'!CU28</f>
        <v>-12.7</v>
      </c>
      <c r="CU9">
        <f>'Normal gait variables'!CV28</f>
        <v>-13.4</v>
      </c>
      <c r="CV9">
        <f>'Normal gait variables'!CW28</f>
        <v>-13.9</v>
      </c>
      <c r="CW9">
        <f>'Normal gait variables'!CX28</f>
        <v>-13.9</v>
      </c>
      <c r="CX9">
        <f>'Normal gait variables'!CY28</f>
        <v>-13.6</v>
      </c>
      <c r="CY9">
        <f>'Normal gait variables'!CZ28</f>
        <v>-13</v>
      </c>
      <c r="CZ9">
        <f>'Normal gait variables'!DA28</f>
        <v>-12.2</v>
      </c>
      <c r="DA9">
        <f>'Normal gait variables'!DB28</f>
        <v>-11.2</v>
      </c>
    </row>
    <row r="10" spans="1:105" x14ac:dyDescent="0.2">
      <c r="A10" t="s">
        <v>0</v>
      </c>
      <c r="B10" t="s">
        <v>4</v>
      </c>
      <c r="C10">
        <v>20</v>
      </c>
      <c r="D10" s="3" t="s">
        <v>2</v>
      </c>
      <c r="E10">
        <f>'Normal gait variables'!F29</f>
        <v>5.43</v>
      </c>
      <c r="F10">
        <f>'Normal gait variables'!G29</f>
        <v>5.23</v>
      </c>
      <c r="G10">
        <f>'Normal gait variables'!H29</f>
        <v>5.24</v>
      </c>
      <c r="H10">
        <f>'Normal gait variables'!I29</f>
        <v>5.45</v>
      </c>
      <c r="I10">
        <f>'Normal gait variables'!J29</f>
        <v>5.83</v>
      </c>
      <c r="J10">
        <f>'Normal gait variables'!K29</f>
        <v>6.32</v>
      </c>
      <c r="K10">
        <f>'Normal gait variables'!L29</f>
        <v>6.83</v>
      </c>
      <c r="L10">
        <f>'Normal gait variables'!M29</f>
        <v>7.29</v>
      </c>
      <c r="M10">
        <f>'Normal gait variables'!N29</f>
        <v>7.65</v>
      </c>
      <c r="N10">
        <f>'Normal gait variables'!O29</f>
        <v>7.89</v>
      </c>
      <c r="O10">
        <f>'Normal gait variables'!P29</f>
        <v>8</v>
      </c>
      <c r="P10">
        <f>'Normal gait variables'!Q29</f>
        <v>8.01</v>
      </c>
      <c r="Q10">
        <f>'Normal gait variables'!R29</f>
        <v>7.92</v>
      </c>
      <c r="R10">
        <f>'Normal gait variables'!S29</f>
        <v>7.75</v>
      </c>
      <c r="S10">
        <f>'Normal gait variables'!T29</f>
        <v>7.54</v>
      </c>
      <c r="T10">
        <f>'Normal gait variables'!U29</f>
        <v>7.29</v>
      </c>
      <c r="U10">
        <f>'Normal gait variables'!V29</f>
        <v>7.04</v>
      </c>
      <c r="V10">
        <f>'Normal gait variables'!W29</f>
        <v>6.81</v>
      </c>
      <c r="W10">
        <f>'Normal gait variables'!X29</f>
        <v>6.62</v>
      </c>
      <c r="X10">
        <f>'Normal gait variables'!Y29</f>
        <v>6.47</v>
      </c>
      <c r="Y10">
        <f>'Normal gait variables'!Z29</f>
        <v>6.38</v>
      </c>
      <c r="Z10">
        <f>'Normal gait variables'!AA29</f>
        <v>6.32</v>
      </c>
      <c r="AA10">
        <f>'Normal gait variables'!AB29</f>
        <v>6.29</v>
      </c>
      <c r="AB10">
        <f>'Normal gait variables'!AC29</f>
        <v>6.25</v>
      </c>
      <c r="AC10">
        <f>'Normal gait variables'!AD29</f>
        <v>6.19</v>
      </c>
      <c r="AD10">
        <f>'Normal gait variables'!AE29</f>
        <v>6.09</v>
      </c>
      <c r="AE10">
        <f>'Normal gait variables'!AF29</f>
        <v>5.94</v>
      </c>
      <c r="AF10">
        <f>'Normal gait variables'!AG29</f>
        <v>5.74</v>
      </c>
      <c r="AG10">
        <f>'Normal gait variables'!AH29</f>
        <v>5.5</v>
      </c>
      <c r="AH10">
        <f>'Normal gait variables'!AI29</f>
        <v>5.23</v>
      </c>
      <c r="AI10">
        <f>'Normal gait variables'!AJ29</f>
        <v>4.9400000000000004</v>
      </c>
      <c r="AJ10">
        <f>'Normal gait variables'!AK29</f>
        <v>4.6500000000000004</v>
      </c>
      <c r="AK10">
        <f>'Normal gait variables'!AL29</f>
        <v>4.3600000000000003</v>
      </c>
      <c r="AL10">
        <f>'Normal gait variables'!AM29</f>
        <v>4.0999999999999996</v>
      </c>
      <c r="AM10">
        <f>'Normal gait variables'!AN29</f>
        <v>3.87</v>
      </c>
      <c r="AN10">
        <f>'Normal gait variables'!AO29</f>
        <v>3.69</v>
      </c>
      <c r="AO10">
        <f>'Normal gait variables'!AP29</f>
        <v>3.57</v>
      </c>
      <c r="AP10">
        <f>'Normal gait variables'!AQ29</f>
        <v>3.51</v>
      </c>
      <c r="AQ10">
        <f>'Normal gait variables'!AR29</f>
        <v>3.51</v>
      </c>
      <c r="AR10">
        <f>'Normal gait variables'!AS29</f>
        <v>3.57</v>
      </c>
      <c r="AS10">
        <f>'Normal gait variables'!AT29</f>
        <v>3.69</v>
      </c>
      <c r="AT10">
        <f>'Normal gait variables'!AU29</f>
        <v>3.85</v>
      </c>
      <c r="AU10">
        <f>'Normal gait variables'!AV29</f>
        <v>4.04</v>
      </c>
      <c r="AV10">
        <f>'Normal gait variables'!AW29</f>
        <v>4.25</v>
      </c>
      <c r="AW10">
        <f>'Normal gait variables'!AX29</f>
        <v>4.45</v>
      </c>
      <c r="AX10">
        <f>'Normal gait variables'!AY29</f>
        <v>4.62</v>
      </c>
      <c r="AY10">
        <f>'Normal gait variables'!AZ29</f>
        <v>4.74</v>
      </c>
      <c r="AZ10">
        <f>'Normal gait variables'!BA29</f>
        <v>4.79</v>
      </c>
      <c r="BA10">
        <f>'Normal gait variables'!BB29</f>
        <v>4.76</v>
      </c>
      <c r="BB10">
        <f>'Normal gait variables'!BC29</f>
        <v>4.63</v>
      </c>
      <c r="BC10">
        <f>'Normal gait variables'!BD29</f>
        <v>4.42</v>
      </c>
      <c r="BD10">
        <f>'Normal gait variables'!BE29</f>
        <v>4.12</v>
      </c>
      <c r="BE10">
        <f>'Normal gait variables'!BF29</f>
        <v>3.77</v>
      </c>
      <c r="BF10">
        <f>'Normal gait variables'!BG29</f>
        <v>3.42</v>
      </c>
      <c r="BG10">
        <f>'Normal gait variables'!BH29</f>
        <v>3.11</v>
      </c>
      <c r="BH10">
        <f>'Normal gait variables'!BI29</f>
        <v>2.93</v>
      </c>
      <c r="BI10">
        <f>'Normal gait variables'!BJ29</f>
        <v>2.93</v>
      </c>
      <c r="BJ10">
        <f>'Normal gait variables'!BK29</f>
        <v>3.17</v>
      </c>
      <c r="BK10">
        <f>'Normal gait variables'!BL29</f>
        <v>3.67</v>
      </c>
      <c r="BL10">
        <f>'Normal gait variables'!BM29</f>
        <v>4.43</v>
      </c>
      <c r="BM10">
        <f>'Normal gait variables'!BN29</f>
        <v>5.43</v>
      </c>
      <c r="BN10">
        <f>'Normal gait variables'!BO29</f>
        <v>6.62</v>
      </c>
      <c r="BO10">
        <f>'Normal gait variables'!BP29</f>
        <v>7.9</v>
      </c>
      <c r="BP10">
        <f>'Normal gait variables'!BQ29</f>
        <v>9.16</v>
      </c>
      <c r="BQ10">
        <f>'Normal gait variables'!BR29</f>
        <v>10.3</v>
      </c>
      <c r="BR10">
        <f>'Normal gait variables'!BS29</f>
        <v>11.3</v>
      </c>
      <c r="BS10">
        <f>'Normal gait variables'!BT29</f>
        <v>12</v>
      </c>
      <c r="BT10">
        <f>'Normal gait variables'!BU29</f>
        <v>12.5</v>
      </c>
      <c r="BU10">
        <f>'Normal gait variables'!BV29</f>
        <v>12.6</v>
      </c>
      <c r="BV10">
        <f>'Normal gait variables'!BW29</f>
        <v>12.6</v>
      </c>
      <c r="BW10">
        <f>'Normal gait variables'!BX29</f>
        <v>12.3</v>
      </c>
      <c r="BX10">
        <f>'Normal gait variables'!BY29</f>
        <v>11.8</v>
      </c>
      <c r="BY10">
        <f>'Normal gait variables'!BZ29</f>
        <v>11.2</v>
      </c>
      <c r="BZ10">
        <f>'Normal gait variables'!CA29</f>
        <v>10.4</v>
      </c>
      <c r="CA10">
        <f>'Normal gait variables'!CB29</f>
        <v>9.59</v>
      </c>
      <c r="CB10">
        <f>'Normal gait variables'!CC29</f>
        <v>8.6999999999999993</v>
      </c>
      <c r="CC10">
        <f>'Normal gait variables'!CD29</f>
        <v>7.78</v>
      </c>
      <c r="CD10">
        <f>'Normal gait variables'!CE29</f>
        <v>6.83</v>
      </c>
      <c r="CE10">
        <f>'Normal gait variables'!CF29</f>
        <v>5.89</v>
      </c>
      <c r="CF10">
        <f>'Normal gait variables'!CG29</f>
        <v>4.96</v>
      </c>
      <c r="CG10">
        <f>'Normal gait variables'!CH29</f>
        <v>4.05</v>
      </c>
      <c r="CH10">
        <f>'Normal gait variables'!CI29</f>
        <v>3.2</v>
      </c>
      <c r="CI10">
        <f>'Normal gait variables'!CJ29</f>
        <v>2.44</v>
      </c>
      <c r="CJ10">
        <f>'Normal gait variables'!CK29</f>
        <v>1.8</v>
      </c>
      <c r="CK10">
        <f>'Normal gait variables'!CL29</f>
        <v>1.35</v>
      </c>
      <c r="CL10">
        <f>'Normal gait variables'!CM29</f>
        <v>1.1399999999999999</v>
      </c>
      <c r="CM10">
        <f>'Normal gait variables'!CN29</f>
        <v>1.2</v>
      </c>
      <c r="CN10">
        <f>'Normal gait variables'!CO29</f>
        <v>1.53</v>
      </c>
      <c r="CO10">
        <f>'Normal gait variables'!CP29</f>
        <v>2.1</v>
      </c>
      <c r="CP10">
        <f>'Normal gait variables'!CQ29</f>
        <v>2.86</v>
      </c>
      <c r="CQ10">
        <f>'Normal gait variables'!CR29</f>
        <v>3.72</v>
      </c>
      <c r="CR10">
        <f>'Normal gait variables'!CS29</f>
        <v>4.57</v>
      </c>
      <c r="CS10">
        <f>'Normal gait variables'!CT29</f>
        <v>5.32</v>
      </c>
      <c r="CT10">
        <f>'Normal gait variables'!CU29</f>
        <v>5.87</v>
      </c>
      <c r="CU10">
        <f>'Normal gait variables'!CV29</f>
        <v>6.19</v>
      </c>
      <c r="CV10">
        <f>'Normal gait variables'!CW29</f>
        <v>6.26</v>
      </c>
      <c r="CW10">
        <f>'Normal gait variables'!CX29</f>
        <v>6.1</v>
      </c>
      <c r="CX10">
        <f>'Normal gait variables'!CY29</f>
        <v>5.76</v>
      </c>
      <c r="CY10">
        <f>'Normal gait variables'!CZ29</f>
        <v>5.35</v>
      </c>
      <c r="CZ10">
        <f>'Normal gait variables'!DA29</f>
        <v>4.9400000000000004</v>
      </c>
      <c r="DA10">
        <f>'Normal gait variables'!DB29</f>
        <v>4.6399999999999997</v>
      </c>
    </row>
    <row r="11" spans="1:105" x14ac:dyDescent="0.2">
      <c r="A11" t="s">
        <v>0</v>
      </c>
      <c r="B11" t="s">
        <v>5</v>
      </c>
      <c r="C11">
        <v>20</v>
      </c>
      <c r="D11" s="3" t="s">
        <v>2</v>
      </c>
      <c r="E11">
        <f>'Normal gait variables'!F30</f>
        <v>9.82</v>
      </c>
      <c r="F11">
        <f>'Normal gait variables'!G30</f>
        <v>9.0500000000000007</v>
      </c>
      <c r="G11">
        <f>'Normal gait variables'!H30</f>
        <v>7.99</v>
      </c>
      <c r="H11">
        <f>'Normal gait variables'!I30</f>
        <v>6.67</v>
      </c>
      <c r="I11">
        <f>'Normal gait variables'!J30</f>
        <v>5.14</v>
      </c>
      <c r="J11">
        <f>'Normal gait variables'!K30</f>
        <v>3.48</v>
      </c>
      <c r="K11">
        <f>'Normal gait variables'!L30</f>
        <v>1.79</v>
      </c>
      <c r="L11">
        <f>'Normal gait variables'!M30</f>
        <v>0.19</v>
      </c>
      <c r="M11">
        <f>'Normal gait variables'!N30</f>
        <v>-1.2</v>
      </c>
      <c r="N11">
        <f>'Normal gait variables'!O30</f>
        <v>-2.29</v>
      </c>
      <c r="O11">
        <f>'Normal gait variables'!P30</f>
        <v>-3.01</v>
      </c>
      <c r="P11">
        <f>'Normal gait variables'!Q30</f>
        <v>-3.35</v>
      </c>
      <c r="Q11">
        <f>'Normal gait variables'!R30</f>
        <v>-3.34</v>
      </c>
      <c r="R11">
        <f>'Normal gait variables'!S30</f>
        <v>-3.02</v>
      </c>
      <c r="S11">
        <f>'Normal gait variables'!T30</f>
        <v>-2.4900000000000002</v>
      </c>
      <c r="T11">
        <f>'Normal gait variables'!U30</f>
        <v>-1.86</v>
      </c>
      <c r="U11">
        <f>'Normal gait variables'!V30</f>
        <v>-1.2</v>
      </c>
      <c r="V11">
        <f>'Normal gait variables'!W30</f>
        <v>-0.6</v>
      </c>
      <c r="W11">
        <f>'Normal gait variables'!X30</f>
        <v>-0.12</v>
      </c>
      <c r="X11">
        <f>'Normal gait variables'!Y30</f>
        <v>0.23</v>
      </c>
      <c r="Y11">
        <f>'Normal gait variables'!Z30</f>
        <v>0.45</v>
      </c>
      <c r="Z11">
        <f>'Normal gait variables'!AA30</f>
        <v>0.57999999999999996</v>
      </c>
      <c r="AA11">
        <f>'Normal gait variables'!AB30</f>
        <v>0.64</v>
      </c>
      <c r="AB11">
        <f>'Normal gait variables'!AC30</f>
        <v>0.67</v>
      </c>
      <c r="AC11">
        <f>'Normal gait variables'!AD30</f>
        <v>0.69</v>
      </c>
      <c r="AD11">
        <f>'Normal gait variables'!AE30</f>
        <v>0.72</v>
      </c>
      <c r="AE11">
        <f>'Normal gait variables'!AF30</f>
        <v>0.76</v>
      </c>
      <c r="AF11">
        <f>'Normal gait variables'!AG30</f>
        <v>0.79</v>
      </c>
      <c r="AG11">
        <f>'Normal gait variables'!AH30</f>
        <v>0.83</v>
      </c>
      <c r="AH11">
        <f>'Normal gait variables'!AI30</f>
        <v>0.84</v>
      </c>
      <c r="AI11">
        <f>'Normal gait variables'!AJ30</f>
        <v>0.85</v>
      </c>
      <c r="AJ11">
        <f>'Normal gait variables'!AK30</f>
        <v>0.83</v>
      </c>
      <c r="AK11">
        <f>'Normal gait variables'!AL30</f>
        <v>0.82</v>
      </c>
      <c r="AL11">
        <f>'Normal gait variables'!AM30</f>
        <v>0.81</v>
      </c>
      <c r="AM11">
        <f>'Normal gait variables'!AN30</f>
        <v>0.81</v>
      </c>
      <c r="AN11">
        <f>'Normal gait variables'!AO30</f>
        <v>0.84</v>
      </c>
      <c r="AO11">
        <f>'Normal gait variables'!AP30</f>
        <v>0.89</v>
      </c>
      <c r="AP11">
        <f>'Normal gait variables'!AQ30</f>
        <v>0.98</v>
      </c>
      <c r="AQ11">
        <f>'Normal gait variables'!AR30</f>
        <v>1.0900000000000001</v>
      </c>
      <c r="AR11">
        <f>'Normal gait variables'!AS30</f>
        <v>1.22</v>
      </c>
      <c r="AS11">
        <f>'Normal gait variables'!AT30</f>
        <v>1.37</v>
      </c>
      <c r="AT11">
        <f>'Normal gait variables'!AU30</f>
        <v>1.54</v>
      </c>
      <c r="AU11">
        <f>'Normal gait variables'!AV30</f>
        <v>1.73</v>
      </c>
      <c r="AV11">
        <f>'Normal gait variables'!AW30</f>
        <v>1.96</v>
      </c>
      <c r="AW11">
        <f>'Normal gait variables'!AX30</f>
        <v>2.23</v>
      </c>
      <c r="AX11">
        <f>'Normal gait variables'!AY30</f>
        <v>2.56</v>
      </c>
      <c r="AY11">
        <f>'Normal gait variables'!AZ30</f>
        <v>2.97</v>
      </c>
      <c r="AZ11">
        <f>'Normal gait variables'!BA30</f>
        <v>3.47</v>
      </c>
      <c r="BA11">
        <f>'Normal gait variables'!BB30</f>
        <v>4.07</v>
      </c>
      <c r="BB11">
        <f>'Normal gait variables'!BC30</f>
        <v>4.78</v>
      </c>
      <c r="BC11">
        <f>'Normal gait variables'!BD30</f>
        <v>5.57</v>
      </c>
      <c r="BD11">
        <f>'Normal gait variables'!BE30</f>
        <v>6.44</v>
      </c>
      <c r="BE11">
        <f>'Normal gait variables'!BF30</f>
        <v>7.35</v>
      </c>
      <c r="BF11">
        <f>'Normal gait variables'!BG30</f>
        <v>8.24</v>
      </c>
      <c r="BG11">
        <f>'Normal gait variables'!BH30</f>
        <v>9.06</v>
      </c>
      <c r="BH11">
        <f>'Normal gait variables'!BI30</f>
        <v>9.73</v>
      </c>
      <c r="BI11">
        <f>'Normal gait variables'!BJ30</f>
        <v>10.199999999999999</v>
      </c>
      <c r="BJ11">
        <f>'Normal gait variables'!BK30</f>
        <v>10.4</v>
      </c>
      <c r="BK11">
        <f>'Normal gait variables'!BL30</f>
        <v>10.3</v>
      </c>
      <c r="BL11">
        <f>'Normal gait variables'!BM30</f>
        <v>9.94</v>
      </c>
      <c r="BM11">
        <f>'Normal gait variables'!BN30</f>
        <v>9.2799999999999994</v>
      </c>
      <c r="BN11">
        <f>'Normal gait variables'!BO30</f>
        <v>8.34</v>
      </c>
      <c r="BO11">
        <f>'Normal gait variables'!BP30</f>
        <v>7.21</v>
      </c>
      <c r="BP11">
        <f>'Normal gait variables'!BQ30</f>
        <v>5.95</v>
      </c>
      <c r="BQ11">
        <f>'Normal gait variables'!BR30</f>
        <v>4.6399999999999997</v>
      </c>
      <c r="BR11">
        <f>'Normal gait variables'!BS30</f>
        <v>3.35</v>
      </c>
      <c r="BS11">
        <f>'Normal gait variables'!BT30</f>
        <v>2.13</v>
      </c>
      <c r="BT11">
        <f>'Normal gait variables'!BU30</f>
        <v>1.04</v>
      </c>
      <c r="BU11">
        <f>'Normal gait variables'!BV30</f>
        <v>0.1</v>
      </c>
      <c r="BV11">
        <f>'Normal gait variables'!BW30</f>
        <v>-0.64</v>
      </c>
      <c r="BW11">
        <f>'Normal gait variables'!BX30</f>
        <v>-1.2</v>
      </c>
      <c r="BX11">
        <f>'Normal gait variables'!BY30</f>
        <v>-1.59</v>
      </c>
      <c r="BY11">
        <f>'Normal gait variables'!BZ30</f>
        <v>-1.84</v>
      </c>
      <c r="BZ11">
        <f>'Normal gait variables'!CA30</f>
        <v>-1.98</v>
      </c>
      <c r="CA11">
        <f>'Normal gait variables'!CB30</f>
        <v>-2.0499999999999998</v>
      </c>
      <c r="CB11">
        <f>'Normal gait variables'!CC30</f>
        <v>-2.09</v>
      </c>
      <c r="CC11">
        <f>'Normal gait variables'!CD30</f>
        <v>-2.1</v>
      </c>
      <c r="CD11">
        <f>'Normal gait variables'!CE30</f>
        <v>-2.12</v>
      </c>
      <c r="CE11">
        <f>'Normal gait variables'!CF30</f>
        <v>-2.13</v>
      </c>
      <c r="CF11">
        <f>'Normal gait variables'!CG30</f>
        <v>-2.11</v>
      </c>
      <c r="CG11">
        <f>'Normal gait variables'!CH30</f>
        <v>-2.0499999999999998</v>
      </c>
      <c r="CH11">
        <f>'Normal gait variables'!CI30</f>
        <v>-1.9</v>
      </c>
      <c r="CI11">
        <f>'Normal gait variables'!CJ30</f>
        <v>-1.63</v>
      </c>
      <c r="CJ11">
        <f>'Normal gait variables'!CK30</f>
        <v>-1.19</v>
      </c>
      <c r="CK11">
        <f>'Normal gait variables'!CL30</f>
        <v>-0.57999999999999996</v>
      </c>
      <c r="CL11">
        <f>'Normal gait variables'!CM30</f>
        <v>0.22</v>
      </c>
      <c r="CM11">
        <f>'Normal gait variables'!CN30</f>
        <v>1.21</v>
      </c>
      <c r="CN11">
        <f>'Normal gait variables'!CO30</f>
        <v>2.33</v>
      </c>
      <c r="CO11">
        <f>'Normal gait variables'!CP30</f>
        <v>3.56</v>
      </c>
      <c r="CP11">
        <f>'Normal gait variables'!CQ30</f>
        <v>4.82</v>
      </c>
      <c r="CQ11">
        <f>'Normal gait variables'!CR30</f>
        <v>6.07</v>
      </c>
      <c r="CR11">
        <f>'Normal gait variables'!CS30</f>
        <v>7.23</v>
      </c>
      <c r="CS11">
        <f>'Normal gait variables'!CT30</f>
        <v>8.27</v>
      </c>
      <c r="CT11">
        <f>'Normal gait variables'!CU30</f>
        <v>9.1300000000000008</v>
      </c>
      <c r="CU11">
        <f>'Normal gait variables'!CV30</f>
        <v>9.7899999999999991</v>
      </c>
      <c r="CV11">
        <f>'Normal gait variables'!CW30</f>
        <v>10.199999999999999</v>
      </c>
      <c r="CW11">
        <f>'Normal gait variables'!CX30</f>
        <v>10.5</v>
      </c>
      <c r="CX11">
        <f>'Normal gait variables'!CY30</f>
        <v>10.5</v>
      </c>
      <c r="CY11">
        <f>'Normal gait variables'!CZ30</f>
        <v>10.3</v>
      </c>
      <c r="CZ11">
        <f>'Normal gait variables'!DA30</f>
        <v>9.85</v>
      </c>
      <c r="DA11">
        <f>'Normal gait variables'!DB30</f>
        <v>9.1300000000000008</v>
      </c>
    </row>
    <row r="12" spans="1:105" x14ac:dyDescent="0.2">
      <c r="A12" t="s">
        <v>0</v>
      </c>
      <c r="B12" t="s">
        <v>6</v>
      </c>
      <c r="C12">
        <v>20</v>
      </c>
      <c r="D12" s="3" t="s">
        <v>2</v>
      </c>
      <c r="E12">
        <f>'Normal gait variables'!F31</f>
        <v>-7.63</v>
      </c>
      <c r="F12">
        <f>'Normal gait variables'!G31</f>
        <v>-7.49</v>
      </c>
      <c r="G12">
        <f>'Normal gait variables'!H31</f>
        <v>-7.32</v>
      </c>
      <c r="H12">
        <f>'Normal gait variables'!I31</f>
        <v>-7.11</v>
      </c>
      <c r="I12">
        <f>'Normal gait variables'!J31</f>
        <v>-6.87</v>
      </c>
      <c r="J12">
        <f>'Normal gait variables'!K31</f>
        <v>-6.62</v>
      </c>
      <c r="K12">
        <f>'Normal gait variables'!L31</f>
        <v>-6.38</v>
      </c>
      <c r="L12">
        <f>'Normal gait variables'!M31</f>
        <v>-6.17</v>
      </c>
      <c r="M12">
        <f>'Normal gait variables'!N31</f>
        <v>-6.01</v>
      </c>
      <c r="N12">
        <f>'Normal gait variables'!O31</f>
        <v>-5.92</v>
      </c>
      <c r="O12">
        <f>'Normal gait variables'!P31</f>
        <v>-5.89</v>
      </c>
      <c r="P12">
        <f>'Normal gait variables'!Q31</f>
        <v>-5.92</v>
      </c>
      <c r="Q12">
        <f>'Normal gait variables'!R31</f>
        <v>-6</v>
      </c>
      <c r="R12">
        <f>'Normal gait variables'!S31</f>
        <v>-6.1</v>
      </c>
      <c r="S12">
        <f>'Normal gait variables'!T31</f>
        <v>-6.23</v>
      </c>
      <c r="T12">
        <f>'Normal gait variables'!U31</f>
        <v>-6.36</v>
      </c>
      <c r="U12">
        <f>'Normal gait variables'!V31</f>
        <v>-6.48</v>
      </c>
      <c r="V12">
        <f>'Normal gait variables'!W31</f>
        <v>-6.59</v>
      </c>
      <c r="W12">
        <f>'Normal gait variables'!X31</f>
        <v>-6.69</v>
      </c>
      <c r="X12">
        <f>'Normal gait variables'!Y31</f>
        <v>-6.79</v>
      </c>
      <c r="Y12">
        <f>'Normal gait variables'!Z31</f>
        <v>-6.88</v>
      </c>
      <c r="Z12">
        <f>'Normal gait variables'!AA31</f>
        <v>-6.97</v>
      </c>
      <c r="AA12">
        <f>'Normal gait variables'!AB31</f>
        <v>-7.05</v>
      </c>
      <c r="AB12">
        <f>'Normal gait variables'!AC31</f>
        <v>-7.15</v>
      </c>
      <c r="AC12">
        <f>'Normal gait variables'!AD31</f>
        <v>-7.25</v>
      </c>
      <c r="AD12">
        <f>'Normal gait variables'!AE31</f>
        <v>-7.37</v>
      </c>
      <c r="AE12">
        <f>'Normal gait variables'!AF31</f>
        <v>-7.51</v>
      </c>
      <c r="AF12">
        <f>'Normal gait variables'!AG31</f>
        <v>-7.67</v>
      </c>
      <c r="AG12">
        <f>'Normal gait variables'!AH31</f>
        <v>-7.84</v>
      </c>
      <c r="AH12">
        <f>'Normal gait variables'!AI31</f>
        <v>-8.0299999999999994</v>
      </c>
      <c r="AI12">
        <f>'Normal gait variables'!AJ31</f>
        <v>-8.24</v>
      </c>
      <c r="AJ12">
        <f>'Normal gait variables'!AK31</f>
        <v>-8.4700000000000006</v>
      </c>
      <c r="AK12">
        <f>'Normal gait variables'!AL31</f>
        <v>-8.7100000000000009</v>
      </c>
      <c r="AL12">
        <f>'Normal gait variables'!AM31</f>
        <v>-8.9600000000000009</v>
      </c>
      <c r="AM12">
        <f>'Normal gait variables'!AN31</f>
        <v>-9.2200000000000006</v>
      </c>
      <c r="AN12">
        <f>'Normal gait variables'!AO31</f>
        <v>-9.4700000000000006</v>
      </c>
      <c r="AO12">
        <f>'Normal gait variables'!AP31</f>
        <v>-9.7100000000000009</v>
      </c>
      <c r="AP12">
        <f>'Normal gait variables'!AQ31</f>
        <v>-9.94</v>
      </c>
      <c r="AQ12">
        <f>'Normal gait variables'!AR31</f>
        <v>-10.1</v>
      </c>
      <c r="AR12">
        <f>'Normal gait variables'!AS31</f>
        <v>-10.3</v>
      </c>
      <c r="AS12">
        <f>'Normal gait variables'!AT31</f>
        <v>-10.4</v>
      </c>
      <c r="AT12">
        <f>'Normal gait variables'!AU31</f>
        <v>-10.5</v>
      </c>
      <c r="AU12">
        <f>'Normal gait variables'!AV31</f>
        <v>-10.5</v>
      </c>
      <c r="AV12">
        <f>'Normal gait variables'!AW31</f>
        <v>-10.4</v>
      </c>
      <c r="AW12">
        <f>'Normal gait variables'!AX31</f>
        <v>-10.3</v>
      </c>
      <c r="AX12">
        <f>'Normal gait variables'!AY31</f>
        <v>-10.1</v>
      </c>
      <c r="AY12">
        <f>'Normal gait variables'!AZ31</f>
        <v>-9.85</v>
      </c>
      <c r="AZ12">
        <f>'Normal gait variables'!BA31</f>
        <v>-9.5500000000000007</v>
      </c>
      <c r="BA12">
        <f>'Normal gait variables'!BB31</f>
        <v>-9.18</v>
      </c>
      <c r="BB12">
        <f>'Normal gait variables'!BC31</f>
        <v>-8.75</v>
      </c>
      <c r="BC12">
        <f>'Normal gait variables'!BD31</f>
        <v>-8.26</v>
      </c>
      <c r="BD12">
        <f>'Normal gait variables'!BE31</f>
        <v>-7.71</v>
      </c>
      <c r="BE12">
        <f>'Normal gait variables'!BF31</f>
        <v>-7.11</v>
      </c>
      <c r="BF12">
        <f>'Normal gait variables'!BG31</f>
        <v>-6.47</v>
      </c>
      <c r="BG12">
        <f>'Normal gait variables'!BH31</f>
        <v>-5.82</v>
      </c>
      <c r="BH12">
        <f>'Normal gait variables'!BI31</f>
        <v>-5.18</v>
      </c>
      <c r="BI12">
        <f>'Normal gait variables'!BJ31</f>
        <v>-4.58</v>
      </c>
      <c r="BJ12">
        <f>'Normal gait variables'!BK31</f>
        <v>-4.09</v>
      </c>
      <c r="BK12">
        <f>'Normal gait variables'!BL31</f>
        <v>-3.73</v>
      </c>
      <c r="BL12">
        <f>'Normal gait variables'!BM31</f>
        <v>-3.54</v>
      </c>
      <c r="BM12">
        <f>'Normal gait variables'!BN31</f>
        <v>-3.56</v>
      </c>
      <c r="BN12">
        <f>'Normal gait variables'!BO31</f>
        <v>-3.82</v>
      </c>
      <c r="BO12">
        <f>'Normal gait variables'!BP31</f>
        <v>-4.3</v>
      </c>
      <c r="BP12">
        <f>'Normal gait variables'!BQ31</f>
        <v>-5</v>
      </c>
      <c r="BQ12">
        <f>'Normal gait variables'!BR31</f>
        <v>-5.87</v>
      </c>
      <c r="BR12">
        <f>'Normal gait variables'!BS31</f>
        <v>-6.88</v>
      </c>
      <c r="BS12">
        <f>'Normal gait variables'!BT31</f>
        <v>-7.96</v>
      </c>
      <c r="BT12">
        <f>'Normal gait variables'!BU31</f>
        <v>-9.06</v>
      </c>
      <c r="BU12">
        <f>'Normal gait variables'!BV31</f>
        <v>-10.1</v>
      </c>
      <c r="BV12">
        <f>'Normal gait variables'!BW31</f>
        <v>-11.1</v>
      </c>
      <c r="BW12">
        <f>'Normal gait variables'!BX31</f>
        <v>-12</v>
      </c>
      <c r="BX12">
        <f>'Normal gait variables'!BY31</f>
        <v>-12.8</v>
      </c>
      <c r="BY12">
        <f>'Normal gait variables'!BZ31</f>
        <v>-13.4</v>
      </c>
      <c r="BZ12">
        <f>'Normal gait variables'!CA31</f>
        <v>-14</v>
      </c>
      <c r="CA12">
        <f>'Normal gait variables'!CB31</f>
        <v>-14.4</v>
      </c>
      <c r="CB12">
        <f>'Normal gait variables'!CC31</f>
        <v>-14.8</v>
      </c>
      <c r="CC12">
        <f>'Normal gait variables'!CD31</f>
        <v>-15.1</v>
      </c>
      <c r="CD12">
        <f>'Normal gait variables'!CE31</f>
        <v>-15.3</v>
      </c>
      <c r="CE12">
        <f>'Normal gait variables'!CF31</f>
        <v>-15.5</v>
      </c>
      <c r="CF12">
        <f>'Normal gait variables'!CG31</f>
        <v>-15.6</v>
      </c>
      <c r="CG12">
        <f>'Normal gait variables'!CH31</f>
        <v>-15.7</v>
      </c>
      <c r="CH12">
        <f>'Normal gait variables'!CI31</f>
        <v>-15.6</v>
      </c>
      <c r="CI12">
        <f>'Normal gait variables'!CJ31</f>
        <v>-15.5</v>
      </c>
      <c r="CJ12">
        <f>'Normal gait variables'!CK31</f>
        <v>-15.3</v>
      </c>
      <c r="CK12">
        <f>'Normal gait variables'!CL31</f>
        <v>-15</v>
      </c>
      <c r="CL12">
        <f>'Normal gait variables'!CM31</f>
        <v>-14.6</v>
      </c>
      <c r="CM12">
        <f>'Normal gait variables'!CN31</f>
        <v>-14.1</v>
      </c>
      <c r="CN12">
        <f>'Normal gait variables'!CO31</f>
        <v>-13.5</v>
      </c>
      <c r="CO12">
        <f>'Normal gait variables'!CP31</f>
        <v>-12.8</v>
      </c>
      <c r="CP12">
        <f>'Normal gait variables'!CQ31</f>
        <v>-12.1</v>
      </c>
      <c r="CQ12">
        <f>'Normal gait variables'!CR31</f>
        <v>-11.4</v>
      </c>
      <c r="CR12">
        <f>'Normal gait variables'!CS31</f>
        <v>-10.7</v>
      </c>
      <c r="CS12">
        <f>'Normal gait variables'!CT31</f>
        <v>-10.1</v>
      </c>
      <c r="CT12">
        <f>'Normal gait variables'!CU31</f>
        <v>-9.5500000000000007</v>
      </c>
      <c r="CU12">
        <f>'Normal gait variables'!CV31</f>
        <v>-9.1300000000000008</v>
      </c>
      <c r="CV12">
        <f>'Normal gait variables'!CW31</f>
        <v>-8.82</v>
      </c>
      <c r="CW12">
        <f>'Normal gait variables'!CX31</f>
        <v>-8.6</v>
      </c>
      <c r="CX12">
        <f>'Normal gait variables'!CY31</f>
        <v>-8.4700000000000006</v>
      </c>
      <c r="CY12">
        <f>'Normal gait variables'!CZ31</f>
        <v>-8.3800000000000008</v>
      </c>
      <c r="CZ12">
        <f>'Normal gait variables'!DA31</f>
        <v>-8.31</v>
      </c>
      <c r="DA12">
        <f>'Normal gait variables'!DB31</f>
        <v>-8.2200000000000006</v>
      </c>
    </row>
    <row r="13" spans="1:105" x14ac:dyDescent="0.2">
      <c r="D13" s="3"/>
    </row>
    <row r="14" spans="1:105" x14ac:dyDescent="0.2">
      <c r="D14" s="3"/>
      <c r="E14" s="44" t="s">
        <v>142</v>
      </c>
      <c r="F14" s="3" t="s">
        <v>153</v>
      </c>
    </row>
    <row r="15" spans="1:105" x14ac:dyDescent="0.2">
      <c r="D15" s="3"/>
    </row>
    <row r="16" spans="1:105" x14ac:dyDescent="0.2">
      <c r="A16" s="19" t="s">
        <v>145</v>
      </c>
      <c r="B16" t="s">
        <v>51</v>
      </c>
      <c r="C16">
        <v>1</v>
      </c>
      <c r="D16" s="3" t="s">
        <v>2</v>
      </c>
      <c r="E16">
        <v>25.7</v>
      </c>
      <c r="F16">
        <v>25.4</v>
      </c>
      <c r="G16">
        <v>25.2</v>
      </c>
      <c r="H16">
        <v>25.1</v>
      </c>
      <c r="I16">
        <v>25.1</v>
      </c>
      <c r="J16">
        <v>25.1</v>
      </c>
      <c r="K16">
        <v>25.2</v>
      </c>
      <c r="L16">
        <v>25.3</v>
      </c>
      <c r="M16">
        <v>25.4</v>
      </c>
      <c r="N16">
        <v>25.6</v>
      </c>
      <c r="O16">
        <v>25.8</v>
      </c>
      <c r="P16">
        <v>26</v>
      </c>
      <c r="Q16">
        <v>26.2</v>
      </c>
      <c r="R16">
        <v>26.4</v>
      </c>
      <c r="S16">
        <v>26.7</v>
      </c>
      <c r="T16">
        <v>26.8</v>
      </c>
      <c r="U16">
        <v>27</v>
      </c>
      <c r="V16">
        <v>27.2</v>
      </c>
      <c r="W16">
        <v>27.3</v>
      </c>
      <c r="X16">
        <v>27.4</v>
      </c>
      <c r="Y16">
        <v>27.5</v>
      </c>
      <c r="Z16">
        <v>27.5</v>
      </c>
      <c r="AA16">
        <v>27.6</v>
      </c>
      <c r="AB16">
        <v>27.6</v>
      </c>
      <c r="AC16">
        <v>27.6</v>
      </c>
      <c r="AD16">
        <v>27.6</v>
      </c>
      <c r="AE16">
        <v>27.7</v>
      </c>
      <c r="AF16">
        <v>27.7</v>
      </c>
      <c r="AG16">
        <v>27.7</v>
      </c>
      <c r="AH16">
        <v>27.7</v>
      </c>
      <c r="AI16">
        <v>27.7</v>
      </c>
      <c r="AJ16">
        <v>27.7</v>
      </c>
      <c r="AK16">
        <v>27.7</v>
      </c>
      <c r="AL16">
        <v>27.7</v>
      </c>
      <c r="AM16">
        <v>27.7</v>
      </c>
      <c r="AN16">
        <v>27.7</v>
      </c>
      <c r="AO16">
        <v>27.6</v>
      </c>
      <c r="AP16">
        <v>27.6</v>
      </c>
      <c r="AQ16">
        <v>27.6</v>
      </c>
      <c r="AR16">
        <v>27.6</v>
      </c>
      <c r="AS16">
        <v>27.6</v>
      </c>
      <c r="AT16">
        <v>27.6</v>
      </c>
      <c r="AU16">
        <v>27.6</v>
      </c>
      <c r="AV16">
        <v>27.6</v>
      </c>
      <c r="AW16">
        <v>27.7</v>
      </c>
      <c r="AX16">
        <v>27.8</v>
      </c>
      <c r="AY16">
        <v>28</v>
      </c>
      <c r="AZ16">
        <v>28.1</v>
      </c>
      <c r="BA16">
        <v>28.3</v>
      </c>
      <c r="BB16">
        <v>28.6</v>
      </c>
      <c r="BC16">
        <v>28.9</v>
      </c>
      <c r="BD16">
        <v>29.2</v>
      </c>
      <c r="BE16">
        <v>29.5</v>
      </c>
      <c r="BF16">
        <v>29.8</v>
      </c>
      <c r="BG16">
        <v>30.1</v>
      </c>
      <c r="BH16">
        <v>30.4</v>
      </c>
      <c r="BI16">
        <v>30.7</v>
      </c>
      <c r="BJ16">
        <v>31</v>
      </c>
      <c r="BK16">
        <v>31.2</v>
      </c>
      <c r="BL16">
        <v>31.5</v>
      </c>
      <c r="BM16">
        <v>31.7</v>
      </c>
      <c r="BN16">
        <v>31.8</v>
      </c>
      <c r="BO16">
        <v>32</v>
      </c>
      <c r="BP16">
        <v>32.1</v>
      </c>
      <c r="BQ16">
        <v>32.200000000000003</v>
      </c>
      <c r="BR16">
        <v>32.299999999999997</v>
      </c>
      <c r="BS16">
        <v>32.4</v>
      </c>
      <c r="BT16">
        <v>32.4</v>
      </c>
      <c r="BU16">
        <v>32.4</v>
      </c>
      <c r="BV16">
        <v>32.5</v>
      </c>
      <c r="BW16">
        <v>32.5</v>
      </c>
      <c r="BX16">
        <v>32.5</v>
      </c>
      <c r="BY16">
        <v>32.4</v>
      </c>
      <c r="BZ16">
        <v>32.4</v>
      </c>
      <c r="CA16">
        <v>32.299999999999997</v>
      </c>
      <c r="CB16">
        <v>32.200000000000003</v>
      </c>
      <c r="CC16">
        <v>32.1</v>
      </c>
      <c r="CD16">
        <v>32</v>
      </c>
      <c r="CE16">
        <v>31.8</v>
      </c>
      <c r="CF16">
        <v>31.6</v>
      </c>
      <c r="CG16">
        <v>31.4</v>
      </c>
      <c r="CH16">
        <v>31.1</v>
      </c>
      <c r="CI16">
        <v>30.8</v>
      </c>
      <c r="CJ16">
        <v>30.5</v>
      </c>
      <c r="CK16">
        <v>30.1</v>
      </c>
      <c r="CL16">
        <v>29.8</v>
      </c>
      <c r="CM16">
        <v>29.4</v>
      </c>
      <c r="CN16">
        <v>28.9</v>
      </c>
      <c r="CO16">
        <v>28.5</v>
      </c>
      <c r="CP16">
        <v>28</v>
      </c>
      <c r="CQ16">
        <v>27.6</v>
      </c>
      <c r="CR16">
        <v>27.1</v>
      </c>
      <c r="CS16">
        <v>26.6</v>
      </c>
      <c r="CT16">
        <v>26.2</v>
      </c>
      <c r="CU16">
        <v>25.7</v>
      </c>
      <c r="CV16">
        <v>25.3</v>
      </c>
      <c r="CW16">
        <v>24.9</v>
      </c>
      <c r="CX16">
        <v>24.5</v>
      </c>
      <c r="CY16">
        <v>24.2</v>
      </c>
      <c r="CZ16">
        <v>23.9</v>
      </c>
      <c r="DA16">
        <v>23.7</v>
      </c>
    </row>
    <row r="17" spans="1:105" x14ac:dyDescent="0.2">
      <c r="A17" t="s">
        <v>134</v>
      </c>
      <c r="B17" t="s">
        <v>52</v>
      </c>
      <c r="C17">
        <v>1</v>
      </c>
      <c r="D17" s="3" t="s">
        <v>2</v>
      </c>
      <c r="E17">
        <v>28</v>
      </c>
      <c r="F17">
        <v>28.2</v>
      </c>
      <c r="G17">
        <v>28.5</v>
      </c>
      <c r="H17">
        <v>28.7</v>
      </c>
      <c r="I17">
        <v>29</v>
      </c>
      <c r="J17">
        <v>29.3</v>
      </c>
      <c r="K17">
        <v>29.5</v>
      </c>
      <c r="L17">
        <v>29.8</v>
      </c>
      <c r="M17">
        <v>30.1</v>
      </c>
      <c r="N17">
        <v>30.4</v>
      </c>
      <c r="O17">
        <v>30.6</v>
      </c>
      <c r="P17">
        <v>30.9</v>
      </c>
      <c r="Q17">
        <v>31.1</v>
      </c>
      <c r="R17">
        <v>31.3</v>
      </c>
      <c r="S17">
        <v>31.5</v>
      </c>
      <c r="T17">
        <v>31.7</v>
      </c>
      <c r="U17">
        <v>31.8</v>
      </c>
      <c r="V17">
        <v>32</v>
      </c>
      <c r="W17">
        <v>32.1</v>
      </c>
      <c r="X17">
        <v>32.200000000000003</v>
      </c>
      <c r="Y17">
        <v>32.299999999999997</v>
      </c>
      <c r="Z17">
        <v>32.4</v>
      </c>
      <c r="AA17">
        <v>32.5</v>
      </c>
      <c r="AB17">
        <v>32.6</v>
      </c>
      <c r="AC17">
        <v>32.6</v>
      </c>
      <c r="AD17">
        <v>32.700000000000003</v>
      </c>
      <c r="AE17">
        <v>32.700000000000003</v>
      </c>
      <c r="AF17">
        <v>32.700000000000003</v>
      </c>
      <c r="AG17">
        <v>32.700000000000003</v>
      </c>
      <c r="AH17">
        <v>32.700000000000003</v>
      </c>
      <c r="AI17">
        <v>32.700000000000003</v>
      </c>
      <c r="AJ17">
        <v>32.700000000000003</v>
      </c>
      <c r="AK17">
        <v>32.6</v>
      </c>
      <c r="AL17">
        <v>32.5</v>
      </c>
      <c r="AM17">
        <v>32.4</v>
      </c>
      <c r="AN17">
        <v>32.200000000000003</v>
      </c>
      <c r="AO17">
        <v>32</v>
      </c>
      <c r="AP17">
        <v>31.8</v>
      </c>
      <c r="AQ17">
        <v>31.6</v>
      </c>
      <c r="AR17">
        <v>31.3</v>
      </c>
      <c r="AS17">
        <v>31</v>
      </c>
      <c r="AT17">
        <v>30.6</v>
      </c>
      <c r="AU17">
        <v>30.3</v>
      </c>
      <c r="AV17">
        <v>29.9</v>
      </c>
      <c r="AW17">
        <v>29.5</v>
      </c>
      <c r="AX17">
        <v>29</v>
      </c>
      <c r="AY17">
        <v>28.6</v>
      </c>
      <c r="AZ17">
        <v>28.1</v>
      </c>
      <c r="BA17">
        <v>27.7</v>
      </c>
      <c r="BB17">
        <v>27.3</v>
      </c>
      <c r="BC17">
        <v>26.9</v>
      </c>
      <c r="BD17">
        <v>26.5</v>
      </c>
      <c r="BE17">
        <v>26.2</v>
      </c>
      <c r="BF17">
        <v>25.9</v>
      </c>
      <c r="BG17">
        <v>25.7</v>
      </c>
      <c r="BH17">
        <v>25.5</v>
      </c>
      <c r="BI17">
        <v>25.4</v>
      </c>
      <c r="BJ17">
        <v>25.3</v>
      </c>
      <c r="BK17">
        <v>25.3</v>
      </c>
      <c r="BL17">
        <v>25.4</v>
      </c>
      <c r="BM17">
        <v>25.5</v>
      </c>
      <c r="BN17">
        <v>25.6</v>
      </c>
      <c r="BO17">
        <v>25.8</v>
      </c>
      <c r="BP17">
        <v>26</v>
      </c>
      <c r="BQ17">
        <v>26.2</v>
      </c>
      <c r="BR17">
        <v>26.4</v>
      </c>
      <c r="BS17">
        <v>26.6</v>
      </c>
      <c r="BT17">
        <v>26.8</v>
      </c>
      <c r="BU17">
        <v>27</v>
      </c>
      <c r="BV17">
        <v>27.2</v>
      </c>
      <c r="BW17">
        <v>27.4</v>
      </c>
      <c r="BX17">
        <v>27.5</v>
      </c>
      <c r="BY17">
        <v>27.7</v>
      </c>
      <c r="BZ17">
        <v>27.8</v>
      </c>
      <c r="CA17">
        <v>27.9</v>
      </c>
      <c r="CB17">
        <v>28</v>
      </c>
      <c r="CC17">
        <v>28.1</v>
      </c>
      <c r="CD17">
        <v>28.1</v>
      </c>
      <c r="CE17">
        <v>28.2</v>
      </c>
      <c r="CF17">
        <v>28.2</v>
      </c>
      <c r="CG17">
        <v>28.3</v>
      </c>
      <c r="CH17">
        <v>28.3</v>
      </c>
      <c r="CI17">
        <v>28.3</v>
      </c>
      <c r="CJ17">
        <v>28.4</v>
      </c>
      <c r="CK17">
        <v>28.4</v>
      </c>
      <c r="CL17">
        <v>28.4</v>
      </c>
      <c r="CM17">
        <v>28.4</v>
      </c>
      <c r="CN17">
        <v>28.4</v>
      </c>
      <c r="CO17">
        <v>28.4</v>
      </c>
      <c r="CP17">
        <v>28.3</v>
      </c>
      <c r="CQ17">
        <v>28.3</v>
      </c>
      <c r="CR17">
        <v>28.3</v>
      </c>
      <c r="CS17">
        <v>28.3</v>
      </c>
      <c r="CT17">
        <v>28.3</v>
      </c>
      <c r="CU17">
        <v>28.3</v>
      </c>
      <c r="CV17">
        <v>28.3</v>
      </c>
      <c r="CW17">
        <v>28.3</v>
      </c>
      <c r="CX17">
        <v>28.3</v>
      </c>
      <c r="CY17">
        <v>28.4</v>
      </c>
      <c r="CZ17">
        <v>28.5</v>
      </c>
      <c r="DA17">
        <v>28.6</v>
      </c>
    </row>
    <row r="18" spans="1:105" x14ac:dyDescent="0.2">
      <c r="A18" t="s">
        <v>133</v>
      </c>
      <c r="B18" t="s">
        <v>10</v>
      </c>
      <c r="C18">
        <v>1</v>
      </c>
      <c r="D18" s="3" t="s">
        <v>2</v>
      </c>
      <c r="E18">
        <v>43.6</v>
      </c>
      <c r="F18">
        <v>43.4</v>
      </c>
      <c r="G18">
        <v>43.1</v>
      </c>
      <c r="H18">
        <v>43</v>
      </c>
      <c r="I18">
        <v>42.8</v>
      </c>
      <c r="J18">
        <v>42.7</v>
      </c>
      <c r="K18">
        <v>42.6</v>
      </c>
      <c r="L18">
        <v>42.5</v>
      </c>
      <c r="M18">
        <v>42.4</v>
      </c>
      <c r="N18">
        <v>42.2</v>
      </c>
      <c r="O18">
        <v>42.1</v>
      </c>
      <c r="P18">
        <v>41.8</v>
      </c>
      <c r="Q18">
        <v>41.5</v>
      </c>
      <c r="R18">
        <v>41.2</v>
      </c>
      <c r="S18">
        <v>40.799999999999997</v>
      </c>
      <c r="T18">
        <v>40.299999999999997</v>
      </c>
      <c r="U18">
        <v>39.799999999999997</v>
      </c>
      <c r="V18">
        <v>39.299999999999997</v>
      </c>
      <c r="W18">
        <v>38.700000000000003</v>
      </c>
      <c r="X18">
        <v>38.1</v>
      </c>
      <c r="Y18">
        <v>37.5</v>
      </c>
      <c r="Z18">
        <v>37</v>
      </c>
      <c r="AA18">
        <v>36.4</v>
      </c>
      <c r="AB18">
        <v>35.799999999999997</v>
      </c>
      <c r="AC18">
        <v>35.299999999999997</v>
      </c>
      <c r="AD18">
        <v>34.799999999999997</v>
      </c>
      <c r="AE18">
        <v>34.200000000000003</v>
      </c>
      <c r="AF18">
        <v>33.700000000000003</v>
      </c>
      <c r="AG18">
        <v>33.200000000000003</v>
      </c>
      <c r="AH18">
        <v>32.700000000000003</v>
      </c>
      <c r="AI18">
        <v>32.1</v>
      </c>
      <c r="AJ18">
        <v>31.6</v>
      </c>
      <c r="AK18">
        <v>31</v>
      </c>
      <c r="AL18">
        <v>30.3</v>
      </c>
      <c r="AM18">
        <v>29.6</v>
      </c>
      <c r="AN18">
        <v>28.9</v>
      </c>
      <c r="AO18">
        <v>28.2</v>
      </c>
      <c r="AP18">
        <v>27.4</v>
      </c>
      <c r="AQ18">
        <v>26.7</v>
      </c>
      <c r="AR18">
        <v>25.9</v>
      </c>
      <c r="AS18">
        <v>25.1</v>
      </c>
      <c r="AT18">
        <v>24.4</v>
      </c>
      <c r="AU18">
        <v>23.7</v>
      </c>
      <c r="AV18">
        <v>23.1</v>
      </c>
      <c r="AW18">
        <v>22.6</v>
      </c>
      <c r="AX18">
        <v>22.1</v>
      </c>
      <c r="AY18">
        <v>21.7</v>
      </c>
      <c r="AZ18">
        <v>21.3</v>
      </c>
      <c r="BA18">
        <v>21.1</v>
      </c>
      <c r="BB18">
        <v>20.9</v>
      </c>
      <c r="BC18">
        <v>20.8</v>
      </c>
      <c r="BD18">
        <v>20.7</v>
      </c>
      <c r="BE18">
        <v>20.8</v>
      </c>
      <c r="BF18">
        <v>20.8</v>
      </c>
      <c r="BG18">
        <v>21</v>
      </c>
      <c r="BH18">
        <v>21.1</v>
      </c>
      <c r="BI18">
        <v>21.4</v>
      </c>
      <c r="BJ18">
        <v>21.6</v>
      </c>
      <c r="BK18">
        <v>21.9</v>
      </c>
      <c r="BL18">
        <v>22.2</v>
      </c>
      <c r="BM18">
        <v>22.6</v>
      </c>
      <c r="BN18">
        <v>23</v>
      </c>
      <c r="BO18">
        <v>23.4</v>
      </c>
      <c r="BP18">
        <v>23.9</v>
      </c>
      <c r="BQ18">
        <v>24.4</v>
      </c>
      <c r="BR18">
        <v>25</v>
      </c>
      <c r="BS18">
        <v>25.7</v>
      </c>
      <c r="BT18">
        <v>26.5</v>
      </c>
      <c r="BU18">
        <v>27.3</v>
      </c>
      <c r="BV18">
        <v>28.2</v>
      </c>
      <c r="BW18">
        <v>29.2</v>
      </c>
      <c r="BX18">
        <v>30.3</v>
      </c>
      <c r="BY18">
        <v>31.4</v>
      </c>
      <c r="BZ18">
        <v>32.6</v>
      </c>
      <c r="CA18">
        <v>33.799999999999997</v>
      </c>
      <c r="CB18">
        <v>35.1</v>
      </c>
      <c r="CC18">
        <v>36.4</v>
      </c>
      <c r="CD18">
        <v>37.6</v>
      </c>
      <c r="CE18">
        <v>38.9</v>
      </c>
      <c r="CF18">
        <v>40</v>
      </c>
      <c r="CG18">
        <v>41.1</v>
      </c>
      <c r="CH18">
        <v>42.2</v>
      </c>
      <c r="CI18">
        <v>43.1</v>
      </c>
      <c r="CJ18">
        <v>43.9</v>
      </c>
      <c r="CK18">
        <v>44.6</v>
      </c>
      <c r="CL18">
        <v>45.2</v>
      </c>
      <c r="CM18">
        <v>45.6</v>
      </c>
      <c r="CN18">
        <v>46</v>
      </c>
      <c r="CO18">
        <v>46.1</v>
      </c>
      <c r="CP18">
        <v>46.2</v>
      </c>
      <c r="CQ18">
        <v>46.2</v>
      </c>
      <c r="CR18">
        <v>46</v>
      </c>
      <c r="CS18">
        <v>45.8</v>
      </c>
      <c r="CT18">
        <v>45.4</v>
      </c>
      <c r="CU18">
        <v>45</v>
      </c>
      <c r="CV18">
        <v>44.6</v>
      </c>
      <c r="CW18">
        <v>44.2</v>
      </c>
      <c r="CX18">
        <v>43.7</v>
      </c>
      <c r="CY18">
        <v>43.3</v>
      </c>
      <c r="CZ18">
        <v>43</v>
      </c>
      <c r="DA18">
        <v>42.6</v>
      </c>
    </row>
    <row r="19" spans="1:105" x14ac:dyDescent="0.2">
      <c r="A19" t="s">
        <v>134</v>
      </c>
      <c r="B19" t="s">
        <v>9</v>
      </c>
      <c r="C19">
        <v>1</v>
      </c>
      <c r="D19" s="3" t="s">
        <v>2</v>
      </c>
      <c r="E19">
        <v>47.4</v>
      </c>
      <c r="F19">
        <v>47.1</v>
      </c>
      <c r="G19">
        <v>47</v>
      </c>
      <c r="H19">
        <v>46.8</v>
      </c>
      <c r="I19">
        <v>46.7</v>
      </c>
      <c r="J19">
        <v>46.6</v>
      </c>
      <c r="K19">
        <v>46.5</v>
      </c>
      <c r="L19">
        <v>46.3</v>
      </c>
      <c r="M19">
        <v>46.1</v>
      </c>
      <c r="N19">
        <v>45.9</v>
      </c>
      <c r="O19">
        <v>45.7</v>
      </c>
      <c r="P19">
        <v>45.4</v>
      </c>
      <c r="Q19">
        <v>45</v>
      </c>
      <c r="R19">
        <v>44.6</v>
      </c>
      <c r="S19">
        <v>44.1</v>
      </c>
      <c r="T19">
        <v>43.6</v>
      </c>
      <c r="U19">
        <v>43.1</v>
      </c>
      <c r="V19">
        <v>42.5</v>
      </c>
      <c r="W19">
        <v>42</v>
      </c>
      <c r="X19">
        <v>41.4</v>
      </c>
      <c r="Y19">
        <v>40.9</v>
      </c>
      <c r="Z19">
        <v>40.4</v>
      </c>
      <c r="AA19">
        <v>39.9</v>
      </c>
      <c r="AB19">
        <v>39.4</v>
      </c>
      <c r="AC19">
        <v>38.9</v>
      </c>
      <c r="AD19">
        <v>38.4</v>
      </c>
      <c r="AE19">
        <v>37.9</v>
      </c>
      <c r="AF19">
        <v>37.4</v>
      </c>
      <c r="AG19">
        <v>36.9</v>
      </c>
      <c r="AH19">
        <v>36.4</v>
      </c>
      <c r="AI19">
        <v>35.799999999999997</v>
      </c>
      <c r="AJ19">
        <v>35.299999999999997</v>
      </c>
      <c r="AK19">
        <v>34.700000000000003</v>
      </c>
      <c r="AL19">
        <v>34.200000000000003</v>
      </c>
      <c r="AM19">
        <v>33.6</v>
      </c>
      <c r="AN19">
        <v>33.1</v>
      </c>
      <c r="AO19">
        <v>32.5</v>
      </c>
      <c r="AP19">
        <v>32</v>
      </c>
      <c r="AQ19">
        <v>31.4</v>
      </c>
      <c r="AR19">
        <v>30.9</v>
      </c>
      <c r="AS19">
        <v>30.3</v>
      </c>
      <c r="AT19">
        <v>29.8</v>
      </c>
      <c r="AU19">
        <v>29.2</v>
      </c>
      <c r="AV19">
        <v>28.7</v>
      </c>
      <c r="AW19">
        <v>28.1</v>
      </c>
      <c r="AX19">
        <v>27.6</v>
      </c>
      <c r="AY19">
        <v>27.1</v>
      </c>
      <c r="AZ19">
        <v>26.6</v>
      </c>
      <c r="BA19">
        <v>26.1</v>
      </c>
      <c r="BB19">
        <v>25.7</v>
      </c>
      <c r="BC19">
        <v>25.4</v>
      </c>
      <c r="BD19">
        <v>25.1</v>
      </c>
      <c r="BE19">
        <v>24.9</v>
      </c>
      <c r="BF19">
        <v>24.8</v>
      </c>
      <c r="BG19">
        <v>24.8</v>
      </c>
      <c r="BH19">
        <v>24.9</v>
      </c>
      <c r="BI19">
        <v>25.1</v>
      </c>
      <c r="BJ19">
        <v>25.4</v>
      </c>
      <c r="BK19">
        <v>25.9</v>
      </c>
      <c r="BL19">
        <v>26.4</v>
      </c>
      <c r="BM19">
        <v>27.1</v>
      </c>
      <c r="BN19">
        <v>27.8</v>
      </c>
      <c r="BO19">
        <v>28.6</v>
      </c>
      <c r="BP19">
        <v>29.5</v>
      </c>
      <c r="BQ19">
        <v>30.4</v>
      </c>
      <c r="BR19">
        <v>31.3</v>
      </c>
      <c r="BS19">
        <v>32.299999999999997</v>
      </c>
      <c r="BT19">
        <v>33.299999999999997</v>
      </c>
      <c r="BU19">
        <v>34.299999999999997</v>
      </c>
      <c r="BV19">
        <v>35.4</v>
      </c>
      <c r="BW19">
        <v>36.5</v>
      </c>
      <c r="BX19">
        <v>37.5</v>
      </c>
      <c r="BY19">
        <v>38.6</v>
      </c>
      <c r="BZ19">
        <v>39.700000000000003</v>
      </c>
      <c r="CA19">
        <v>40.799999999999997</v>
      </c>
      <c r="CB19">
        <v>41.9</v>
      </c>
      <c r="CC19">
        <v>43</v>
      </c>
      <c r="CD19">
        <v>44</v>
      </c>
      <c r="CE19">
        <v>45</v>
      </c>
      <c r="CF19">
        <v>46</v>
      </c>
      <c r="CG19">
        <v>46.8</v>
      </c>
      <c r="CH19">
        <v>47.7</v>
      </c>
      <c r="CI19">
        <v>48.4</v>
      </c>
      <c r="CJ19">
        <v>49</v>
      </c>
      <c r="CK19">
        <v>49.5</v>
      </c>
      <c r="CL19">
        <v>49.9</v>
      </c>
      <c r="CM19">
        <v>50.3</v>
      </c>
      <c r="CN19">
        <v>50.5</v>
      </c>
      <c r="CO19">
        <v>50.6</v>
      </c>
      <c r="CP19">
        <v>50.7</v>
      </c>
      <c r="CQ19">
        <v>50.7</v>
      </c>
      <c r="CR19">
        <v>50.6</v>
      </c>
      <c r="CS19">
        <v>50.4</v>
      </c>
      <c r="CT19">
        <v>50.2</v>
      </c>
      <c r="CU19">
        <v>49.9</v>
      </c>
      <c r="CV19">
        <v>49.6</v>
      </c>
      <c r="CW19">
        <v>49.3</v>
      </c>
      <c r="CX19">
        <v>48.9</v>
      </c>
      <c r="CY19">
        <v>48.6</v>
      </c>
      <c r="CZ19">
        <v>48.2</v>
      </c>
      <c r="DA19">
        <v>47.9</v>
      </c>
    </row>
    <row r="20" spans="1:105" x14ac:dyDescent="0.2">
      <c r="A20" t="s">
        <v>133</v>
      </c>
      <c r="B20" t="s">
        <v>12</v>
      </c>
      <c r="C20">
        <v>1</v>
      </c>
      <c r="D20" s="3" t="s">
        <v>2</v>
      </c>
      <c r="E20">
        <v>7.6</v>
      </c>
      <c r="F20">
        <v>8.2899999999999991</v>
      </c>
      <c r="G20">
        <v>9.1300000000000008</v>
      </c>
      <c r="H20">
        <v>10.1</v>
      </c>
      <c r="I20">
        <v>11</v>
      </c>
      <c r="J20">
        <v>12</v>
      </c>
      <c r="K20">
        <v>12.9</v>
      </c>
      <c r="L20">
        <v>13.7</v>
      </c>
      <c r="M20">
        <v>14.4</v>
      </c>
      <c r="N20">
        <v>15</v>
      </c>
      <c r="O20">
        <v>15.4</v>
      </c>
      <c r="P20">
        <v>15.7</v>
      </c>
      <c r="Q20">
        <v>15.8</v>
      </c>
      <c r="R20">
        <v>15.8</v>
      </c>
      <c r="S20">
        <v>15.7</v>
      </c>
      <c r="T20">
        <v>15.4</v>
      </c>
      <c r="U20">
        <v>15.1</v>
      </c>
      <c r="V20">
        <v>14.7</v>
      </c>
      <c r="W20">
        <v>14.3</v>
      </c>
      <c r="X20">
        <v>13.9</v>
      </c>
      <c r="Y20">
        <v>13.5</v>
      </c>
      <c r="Z20">
        <v>13.2</v>
      </c>
      <c r="AA20">
        <v>12.8</v>
      </c>
      <c r="AB20">
        <v>12.5</v>
      </c>
      <c r="AC20">
        <v>12.3</v>
      </c>
      <c r="AD20">
        <v>12.1</v>
      </c>
      <c r="AE20">
        <v>11.9</v>
      </c>
      <c r="AF20">
        <v>11.7</v>
      </c>
      <c r="AG20">
        <v>11.5</v>
      </c>
      <c r="AH20">
        <v>11.3</v>
      </c>
      <c r="AI20">
        <v>11.1</v>
      </c>
      <c r="AJ20">
        <v>10.9</v>
      </c>
      <c r="AK20">
        <v>10.6</v>
      </c>
      <c r="AL20">
        <v>10.3</v>
      </c>
      <c r="AM20">
        <v>9.98</v>
      </c>
      <c r="AN20">
        <v>9.59</v>
      </c>
      <c r="AO20">
        <v>9.19</v>
      </c>
      <c r="AP20">
        <v>8.7799999999999994</v>
      </c>
      <c r="AQ20">
        <v>8.39</v>
      </c>
      <c r="AR20">
        <v>8.01</v>
      </c>
      <c r="AS20">
        <v>7.68</v>
      </c>
      <c r="AT20">
        <v>7.41</v>
      </c>
      <c r="AU20">
        <v>7.2</v>
      </c>
      <c r="AV20">
        <v>7.08</v>
      </c>
      <c r="AW20">
        <v>7.05</v>
      </c>
      <c r="AX20">
        <v>7.11</v>
      </c>
      <c r="AY20">
        <v>7.26</v>
      </c>
      <c r="AZ20">
        <v>7.5</v>
      </c>
      <c r="BA20">
        <v>7.84</v>
      </c>
      <c r="BB20">
        <v>8.26</v>
      </c>
      <c r="BC20">
        <v>8.7799999999999994</v>
      </c>
      <c r="BD20">
        <v>9.3699999999999992</v>
      </c>
      <c r="BE20">
        <v>10.1</v>
      </c>
      <c r="BF20">
        <v>10.8</v>
      </c>
      <c r="BG20">
        <v>11.7</v>
      </c>
      <c r="BH20">
        <v>12.6</v>
      </c>
      <c r="BI20">
        <v>13.7</v>
      </c>
      <c r="BJ20">
        <v>14.8</v>
      </c>
      <c r="BK20">
        <v>16</v>
      </c>
      <c r="BL20">
        <v>17.3</v>
      </c>
      <c r="BM20">
        <v>18.7</v>
      </c>
      <c r="BN20">
        <v>20</v>
      </c>
      <c r="BO20">
        <v>21.4</v>
      </c>
      <c r="BP20">
        <v>22.8</v>
      </c>
      <c r="BQ20">
        <v>24.2</v>
      </c>
      <c r="BR20">
        <v>25.5</v>
      </c>
      <c r="BS20">
        <v>26.7</v>
      </c>
      <c r="BT20">
        <v>27.8</v>
      </c>
      <c r="BU20">
        <v>28.9</v>
      </c>
      <c r="BV20">
        <v>29.8</v>
      </c>
      <c r="BW20">
        <v>30.6</v>
      </c>
      <c r="BX20">
        <v>31.3</v>
      </c>
      <c r="BY20">
        <v>31.9</v>
      </c>
      <c r="BZ20">
        <v>32.4</v>
      </c>
      <c r="CA20">
        <v>32.799999999999997</v>
      </c>
      <c r="CB20">
        <v>33</v>
      </c>
      <c r="CC20">
        <v>33.1</v>
      </c>
      <c r="CD20">
        <v>33</v>
      </c>
      <c r="CE20">
        <v>32.799999999999997</v>
      </c>
      <c r="CF20">
        <v>32.4</v>
      </c>
      <c r="CG20">
        <v>31.8</v>
      </c>
      <c r="CH20">
        <v>31</v>
      </c>
      <c r="CI20">
        <v>30</v>
      </c>
      <c r="CJ20">
        <v>28.7</v>
      </c>
      <c r="CK20">
        <v>27.2</v>
      </c>
      <c r="CL20">
        <v>25.5</v>
      </c>
      <c r="CM20">
        <v>23.7</v>
      </c>
      <c r="CN20">
        <v>21.7</v>
      </c>
      <c r="CO20">
        <v>19.600000000000001</v>
      </c>
      <c r="CP20">
        <v>17.5</v>
      </c>
      <c r="CQ20">
        <v>15.3</v>
      </c>
      <c r="CR20">
        <v>13.3</v>
      </c>
      <c r="CS20">
        <v>11.5</v>
      </c>
      <c r="CT20">
        <v>9.84</v>
      </c>
      <c r="CU20">
        <v>8.4499999999999993</v>
      </c>
      <c r="CV20">
        <v>7.36</v>
      </c>
      <c r="CW20">
        <v>6.59</v>
      </c>
      <c r="CX20">
        <v>6.15</v>
      </c>
      <c r="CY20">
        <v>6.01</v>
      </c>
      <c r="CZ20">
        <v>6.17</v>
      </c>
      <c r="DA20">
        <v>6.59</v>
      </c>
    </row>
    <row r="21" spans="1:105" x14ac:dyDescent="0.2">
      <c r="A21" t="s">
        <v>134</v>
      </c>
      <c r="B21" t="s">
        <v>11</v>
      </c>
      <c r="C21">
        <v>1</v>
      </c>
      <c r="D21" s="3" t="s">
        <v>2</v>
      </c>
      <c r="E21">
        <v>9.74</v>
      </c>
      <c r="F21">
        <v>9.8699999999999992</v>
      </c>
      <c r="G21">
        <v>10.199999999999999</v>
      </c>
      <c r="H21">
        <v>10.6</v>
      </c>
      <c r="I21">
        <v>11.1</v>
      </c>
      <c r="J21">
        <v>11.6</v>
      </c>
      <c r="K21">
        <v>12</v>
      </c>
      <c r="L21">
        <v>12.4</v>
      </c>
      <c r="M21">
        <v>12.8</v>
      </c>
      <c r="N21">
        <v>13</v>
      </c>
      <c r="O21">
        <v>13.1</v>
      </c>
      <c r="P21">
        <v>13.1</v>
      </c>
      <c r="Q21">
        <v>13</v>
      </c>
      <c r="R21">
        <v>12.9</v>
      </c>
      <c r="S21">
        <v>12.6</v>
      </c>
      <c r="T21">
        <v>12.2</v>
      </c>
      <c r="U21">
        <v>11.9</v>
      </c>
      <c r="V21">
        <v>11.5</v>
      </c>
      <c r="W21">
        <v>11.1</v>
      </c>
      <c r="X21">
        <v>10.7</v>
      </c>
      <c r="Y21">
        <v>10.4</v>
      </c>
      <c r="Z21">
        <v>10.1</v>
      </c>
      <c r="AA21">
        <v>9.89</v>
      </c>
      <c r="AB21">
        <v>9.67</v>
      </c>
      <c r="AC21">
        <v>9.4700000000000006</v>
      </c>
      <c r="AD21">
        <v>9.2899999999999991</v>
      </c>
      <c r="AE21">
        <v>9.1199999999999992</v>
      </c>
      <c r="AF21">
        <v>8.9499999999999993</v>
      </c>
      <c r="AG21">
        <v>8.8000000000000007</v>
      </c>
      <c r="AH21">
        <v>8.67</v>
      </c>
      <c r="AI21">
        <v>8.56</v>
      </c>
      <c r="AJ21">
        <v>8.4700000000000006</v>
      </c>
      <c r="AK21">
        <v>8.43</v>
      </c>
      <c r="AL21">
        <v>8.44</v>
      </c>
      <c r="AM21">
        <v>8.51</v>
      </c>
      <c r="AN21">
        <v>8.65</v>
      </c>
      <c r="AO21">
        <v>8.8699999999999992</v>
      </c>
      <c r="AP21">
        <v>9.17</v>
      </c>
      <c r="AQ21">
        <v>9.5500000000000007</v>
      </c>
      <c r="AR21">
        <v>10</v>
      </c>
      <c r="AS21">
        <v>10.6</v>
      </c>
      <c r="AT21">
        <v>11.3</v>
      </c>
      <c r="AU21">
        <v>12</v>
      </c>
      <c r="AV21">
        <v>12.9</v>
      </c>
      <c r="AW21">
        <v>13.8</v>
      </c>
      <c r="AX21">
        <v>14.8</v>
      </c>
      <c r="AY21">
        <v>15.8</v>
      </c>
      <c r="AZ21">
        <v>16.899999999999999</v>
      </c>
      <c r="BA21">
        <v>18.100000000000001</v>
      </c>
      <c r="BB21">
        <v>19.3</v>
      </c>
      <c r="BC21">
        <v>20.6</v>
      </c>
      <c r="BD21">
        <v>22</v>
      </c>
      <c r="BE21">
        <v>23.4</v>
      </c>
      <c r="BF21">
        <v>24.8</v>
      </c>
      <c r="BG21">
        <v>26.4</v>
      </c>
      <c r="BH21">
        <v>28</v>
      </c>
      <c r="BI21">
        <v>29.7</v>
      </c>
      <c r="BJ21">
        <v>31.4</v>
      </c>
      <c r="BK21">
        <v>33.299999999999997</v>
      </c>
      <c r="BL21">
        <v>35.1</v>
      </c>
      <c r="BM21">
        <v>37</v>
      </c>
      <c r="BN21">
        <v>38.799999999999997</v>
      </c>
      <c r="BO21">
        <v>40.700000000000003</v>
      </c>
      <c r="BP21">
        <v>42.4</v>
      </c>
      <c r="BQ21">
        <v>44</v>
      </c>
      <c r="BR21">
        <v>45.5</v>
      </c>
      <c r="BS21">
        <v>46.8</v>
      </c>
      <c r="BT21">
        <v>47.9</v>
      </c>
      <c r="BU21">
        <v>48.8</v>
      </c>
      <c r="BV21">
        <v>49.5</v>
      </c>
      <c r="BW21">
        <v>50</v>
      </c>
      <c r="BX21">
        <v>50.3</v>
      </c>
      <c r="BY21">
        <v>50.4</v>
      </c>
      <c r="BZ21">
        <v>50.3</v>
      </c>
      <c r="CA21">
        <v>50</v>
      </c>
      <c r="CB21">
        <v>49.5</v>
      </c>
      <c r="CC21">
        <v>48.9</v>
      </c>
      <c r="CD21">
        <v>48.1</v>
      </c>
      <c r="CE21">
        <v>47.1</v>
      </c>
      <c r="CF21">
        <v>45.9</v>
      </c>
      <c r="CG21">
        <v>44.5</v>
      </c>
      <c r="CH21">
        <v>43</v>
      </c>
      <c r="CI21">
        <v>41.2</v>
      </c>
      <c r="CJ21">
        <v>39.200000000000003</v>
      </c>
      <c r="CK21">
        <v>37.1</v>
      </c>
      <c r="CL21">
        <v>34.799999999999997</v>
      </c>
      <c r="CM21">
        <v>32.4</v>
      </c>
      <c r="CN21">
        <v>29.9</v>
      </c>
      <c r="CO21">
        <v>27.4</v>
      </c>
      <c r="CP21">
        <v>24.9</v>
      </c>
      <c r="CQ21">
        <v>22.5</v>
      </c>
      <c r="CR21">
        <v>20.2</v>
      </c>
      <c r="CS21">
        <v>18.100000000000001</v>
      </c>
      <c r="CT21">
        <v>16.2</v>
      </c>
      <c r="CU21">
        <v>14.6</v>
      </c>
      <c r="CV21">
        <v>13.2</v>
      </c>
      <c r="CW21">
        <v>12.1</v>
      </c>
      <c r="CX21">
        <v>11.2</v>
      </c>
      <c r="CY21">
        <v>10.6</v>
      </c>
      <c r="CZ21">
        <v>10.199999999999999</v>
      </c>
      <c r="DA21">
        <v>10.1</v>
      </c>
    </row>
    <row r="22" spans="1:105" x14ac:dyDescent="0.2">
      <c r="A22" t="s">
        <v>133</v>
      </c>
      <c r="B22" t="s">
        <v>14</v>
      </c>
      <c r="C22">
        <v>1</v>
      </c>
      <c r="D22" s="3" t="s">
        <v>2</v>
      </c>
      <c r="E22">
        <v>3.61</v>
      </c>
      <c r="F22">
        <v>2.5299999999999998</v>
      </c>
      <c r="G22">
        <v>1.45</v>
      </c>
      <c r="H22">
        <v>0.47</v>
      </c>
      <c r="I22">
        <v>-0.35</v>
      </c>
      <c r="J22">
        <v>-0.94</v>
      </c>
      <c r="K22">
        <v>-1.28</v>
      </c>
      <c r="L22">
        <v>-1.38</v>
      </c>
      <c r="M22">
        <v>-1.24</v>
      </c>
      <c r="N22">
        <v>-0.92</v>
      </c>
      <c r="O22">
        <v>-0.47</v>
      </c>
      <c r="P22">
        <v>6.0999999999999999E-2</v>
      </c>
      <c r="Q22">
        <v>0.62</v>
      </c>
      <c r="R22">
        <v>1.17</v>
      </c>
      <c r="S22">
        <v>1.67</v>
      </c>
      <c r="T22">
        <v>2.12</v>
      </c>
      <c r="U22">
        <v>2.5</v>
      </c>
      <c r="V22">
        <v>2.82</v>
      </c>
      <c r="W22">
        <v>3.09</v>
      </c>
      <c r="X22">
        <v>3.31</v>
      </c>
      <c r="Y22">
        <v>3.51</v>
      </c>
      <c r="Z22">
        <v>3.7</v>
      </c>
      <c r="AA22">
        <v>3.89</v>
      </c>
      <c r="AB22">
        <v>4.09</v>
      </c>
      <c r="AC22">
        <v>4.3</v>
      </c>
      <c r="AD22">
        <v>4.53</v>
      </c>
      <c r="AE22">
        <v>4.78</v>
      </c>
      <c r="AF22">
        <v>5.05</v>
      </c>
      <c r="AG22">
        <v>5.32</v>
      </c>
      <c r="AH22">
        <v>5.61</v>
      </c>
      <c r="AI22">
        <v>5.9</v>
      </c>
      <c r="AJ22">
        <v>6.19</v>
      </c>
      <c r="AK22">
        <v>6.47</v>
      </c>
      <c r="AL22">
        <v>6.76</v>
      </c>
      <c r="AM22">
        <v>7.04</v>
      </c>
      <c r="AN22">
        <v>7.32</v>
      </c>
      <c r="AO22">
        <v>7.6</v>
      </c>
      <c r="AP22">
        <v>7.9</v>
      </c>
      <c r="AQ22">
        <v>8.2100000000000009</v>
      </c>
      <c r="AR22">
        <v>8.5299999999999994</v>
      </c>
      <c r="AS22">
        <v>8.89</v>
      </c>
      <c r="AT22">
        <v>9.26</v>
      </c>
      <c r="AU22">
        <v>9.66</v>
      </c>
      <c r="AV22">
        <v>10.1</v>
      </c>
      <c r="AW22">
        <v>10.5</v>
      </c>
      <c r="AX22">
        <v>10.9</v>
      </c>
      <c r="AY22">
        <v>11.2</v>
      </c>
      <c r="AZ22">
        <v>11.5</v>
      </c>
      <c r="BA22">
        <v>11.6</v>
      </c>
      <c r="BB22">
        <v>11.7</v>
      </c>
      <c r="BC22">
        <v>11.6</v>
      </c>
      <c r="BD22">
        <v>11.3</v>
      </c>
      <c r="BE22">
        <v>10.8</v>
      </c>
      <c r="BF22">
        <v>10.199999999999999</v>
      </c>
      <c r="BG22">
        <v>9.3800000000000008</v>
      </c>
      <c r="BH22">
        <v>8.42</v>
      </c>
      <c r="BI22">
        <v>7.36</v>
      </c>
      <c r="BJ22">
        <v>6.24</v>
      </c>
      <c r="BK22">
        <v>5.13</v>
      </c>
      <c r="BL22">
        <v>4.08</v>
      </c>
      <c r="BM22">
        <v>3.15</v>
      </c>
      <c r="BN22">
        <v>2.39</v>
      </c>
      <c r="BO22">
        <v>1.81</v>
      </c>
      <c r="BP22">
        <v>1.44</v>
      </c>
      <c r="BQ22">
        <v>1.27</v>
      </c>
      <c r="BR22">
        <v>1.27</v>
      </c>
      <c r="BS22">
        <v>1.42</v>
      </c>
      <c r="BT22">
        <v>1.68</v>
      </c>
      <c r="BU22">
        <v>2.0299999999999998</v>
      </c>
      <c r="BV22">
        <v>2.41</v>
      </c>
      <c r="BW22">
        <v>2.82</v>
      </c>
      <c r="BX22">
        <v>3.22</v>
      </c>
      <c r="BY22">
        <v>3.59</v>
      </c>
      <c r="BZ22">
        <v>3.94</v>
      </c>
      <c r="CA22">
        <v>4.24</v>
      </c>
      <c r="CB22">
        <v>4.51</v>
      </c>
      <c r="CC22">
        <v>4.72</v>
      </c>
      <c r="CD22">
        <v>4.8899999999999997</v>
      </c>
      <c r="CE22">
        <v>5.0199999999999996</v>
      </c>
      <c r="CF22">
        <v>5.0999999999999996</v>
      </c>
      <c r="CG22">
        <v>5.15</v>
      </c>
      <c r="CH22">
        <v>5.16</v>
      </c>
      <c r="CI22">
        <v>5.16</v>
      </c>
      <c r="CJ22">
        <v>5.14</v>
      </c>
      <c r="CK22">
        <v>5.12</v>
      </c>
      <c r="CL22">
        <v>5.12</v>
      </c>
      <c r="CM22">
        <v>5.16</v>
      </c>
      <c r="CN22">
        <v>5.22</v>
      </c>
      <c r="CO22">
        <v>5.33</v>
      </c>
      <c r="CP22">
        <v>5.46</v>
      </c>
      <c r="CQ22">
        <v>5.6</v>
      </c>
      <c r="CR22">
        <v>5.73</v>
      </c>
      <c r="CS22">
        <v>5.83</v>
      </c>
      <c r="CT22">
        <v>5.87</v>
      </c>
      <c r="CU22">
        <v>5.81</v>
      </c>
      <c r="CV22">
        <v>5.64</v>
      </c>
      <c r="CW22">
        <v>5.32</v>
      </c>
      <c r="CX22">
        <v>4.84</v>
      </c>
      <c r="CY22">
        <v>4.1900000000000004</v>
      </c>
      <c r="CZ22">
        <v>3.39</v>
      </c>
      <c r="DA22">
        <v>2.46</v>
      </c>
    </row>
    <row r="23" spans="1:105" x14ac:dyDescent="0.2">
      <c r="A23" t="s">
        <v>134</v>
      </c>
      <c r="B23" t="s">
        <v>13</v>
      </c>
      <c r="C23">
        <v>1</v>
      </c>
      <c r="D23" s="3" t="s">
        <v>2</v>
      </c>
      <c r="E23">
        <v>-6.42</v>
      </c>
      <c r="F23">
        <v>-6.53</v>
      </c>
      <c r="G23">
        <v>-6.43</v>
      </c>
      <c r="H23">
        <v>-6.12</v>
      </c>
      <c r="I23">
        <v>-5.62</v>
      </c>
      <c r="J23">
        <v>-4.96</v>
      </c>
      <c r="K23">
        <v>-4.1900000000000004</v>
      </c>
      <c r="L23">
        <v>-3.38</v>
      </c>
      <c r="M23">
        <v>-2.57</v>
      </c>
      <c r="N23">
        <v>-1.81</v>
      </c>
      <c r="O23">
        <v>-1.1200000000000001</v>
      </c>
      <c r="P23">
        <v>-0.53</v>
      </c>
      <c r="Q23">
        <v>-3.9E-2</v>
      </c>
      <c r="R23">
        <v>0.36</v>
      </c>
      <c r="S23">
        <v>0.67</v>
      </c>
      <c r="T23">
        <v>0.91</v>
      </c>
      <c r="U23">
        <v>1.1100000000000001</v>
      </c>
      <c r="V23">
        <v>1.29</v>
      </c>
      <c r="W23">
        <v>1.45</v>
      </c>
      <c r="X23">
        <v>1.62</v>
      </c>
      <c r="Y23">
        <v>1.79</v>
      </c>
      <c r="Z23">
        <v>1.97</v>
      </c>
      <c r="AA23">
        <v>2.16</v>
      </c>
      <c r="AB23">
        <v>2.36</v>
      </c>
      <c r="AC23">
        <v>2.5499999999999998</v>
      </c>
      <c r="AD23">
        <v>2.73</v>
      </c>
      <c r="AE23">
        <v>2.91</v>
      </c>
      <c r="AF23">
        <v>3.07</v>
      </c>
      <c r="AG23">
        <v>3.23</v>
      </c>
      <c r="AH23">
        <v>3.38</v>
      </c>
      <c r="AI23">
        <v>3.54</v>
      </c>
      <c r="AJ23">
        <v>3.7</v>
      </c>
      <c r="AK23">
        <v>3.87</v>
      </c>
      <c r="AL23">
        <v>4.05</v>
      </c>
      <c r="AM23">
        <v>4.26</v>
      </c>
      <c r="AN23">
        <v>4.49</v>
      </c>
      <c r="AO23">
        <v>4.74</v>
      </c>
      <c r="AP23">
        <v>5.01</v>
      </c>
      <c r="AQ23">
        <v>5.29</v>
      </c>
      <c r="AR23">
        <v>5.58</v>
      </c>
      <c r="AS23">
        <v>5.86</v>
      </c>
      <c r="AT23">
        <v>6.14</v>
      </c>
      <c r="AU23">
        <v>6.4</v>
      </c>
      <c r="AV23">
        <v>6.64</v>
      </c>
      <c r="AW23">
        <v>6.83</v>
      </c>
      <c r="AX23">
        <v>6.98</v>
      </c>
      <c r="AY23">
        <v>7.07</v>
      </c>
      <c r="AZ23">
        <v>7.08</v>
      </c>
      <c r="BA23">
        <v>6.99</v>
      </c>
      <c r="BB23">
        <v>6.78</v>
      </c>
      <c r="BC23">
        <v>6.42</v>
      </c>
      <c r="BD23">
        <v>5.89</v>
      </c>
      <c r="BE23">
        <v>5.18</v>
      </c>
      <c r="BF23">
        <v>4.2699999999999996</v>
      </c>
      <c r="BG23">
        <v>3.16</v>
      </c>
      <c r="BH23">
        <v>1.87</v>
      </c>
      <c r="BI23">
        <v>0.44</v>
      </c>
      <c r="BJ23">
        <v>-1.07</v>
      </c>
      <c r="BK23">
        <v>-2.6</v>
      </c>
      <c r="BL23">
        <v>-4.07</v>
      </c>
      <c r="BM23">
        <v>-5.42</v>
      </c>
      <c r="BN23">
        <v>-6.58</v>
      </c>
      <c r="BO23">
        <v>-7.5</v>
      </c>
      <c r="BP23">
        <v>-8.17</v>
      </c>
      <c r="BQ23">
        <v>-8.57</v>
      </c>
      <c r="BR23">
        <v>-8.7100000000000009</v>
      </c>
      <c r="BS23">
        <v>-8.59</v>
      </c>
      <c r="BT23">
        <v>-8.27</v>
      </c>
      <c r="BU23">
        <v>-7.77</v>
      </c>
      <c r="BV23">
        <v>-7.14</v>
      </c>
      <c r="BW23">
        <v>-6.45</v>
      </c>
      <c r="BX23">
        <v>-5.74</v>
      </c>
      <c r="BY23">
        <v>-5.0599999999999996</v>
      </c>
      <c r="BZ23">
        <v>-4.45</v>
      </c>
      <c r="CA23">
        <v>-3.94</v>
      </c>
      <c r="CB23">
        <v>-3.54</v>
      </c>
      <c r="CC23">
        <v>-3.26</v>
      </c>
      <c r="CD23">
        <v>-3.06</v>
      </c>
      <c r="CE23">
        <v>-2.95</v>
      </c>
      <c r="CF23">
        <v>-2.88</v>
      </c>
      <c r="CG23">
        <v>-2.84</v>
      </c>
      <c r="CH23">
        <v>-2.81</v>
      </c>
      <c r="CI23">
        <v>-2.76</v>
      </c>
      <c r="CJ23">
        <v>-2.69</v>
      </c>
      <c r="CK23">
        <v>-2.59</v>
      </c>
      <c r="CL23">
        <v>-2.46</v>
      </c>
      <c r="CM23">
        <v>-2.31</v>
      </c>
      <c r="CN23">
        <v>-2.15</v>
      </c>
      <c r="CO23">
        <v>-2</v>
      </c>
      <c r="CP23">
        <v>-1.87</v>
      </c>
      <c r="CQ23">
        <v>-1.78</v>
      </c>
      <c r="CR23">
        <v>-1.74</v>
      </c>
      <c r="CS23">
        <v>-1.77</v>
      </c>
      <c r="CT23">
        <v>-1.87</v>
      </c>
      <c r="CU23">
        <v>-2.06</v>
      </c>
      <c r="CV23">
        <v>-2.33</v>
      </c>
      <c r="CW23">
        <v>-2.69</v>
      </c>
      <c r="CX23">
        <v>-3.11</v>
      </c>
      <c r="CY23">
        <v>-3.56</v>
      </c>
      <c r="CZ23">
        <v>-4.01</v>
      </c>
      <c r="DA23">
        <v>-4.3899999999999997</v>
      </c>
    </row>
    <row r="24" spans="1:105" x14ac:dyDescent="0.2">
      <c r="A24" t="s">
        <v>133</v>
      </c>
      <c r="B24" t="s">
        <v>51</v>
      </c>
      <c r="C24">
        <v>1</v>
      </c>
      <c r="D24" s="3" t="s">
        <v>2</v>
      </c>
      <c r="E24">
        <v>0.18</v>
      </c>
      <c r="F24">
        <v>0.17</v>
      </c>
      <c r="G24">
        <v>0.22</v>
      </c>
      <c r="H24">
        <v>0.32</v>
      </c>
      <c r="I24">
        <v>0.48</v>
      </c>
      <c r="J24">
        <v>0.7</v>
      </c>
      <c r="K24">
        <v>0.95</v>
      </c>
      <c r="L24">
        <v>1.24</v>
      </c>
      <c r="M24">
        <v>1.55</v>
      </c>
      <c r="N24">
        <v>1.86</v>
      </c>
      <c r="O24">
        <v>2.17</v>
      </c>
      <c r="P24">
        <v>2.46</v>
      </c>
      <c r="Q24">
        <v>2.71</v>
      </c>
      <c r="R24">
        <v>2.93</v>
      </c>
      <c r="S24">
        <v>3.1</v>
      </c>
      <c r="T24">
        <v>3.23</v>
      </c>
      <c r="U24">
        <v>3.31</v>
      </c>
      <c r="V24">
        <v>3.34</v>
      </c>
      <c r="W24">
        <v>3.34</v>
      </c>
      <c r="X24">
        <v>3.3</v>
      </c>
      <c r="Y24">
        <v>3.24</v>
      </c>
      <c r="Z24">
        <v>3.15</v>
      </c>
      <c r="AA24">
        <v>3.04</v>
      </c>
      <c r="AB24">
        <v>2.92</v>
      </c>
      <c r="AC24">
        <v>2.79</v>
      </c>
      <c r="AD24">
        <v>2.67</v>
      </c>
      <c r="AE24">
        <v>2.54</v>
      </c>
      <c r="AF24">
        <v>2.4300000000000002</v>
      </c>
      <c r="AG24">
        <v>2.33</v>
      </c>
      <c r="AH24">
        <v>2.2400000000000002</v>
      </c>
      <c r="AI24">
        <v>2.1800000000000002</v>
      </c>
      <c r="AJ24">
        <v>2.13</v>
      </c>
      <c r="AK24">
        <v>2.11</v>
      </c>
      <c r="AL24">
        <v>2.11</v>
      </c>
      <c r="AM24">
        <v>2.15</v>
      </c>
      <c r="AN24">
        <v>2.2000000000000002</v>
      </c>
      <c r="AO24">
        <v>2.29</v>
      </c>
      <c r="AP24">
        <v>2.4</v>
      </c>
      <c r="AQ24">
        <v>2.5299999999999998</v>
      </c>
      <c r="AR24">
        <v>2.68</v>
      </c>
      <c r="AS24">
        <v>2.85</v>
      </c>
      <c r="AT24">
        <v>3.02</v>
      </c>
      <c r="AU24">
        <v>3.21</v>
      </c>
      <c r="AV24">
        <v>3.39</v>
      </c>
      <c r="AW24">
        <v>3.56</v>
      </c>
      <c r="AX24">
        <v>3.71</v>
      </c>
      <c r="AY24">
        <v>3.84</v>
      </c>
      <c r="AZ24">
        <v>3.93</v>
      </c>
      <c r="BA24">
        <v>3.99</v>
      </c>
      <c r="BB24">
        <v>4.01</v>
      </c>
      <c r="BC24">
        <v>3.99</v>
      </c>
      <c r="BD24">
        <v>3.93</v>
      </c>
      <c r="BE24">
        <v>3.82</v>
      </c>
      <c r="BF24">
        <v>3.69</v>
      </c>
      <c r="BG24">
        <v>3.54</v>
      </c>
      <c r="BH24">
        <v>3.36</v>
      </c>
      <c r="BI24">
        <v>3.18</v>
      </c>
      <c r="BJ24">
        <v>3</v>
      </c>
      <c r="BK24">
        <v>2.82</v>
      </c>
      <c r="BL24">
        <v>2.65</v>
      </c>
      <c r="BM24">
        <v>2.4900000000000002</v>
      </c>
      <c r="BN24">
        <v>2.34</v>
      </c>
      <c r="BO24">
        <v>2.2000000000000002</v>
      </c>
      <c r="BP24">
        <v>2.0699999999999998</v>
      </c>
      <c r="BQ24">
        <v>1.96</v>
      </c>
      <c r="BR24">
        <v>1.86</v>
      </c>
      <c r="BS24">
        <v>1.78</v>
      </c>
      <c r="BT24">
        <v>1.71</v>
      </c>
      <c r="BU24">
        <v>1.66</v>
      </c>
      <c r="BV24">
        <v>1.62</v>
      </c>
      <c r="BW24">
        <v>1.6</v>
      </c>
      <c r="BX24">
        <v>1.6</v>
      </c>
      <c r="BY24">
        <v>1.61</v>
      </c>
      <c r="BZ24">
        <v>1.63</v>
      </c>
      <c r="CA24">
        <v>1.67</v>
      </c>
      <c r="CB24">
        <v>1.71</v>
      </c>
      <c r="CC24">
        <v>1.75</v>
      </c>
      <c r="CD24">
        <v>1.8</v>
      </c>
      <c r="CE24">
        <v>1.85</v>
      </c>
      <c r="CF24">
        <v>1.89</v>
      </c>
      <c r="CG24">
        <v>1.93</v>
      </c>
      <c r="CH24">
        <v>1.96</v>
      </c>
      <c r="CI24">
        <v>1.99</v>
      </c>
      <c r="CJ24">
        <v>2</v>
      </c>
      <c r="CK24">
        <v>2.0099999999999998</v>
      </c>
      <c r="CL24">
        <v>2</v>
      </c>
      <c r="CM24">
        <v>1.97</v>
      </c>
      <c r="CN24">
        <v>1.93</v>
      </c>
      <c r="CO24">
        <v>1.88</v>
      </c>
      <c r="CP24">
        <v>1.8</v>
      </c>
      <c r="CQ24">
        <v>1.7</v>
      </c>
      <c r="CR24">
        <v>1.59</v>
      </c>
      <c r="CS24">
        <v>1.46</v>
      </c>
      <c r="CT24">
        <v>1.32</v>
      </c>
      <c r="CU24">
        <v>1.17</v>
      </c>
      <c r="CV24">
        <v>1.02</v>
      </c>
      <c r="CW24">
        <v>0.87</v>
      </c>
      <c r="CX24">
        <v>0.74</v>
      </c>
      <c r="CY24">
        <v>0.64</v>
      </c>
      <c r="CZ24">
        <v>0.56999999999999995</v>
      </c>
      <c r="DA24">
        <v>0.53</v>
      </c>
    </row>
    <row r="25" spans="1:105" x14ac:dyDescent="0.2">
      <c r="A25" t="s">
        <v>134</v>
      </c>
      <c r="B25" t="s">
        <v>52</v>
      </c>
      <c r="C25">
        <v>1</v>
      </c>
      <c r="D25" s="3" t="s">
        <v>2</v>
      </c>
      <c r="E25">
        <v>-4.01</v>
      </c>
      <c r="F25">
        <v>-4.13</v>
      </c>
      <c r="G25">
        <v>-4.22</v>
      </c>
      <c r="H25">
        <v>-4.2699999999999996</v>
      </c>
      <c r="I25">
        <v>-4.28</v>
      </c>
      <c r="J25">
        <v>-4.25</v>
      </c>
      <c r="K25">
        <v>-4.18</v>
      </c>
      <c r="L25">
        <v>-4.08</v>
      </c>
      <c r="M25">
        <v>-3.96</v>
      </c>
      <c r="N25">
        <v>-3.82</v>
      </c>
      <c r="O25">
        <v>-3.67</v>
      </c>
      <c r="P25">
        <v>-3.51</v>
      </c>
      <c r="Q25">
        <v>-3.36</v>
      </c>
      <c r="R25">
        <v>-3.21</v>
      </c>
      <c r="S25">
        <v>-3.07</v>
      </c>
      <c r="T25">
        <v>-2.93</v>
      </c>
      <c r="U25">
        <v>-2.81</v>
      </c>
      <c r="V25">
        <v>-2.69</v>
      </c>
      <c r="W25">
        <v>-2.58</v>
      </c>
      <c r="X25">
        <v>-2.48</v>
      </c>
      <c r="Y25">
        <v>-2.39</v>
      </c>
      <c r="Z25">
        <v>-2.2999999999999998</v>
      </c>
      <c r="AA25">
        <v>-2.23</v>
      </c>
      <c r="AB25">
        <v>-2.15</v>
      </c>
      <c r="AC25">
        <v>-2.09</v>
      </c>
      <c r="AD25">
        <v>-2.0299999999999998</v>
      </c>
      <c r="AE25">
        <v>-1.97</v>
      </c>
      <c r="AF25">
        <v>-1.92</v>
      </c>
      <c r="AG25">
        <v>-1.88</v>
      </c>
      <c r="AH25">
        <v>-1.84</v>
      </c>
      <c r="AI25">
        <v>-1.8</v>
      </c>
      <c r="AJ25">
        <v>-1.77</v>
      </c>
      <c r="AK25">
        <v>-1.75</v>
      </c>
      <c r="AL25">
        <v>-1.74</v>
      </c>
      <c r="AM25">
        <v>-1.73</v>
      </c>
      <c r="AN25">
        <v>-1.73</v>
      </c>
      <c r="AO25">
        <v>-1.73</v>
      </c>
      <c r="AP25">
        <v>-1.74</v>
      </c>
      <c r="AQ25">
        <v>-1.74</v>
      </c>
      <c r="AR25">
        <v>-1.75</v>
      </c>
      <c r="AS25">
        <v>-1.75</v>
      </c>
      <c r="AT25">
        <v>-1.74</v>
      </c>
      <c r="AU25">
        <v>-1.72</v>
      </c>
      <c r="AV25">
        <v>-1.69</v>
      </c>
      <c r="AW25">
        <v>-1.65</v>
      </c>
      <c r="AX25">
        <v>-1.59</v>
      </c>
      <c r="AY25">
        <v>-1.52</v>
      </c>
      <c r="AZ25">
        <v>-1.44</v>
      </c>
      <c r="BA25">
        <v>-1.36</v>
      </c>
      <c r="BB25">
        <v>-1.27</v>
      </c>
      <c r="BC25">
        <v>-1.2</v>
      </c>
      <c r="BD25">
        <v>-1.1399999999999999</v>
      </c>
      <c r="BE25">
        <v>-1.1000000000000001</v>
      </c>
      <c r="BF25">
        <v>-1.0900000000000001</v>
      </c>
      <c r="BG25">
        <v>-1.1100000000000001</v>
      </c>
      <c r="BH25">
        <v>-1.17</v>
      </c>
      <c r="BI25">
        <v>-1.27</v>
      </c>
      <c r="BJ25">
        <v>-1.41</v>
      </c>
      <c r="BK25">
        <v>-1.59</v>
      </c>
      <c r="BL25">
        <v>-1.79</v>
      </c>
      <c r="BM25">
        <v>-2.0099999999999998</v>
      </c>
      <c r="BN25">
        <v>-2.25</v>
      </c>
      <c r="BO25">
        <v>-2.48</v>
      </c>
      <c r="BP25">
        <v>-2.7</v>
      </c>
      <c r="BQ25">
        <v>-2.9</v>
      </c>
      <c r="BR25">
        <v>-3.07</v>
      </c>
      <c r="BS25">
        <v>-3.19</v>
      </c>
      <c r="BT25">
        <v>-3.28</v>
      </c>
      <c r="BU25">
        <v>-3.31</v>
      </c>
      <c r="BV25">
        <v>-3.31</v>
      </c>
      <c r="BW25">
        <v>-3.25</v>
      </c>
      <c r="BX25">
        <v>-3.16</v>
      </c>
      <c r="BY25">
        <v>-3.04</v>
      </c>
      <c r="BZ25">
        <v>-2.89</v>
      </c>
      <c r="CA25">
        <v>-2.71</v>
      </c>
      <c r="CB25">
        <v>-2.5299999999999998</v>
      </c>
      <c r="CC25">
        <v>-2.33</v>
      </c>
      <c r="CD25">
        <v>-2.13</v>
      </c>
      <c r="CE25">
        <v>-1.93</v>
      </c>
      <c r="CF25">
        <v>-1.74</v>
      </c>
      <c r="CG25">
        <v>-1.57</v>
      </c>
      <c r="CH25">
        <v>-1.41</v>
      </c>
      <c r="CI25">
        <v>-1.27</v>
      </c>
      <c r="CJ25">
        <v>-1.1499999999999999</v>
      </c>
      <c r="CK25">
        <v>-1.06</v>
      </c>
      <c r="CL25">
        <v>-0.99</v>
      </c>
      <c r="CM25">
        <v>-0.95</v>
      </c>
      <c r="CN25">
        <v>-0.94</v>
      </c>
      <c r="CO25">
        <v>-0.95</v>
      </c>
      <c r="CP25">
        <v>-0.99</v>
      </c>
      <c r="CQ25">
        <v>-1.06</v>
      </c>
      <c r="CR25">
        <v>-1.1399999999999999</v>
      </c>
      <c r="CS25">
        <v>-1.25</v>
      </c>
      <c r="CT25">
        <v>-1.38</v>
      </c>
      <c r="CU25">
        <v>-1.52</v>
      </c>
      <c r="CV25">
        <v>-1.66</v>
      </c>
      <c r="CW25">
        <v>-1.81</v>
      </c>
      <c r="CX25">
        <v>-1.96</v>
      </c>
      <c r="CY25">
        <v>-2.1</v>
      </c>
      <c r="CZ25">
        <v>-2.2200000000000002</v>
      </c>
      <c r="DA25">
        <v>-2.3199999999999998</v>
      </c>
    </row>
    <row r="26" spans="1:105" x14ac:dyDescent="0.2">
      <c r="A26" t="s">
        <v>133</v>
      </c>
      <c r="B26" t="s">
        <v>10</v>
      </c>
      <c r="C26">
        <v>1</v>
      </c>
      <c r="D26" s="3" t="s">
        <v>2</v>
      </c>
      <c r="E26">
        <v>-0.73</v>
      </c>
      <c r="F26">
        <v>-0.61</v>
      </c>
      <c r="G26">
        <v>-0.44</v>
      </c>
      <c r="H26">
        <v>-0.22</v>
      </c>
      <c r="I26">
        <v>4.9000000000000002E-2</v>
      </c>
      <c r="J26">
        <v>0.36</v>
      </c>
      <c r="K26">
        <v>0.72</v>
      </c>
      <c r="L26">
        <v>1.1100000000000001</v>
      </c>
      <c r="M26">
        <v>1.52</v>
      </c>
      <c r="N26">
        <v>1.94</v>
      </c>
      <c r="O26">
        <v>2.36</v>
      </c>
      <c r="P26">
        <v>2.77</v>
      </c>
      <c r="Q26">
        <v>3.14</v>
      </c>
      <c r="R26">
        <v>3.47</v>
      </c>
      <c r="S26">
        <v>3.75</v>
      </c>
      <c r="T26">
        <v>3.96</v>
      </c>
      <c r="U26">
        <v>4.1100000000000003</v>
      </c>
      <c r="V26">
        <v>4.21</v>
      </c>
      <c r="W26">
        <v>4.25</v>
      </c>
      <c r="X26">
        <v>4.24</v>
      </c>
      <c r="Y26">
        <v>4.18</v>
      </c>
      <c r="Z26">
        <v>4.0999999999999996</v>
      </c>
      <c r="AA26">
        <v>3.99</v>
      </c>
      <c r="AB26">
        <v>3.86</v>
      </c>
      <c r="AC26">
        <v>3.71</v>
      </c>
      <c r="AD26">
        <v>3.56</v>
      </c>
      <c r="AE26">
        <v>3.4</v>
      </c>
      <c r="AF26">
        <v>3.25</v>
      </c>
      <c r="AG26">
        <v>3.09</v>
      </c>
      <c r="AH26">
        <v>2.94</v>
      </c>
      <c r="AI26">
        <v>2.79</v>
      </c>
      <c r="AJ26">
        <v>2.64</v>
      </c>
      <c r="AK26">
        <v>2.5</v>
      </c>
      <c r="AL26">
        <v>2.37</v>
      </c>
      <c r="AM26">
        <v>2.2400000000000002</v>
      </c>
      <c r="AN26">
        <v>2.12</v>
      </c>
      <c r="AO26">
        <v>2.0099999999999998</v>
      </c>
      <c r="AP26">
        <v>1.92</v>
      </c>
      <c r="AQ26">
        <v>1.83</v>
      </c>
      <c r="AR26">
        <v>1.76</v>
      </c>
      <c r="AS26">
        <v>1.7</v>
      </c>
      <c r="AT26">
        <v>1.66</v>
      </c>
      <c r="AU26">
        <v>1.63</v>
      </c>
      <c r="AV26">
        <v>1.61</v>
      </c>
      <c r="AW26">
        <v>1.59</v>
      </c>
      <c r="AX26">
        <v>1.58</v>
      </c>
      <c r="AY26">
        <v>1.56</v>
      </c>
      <c r="AZ26">
        <v>1.54</v>
      </c>
      <c r="BA26">
        <v>1.52</v>
      </c>
      <c r="BB26">
        <v>1.48</v>
      </c>
      <c r="BC26">
        <v>1.43</v>
      </c>
      <c r="BD26">
        <v>1.36</v>
      </c>
      <c r="BE26">
        <v>1.29</v>
      </c>
      <c r="BF26">
        <v>1.2</v>
      </c>
      <c r="BG26">
        <v>1.1100000000000001</v>
      </c>
      <c r="BH26">
        <v>1.02</v>
      </c>
      <c r="BI26">
        <v>0.93</v>
      </c>
      <c r="BJ26">
        <v>0.84</v>
      </c>
      <c r="BK26">
        <v>0.75</v>
      </c>
      <c r="BL26">
        <v>0.66</v>
      </c>
      <c r="BM26">
        <v>0.56999999999999995</v>
      </c>
      <c r="BN26">
        <v>0.48</v>
      </c>
      <c r="BO26">
        <v>0.39</v>
      </c>
      <c r="BP26">
        <v>0.3</v>
      </c>
      <c r="BQ26">
        <v>0.2</v>
      </c>
      <c r="BR26">
        <v>0.11</v>
      </c>
      <c r="BS26">
        <v>2.7E-2</v>
      </c>
      <c r="BT26">
        <v>-4.2999999999999997E-2</v>
      </c>
      <c r="BU26">
        <v>-9.5000000000000001E-2</v>
      </c>
      <c r="BV26">
        <v>-0.13</v>
      </c>
      <c r="BW26">
        <v>-0.13</v>
      </c>
      <c r="BX26">
        <v>-0.11</v>
      </c>
      <c r="BY26">
        <v>-6.5000000000000002E-2</v>
      </c>
      <c r="BZ26">
        <v>3.3E-3</v>
      </c>
      <c r="CA26">
        <v>0.09</v>
      </c>
      <c r="CB26">
        <v>0.19</v>
      </c>
      <c r="CC26">
        <v>0.28999999999999998</v>
      </c>
      <c r="CD26">
        <v>0.4</v>
      </c>
      <c r="CE26">
        <v>0.49</v>
      </c>
      <c r="CF26">
        <v>0.56999999999999995</v>
      </c>
      <c r="CG26">
        <v>0.63</v>
      </c>
      <c r="CH26">
        <v>0.67</v>
      </c>
      <c r="CI26">
        <v>0.69</v>
      </c>
      <c r="CJ26">
        <v>0.68</v>
      </c>
      <c r="CK26">
        <v>0.65</v>
      </c>
      <c r="CL26">
        <v>0.59</v>
      </c>
      <c r="CM26">
        <v>0.52</v>
      </c>
      <c r="CN26">
        <v>0.43</v>
      </c>
      <c r="CO26">
        <v>0.32</v>
      </c>
      <c r="CP26">
        <v>0.2</v>
      </c>
      <c r="CQ26">
        <v>7.6999999999999999E-2</v>
      </c>
      <c r="CR26">
        <v>-5.0999999999999997E-2</v>
      </c>
      <c r="CS26">
        <v>-0.18</v>
      </c>
      <c r="CT26">
        <v>-0.3</v>
      </c>
      <c r="CU26">
        <v>-0.41</v>
      </c>
      <c r="CV26">
        <v>-0.5</v>
      </c>
      <c r="CW26">
        <v>-0.56000000000000005</v>
      </c>
      <c r="CX26">
        <v>-0.59</v>
      </c>
      <c r="CY26">
        <v>-0.57999999999999996</v>
      </c>
      <c r="CZ26">
        <v>-0.53</v>
      </c>
      <c r="DA26">
        <v>-0.44</v>
      </c>
    </row>
    <row r="27" spans="1:105" x14ac:dyDescent="0.2">
      <c r="A27" t="s">
        <v>134</v>
      </c>
      <c r="B27" t="s">
        <v>9</v>
      </c>
      <c r="C27">
        <v>1</v>
      </c>
      <c r="D27" s="3" t="s">
        <v>2</v>
      </c>
      <c r="E27">
        <v>-14</v>
      </c>
      <c r="F27">
        <v>-13.8</v>
      </c>
      <c r="G27">
        <v>-13.7</v>
      </c>
      <c r="H27">
        <v>-13.4</v>
      </c>
      <c r="I27">
        <v>-13.2</v>
      </c>
      <c r="J27">
        <v>-12.9</v>
      </c>
      <c r="K27">
        <v>-12.5</v>
      </c>
      <c r="L27">
        <v>-12.1</v>
      </c>
      <c r="M27">
        <v>-11.7</v>
      </c>
      <c r="N27">
        <v>-11.3</v>
      </c>
      <c r="O27">
        <v>-10.9</v>
      </c>
      <c r="P27">
        <v>-10.5</v>
      </c>
      <c r="Q27">
        <v>-10</v>
      </c>
      <c r="R27">
        <v>-9.65</v>
      </c>
      <c r="S27">
        <v>-9.2799999999999994</v>
      </c>
      <c r="T27">
        <v>-8.94</v>
      </c>
      <c r="U27">
        <v>-8.6199999999999992</v>
      </c>
      <c r="V27">
        <v>-8.33</v>
      </c>
      <c r="W27">
        <v>-8.06</v>
      </c>
      <c r="X27">
        <v>-7.81</v>
      </c>
      <c r="Y27">
        <v>-7.58</v>
      </c>
      <c r="Z27">
        <v>-7.37</v>
      </c>
      <c r="AA27">
        <v>-7.18</v>
      </c>
      <c r="AB27">
        <v>-7.01</v>
      </c>
      <c r="AC27">
        <v>-6.87</v>
      </c>
      <c r="AD27">
        <v>-6.75</v>
      </c>
      <c r="AE27">
        <v>-6.66</v>
      </c>
      <c r="AF27">
        <v>-6.59</v>
      </c>
      <c r="AG27">
        <v>-6.55</v>
      </c>
      <c r="AH27">
        <v>-6.53</v>
      </c>
      <c r="AI27">
        <v>-6.53</v>
      </c>
      <c r="AJ27">
        <v>-6.55</v>
      </c>
      <c r="AK27">
        <v>-6.58</v>
      </c>
      <c r="AL27">
        <v>-6.63</v>
      </c>
      <c r="AM27">
        <v>-6.69</v>
      </c>
      <c r="AN27">
        <v>-6.76</v>
      </c>
      <c r="AO27">
        <v>-6.84</v>
      </c>
      <c r="AP27">
        <v>-6.91</v>
      </c>
      <c r="AQ27">
        <v>-6.99</v>
      </c>
      <c r="AR27">
        <v>-7.07</v>
      </c>
      <c r="AS27">
        <v>-7.15</v>
      </c>
      <c r="AT27">
        <v>-7.22</v>
      </c>
      <c r="AU27">
        <v>-7.3</v>
      </c>
      <c r="AV27">
        <v>-7.37</v>
      </c>
      <c r="AW27">
        <v>-7.44</v>
      </c>
      <c r="AX27">
        <v>-7.52</v>
      </c>
      <c r="AY27">
        <v>-7.6</v>
      </c>
      <c r="AZ27">
        <v>-7.7</v>
      </c>
      <c r="BA27">
        <v>-7.8</v>
      </c>
      <c r="BB27">
        <v>-7.92</v>
      </c>
      <c r="BC27">
        <v>-8.0500000000000007</v>
      </c>
      <c r="BD27">
        <v>-8.1999999999999993</v>
      </c>
      <c r="BE27">
        <v>-8.36</v>
      </c>
      <c r="BF27">
        <v>-8.5299999999999994</v>
      </c>
      <c r="BG27">
        <v>-8.6999999999999993</v>
      </c>
      <c r="BH27">
        <v>-8.86</v>
      </c>
      <c r="BI27">
        <v>-9.01</v>
      </c>
      <c r="BJ27">
        <v>-9.14</v>
      </c>
      <c r="BK27">
        <v>-9.23</v>
      </c>
      <c r="BL27">
        <v>-9.2799999999999994</v>
      </c>
      <c r="BM27">
        <v>-9.2799999999999994</v>
      </c>
      <c r="BN27">
        <v>-9.2200000000000006</v>
      </c>
      <c r="BO27">
        <v>-9.1</v>
      </c>
      <c r="BP27">
        <v>-8.92</v>
      </c>
      <c r="BQ27">
        <v>-8.69</v>
      </c>
      <c r="BR27">
        <v>-8.39</v>
      </c>
      <c r="BS27">
        <v>-8.0500000000000007</v>
      </c>
      <c r="BT27">
        <v>-7.66</v>
      </c>
      <c r="BU27">
        <v>-7.24</v>
      </c>
      <c r="BV27">
        <v>-6.8</v>
      </c>
      <c r="BW27">
        <v>-6.35</v>
      </c>
      <c r="BX27">
        <v>-5.91</v>
      </c>
      <c r="BY27">
        <v>-5.48</v>
      </c>
      <c r="BZ27">
        <v>-5.08</v>
      </c>
      <c r="CA27">
        <v>-4.72</v>
      </c>
      <c r="CB27">
        <v>-4.4000000000000004</v>
      </c>
      <c r="CC27">
        <v>-4.1500000000000004</v>
      </c>
      <c r="CD27">
        <v>-3.97</v>
      </c>
      <c r="CE27">
        <v>-3.85</v>
      </c>
      <c r="CF27">
        <v>-3.82</v>
      </c>
      <c r="CG27">
        <v>-3.86</v>
      </c>
      <c r="CH27">
        <v>-3.98</v>
      </c>
      <c r="CI27">
        <v>-4.16</v>
      </c>
      <c r="CJ27">
        <v>-4.41</v>
      </c>
      <c r="CK27">
        <v>-4.72</v>
      </c>
      <c r="CL27">
        <v>-5.0599999999999996</v>
      </c>
      <c r="CM27">
        <v>-5.43</v>
      </c>
      <c r="CN27">
        <v>-5.82</v>
      </c>
      <c r="CO27">
        <v>-6.21</v>
      </c>
      <c r="CP27">
        <v>-6.59</v>
      </c>
      <c r="CQ27">
        <v>-6.95</v>
      </c>
      <c r="CR27">
        <v>-7.28</v>
      </c>
      <c r="CS27">
        <v>-7.57</v>
      </c>
      <c r="CT27">
        <v>-7.81</v>
      </c>
      <c r="CU27">
        <v>-8</v>
      </c>
      <c r="CV27">
        <v>-8.14</v>
      </c>
      <c r="CW27">
        <v>-8.23</v>
      </c>
      <c r="CX27">
        <v>-8.26</v>
      </c>
      <c r="CY27">
        <v>-8.24</v>
      </c>
      <c r="CZ27">
        <v>-8.18</v>
      </c>
      <c r="DA27">
        <v>-8.08</v>
      </c>
    </row>
    <row r="28" spans="1:105" x14ac:dyDescent="0.2">
      <c r="A28" t="s">
        <v>133</v>
      </c>
      <c r="B28" t="s">
        <v>12</v>
      </c>
      <c r="C28">
        <v>1</v>
      </c>
      <c r="D28" s="3" t="s">
        <v>2</v>
      </c>
      <c r="E28">
        <v>-2.0099999999999998</v>
      </c>
      <c r="F28">
        <v>-1.92</v>
      </c>
      <c r="G28">
        <v>-1.81</v>
      </c>
      <c r="H28">
        <v>-1.66</v>
      </c>
      <c r="I28">
        <v>-1.47</v>
      </c>
      <c r="J28">
        <v>-1.25</v>
      </c>
      <c r="K28">
        <v>-1.01</v>
      </c>
      <c r="L28">
        <v>-0.78</v>
      </c>
      <c r="M28">
        <v>-0.56000000000000005</v>
      </c>
      <c r="N28">
        <v>-0.38</v>
      </c>
      <c r="O28">
        <v>-0.25</v>
      </c>
      <c r="P28">
        <v>-0.17</v>
      </c>
      <c r="Q28">
        <v>-0.14000000000000001</v>
      </c>
      <c r="R28">
        <v>-0.16</v>
      </c>
      <c r="S28">
        <v>-0.2</v>
      </c>
      <c r="T28">
        <v>-0.27</v>
      </c>
      <c r="U28">
        <v>-0.36</v>
      </c>
      <c r="V28">
        <v>-0.47</v>
      </c>
      <c r="W28">
        <v>-0.57999999999999996</v>
      </c>
      <c r="X28">
        <v>-0.7</v>
      </c>
      <c r="Y28">
        <v>-0.81</v>
      </c>
      <c r="Z28">
        <v>-0.92</v>
      </c>
      <c r="AA28">
        <v>-1.02</v>
      </c>
      <c r="AB28">
        <v>-1.1100000000000001</v>
      </c>
      <c r="AC28">
        <v>-1.19</v>
      </c>
      <c r="AD28">
        <v>-1.27</v>
      </c>
      <c r="AE28">
        <v>-1.34</v>
      </c>
      <c r="AF28">
        <v>-1.4</v>
      </c>
      <c r="AG28">
        <v>-1.46</v>
      </c>
      <c r="AH28">
        <v>-1.52</v>
      </c>
      <c r="AI28">
        <v>-1.57</v>
      </c>
      <c r="AJ28">
        <v>-1.61</v>
      </c>
      <c r="AK28">
        <v>-1.65</v>
      </c>
      <c r="AL28">
        <v>-1.68</v>
      </c>
      <c r="AM28">
        <v>-1.7</v>
      </c>
      <c r="AN28">
        <v>-1.71</v>
      </c>
      <c r="AO28">
        <v>-1.72</v>
      </c>
      <c r="AP28">
        <v>-1.72</v>
      </c>
      <c r="AQ28">
        <v>-1.71</v>
      </c>
      <c r="AR28">
        <v>-1.7</v>
      </c>
      <c r="AS28">
        <v>-1.69</v>
      </c>
      <c r="AT28">
        <v>-1.68</v>
      </c>
      <c r="AU28">
        <v>-1.67</v>
      </c>
      <c r="AV28">
        <v>-1.65</v>
      </c>
      <c r="AW28">
        <v>-1.65</v>
      </c>
      <c r="AX28">
        <v>-1.64</v>
      </c>
      <c r="AY28">
        <v>-1.65</v>
      </c>
      <c r="AZ28">
        <v>-1.65</v>
      </c>
      <c r="BA28">
        <v>-1.67</v>
      </c>
      <c r="BB28">
        <v>-1.68</v>
      </c>
      <c r="BC28">
        <v>-1.7</v>
      </c>
      <c r="BD28">
        <v>-1.71</v>
      </c>
      <c r="BE28">
        <v>-1.71</v>
      </c>
      <c r="BF28">
        <v>-1.69</v>
      </c>
      <c r="BG28">
        <v>-1.65</v>
      </c>
      <c r="BH28">
        <v>-1.58</v>
      </c>
      <c r="BI28">
        <v>-1.46</v>
      </c>
      <c r="BJ28">
        <v>-1.29</v>
      </c>
      <c r="BK28">
        <v>-1.05</v>
      </c>
      <c r="BL28">
        <v>-0.74</v>
      </c>
      <c r="BM28">
        <v>-0.36</v>
      </c>
      <c r="BN28">
        <v>0.11</v>
      </c>
      <c r="BO28">
        <v>0.64</v>
      </c>
      <c r="BP28">
        <v>1.23</v>
      </c>
      <c r="BQ28">
        <v>1.86</v>
      </c>
      <c r="BR28">
        <v>2.5099999999999998</v>
      </c>
      <c r="BS28">
        <v>3.15</v>
      </c>
      <c r="BT28">
        <v>3.76</v>
      </c>
      <c r="BU28">
        <v>4.33</v>
      </c>
      <c r="BV28">
        <v>4.82</v>
      </c>
      <c r="BW28">
        <v>5.25</v>
      </c>
      <c r="BX28">
        <v>5.59</v>
      </c>
      <c r="BY28">
        <v>5.86</v>
      </c>
      <c r="BZ28">
        <v>6.05</v>
      </c>
      <c r="CA28">
        <v>6.17</v>
      </c>
      <c r="CB28">
        <v>6.22</v>
      </c>
      <c r="CC28">
        <v>6.21</v>
      </c>
      <c r="CD28">
        <v>6.13</v>
      </c>
      <c r="CE28">
        <v>5.97</v>
      </c>
      <c r="CF28">
        <v>5.74</v>
      </c>
      <c r="CG28">
        <v>5.43</v>
      </c>
      <c r="CH28">
        <v>5.04</v>
      </c>
      <c r="CI28">
        <v>4.57</v>
      </c>
      <c r="CJ28">
        <v>4.01</v>
      </c>
      <c r="CK28">
        <v>3.39</v>
      </c>
      <c r="CL28">
        <v>2.7</v>
      </c>
      <c r="CM28">
        <v>1.98</v>
      </c>
      <c r="CN28">
        <v>1.24</v>
      </c>
      <c r="CO28">
        <v>0.52</v>
      </c>
      <c r="CP28">
        <v>-0.15</v>
      </c>
      <c r="CQ28">
        <v>-0.75</v>
      </c>
      <c r="CR28">
        <v>-1.26</v>
      </c>
      <c r="CS28">
        <v>-1.66</v>
      </c>
      <c r="CT28">
        <v>-1.95</v>
      </c>
      <c r="CU28">
        <v>-2.15</v>
      </c>
      <c r="CV28">
        <v>-2.2599999999999998</v>
      </c>
      <c r="CW28">
        <v>-2.31</v>
      </c>
      <c r="CX28">
        <v>-2.3199999999999998</v>
      </c>
      <c r="CY28">
        <v>-2.29</v>
      </c>
      <c r="CZ28">
        <v>-2.25</v>
      </c>
      <c r="DA28">
        <v>-2.19</v>
      </c>
    </row>
    <row r="29" spans="1:105" x14ac:dyDescent="0.2">
      <c r="A29" t="s">
        <v>134</v>
      </c>
      <c r="B29" t="s">
        <v>11</v>
      </c>
      <c r="C29">
        <v>1</v>
      </c>
      <c r="D29" s="3" t="s">
        <v>2</v>
      </c>
      <c r="E29">
        <v>0.2</v>
      </c>
      <c r="F29">
        <v>0.19</v>
      </c>
      <c r="G29">
        <v>0.2</v>
      </c>
      <c r="H29">
        <v>0.26</v>
      </c>
      <c r="I29">
        <v>0.37</v>
      </c>
      <c r="J29">
        <v>0.51</v>
      </c>
      <c r="K29">
        <v>0.68</v>
      </c>
      <c r="L29">
        <v>0.84</v>
      </c>
      <c r="M29">
        <v>0.97</v>
      </c>
      <c r="N29">
        <v>1.05</v>
      </c>
      <c r="O29">
        <v>1.1000000000000001</v>
      </c>
      <c r="P29">
        <v>1.1100000000000001</v>
      </c>
      <c r="Q29">
        <v>1.1200000000000001</v>
      </c>
      <c r="R29">
        <v>1.1399999999999999</v>
      </c>
      <c r="S29">
        <v>1.18</v>
      </c>
      <c r="T29">
        <v>1.25</v>
      </c>
      <c r="U29">
        <v>1.33</v>
      </c>
      <c r="V29">
        <v>1.43</v>
      </c>
      <c r="W29">
        <v>1.53</v>
      </c>
      <c r="X29">
        <v>1.63</v>
      </c>
      <c r="Y29">
        <v>1.71</v>
      </c>
      <c r="Z29">
        <v>1.79</v>
      </c>
      <c r="AA29">
        <v>1.85</v>
      </c>
      <c r="AB29">
        <v>1.89</v>
      </c>
      <c r="AC29">
        <v>1.93</v>
      </c>
      <c r="AD29">
        <v>1.97</v>
      </c>
      <c r="AE29">
        <v>2</v>
      </c>
      <c r="AF29">
        <v>2.02</v>
      </c>
      <c r="AG29">
        <v>2.0499999999999998</v>
      </c>
      <c r="AH29">
        <v>2.0699999999999998</v>
      </c>
      <c r="AI29">
        <v>2.1</v>
      </c>
      <c r="AJ29">
        <v>2.12</v>
      </c>
      <c r="AK29">
        <v>2.15</v>
      </c>
      <c r="AL29">
        <v>2.17</v>
      </c>
      <c r="AM29">
        <v>2.19</v>
      </c>
      <c r="AN29">
        <v>2.21</v>
      </c>
      <c r="AO29">
        <v>2.2200000000000002</v>
      </c>
      <c r="AP29">
        <v>2.23</v>
      </c>
      <c r="AQ29">
        <v>2.2400000000000002</v>
      </c>
      <c r="AR29">
        <v>2.25</v>
      </c>
      <c r="AS29">
        <v>2.25</v>
      </c>
      <c r="AT29">
        <v>2.2599999999999998</v>
      </c>
      <c r="AU29">
        <v>2.2799999999999998</v>
      </c>
      <c r="AV29">
        <v>2.2999999999999998</v>
      </c>
      <c r="AW29">
        <v>2.34</v>
      </c>
      <c r="AX29">
        <v>2.4</v>
      </c>
      <c r="AY29">
        <v>2.4700000000000002</v>
      </c>
      <c r="AZ29">
        <v>2.56</v>
      </c>
      <c r="BA29">
        <v>2.67</v>
      </c>
      <c r="BB29">
        <v>2.8</v>
      </c>
      <c r="BC29">
        <v>2.94</v>
      </c>
      <c r="BD29">
        <v>3.08</v>
      </c>
      <c r="BE29">
        <v>3.23</v>
      </c>
      <c r="BF29">
        <v>3.35</v>
      </c>
      <c r="BG29">
        <v>3.46</v>
      </c>
      <c r="BH29">
        <v>3.54</v>
      </c>
      <c r="BI29">
        <v>3.6</v>
      </c>
      <c r="BJ29">
        <v>3.62</v>
      </c>
      <c r="BK29">
        <v>3.62</v>
      </c>
      <c r="BL29">
        <v>3.61</v>
      </c>
      <c r="BM29">
        <v>3.61</v>
      </c>
      <c r="BN29">
        <v>3.64</v>
      </c>
      <c r="BO29">
        <v>3.7</v>
      </c>
      <c r="BP29">
        <v>3.83</v>
      </c>
      <c r="BQ29">
        <v>4.01</v>
      </c>
      <c r="BR29">
        <v>4.25</v>
      </c>
      <c r="BS29">
        <v>4.54</v>
      </c>
      <c r="BT29">
        <v>4.8600000000000003</v>
      </c>
      <c r="BU29">
        <v>5.18</v>
      </c>
      <c r="BV29">
        <v>5.49</v>
      </c>
      <c r="BW29">
        <v>5.76</v>
      </c>
      <c r="BX29">
        <v>5.97</v>
      </c>
      <c r="BY29">
        <v>6.1</v>
      </c>
      <c r="BZ29">
        <v>6.15</v>
      </c>
      <c r="CA29">
        <v>6.12</v>
      </c>
      <c r="CB29">
        <v>5.99</v>
      </c>
      <c r="CC29">
        <v>5.77</v>
      </c>
      <c r="CD29">
        <v>5.48</v>
      </c>
      <c r="CE29">
        <v>5.13</v>
      </c>
      <c r="CF29">
        <v>4.72</v>
      </c>
      <c r="CG29">
        <v>4.26</v>
      </c>
      <c r="CH29">
        <v>3.77</v>
      </c>
      <c r="CI29">
        <v>3.25</v>
      </c>
      <c r="CJ29">
        <v>2.72</v>
      </c>
      <c r="CK29">
        <v>2.17</v>
      </c>
      <c r="CL29">
        <v>1.63</v>
      </c>
      <c r="CM29">
        <v>1.1000000000000001</v>
      </c>
      <c r="CN29">
        <v>0.61</v>
      </c>
      <c r="CO29">
        <v>0.17</v>
      </c>
      <c r="CP29">
        <v>-0.19</v>
      </c>
      <c r="CQ29">
        <v>-0.47</v>
      </c>
      <c r="CR29">
        <v>-0.64</v>
      </c>
      <c r="CS29">
        <v>-0.71</v>
      </c>
      <c r="CT29">
        <v>-0.7</v>
      </c>
      <c r="CU29">
        <v>-0.62</v>
      </c>
      <c r="CV29">
        <v>-0.5</v>
      </c>
      <c r="CW29">
        <v>-0.36</v>
      </c>
      <c r="CX29">
        <v>-0.24</v>
      </c>
      <c r="CY29">
        <v>-0.13</v>
      </c>
      <c r="CZ29">
        <v>-4.4999999999999998E-2</v>
      </c>
      <c r="DA29">
        <v>3.1E-2</v>
      </c>
    </row>
    <row r="30" spans="1:105" x14ac:dyDescent="0.2">
      <c r="A30" t="s">
        <v>133</v>
      </c>
      <c r="B30" t="s">
        <v>51</v>
      </c>
      <c r="C30">
        <v>1</v>
      </c>
      <c r="D30" s="3" t="s">
        <v>2</v>
      </c>
      <c r="E30">
        <v>0.52</v>
      </c>
      <c r="F30">
        <v>0.63</v>
      </c>
      <c r="G30">
        <v>0.7</v>
      </c>
      <c r="H30">
        <v>0.71</v>
      </c>
      <c r="I30">
        <v>0.65</v>
      </c>
      <c r="J30">
        <v>0.55000000000000004</v>
      </c>
      <c r="K30">
        <v>0.39</v>
      </c>
      <c r="L30">
        <v>0.18</v>
      </c>
      <c r="M30">
        <v>-7.9000000000000001E-2</v>
      </c>
      <c r="N30">
        <v>-0.37</v>
      </c>
      <c r="O30">
        <v>-0.7</v>
      </c>
      <c r="P30">
        <v>-1.05</v>
      </c>
      <c r="Q30">
        <v>-1.42</v>
      </c>
      <c r="R30">
        <v>-1.81</v>
      </c>
      <c r="S30">
        <v>-2.2000000000000002</v>
      </c>
      <c r="T30">
        <v>-2.6</v>
      </c>
      <c r="U30">
        <v>-3.01</v>
      </c>
      <c r="V30">
        <v>-3.42</v>
      </c>
      <c r="W30">
        <v>-3.84</v>
      </c>
      <c r="X30">
        <v>-4.26</v>
      </c>
      <c r="Y30">
        <v>-4.6900000000000004</v>
      </c>
      <c r="Z30">
        <v>-5.12</v>
      </c>
      <c r="AA30">
        <v>-5.57</v>
      </c>
      <c r="AB30">
        <v>-6.02</v>
      </c>
      <c r="AC30">
        <v>-6.48</v>
      </c>
      <c r="AD30">
        <v>-6.95</v>
      </c>
      <c r="AE30">
        <v>-7.43</v>
      </c>
      <c r="AF30">
        <v>-7.91</v>
      </c>
      <c r="AG30">
        <v>-8.39</v>
      </c>
      <c r="AH30">
        <v>-8.86</v>
      </c>
      <c r="AI30">
        <v>-9.33</v>
      </c>
      <c r="AJ30">
        <v>-9.7899999999999991</v>
      </c>
      <c r="AK30">
        <v>-10.199999999999999</v>
      </c>
      <c r="AL30">
        <v>-10.7</v>
      </c>
      <c r="AM30">
        <v>-11.1</v>
      </c>
      <c r="AN30">
        <v>-11.4</v>
      </c>
      <c r="AO30">
        <v>-11.8</v>
      </c>
      <c r="AP30">
        <v>-12.1</v>
      </c>
      <c r="AQ30">
        <v>-12.5</v>
      </c>
      <c r="AR30">
        <v>-12.8</v>
      </c>
      <c r="AS30">
        <v>-13</v>
      </c>
      <c r="AT30">
        <v>-13.3</v>
      </c>
      <c r="AU30">
        <v>-13.5</v>
      </c>
      <c r="AV30">
        <v>-13.7</v>
      </c>
      <c r="AW30">
        <v>-13.9</v>
      </c>
      <c r="AX30">
        <v>-14</v>
      </c>
      <c r="AY30">
        <v>-14</v>
      </c>
      <c r="AZ30">
        <v>-14</v>
      </c>
      <c r="BA30">
        <v>-14</v>
      </c>
      <c r="BB30">
        <v>-13.9</v>
      </c>
      <c r="BC30">
        <v>-13.7</v>
      </c>
      <c r="BD30">
        <v>-13.5</v>
      </c>
      <c r="BE30">
        <v>-13.2</v>
      </c>
      <c r="BF30">
        <v>-12.8</v>
      </c>
      <c r="BG30">
        <v>-12.4</v>
      </c>
      <c r="BH30">
        <v>-12</v>
      </c>
      <c r="BI30">
        <v>-11.5</v>
      </c>
      <c r="BJ30">
        <v>-11</v>
      </c>
      <c r="BK30">
        <v>-10.6</v>
      </c>
      <c r="BL30">
        <v>-10</v>
      </c>
      <c r="BM30">
        <v>-9.5399999999999991</v>
      </c>
      <c r="BN30">
        <v>-9.0399999999999991</v>
      </c>
      <c r="BO30">
        <v>-8.5500000000000007</v>
      </c>
      <c r="BP30">
        <v>-8.07</v>
      </c>
      <c r="BQ30">
        <v>-7.61</v>
      </c>
      <c r="BR30">
        <v>-7.16</v>
      </c>
      <c r="BS30">
        <v>-6.73</v>
      </c>
      <c r="BT30">
        <v>-6.31</v>
      </c>
      <c r="BU30">
        <v>-5.91</v>
      </c>
      <c r="BV30">
        <v>-5.52</v>
      </c>
      <c r="BW30">
        <v>-5.14</v>
      </c>
      <c r="BX30">
        <v>-4.76</v>
      </c>
      <c r="BY30">
        <v>-4.3899999999999997</v>
      </c>
      <c r="BZ30">
        <v>-4.03</v>
      </c>
      <c r="CA30">
        <v>-3.66</v>
      </c>
      <c r="CB30">
        <v>-3.29</v>
      </c>
      <c r="CC30">
        <v>-2.93</v>
      </c>
      <c r="CD30">
        <v>-2.56</v>
      </c>
      <c r="CE30">
        <v>-2.19</v>
      </c>
      <c r="CF30">
        <v>-1.82</v>
      </c>
      <c r="CG30">
        <v>-1.45</v>
      </c>
      <c r="CH30">
        <v>-1.0900000000000001</v>
      </c>
      <c r="CI30">
        <v>-0.73</v>
      </c>
      <c r="CJ30">
        <v>-0.38</v>
      </c>
      <c r="CK30">
        <v>-3.4000000000000002E-2</v>
      </c>
      <c r="CL30">
        <v>0.3</v>
      </c>
      <c r="CM30">
        <v>0.63</v>
      </c>
      <c r="CN30">
        <v>0.95</v>
      </c>
      <c r="CO30">
        <v>1.27</v>
      </c>
      <c r="CP30">
        <v>1.59</v>
      </c>
      <c r="CQ30">
        <v>1.9</v>
      </c>
      <c r="CR30">
        <v>2.21</v>
      </c>
      <c r="CS30">
        <v>2.52</v>
      </c>
      <c r="CT30">
        <v>2.84</v>
      </c>
      <c r="CU30">
        <v>3.15</v>
      </c>
      <c r="CV30">
        <v>3.45</v>
      </c>
      <c r="CW30">
        <v>3.75</v>
      </c>
      <c r="CX30">
        <v>4.04</v>
      </c>
      <c r="CY30">
        <v>4.3099999999999996</v>
      </c>
      <c r="CZ30">
        <v>4.55</v>
      </c>
      <c r="DA30">
        <v>4.7699999999999996</v>
      </c>
    </row>
    <row r="31" spans="1:105" x14ac:dyDescent="0.2">
      <c r="A31" t="s">
        <v>134</v>
      </c>
      <c r="B31" t="s">
        <v>52</v>
      </c>
      <c r="C31">
        <v>1</v>
      </c>
      <c r="D31" s="3" t="s">
        <v>2</v>
      </c>
      <c r="E31">
        <v>13.5</v>
      </c>
      <c r="F31">
        <v>13.5</v>
      </c>
      <c r="G31">
        <v>13.4</v>
      </c>
      <c r="H31">
        <v>13.3</v>
      </c>
      <c r="I31">
        <v>13.1</v>
      </c>
      <c r="J31">
        <v>12.9</v>
      </c>
      <c r="K31">
        <v>12.6</v>
      </c>
      <c r="L31">
        <v>12.3</v>
      </c>
      <c r="M31">
        <v>12</v>
      </c>
      <c r="N31">
        <v>11.6</v>
      </c>
      <c r="O31">
        <v>11.2</v>
      </c>
      <c r="P31">
        <v>10.8</v>
      </c>
      <c r="Q31">
        <v>10.4</v>
      </c>
      <c r="R31">
        <v>9.99</v>
      </c>
      <c r="S31">
        <v>9.56</v>
      </c>
      <c r="T31">
        <v>9.1199999999999992</v>
      </c>
      <c r="U31">
        <v>8.68</v>
      </c>
      <c r="V31">
        <v>8.24</v>
      </c>
      <c r="W31">
        <v>7.79</v>
      </c>
      <c r="X31">
        <v>7.35</v>
      </c>
      <c r="Y31">
        <v>6.91</v>
      </c>
      <c r="Z31">
        <v>6.47</v>
      </c>
      <c r="AA31">
        <v>6.04</v>
      </c>
      <c r="AB31">
        <v>5.61</v>
      </c>
      <c r="AC31">
        <v>5.2</v>
      </c>
      <c r="AD31">
        <v>4.79</v>
      </c>
      <c r="AE31">
        <v>4.3899999999999997</v>
      </c>
      <c r="AF31">
        <v>3.99</v>
      </c>
      <c r="AG31">
        <v>3.61</v>
      </c>
      <c r="AH31">
        <v>3.24</v>
      </c>
      <c r="AI31">
        <v>2.88</v>
      </c>
      <c r="AJ31">
        <v>2.52</v>
      </c>
      <c r="AK31">
        <v>2.1800000000000002</v>
      </c>
      <c r="AL31">
        <v>1.84</v>
      </c>
      <c r="AM31">
        <v>1.51</v>
      </c>
      <c r="AN31">
        <v>1.19</v>
      </c>
      <c r="AO31">
        <v>0.87</v>
      </c>
      <c r="AP31">
        <v>0.56999999999999995</v>
      </c>
      <c r="AQ31">
        <v>0.27</v>
      </c>
      <c r="AR31">
        <v>-2.4E-2</v>
      </c>
      <c r="AS31">
        <v>-0.31</v>
      </c>
      <c r="AT31">
        <v>-0.59</v>
      </c>
      <c r="AU31">
        <v>-0.85</v>
      </c>
      <c r="AV31">
        <v>-1.1100000000000001</v>
      </c>
      <c r="AW31">
        <v>-1.37</v>
      </c>
      <c r="AX31">
        <v>-1.61</v>
      </c>
      <c r="AY31">
        <v>-1.84</v>
      </c>
      <c r="AZ31">
        <v>-2.0499999999999998</v>
      </c>
      <c r="BA31">
        <v>-2.2599999999999998</v>
      </c>
      <c r="BB31">
        <v>-2.44</v>
      </c>
      <c r="BC31">
        <v>-2.6</v>
      </c>
      <c r="BD31">
        <v>-2.75</v>
      </c>
      <c r="BE31">
        <v>-2.86</v>
      </c>
      <c r="BF31">
        <v>-2.94</v>
      </c>
      <c r="BG31">
        <v>-3</v>
      </c>
      <c r="BH31">
        <v>-3.02</v>
      </c>
      <c r="BI31">
        <v>-3</v>
      </c>
      <c r="BJ31">
        <v>-2.94</v>
      </c>
      <c r="BK31">
        <v>-2.85</v>
      </c>
      <c r="BL31">
        <v>-2.72</v>
      </c>
      <c r="BM31">
        <v>-2.5499999999999998</v>
      </c>
      <c r="BN31">
        <v>-2.35</v>
      </c>
      <c r="BO31">
        <v>-2.11</v>
      </c>
      <c r="BP31">
        <v>-1.84</v>
      </c>
      <c r="BQ31">
        <v>-1.54</v>
      </c>
      <c r="BR31">
        <v>-1.21</v>
      </c>
      <c r="BS31">
        <v>-0.87</v>
      </c>
      <c r="BT31">
        <v>-0.51</v>
      </c>
      <c r="BU31">
        <v>-0.13</v>
      </c>
      <c r="BV31">
        <v>0.25</v>
      </c>
      <c r="BW31">
        <v>0.64</v>
      </c>
      <c r="BX31">
        <v>1.04</v>
      </c>
      <c r="BY31">
        <v>1.43</v>
      </c>
      <c r="BZ31">
        <v>1.83</v>
      </c>
      <c r="CA31">
        <v>2.2200000000000002</v>
      </c>
      <c r="CB31">
        <v>2.62</v>
      </c>
      <c r="CC31">
        <v>3.01</v>
      </c>
      <c r="CD31">
        <v>3.39</v>
      </c>
      <c r="CE31">
        <v>3.78</v>
      </c>
      <c r="CF31">
        <v>4.16</v>
      </c>
      <c r="CG31">
        <v>4.54</v>
      </c>
      <c r="CH31">
        <v>4.91</v>
      </c>
      <c r="CI31">
        <v>5.28</v>
      </c>
      <c r="CJ31">
        <v>5.65</v>
      </c>
      <c r="CK31">
        <v>6.01</v>
      </c>
      <c r="CL31">
        <v>6.36</v>
      </c>
      <c r="CM31">
        <v>6.71</v>
      </c>
      <c r="CN31">
        <v>7.05</v>
      </c>
      <c r="CO31">
        <v>7.38</v>
      </c>
      <c r="CP31">
        <v>7.7</v>
      </c>
      <c r="CQ31">
        <v>8.01</v>
      </c>
      <c r="CR31">
        <v>8.31</v>
      </c>
      <c r="CS31">
        <v>8.6</v>
      </c>
      <c r="CT31">
        <v>8.8800000000000008</v>
      </c>
      <c r="CU31">
        <v>9.14</v>
      </c>
      <c r="CV31">
        <v>9.3800000000000008</v>
      </c>
      <c r="CW31">
        <v>9.61</v>
      </c>
      <c r="CX31">
        <v>9.81</v>
      </c>
      <c r="CY31">
        <v>9.98</v>
      </c>
      <c r="CZ31">
        <v>10.1</v>
      </c>
      <c r="DA31">
        <v>10.199999999999999</v>
      </c>
    </row>
    <row r="32" spans="1:105" x14ac:dyDescent="0.2">
      <c r="A32" t="s">
        <v>133</v>
      </c>
      <c r="B32" t="s">
        <v>10</v>
      </c>
      <c r="C32">
        <v>1</v>
      </c>
      <c r="D32" s="3" t="s">
        <v>2</v>
      </c>
      <c r="E32">
        <v>5.33</v>
      </c>
      <c r="F32">
        <v>5.24</v>
      </c>
      <c r="G32">
        <v>5.37</v>
      </c>
      <c r="H32">
        <v>5.72</v>
      </c>
      <c r="I32">
        <v>6.24</v>
      </c>
      <c r="J32">
        <v>6.88</v>
      </c>
      <c r="K32">
        <v>7.58</v>
      </c>
      <c r="L32">
        <v>8.2799999999999994</v>
      </c>
      <c r="M32">
        <v>8.94</v>
      </c>
      <c r="N32">
        <v>9.5299999999999994</v>
      </c>
      <c r="O32">
        <v>10</v>
      </c>
      <c r="P32">
        <v>10.5</v>
      </c>
      <c r="Q32">
        <v>10.8</v>
      </c>
      <c r="R32">
        <v>11.2</v>
      </c>
      <c r="S32">
        <v>11.5</v>
      </c>
      <c r="T32">
        <v>11.7</v>
      </c>
      <c r="U32">
        <v>11.9</v>
      </c>
      <c r="V32">
        <v>12.1</v>
      </c>
      <c r="W32">
        <v>12.3</v>
      </c>
      <c r="X32">
        <v>12.4</v>
      </c>
      <c r="Y32">
        <v>12.5</v>
      </c>
      <c r="Z32">
        <v>12.6</v>
      </c>
      <c r="AA32">
        <v>12.7</v>
      </c>
      <c r="AB32">
        <v>12.8</v>
      </c>
      <c r="AC32">
        <v>12.9</v>
      </c>
      <c r="AD32">
        <v>13</v>
      </c>
      <c r="AE32">
        <v>13.1</v>
      </c>
      <c r="AF32">
        <v>13.2</v>
      </c>
      <c r="AG32">
        <v>13.3</v>
      </c>
      <c r="AH32">
        <v>13.5</v>
      </c>
      <c r="AI32">
        <v>13.6</v>
      </c>
      <c r="AJ32">
        <v>13.8</v>
      </c>
      <c r="AK32">
        <v>14.1</v>
      </c>
      <c r="AL32">
        <v>14.3</v>
      </c>
      <c r="AM32">
        <v>14.6</v>
      </c>
      <c r="AN32">
        <v>14.9</v>
      </c>
      <c r="AO32">
        <v>15.3</v>
      </c>
      <c r="AP32">
        <v>15.6</v>
      </c>
      <c r="AQ32">
        <v>16</v>
      </c>
      <c r="AR32">
        <v>16.399999999999999</v>
      </c>
      <c r="AS32">
        <v>16.899999999999999</v>
      </c>
      <c r="AT32">
        <v>17.3</v>
      </c>
      <c r="AU32">
        <v>17.7</v>
      </c>
      <c r="AV32">
        <v>18.100000000000001</v>
      </c>
      <c r="AW32">
        <v>18.399999999999999</v>
      </c>
      <c r="AX32">
        <v>18.8</v>
      </c>
      <c r="AY32">
        <v>19.100000000000001</v>
      </c>
      <c r="AZ32">
        <v>19.3</v>
      </c>
      <c r="BA32">
        <v>19.5</v>
      </c>
      <c r="BB32">
        <v>19.7</v>
      </c>
      <c r="BC32">
        <v>19.8</v>
      </c>
      <c r="BD32">
        <v>19.8</v>
      </c>
      <c r="BE32">
        <v>19.899999999999999</v>
      </c>
      <c r="BF32">
        <v>19.899999999999999</v>
      </c>
      <c r="BG32">
        <v>19.899999999999999</v>
      </c>
      <c r="BH32">
        <v>20</v>
      </c>
      <c r="BI32">
        <v>20.100000000000001</v>
      </c>
      <c r="BJ32">
        <v>20.399999999999999</v>
      </c>
      <c r="BK32">
        <v>20.7</v>
      </c>
      <c r="BL32">
        <v>21.1</v>
      </c>
      <c r="BM32">
        <v>21.6</v>
      </c>
      <c r="BN32">
        <v>22.2</v>
      </c>
      <c r="BO32">
        <v>22.8</v>
      </c>
      <c r="BP32">
        <v>23.5</v>
      </c>
      <c r="BQ32">
        <v>24.2</v>
      </c>
      <c r="BR32">
        <v>24.9</v>
      </c>
      <c r="BS32">
        <v>25.5</v>
      </c>
      <c r="BT32">
        <v>26.1</v>
      </c>
      <c r="BU32">
        <v>26.5</v>
      </c>
      <c r="BV32">
        <v>26.9</v>
      </c>
      <c r="BW32">
        <v>27.1</v>
      </c>
      <c r="BX32">
        <v>27.2</v>
      </c>
      <c r="BY32">
        <v>27.3</v>
      </c>
      <c r="BZ32">
        <v>27.2</v>
      </c>
      <c r="CA32">
        <v>26.9</v>
      </c>
      <c r="CB32">
        <v>26.6</v>
      </c>
      <c r="CC32">
        <v>26.2</v>
      </c>
      <c r="CD32">
        <v>25.7</v>
      </c>
      <c r="CE32">
        <v>25.2</v>
      </c>
      <c r="CF32">
        <v>24.5</v>
      </c>
      <c r="CG32">
        <v>23.7</v>
      </c>
      <c r="CH32">
        <v>22.9</v>
      </c>
      <c r="CI32">
        <v>22</v>
      </c>
      <c r="CJ32">
        <v>21.1</v>
      </c>
      <c r="CK32">
        <v>20</v>
      </c>
      <c r="CL32">
        <v>18.899999999999999</v>
      </c>
      <c r="CM32">
        <v>17.7</v>
      </c>
      <c r="CN32">
        <v>16.5</v>
      </c>
      <c r="CO32">
        <v>15.2</v>
      </c>
      <c r="CP32">
        <v>13.9</v>
      </c>
      <c r="CQ32">
        <v>12.6</v>
      </c>
      <c r="CR32">
        <v>11.2</v>
      </c>
      <c r="CS32">
        <v>9.9</v>
      </c>
      <c r="CT32">
        <v>8.6199999999999992</v>
      </c>
      <c r="CU32">
        <v>7.42</v>
      </c>
      <c r="CV32">
        <v>6.31</v>
      </c>
      <c r="CW32">
        <v>5.32</v>
      </c>
      <c r="CX32">
        <v>4.47</v>
      </c>
      <c r="CY32">
        <v>3.79</v>
      </c>
      <c r="CZ32">
        <v>3.31</v>
      </c>
      <c r="DA32">
        <v>3.05</v>
      </c>
    </row>
    <row r="33" spans="1:105" x14ac:dyDescent="0.2">
      <c r="A33" t="s">
        <v>134</v>
      </c>
      <c r="B33" t="s">
        <v>9</v>
      </c>
      <c r="C33">
        <v>1</v>
      </c>
      <c r="D33" s="3" t="s">
        <v>2</v>
      </c>
      <c r="E33">
        <v>-10.199999999999999</v>
      </c>
      <c r="F33">
        <v>-10.199999999999999</v>
      </c>
      <c r="G33">
        <v>-10</v>
      </c>
      <c r="H33">
        <v>-9.4499999999999993</v>
      </c>
      <c r="I33">
        <v>-8.67</v>
      </c>
      <c r="J33">
        <v>-7.76</v>
      </c>
      <c r="K33">
        <v>-6.83</v>
      </c>
      <c r="L33">
        <v>-6</v>
      </c>
      <c r="M33">
        <v>-5.34</v>
      </c>
      <c r="N33">
        <v>-4.88</v>
      </c>
      <c r="O33">
        <v>-4.6100000000000003</v>
      </c>
      <c r="P33">
        <v>-4.49</v>
      </c>
      <c r="Q33">
        <v>-4.47</v>
      </c>
      <c r="R33">
        <v>-4.4800000000000004</v>
      </c>
      <c r="S33">
        <v>-4.49</v>
      </c>
      <c r="T33">
        <v>-4.45</v>
      </c>
      <c r="U33">
        <v>-4.38</v>
      </c>
      <c r="V33">
        <v>-4.26</v>
      </c>
      <c r="W33">
        <v>-4.12</v>
      </c>
      <c r="X33">
        <v>-3.96</v>
      </c>
      <c r="Y33">
        <v>-3.78</v>
      </c>
      <c r="Z33">
        <v>-3.58</v>
      </c>
      <c r="AA33">
        <v>-3.37</v>
      </c>
      <c r="AB33">
        <v>-3.14</v>
      </c>
      <c r="AC33">
        <v>-2.91</v>
      </c>
      <c r="AD33">
        <v>-2.66</v>
      </c>
      <c r="AE33">
        <v>-2.4300000000000002</v>
      </c>
      <c r="AF33">
        <v>-2.21</v>
      </c>
      <c r="AG33">
        <v>-2.02</v>
      </c>
      <c r="AH33">
        <v>-1.86</v>
      </c>
      <c r="AI33">
        <v>-1.73</v>
      </c>
      <c r="AJ33">
        <v>-1.65</v>
      </c>
      <c r="AK33">
        <v>-1.59</v>
      </c>
      <c r="AL33">
        <v>-1.55</v>
      </c>
      <c r="AM33">
        <v>-1.51</v>
      </c>
      <c r="AN33">
        <v>-1.48</v>
      </c>
      <c r="AO33">
        <v>-1.43</v>
      </c>
      <c r="AP33">
        <v>-1.37</v>
      </c>
      <c r="AQ33">
        <v>-1.28</v>
      </c>
      <c r="AR33">
        <v>-1.1499999999999999</v>
      </c>
      <c r="AS33">
        <v>-1</v>
      </c>
      <c r="AT33">
        <v>-0.83</v>
      </c>
      <c r="AU33">
        <v>-0.63</v>
      </c>
      <c r="AV33">
        <v>-0.4</v>
      </c>
      <c r="AW33">
        <v>-0.16</v>
      </c>
      <c r="AX33">
        <v>0.11</v>
      </c>
      <c r="AY33">
        <v>0.4</v>
      </c>
      <c r="AZ33">
        <v>0.72</v>
      </c>
      <c r="BA33">
        <v>1.06</v>
      </c>
      <c r="BB33">
        <v>1.45</v>
      </c>
      <c r="BC33">
        <v>1.87</v>
      </c>
      <c r="BD33">
        <v>2.33</v>
      </c>
      <c r="BE33">
        <v>2.85</v>
      </c>
      <c r="BF33">
        <v>3.4</v>
      </c>
      <c r="BG33">
        <v>4.01</v>
      </c>
      <c r="BH33">
        <v>4.67</v>
      </c>
      <c r="BI33">
        <v>5.38</v>
      </c>
      <c r="BJ33">
        <v>6.14</v>
      </c>
      <c r="BK33">
        <v>6.95</v>
      </c>
      <c r="BL33">
        <v>7.8</v>
      </c>
      <c r="BM33">
        <v>8.68</v>
      </c>
      <c r="BN33">
        <v>9.6</v>
      </c>
      <c r="BO33">
        <v>10.5</v>
      </c>
      <c r="BP33">
        <v>11.5</v>
      </c>
      <c r="BQ33">
        <v>12.4</v>
      </c>
      <c r="BR33">
        <v>13.3</v>
      </c>
      <c r="BS33">
        <v>14.2</v>
      </c>
      <c r="BT33">
        <v>15</v>
      </c>
      <c r="BU33">
        <v>15.7</v>
      </c>
      <c r="BV33">
        <v>16.3</v>
      </c>
      <c r="BW33">
        <v>16.7</v>
      </c>
      <c r="BX33">
        <v>17.100000000000001</v>
      </c>
      <c r="BY33">
        <v>17.399999999999999</v>
      </c>
      <c r="BZ33">
        <v>17.5</v>
      </c>
      <c r="CA33">
        <v>17.600000000000001</v>
      </c>
      <c r="CB33">
        <v>17.600000000000001</v>
      </c>
      <c r="CC33">
        <v>17.5</v>
      </c>
      <c r="CD33">
        <v>17.2</v>
      </c>
      <c r="CE33">
        <v>16.899999999999999</v>
      </c>
      <c r="CF33">
        <v>16.5</v>
      </c>
      <c r="CG33">
        <v>16</v>
      </c>
      <c r="CH33">
        <v>15.4</v>
      </c>
      <c r="CI33">
        <v>14.6</v>
      </c>
      <c r="CJ33">
        <v>13.7</v>
      </c>
      <c r="CK33">
        <v>12.6</v>
      </c>
      <c r="CL33">
        <v>11.3</v>
      </c>
      <c r="CM33">
        <v>9.8800000000000008</v>
      </c>
      <c r="CN33">
        <v>8.26</v>
      </c>
      <c r="CO33">
        <v>6.48</v>
      </c>
      <c r="CP33">
        <v>4.5599999999999996</v>
      </c>
      <c r="CQ33">
        <v>2.56</v>
      </c>
      <c r="CR33">
        <v>0.54</v>
      </c>
      <c r="CS33">
        <v>-1.43</v>
      </c>
      <c r="CT33">
        <v>-3.28</v>
      </c>
      <c r="CU33">
        <v>-4.9400000000000004</v>
      </c>
      <c r="CV33">
        <v>-6.33</v>
      </c>
      <c r="CW33">
        <v>-7.42</v>
      </c>
      <c r="CX33">
        <v>-8.19</v>
      </c>
      <c r="CY33">
        <v>-8.6199999999999992</v>
      </c>
      <c r="CZ33">
        <v>-8.7200000000000006</v>
      </c>
      <c r="DA33">
        <v>-8.51</v>
      </c>
    </row>
    <row r="34" spans="1:105" x14ac:dyDescent="0.2">
      <c r="A34" t="s">
        <v>133</v>
      </c>
      <c r="B34" t="s">
        <v>12</v>
      </c>
      <c r="C34">
        <v>1</v>
      </c>
      <c r="D34" s="3" t="s">
        <v>2</v>
      </c>
      <c r="E34">
        <v>1.42</v>
      </c>
      <c r="F34">
        <v>2.02</v>
      </c>
      <c r="G34">
        <v>2.5499999999999998</v>
      </c>
      <c r="H34">
        <v>2.98</v>
      </c>
      <c r="I34">
        <v>3.31</v>
      </c>
      <c r="J34">
        <v>3.54</v>
      </c>
      <c r="K34">
        <v>3.69</v>
      </c>
      <c r="L34">
        <v>3.79</v>
      </c>
      <c r="M34">
        <v>3.85</v>
      </c>
      <c r="N34">
        <v>3.89</v>
      </c>
      <c r="O34">
        <v>3.91</v>
      </c>
      <c r="P34">
        <v>3.91</v>
      </c>
      <c r="Q34">
        <v>3.9</v>
      </c>
      <c r="R34">
        <v>3.86</v>
      </c>
      <c r="S34">
        <v>3.81</v>
      </c>
      <c r="T34">
        <v>3.73</v>
      </c>
      <c r="U34">
        <v>3.65</v>
      </c>
      <c r="V34">
        <v>3.56</v>
      </c>
      <c r="W34">
        <v>3.46</v>
      </c>
      <c r="X34">
        <v>3.37</v>
      </c>
      <c r="Y34">
        <v>3.28</v>
      </c>
      <c r="Z34">
        <v>3.2</v>
      </c>
      <c r="AA34">
        <v>3.13</v>
      </c>
      <c r="AB34">
        <v>3.06</v>
      </c>
      <c r="AC34">
        <v>3</v>
      </c>
      <c r="AD34">
        <v>2.96</v>
      </c>
      <c r="AE34">
        <v>2.92</v>
      </c>
      <c r="AF34">
        <v>2.9</v>
      </c>
      <c r="AG34">
        <v>2.89</v>
      </c>
      <c r="AH34">
        <v>2.88</v>
      </c>
      <c r="AI34">
        <v>2.85</v>
      </c>
      <c r="AJ34">
        <v>2.81</v>
      </c>
      <c r="AK34">
        <v>2.75</v>
      </c>
      <c r="AL34">
        <v>2.66</v>
      </c>
      <c r="AM34">
        <v>2.5299999999999998</v>
      </c>
      <c r="AN34">
        <v>2.37</v>
      </c>
      <c r="AO34">
        <v>2.17</v>
      </c>
      <c r="AP34">
        <v>1.95</v>
      </c>
      <c r="AQ34">
        <v>1.7</v>
      </c>
      <c r="AR34">
        <v>1.44</v>
      </c>
      <c r="AS34">
        <v>1.17</v>
      </c>
      <c r="AT34">
        <v>0.9</v>
      </c>
      <c r="AU34">
        <v>0.63</v>
      </c>
      <c r="AV34">
        <v>0.38</v>
      </c>
      <c r="AW34">
        <v>0.16</v>
      </c>
      <c r="AX34">
        <v>-3.7999999999999999E-2</v>
      </c>
      <c r="AY34">
        <v>-0.2</v>
      </c>
      <c r="AZ34">
        <v>-0.32</v>
      </c>
      <c r="BA34">
        <v>-0.41</v>
      </c>
      <c r="BB34">
        <v>-0.45</v>
      </c>
      <c r="BC34">
        <v>-0.46</v>
      </c>
      <c r="BD34">
        <v>-0.42</v>
      </c>
      <c r="BE34">
        <v>-0.36</v>
      </c>
      <c r="BF34">
        <v>-0.28000000000000003</v>
      </c>
      <c r="BG34">
        <v>-0.18</v>
      </c>
      <c r="BH34">
        <v>-8.3000000000000004E-2</v>
      </c>
      <c r="BI34">
        <v>7.9000000000000008E-3</v>
      </c>
      <c r="BJ34">
        <v>7.8E-2</v>
      </c>
      <c r="BK34">
        <v>0.12</v>
      </c>
      <c r="BL34">
        <v>0.11</v>
      </c>
      <c r="BM34">
        <v>4.2999999999999997E-2</v>
      </c>
      <c r="BN34">
        <v>-9.0999999999999998E-2</v>
      </c>
      <c r="BO34">
        <v>-0.3</v>
      </c>
      <c r="BP34">
        <v>-0.61</v>
      </c>
      <c r="BQ34">
        <v>-1</v>
      </c>
      <c r="BR34">
        <v>-1.48</v>
      </c>
      <c r="BS34">
        <v>-2.0299999999999998</v>
      </c>
      <c r="BT34">
        <v>-2.64</v>
      </c>
      <c r="BU34">
        <v>-3.28</v>
      </c>
      <c r="BV34">
        <v>-3.92</v>
      </c>
      <c r="BW34">
        <v>-4.53</v>
      </c>
      <c r="BX34">
        <v>-5.07</v>
      </c>
      <c r="BY34">
        <v>-5.54</v>
      </c>
      <c r="BZ34">
        <v>-5.91</v>
      </c>
      <c r="CA34">
        <v>-6.19</v>
      </c>
      <c r="CB34">
        <v>-6.37</v>
      </c>
      <c r="CC34">
        <v>-6.46</v>
      </c>
      <c r="CD34">
        <v>-6.46</v>
      </c>
      <c r="CE34">
        <v>-6.39</v>
      </c>
      <c r="CF34">
        <v>-6.25</v>
      </c>
      <c r="CG34">
        <v>-6.05</v>
      </c>
      <c r="CH34">
        <v>-5.8</v>
      </c>
      <c r="CI34">
        <v>-5.51</v>
      </c>
      <c r="CJ34">
        <v>-5.2</v>
      </c>
      <c r="CK34">
        <v>-4.88</v>
      </c>
      <c r="CL34">
        <v>-4.5599999999999996</v>
      </c>
      <c r="CM34">
        <v>-4.2699999999999996</v>
      </c>
      <c r="CN34">
        <v>-4.0199999999999996</v>
      </c>
      <c r="CO34">
        <v>-3.81</v>
      </c>
      <c r="CP34">
        <v>-3.66</v>
      </c>
      <c r="CQ34">
        <v>-3.54</v>
      </c>
      <c r="CR34">
        <v>-3.43</v>
      </c>
      <c r="CS34">
        <v>-3.32</v>
      </c>
      <c r="CT34">
        <v>-3.16</v>
      </c>
      <c r="CU34">
        <v>-2.93</v>
      </c>
      <c r="CV34">
        <v>-2.59</v>
      </c>
      <c r="CW34">
        <v>-2.14</v>
      </c>
      <c r="CX34">
        <v>-1.58</v>
      </c>
      <c r="CY34">
        <v>-0.92</v>
      </c>
      <c r="CZ34">
        <v>-0.2</v>
      </c>
      <c r="DA34">
        <v>0.54</v>
      </c>
    </row>
    <row r="35" spans="1:105" x14ac:dyDescent="0.2">
      <c r="A35" t="s">
        <v>134</v>
      </c>
      <c r="B35" t="s">
        <v>11</v>
      </c>
      <c r="C35">
        <v>1</v>
      </c>
      <c r="D35" s="3" t="s">
        <v>2</v>
      </c>
      <c r="E35">
        <v>2.2000000000000002</v>
      </c>
      <c r="F35">
        <v>2.4</v>
      </c>
      <c r="G35">
        <v>2.46</v>
      </c>
      <c r="H35">
        <v>2.38</v>
      </c>
      <c r="I35">
        <v>2.17</v>
      </c>
      <c r="J35">
        <v>1.89</v>
      </c>
      <c r="K35">
        <v>1.61</v>
      </c>
      <c r="L35">
        <v>1.39</v>
      </c>
      <c r="M35">
        <v>1.26</v>
      </c>
      <c r="N35">
        <v>1.26</v>
      </c>
      <c r="O35">
        <v>1.36</v>
      </c>
      <c r="P35">
        <v>1.54</v>
      </c>
      <c r="Q35">
        <v>1.74</v>
      </c>
      <c r="R35">
        <v>1.92</v>
      </c>
      <c r="S35">
        <v>2.0499999999999998</v>
      </c>
      <c r="T35">
        <v>2.12</v>
      </c>
      <c r="U35">
        <v>2.13</v>
      </c>
      <c r="V35">
        <v>2.0699999999999998</v>
      </c>
      <c r="W35">
        <v>1.97</v>
      </c>
      <c r="X35">
        <v>1.83</v>
      </c>
      <c r="Y35">
        <v>1.65</v>
      </c>
      <c r="Z35">
        <v>1.46</v>
      </c>
      <c r="AA35">
        <v>1.25</v>
      </c>
      <c r="AB35">
        <v>1.03</v>
      </c>
      <c r="AC35">
        <v>0.81</v>
      </c>
      <c r="AD35">
        <v>0.59</v>
      </c>
      <c r="AE35">
        <v>0.39</v>
      </c>
      <c r="AF35">
        <v>0.21</v>
      </c>
      <c r="AG35">
        <v>0.05</v>
      </c>
      <c r="AH35">
        <v>-7.3999999999999996E-2</v>
      </c>
      <c r="AI35">
        <v>-0.17</v>
      </c>
      <c r="AJ35">
        <v>-0.23</v>
      </c>
      <c r="AK35">
        <v>-0.26</v>
      </c>
      <c r="AL35">
        <v>-0.28000000000000003</v>
      </c>
      <c r="AM35">
        <v>-0.28000000000000003</v>
      </c>
      <c r="AN35">
        <v>-0.26</v>
      </c>
      <c r="AO35">
        <v>-0.24</v>
      </c>
      <c r="AP35">
        <v>-0.2</v>
      </c>
      <c r="AQ35">
        <v>-0.16</v>
      </c>
      <c r="AR35">
        <v>-0.1</v>
      </c>
      <c r="AS35">
        <v>-0.03</v>
      </c>
      <c r="AT35">
        <v>6.3E-2</v>
      </c>
      <c r="AU35">
        <v>0.18</v>
      </c>
      <c r="AV35">
        <v>0.32</v>
      </c>
      <c r="AW35">
        <v>0.48</v>
      </c>
      <c r="AX35">
        <v>0.66</v>
      </c>
      <c r="AY35">
        <v>0.86</v>
      </c>
      <c r="AZ35">
        <v>1.07</v>
      </c>
      <c r="BA35">
        <v>1.3</v>
      </c>
      <c r="BB35">
        <v>1.54</v>
      </c>
      <c r="BC35">
        <v>1.8</v>
      </c>
      <c r="BD35">
        <v>2.08</v>
      </c>
      <c r="BE35">
        <v>2.38</v>
      </c>
      <c r="BF35">
        <v>2.71</v>
      </c>
      <c r="BG35">
        <v>3.06</v>
      </c>
      <c r="BH35">
        <v>3.45</v>
      </c>
      <c r="BI35">
        <v>3.88</v>
      </c>
      <c r="BJ35">
        <v>4.34</v>
      </c>
      <c r="BK35">
        <v>4.84</v>
      </c>
      <c r="BL35">
        <v>5.35</v>
      </c>
      <c r="BM35">
        <v>5.88</v>
      </c>
      <c r="BN35">
        <v>6.4</v>
      </c>
      <c r="BO35">
        <v>6.89</v>
      </c>
      <c r="BP35">
        <v>7.34</v>
      </c>
      <c r="BQ35">
        <v>7.72</v>
      </c>
      <c r="BR35">
        <v>8.02</v>
      </c>
      <c r="BS35">
        <v>8.23</v>
      </c>
      <c r="BT35">
        <v>8.34</v>
      </c>
      <c r="BU35">
        <v>8.35</v>
      </c>
      <c r="BV35">
        <v>8.27</v>
      </c>
      <c r="BW35">
        <v>8.09</v>
      </c>
      <c r="BX35">
        <v>7.85</v>
      </c>
      <c r="BY35">
        <v>7.56</v>
      </c>
      <c r="BZ35">
        <v>7.24</v>
      </c>
      <c r="CA35">
        <v>6.93</v>
      </c>
      <c r="CB35">
        <v>6.63</v>
      </c>
      <c r="CC35">
        <v>6.36</v>
      </c>
      <c r="CD35">
        <v>6.12</v>
      </c>
      <c r="CE35">
        <v>5.91</v>
      </c>
      <c r="CF35">
        <v>5.72</v>
      </c>
      <c r="CG35">
        <v>5.53</v>
      </c>
      <c r="CH35">
        <v>5.34</v>
      </c>
      <c r="CI35">
        <v>5.12</v>
      </c>
      <c r="CJ35">
        <v>4.87</v>
      </c>
      <c r="CK35">
        <v>4.58</v>
      </c>
      <c r="CL35">
        <v>4.25</v>
      </c>
      <c r="CM35">
        <v>3.9</v>
      </c>
      <c r="CN35">
        <v>3.54</v>
      </c>
      <c r="CO35">
        <v>3.2</v>
      </c>
      <c r="CP35">
        <v>2.9</v>
      </c>
      <c r="CQ35">
        <v>2.67</v>
      </c>
      <c r="CR35">
        <v>2.5099999999999998</v>
      </c>
      <c r="CS35">
        <v>2.44</v>
      </c>
      <c r="CT35">
        <v>2.4300000000000002</v>
      </c>
      <c r="CU35">
        <v>2.4900000000000002</v>
      </c>
      <c r="CV35">
        <v>2.58</v>
      </c>
      <c r="CW35">
        <v>2.68</v>
      </c>
      <c r="CX35">
        <v>2.8</v>
      </c>
      <c r="CY35">
        <v>2.89</v>
      </c>
      <c r="CZ35">
        <v>2.96</v>
      </c>
      <c r="DA35">
        <v>2.98</v>
      </c>
    </row>
    <row r="36" spans="1:105" x14ac:dyDescent="0.2">
      <c r="A36" t="s">
        <v>133</v>
      </c>
      <c r="B36" t="s">
        <v>14</v>
      </c>
      <c r="C36">
        <v>1</v>
      </c>
      <c r="D36" s="3" t="s">
        <v>2</v>
      </c>
      <c r="E36">
        <v>9.16</v>
      </c>
      <c r="F36">
        <v>9.15</v>
      </c>
      <c r="G36">
        <v>8.94</v>
      </c>
      <c r="H36">
        <v>8.5399999999999991</v>
      </c>
      <c r="I36">
        <v>7.96</v>
      </c>
      <c r="J36">
        <v>7.27</v>
      </c>
      <c r="K36">
        <v>6.53</v>
      </c>
      <c r="L36">
        <v>5.84</v>
      </c>
      <c r="M36">
        <v>5.23</v>
      </c>
      <c r="N36">
        <v>4.75</v>
      </c>
      <c r="O36">
        <v>4.43</v>
      </c>
      <c r="P36">
        <v>4.25</v>
      </c>
      <c r="Q36">
        <v>4.21</v>
      </c>
      <c r="R36">
        <v>4.28</v>
      </c>
      <c r="S36">
        <v>4.45</v>
      </c>
      <c r="T36">
        <v>4.7</v>
      </c>
      <c r="U36">
        <v>4.99</v>
      </c>
      <c r="V36">
        <v>5.32</v>
      </c>
      <c r="W36">
        <v>5.67</v>
      </c>
      <c r="X36">
        <v>6.03</v>
      </c>
      <c r="Y36">
        <v>6.38</v>
      </c>
      <c r="Z36">
        <v>6.72</v>
      </c>
      <c r="AA36">
        <v>7.05</v>
      </c>
      <c r="AB36">
        <v>7.35</v>
      </c>
      <c r="AC36">
        <v>7.62</v>
      </c>
      <c r="AD36">
        <v>7.86</v>
      </c>
      <c r="AE36">
        <v>8.08</v>
      </c>
      <c r="AF36">
        <v>8.2799999999999994</v>
      </c>
      <c r="AG36">
        <v>8.4499999999999993</v>
      </c>
      <c r="AH36">
        <v>8.61</v>
      </c>
      <c r="AI36">
        <v>8.75</v>
      </c>
      <c r="AJ36">
        <v>8.8800000000000008</v>
      </c>
      <c r="AK36">
        <v>9.01</v>
      </c>
      <c r="AL36">
        <v>9.1199999999999992</v>
      </c>
      <c r="AM36">
        <v>9.23</v>
      </c>
      <c r="AN36">
        <v>9.32</v>
      </c>
      <c r="AO36">
        <v>9.4</v>
      </c>
      <c r="AP36">
        <v>9.4700000000000006</v>
      </c>
      <c r="AQ36">
        <v>9.5</v>
      </c>
      <c r="AR36">
        <v>9.51</v>
      </c>
      <c r="AS36">
        <v>9.4700000000000006</v>
      </c>
      <c r="AT36">
        <v>9.4</v>
      </c>
      <c r="AU36">
        <v>9.27</v>
      </c>
      <c r="AV36">
        <v>9.1</v>
      </c>
      <c r="AW36">
        <v>8.89</v>
      </c>
      <c r="AX36">
        <v>8.64</v>
      </c>
      <c r="AY36">
        <v>8.36</v>
      </c>
      <c r="AZ36">
        <v>8.06</v>
      </c>
      <c r="BA36">
        <v>7.76</v>
      </c>
      <c r="BB36">
        <v>7.47</v>
      </c>
      <c r="BC36">
        <v>7.2</v>
      </c>
      <c r="BD36">
        <v>6.97</v>
      </c>
      <c r="BE36">
        <v>6.77</v>
      </c>
      <c r="BF36">
        <v>6.62</v>
      </c>
      <c r="BG36">
        <v>6.5</v>
      </c>
      <c r="BH36">
        <v>6.41</v>
      </c>
      <c r="BI36">
        <v>6.32</v>
      </c>
      <c r="BJ36">
        <v>6.21</v>
      </c>
      <c r="BK36">
        <v>6.05</v>
      </c>
      <c r="BL36">
        <v>5.82</v>
      </c>
      <c r="BM36">
        <v>5.5</v>
      </c>
      <c r="BN36">
        <v>5.08</v>
      </c>
      <c r="BO36">
        <v>4.55</v>
      </c>
      <c r="BP36">
        <v>3.93</v>
      </c>
      <c r="BQ36">
        <v>3.24</v>
      </c>
      <c r="BR36">
        <v>2.5299999999999998</v>
      </c>
      <c r="BS36">
        <v>1.83</v>
      </c>
      <c r="BT36">
        <v>1.19</v>
      </c>
      <c r="BU36">
        <v>0.65</v>
      </c>
      <c r="BV36">
        <v>0.25</v>
      </c>
      <c r="BW36">
        <v>-1.9E-2</v>
      </c>
      <c r="BX36">
        <v>-0.15</v>
      </c>
      <c r="BY36">
        <v>-0.17</v>
      </c>
      <c r="BZ36">
        <v>-0.11</v>
      </c>
      <c r="CA36">
        <v>-7.9000000000000008E-3</v>
      </c>
      <c r="CB36">
        <v>8.8999999999999996E-2</v>
      </c>
      <c r="CC36">
        <v>0.16</v>
      </c>
      <c r="CD36">
        <v>0.18</v>
      </c>
      <c r="CE36">
        <v>0.16</v>
      </c>
      <c r="CF36">
        <v>0.12</v>
      </c>
      <c r="CG36">
        <v>7.9000000000000001E-2</v>
      </c>
      <c r="CH36">
        <v>8.3000000000000004E-2</v>
      </c>
      <c r="CI36">
        <v>0.17</v>
      </c>
      <c r="CJ36">
        <v>0.39</v>
      </c>
      <c r="CK36">
        <v>0.76</v>
      </c>
      <c r="CL36">
        <v>1.29</v>
      </c>
      <c r="CM36">
        <v>1.99</v>
      </c>
      <c r="CN36">
        <v>2.81</v>
      </c>
      <c r="CO36">
        <v>3.72</v>
      </c>
      <c r="CP36">
        <v>4.6500000000000004</v>
      </c>
      <c r="CQ36">
        <v>5.56</v>
      </c>
      <c r="CR36">
        <v>6.38</v>
      </c>
      <c r="CS36">
        <v>7.09</v>
      </c>
      <c r="CT36">
        <v>7.67</v>
      </c>
      <c r="CU36">
        <v>8.1199999999999992</v>
      </c>
      <c r="CV36">
        <v>8.4499999999999993</v>
      </c>
      <c r="CW36">
        <v>8.69</v>
      </c>
      <c r="CX36">
        <v>8.86</v>
      </c>
      <c r="CY36">
        <v>8.9499999999999993</v>
      </c>
      <c r="CZ36">
        <v>8.98</v>
      </c>
      <c r="DA36">
        <v>8.93</v>
      </c>
    </row>
    <row r="37" spans="1:105" x14ac:dyDescent="0.2">
      <c r="A37" t="s">
        <v>134</v>
      </c>
      <c r="B37" t="s">
        <v>13</v>
      </c>
      <c r="C37">
        <v>1</v>
      </c>
      <c r="D37" s="3" t="s">
        <v>2</v>
      </c>
      <c r="E37">
        <v>12.6</v>
      </c>
      <c r="F37">
        <v>12.8</v>
      </c>
      <c r="G37">
        <v>13</v>
      </c>
      <c r="H37">
        <v>13</v>
      </c>
      <c r="I37">
        <v>12.9</v>
      </c>
      <c r="J37">
        <v>12.8</v>
      </c>
      <c r="K37">
        <v>12.6</v>
      </c>
      <c r="L37">
        <v>12.4</v>
      </c>
      <c r="M37">
        <v>12.3</v>
      </c>
      <c r="N37">
        <v>12.3</v>
      </c>
      <c r="O37">
        <v>12.4</v>
      </c>
      <c r="P37">
        <v>12.5</v>
      </c>
      <c r="Q37">
        <v>12.7</v>
      </c>
      <c r="R37">
        <v>13</v>
      </c>
      <c r="S37">
        <v>13.2</v>
      </c>
      <c r="T37">
        <v>13.5</v>
      </c>
      <c r="U37">
        <v>13.7</v>
      </c>
      <c r="V37">
        <v>14</v>
      </c>
      <c r="W37">
        <v>14.3</v>
      </c>
      <c r="X37">
        <v>14.6</v>
      </c>
      <c r="Y37">
        <v>14.9</v>
      </c>
      <c r="Z37">
        <v>15.3</v>
      </c>
      <c r="AA37">
        <v>15.6</v>
      </c>
      <c r="AB37">
        <v>16</v>
      </c>
      <c r="AC37">
        <v>16.399999999999999</v>
      </c>
      <c r="AD37">
        <v>16.8</v>
      </c>
      <c r="AE37">
        <v>17.3</v>
      </c>
      <c r="AF37">
        <v>17.7</v>
      </c>
      <c r="AG37">
        <v>18.100000000000001</v>
      </c>
      <c r="AH37">
        <v>18.600000000000001</v>
      </c>
      <c r="AI37">
        <v>19</v>
      </c>
      <c r="AJ37">
        <v>19.399999999999999</v>
      </c>
      <c r="AK37">
        <v>19.7</v>
      </c>
      <c r="AL37">
        <v>20.100000000000001</v>
      </c>
      <c r="AM37">
        <v>20.399999999999999</v>
      </c>
      <c r="AN37">
        <v>20.6</v>
      </c>
      <c r="AO37">
        <v>20.7</v>
      </c>
      <c r="AP37">
        <v>20.8</v>
      </c>
      <c r="AQ37">
        <v>20.9</v>
      </c>
      <c r="AR37">
        <v>20.8</v>
      </c>
      <c r="AS37">
        <v>20.7</v>
      </c>
      <c r="AT37">
        <v>20.5</v>
      </c>
      <c r="AU37">
        <v>20.3</v>
      </c>
      <c r="AV37">
        <v>20.100000000000001</v>
      </c>
      <c r="AW37">
        <v>19.8</v>
      </c>
      <c r="AX37">
        <v>19.600000000000001</v>
      </c>
      <c r="AY37">
        <v>19.3</v>
      </c>
      <c r="AZ37">
        <v>19</v>
      </c>
      <c r="BA37">
        <v>18.8</v>
      </c>
      <c r="BB37">
        <v>18.5</v>
      </c>
      <c r="BC37">
        <v>18.3</v>
      </c>
      <c r="BD37">
        <v>18</v>
      </c>
      <c r="BE37">
        <v>17.7</v>
      </c>
      <c r="BF37">
        <v>17.399999999999999</v>
      </c>
      <c r="BG37">
        <v>17.100000000000001</v>
      </c>
      <c r="BH37">
        <v>16.7</v>
      </c>
      <c r="BI37">
        <v>16.3</v>
      </c>
      <c r="BJ37">
        <v>15.8</v>
      </c>
      <c r="BK37">
        <v>15.4</v>
      </c>
      <c r="BL37">
        <v>14.9</v>
      </c>
      <c r="BM37">
        <v>14.6</v>
      </c>
      <c r="BN37">
        <v>14.2</v>
      </c>
      <c r="BO37">
        <v>14</v>
      </c>
      <c r="BP37">
        <v>13.9</v>
      </c>
      <c r="BQ37">
        <v>13.9</v>
      </c>
      <c r="BR37">
        <v>14</v>
      </c>
      <c r="BS37">
        <v>14.2</v>
      </c>
      <c r="BT37">
        <v>14.5</v>
      </c>
      <c r="BU37">
        <v>14.7</v>
      </c>
      <c r="BV37">
        <v>15</v>
      </c>
      <c r="BW37">
        <v>15.1</v>
      </c>
      <c r="BX37">
        <v>15.2</v>
      </c>
      <c r="BY37">
        <v>15.2</v>
      </c>
      <c r="BZ37">
        <v>15.1</v>
      </c>
      <c r="CA37">
        <v>15</v>
      </c>
      <c r="CB37">
        <v>14.7</v>
      </c>
      <c r="CC37">
        <v>14.5</v>
      </c>
      <c r="CD37">
        <v>14.2</v>
      </c>
      <c r="CE37">
        <v>13.9</v>
      </c>
      <c r="CF37">
        <v>13.7</v>
      </c>
      <c r="CG37">
        <v>13.4</v>
      </c>
      <c r="CH37">
        <v>13.2</v>
      </c>
      <c r="CI37">
        <v>13</v>
      </c>
      <c r="CJ37">
        <v>12.8</v>
      </c>
      <c r="CK37">
        <v>12.5</v>
      </c>
      <c r="CL37">
        <v>12.3</v>
      </c>
      <c r="CM37">
        <v>12</v>
      </c>
      <c r="CN37">
        <v>11.8</v>
      </c>
      <c r="CO37">
        <v>11.5</v>
      </c>
      <c r="CP37">
        <v>11.4</v>
      </c>
      <c r="CQ37">
        <v>11.3</v>
      </c>
      <c r="CR37">
        <v>11.3</v>
      </c>
      <c r="CS37">
        <v>11.4</v>
      </c>
      <c r="CT37">
        <v>11.6</v>
      </c>
      <c r="CU37">
        <v>11.8</v>
      </c>
      <c r="CV37">
        <v>12.1</v>
      </c>
      <c r="CW37">
        <v>12.3</v>
      </c>
      <c r="CX37">
        <v>12.6</v>
      </c>
      <c r="CY37">
        <v>12.7</v>
      </c>
      <c r="CZ37">
        <v>12.8</v>
      </c>
      <c r="DA37">
        <v>12.8</v>
      </c>
    </row>
    <row r="38" spans="1:105" x14ac:dyDescent="0.2">
      <c r="A38" t="s">
        <v>133</v>
      </c>
      <c r="B38" t="s">
        <v>16</v>
      </c>
      <c r="C38">
        <v>1</v>
      </c>
      <c r="D38" s="3" t="s">
        <v>2</v>
      </c>
      <c r="E38">
        <v>-10.5</v>
      </c>
      <c r="F38">
        <v>-10</v>
      </c>
      <c r="G38">
        <v>-9.57</v>
      </c>
      <c r="H38">
        <v>-9.23</v>
      </c>
      <c r="I38">
        <v>-9.02</v>
      </c>
      <c r="J38">
        <v>-8.93</v>
      </c>
      <c r="K38">
        <v>-8.93</v>
      </c>
      <c r="L38">
        <v>-8.99</v>
      </c>
      <c r="M38">
        <v>-9.06</v>
      </c>
      <c r="N38">
        <v>-9.1300000000000008</v>
      </c>
      <c r="O38">
        <v>-9.16</v>
      </c>
      <c r="P38">
        <v>-9.16</v>
      </c>
      <c r="Q38">
        <v>-9.1300000000000008</v>
      </c>
      <c r="R38">
        <v>-9.07</v>
      </c>
      <c r="S38">
        <v>-9</v>
      </c>
      <c r="T38">
        <v>-8.93</v>
      </c>
      <c r="U38">
        <v>-8.8800000000000008</v>
      </c>
      <c r="V38">
        <v>-8.85</v>
      </c>
      <c r="W38">
        <v>-8.85</v>
      </c>
      <c r="X38">
        <v>-8.8800000000000008</v>
      </c>
      <c r="Y38">
        <v>-8.9499999999999993</v>
      </c>
      <c r="Z38">
        <v>-9.06</v>
      </c>
      <c r="AA38">
        <v>-9.1999999999999993</v>
      </c>
      <c r="AB38">
        <v>-9.36</v>
      </c>
      <c r="AC38">
        <v>-9.5500000000000007</v>
      </c>
      <c r="AD38">
        <v>-9.75</v>
      </c>
      <c r="AE38">
        <v>-9.9499999999999993</v>
      </c>
      <c r="AF38">
        <v>-10.199999999999999</v>
      </c>
      <c r="AG38">
        <v>-10.4</v>
      </c>
      <c r="AH38">
        <v>-10.6</v>
      </c>
      <c r="AI38">
        <v>-10.7</v>
      </c>
      <c r="AJ38">
        <v>-10.9</v>
      </c>
      <c r="AK38">
        <v>-11.1</v>
      </c>
      <c r="AL38">
        <v>-11.2</v>
      </c>
      <c r="AM38">
        <v>-11.3</v>
      </c>
      <c r="AN38">
        <v>-11.5</v>
      </c>
      <c r="AO38">
        <v>-11.6</v>
      </c>
      <c r="AP38">
        <v>-11.7</v>
      </c>
      <c r="AQ38">
        <v>-11.9</v>
      </c>
      <c r="AR38">
        <v>-12</v>
      </c>
      <c r="AS38">
        <v>-12.2</v>
      </c>
      <c r="AT38">
        <v>-12.4</v>
      </c>
      <c r="AU38">
        <v>-12.6</v>
      </c>
      <c r="AV38">
        <v>-12.8</v>
      </c>
      <c r="AW38">
        <v>-13</v>
      </c>
      <c r="AX38">
        <v>-13.2</v>
      </c>
      <c r="AY38">
        <v>-13.4</v>
      </c>
      <c r="AZ38">
        <v>-13.5</v>
      </c>
      <c r="BA38">
        <v>-13.7</v>
      </c>
      <c r="BB38">
        <v>-13.7</v>
      </c>
      <c r="BC38">
        <v>-13.8</v>
      </c>
      <c r="BD38">
        <v>-13.7</v>
      </c>
      <c r="BE38">
        <v>-13.6</v>
      </c>
      <c r="BF38">
        <v>-13.4</v>
      </c>
      <c r="BG38">
        <v>-13.1</v>
      </c>
      <c r="BH38">
        <v>-12.7</v>
      </c>
      <c r="BI38">
        <v>-12.2</v>
      </c>
      <c r="BJ38">
        <v>-11.7</v>
      </c>
      <c r="BK38">
        <v>-11.1</v>
      </c>
      <c r="BL38">
        <v>-10.6</v>
      </c>
      <c r="BM38">
        <v>-10.199999999999999</v>
      </c>
      <c r="BN38">
        <v>-9.9</v>
      </c>
      <c r="BO38">
        <v>-9.75</v>
      </c>
      <c r="BP38">
        <v>-9.77</v>
      </c>
      <c r="BQ38">
        <v>-9.98</v>
      </c>
      <c r="BR38">
        <v>-10.4</v>
      </c>
      <c r="BS38">
        <v>-10.9</v>
      </c>
      <c r="BT38">
        <v>-11.4</v>
      </c>
      <c r="BU38">
        <v>-12</v>
      </c>
      <c r="BV38">
        <v>-12.6</v>
      </c>
      <c r="BW38">
        <v>-13.1</v>
      </c>
      <c r="BX38">
        <v>-13.4</v>
      </c>
      <c r="BY38">
        <v>-13.7</v>
      </c>
      <c r="BZ38">
        <v>-13.8</v>
      </c>
      <c r="CA38">
        <v>-13.9</v>
      </c>
      <c r="CB38">
        <v>-13.9</v>
      </c>
      <c r="CC38">
        <v>-13.8</v>
      </c>
      <c r="CD38">
        <v>-13.8</v>
      </c>
      <c r="CE38">
        <v>-13.8</v>
      </c>
      <c r="CF38">
        <v>-13.8</v>
      </c>
      <c r="CG38">
        <v>-13.7</v>
      </c>
      <c r="CH38">
        <v>-13.6</v>
      </c>
      <c r="CI38">
        <v>-13.5</v>
      </c>
      <c r="CJ38">
        <v>-13.2</v>
      </c>
      <c r="CK38">
        <v>-12.8</v>
      </c>
      <c r="CL38">
        <v>-12.3</v>
      </c>
      <c r="CM38">
        <v>-11.8</v>
      </c>
      <c r="CN38">
        <v>-11.3</v>
      </c>
      <c r="CO38">
        <v>-10.8</v>
      </c>
      <c r="CP38">
        <v>-10.5</v>
      </c>
      <c r="CQ38">
        <v>-10.3</v>
      </c>
      <c r="CR38">
        <v>-10.199999999999999</v>
      </c>
      <c r="CS38">
        <v>-10.3</v>
      </c>
      <c r="CT38">
        <v>-10.5</v>
      </c>
      <c r="CU38">
        <v>-10.8</v>
      </c>
      <c r="CV38">
        <v>-11</v>
      </c>
      <c r="CW38">
        <v>-11.1</v>
      </c>
      <c r="CX38">
        <v>-11</v>
      </c>
      <c r="CY38">
        <v>-10.8</v>
      </c>
      <c r="CZ38">
        <v>-10.3</v>
      </c>
      <c r="DA38">
        <v>-9.7799999999999994</v>
      </c>
    </row>
    <row r="39" spans="1:105" x14ac:dyDescent="0.2">
      <c r="A39" t="s">
        <v>134</v>
      </c>
      <c r="B39" t="s">
        <v>15</v>
      </c>
      <c r="C39">
        <v>1</v>
      </c>
      <c r="D39" s="3" t="s">
        <v>2</v>
      </c>
      <c r="E39">
        <v>-6.12</v>
      </c>
      <c r="F39">
        <v>-5.73</v>
      </c>
      <c r="G39">
        <v>-5.3</v>
      </c>
      <c r="H39">
        <v>-4.88</v>
      </c>
      <c r="I39">
        <v>-4.49</v>
      </c>
      <c r="J39">
        <v>-4.1500000000000004</v>
      </c>
      <c r="K39">
        <v>-3.86</v>
      </c>
      <c r="L39">
        <v>-3.6</v>
      </c>
      <c r="M39">
        <v>-3.35</v>
      </c>
      <c r="N39">
        <v>-3.12</v>
      </c>
      <c r="O39">
        <v>-2.9</v>
      </c>
      <c r="P39">
        <v>-2.69</v>
      </c>
      <c r="Q39">
        <v>-2.5099999999999998</v>
      </c>
      <c r="R39">
        <v>-2.37</v>
      </c>
      <c r="S39">
        <v>-2.2599999999999998</v>
      </c>
      <c r="T39">
        <v>-2.19</v>
      </c>
      <c r="U39">
        <v>-2.15</v>
      </c>
      <c r="V39">
        <v>-2.14</v>
      </c>
      <c r="W39">
        <v>-2.15</v>
      </c>
      <c r="X39">
        <v>-2.16</v>
      </c>
      <c r="Y39">
        <v>-2.1800000000000002</v>
      </c>
      <c r="Z39">
        <v>-2.1800000000000002</v>
      </c>
      <c r="AA39">
        <v>-2.17</v>
      </c>
      <c r="AB39">
        <v>-2.13</v>
      </c>
      <c r="AC39">
        <v>-2.0699999999999998</v>
      </c>
      <c r="AD39">
        <v>-1.99</v>
      </c>
      <c r="AE39">
        <v>-1.89</v>
      </c>
      <c r="AF39">
        <v>-1.78</v>
      </c>
      <c r="AG39">
        <v>-1.65</v>
      </c>
      <c r="AH39">
        <v>-1.53</v>
      </c>
      <c r="AI39">
        <v>-1.41</v>
      </c>
      <c r="AJ39">
        <v>-1.31</v>
      </c>
      <c r="AK39">
        <v>-1.24</v>
      </c>
      <c r="AL39">
        <v>-1.2</v>
      </c>
      <c r="AM39">
        <v>-1.2</v>
      </c>
      <c r="AN39">
        <v>-1.25</v>
      </c>
      <c r="AO39">
        <v>-1.33</v>
      </c>
      <c r="AP39">
        <v>-1.45</v>
      </c>
      <c r="AQ39">
        <v>-1.6</v>
      </c>
      <c r="AR39">
        <v>-1.78</v>
      </c>
      <c r="AS39">
        <v>-1.97</v>
      </c>
      <c r="AT39">
        <v>-2.1800000000000002</v>
      </c>
      <c r="AU39">
        <v>-2.39</v>
      </c>
      <c r="AV39">
        <v>-2.6</v>
      </c>
      <c r="AW39">
        <v>-2.79</v>
      </c>
      <c r="AX39">
        <v>-2.96</v>
      </c>
      <c r="AY39">
        <v>-3.1</v>
      </c>
      <c r="AZ39">
        <v>-3.21</v>
      </c>
      <c r="BA39">
        <v>-3.28</v>
      </c>
      <c r="BB39">
        <v>-3.31</v>
      </c>
      <c r="BC39">
        <v>-3.3</v>
      </c>
      <c r="BD39">
        <v>-3.25</v>
      </c>
      <c r="BE39">
        <v>-3.16</v>
      </c>
      <c r="BF39">
        <v>-3.03</v>
      </c>
      <c r="BG39">
        <v>-2.86</v>
      </c>
      <c r="BH39">
        <v>-2.64</v>
      </c>
      <c r="BI39">
        <v>-2.36</v>
      </c>
      <c r="BJ39">
        <v>-2.02</v>
      </c>
      <c r="BK39">
        <v>-1.59</v>
      </c>
      <c r="BL39">
        <v>-1.06</v>
      </c>
      <c r="BM39">
        <v>-0.42</v>
      </c>
      <c r="BN39">
        <v>0.34</v>
      </c>
      <c r="BO39">
        <v>1.23</v>
      </c>
      <c r="BP39">
        <v>2.2400000000000002</v>
      </c>
      <c r="BQ39">
        <v>3.36</v>
      </c>
      <c r="BR39">
        <v>4.54</v>
      </c>
      <c r="BS39">
        <v>5.75</v>
      </c>
      <c r="BT39">
        <v>6.94</v>
      </c>
      <c r="BU39">
        <v>8.0399999999999991</v>
      </c>
      <c r="BV39">
        <v>9.02</v>
      </c>
      <c r="BW39">
        <v>9.83</v>
      </c>
      <c r="BX39">
        <v>10.5</v>
      </c>
      <c r="BY39">
        <v>10.9</v>
      </c>
      <c r="BZ39">
        <v>11.3</v>
      </c>
      <c r="CA39">
        <v>11.4</v>
      </c>
      <c r="CB39">
        <v>11.5</v>
      </c>
      <c r="CC39">
        <v>11.5</v>
      </c>
      <c r="CD39">
        <v>11.4</v>
      </c>
      <c r="CE39">
        <v>11.3</v>
      </c>
      <c r="CF39">
        <v>11.2</v>
      </c>
      <c r="CG39">
        <v>11</v>
      </c>
      <c r="CH39">
        <v>10.8</v>
      </c>
      <c r="CI39">
        <v>10.4</v>
      </c>
      <c r="CJ39">
        <v>9.86</v>
      </c>
      <c r="CK39">
        <v>9.1300000000000008</v>
      </c>
      <c r="CL39">
        <v>8.18</v>
      </c>
      <c r="CM39">
        <v>7</v>
      </c>
      <c r="CN39">
        <v>5.61</v>
      </c>
      <c r="CO39">
        <v>4.0599999999999996</v>
      </c>
      <c r="CP39">
        <v>2.42</v>
      </c>
      <c r="CQ39">
        <v>0.77</v>
      </c>
      <c r="CR39">
        <v>-0.81</v>
      </c>
      <c r="CS39">
        <v>-2.2400000000000002</v>
      </c>
      <c r="CT39">
        <v>-3.47</v>
      </c>
      <c r="CU39">
        <v>-4.45</v>
      </c>
      <c r="CV39">
        <v>-5.17</v>
      </c>
      <c r="CW39">
        <v>-5.62</v>
      </c>
      <c r="CX39">
        <v>-5.81</v>
      </c>
      <c r="CY39">
        <v>-5.78</v>
      </c>
      <c r="CZ39">
        <v>-5.56</v>
      </c>
      <c r="DA39">
        <v>-5.21</v>
      </c>
    </row>
    <row r="42" spans="1:105" x14ac:dyDescent="0.2">
      <c r="A42" s="2" t="s">
        <v>17</v>
      </c>
      <c r="B42" t="s">
        <v>8</v>
      </c>
      <c r="E42" s="42">
        <f t="shared" ref="E42:AJ42" si="0">IF(ISNUMBER(FIND("R",$B$16)),(E16-E1)^2^0.5,(E17-E1)^2^0.5)</f>
        <v>15.6</v>
      </c>
      <c r="F42" s="42">
        <f t="shared" si="0"/>
        <v>15.299999999999999</v>
      </c>
      <c r="G42" s="42">
        <f t="shared" si="0"/>
        <v>15.2</v>
      </c>
      <c r="H42" s="42">
        <f t="shared" si="0"/>
        <v>15.110000000000001</v>
      </c>
      <c r="I42" s="42">
        <f t="shared" si="0"/>
        <v>15.180000000000001</v>
      </c>
      <c r="J42" s="42">
        <f t="shared" si="0"/>
        <v>15.260000000000002</v>
      </c>
      <c r="K42" s="42">
        <f t="shared" si="0"/>
        <v>15.44</v>
      </c>
      <c r="L42" s="42">
        <f t="shared" si="0"/>
        <v>15.620000000000001</v>
      </c>
      <c r="M42" s="42">
        <f t="shared" si="0"/>
        <v>15.809999999999999</v>
      </c>
      <c r="N42" s="42">
        <f t="shared" si="0"/>
        <v>16.090000000000003</v>
      </c>
      <c r="O42" s="42">
        <f t="shared" si="0"/>
        <v>16.36</v>
      </c>
      <c r="P42" s="42">
        <f t="shared" si="0"/>
        <v>16.619999999999997</v>
      </c>
      <c r="Q42" s="42">
        <f t="shared" si="0"/>
        <v>16.869999999999997</v>
      </c>
      <c r="R42" s="42">
        <f t="shared" si="0"/>
        <v>17.099999999999998</v>
      </c>
      <c r="S42" s="42">
        <f t="shared" si="0"/>
        <v>17.41</v>
      </c>
      <c r="T42" s="42">
        <f t="shared" si="0"/>
        <v>17.510000000000002</v>
      </c>
      <c r="U42" s="42">
        <f t="shared" si="0"/>
        <v>17.689999999999998</v>
      </c>
      <c r="V42" s="42">
        <f t="shared" si="0"/>
        <v>17.850000000000001</v>
      </c>
      <c r="W42" s="42">
        <f t="shared" si="0"/>
        <v>17.89</v>
      </c>
      <c r="X42" s="42">
        <f t="shared" si="0"/>
        <v>17.919999999999998</v>
      </c>
      <c r="Y42" s="42">
        <f t="shared" si="0"/>
        <v>17.939999999999998</v>
      </c>
      <c r="Z42" s="42">
        <f t="shared" si="0"/>
        <v>17.86</v>
      </c>
      <c r="AA42" s="42">
        <f t="shared" si="0"/>
        <v>17.880000000000003</v>
      </c>
      <c r="AB42" s="42">
        <f t="shared" si="0"/>
        <v>17.79</v>
      </c>
      <c r="AC42" s="42">
        <f t="shared" si="0"/>
        <v>17.71</v>
      </c>
      <c r="AD42" s="42">
        <f t="shared" si="0"/>
        <v>17.64</v>
      </c>
      <c r="AE42" s="42">
        <f t="shared" si="0"/>
        <v>17.7</v>
      </c>
      <c r="AF42" s="42">
        <f t="shared" si="0"/>
        <v>17.600000000000001</v>
      </c>
      <c r="AG42" s="42">
        <f t="shared" si="0"/>
        <v>17.600000000000001</v>
      </c>
      <c r="AH42" s="42">
        <f t="shared" si="0"/>
        <v>17.600000000000001</v>
      </c>
      <c r="AI42" s="42">
        <f t="shared" si="0"/>
        <v>17.5</v>
      </c>
      <c r="AJ42" s="42">
        <f t="shared" si="0"/>
        <v>17.5</v>
      </c>
      <c r="AK42" s="42">
        <f t="shared" ref="AK42:BP42" si="1">IF(ISNUMBER(FIND("R",$B$16)),(AK16-AK1)^2^0.5,(AK17-AK1)^2^0.5)</f>
        <v>17.5</v>
      </c>
      <c r="AL42" s="42">
        <f t="shared" si="1"/>
        <v>17.5</v>
      </c>
      <c r="AM42" s="42">
        <f t="shared" si="1"/>
        <v>17.5</v>
      </c>
      <c r="AN42" s="42">
        <f t="shared" si="1"/>
        <v>17.5</v>
      </c>
      <c r="AO42" s="42">
        <f t="shared" si="1"/>
        <v>17.400000000000002</v>
      </c>
      <c r="AP42" s="42">
        <f t="shared" si="1"/>
        <v>17.400000000000002</v>
      </c>
      <c r="AQ42" s="42">
        <f t="shared" si="1"/>
        <v>17.400000000000002</v>
      </c>
      <c r="AR42" s="42">
        <f t="shared" si="1"/>
        <v>17.400000000000002</v>
      </c>
      <c r="AS42" s="42">
        <f t="shared" si="1"/>
        <v>17.400000000000002</v>
      </c>
      <c r="AT42" s="42">
        <f t="shared" si="1"/>
        <v>17.400000000000002</v>
      </c>
      <c r="AU42" s="42">
        <f t="shared" si="1"/>
        <v>17.3</v>
      </c>
      <c r="AV42" s="42">
        <f t="shared" si="1"/>
        <v>17.3</v>
      </c>
      <c r="AW42" s="42">
        <f t="shared" si="1"/>
        <v>17.399999999999999</v>
      </c>
      <c r="AX42" s="42">
        <f t="shared" si="1"/>
        <v>17.5</v>
      </c>
      <c r="AY42" s="42">
        <f t="shared" si="1"/>
        <v>17.7</v>
      </c>
      <c r="AZ42" s="42">
        <f t="shared" si="1"/>
        <v>17.8</v>
      </c>
      <c r="BA42" s="42">
        <f t="shared" si="1"/>
        <v>18</v>
      </c>
      <c r="BB42" s="42">
        <f t="shared" si="1"/>
        <v>18.3</v>
      </c>
      <c r="BC42" s="42">
        <f t="shared" si="1"/>
        <v>18.7</v>
      </c>
      <c r="BD42" s="42">
        <f t="shared" si="1"/>
        <v>19</v>
      </c>
      <c r="BE42" s="42">
        <f t="shared" si="1"/>
        <v>19.399999999999999</v>
      </c>
      <c r="BF42" s="42">
        <f t="shared" si="1"/>
        <v>19.8</v>
      </c>
      <c r="BG42" s="42">
        <f t="shared" si="1"/>
        <v>20.170000000000002</v>
      </c>
      <c r="BH42" s="42">
        <f t="shared" si="1"/>
        <v>20.58</v>
      </c>
      <c r="BI42" s="42">
        <f t="shared" si="1"/>
        <v>20.99</v>
      </c>
      <c r="BJ42" s="42">
        <f t="shared" si="1"/>
        <v>21.41</v>
      </c>
      <c r="BK42" s="42">
        <f t="shared" si="1"/>
        <v>21.72</v>
      </c>
      <c r="BL42" s="42">
        <f t="shared" si="1"/>
        <v>22.119999999999997</v>
      </c>
      <c r="BM42" s="42">
        <f t="shared" si="1"/>
        <v>22.42</v>
      </c>
      <c r="BN42" s="42">
        <f t="shared" si="1"/>
        <v>22.6</v>
      </c>
      <c r="BO42" s="42">
        <f t="shared" si="1"/>
        <v>22.869999999999997</v>
      </c>
      <c r="BP42" s="42">
        <f t="shared" si="1"/>
        <v>23.020000000000003</v>
      </c>
      <c r="BQ42" s="42">
        <f t="shared" ref="BQ42:DA42" si="2">IF(ISNUMBER(FIND("R",$B$16)),(BQ16-BQ1)^2^0.5,(BQ17-BQ1)^2^0.5)</f>
        <v>23.150000000000002</v>
      </c>
      <c r="BR42" s="42">
        <f t="shared" si="2"/>
        <v>23.259999999999998</v>
      </c>
      <c r="BS42" s="42">
        <f t="shared" si="2"/>
        <v>23.349999999999998</v>
      </c>
      <c r="BT42" s="42">
        <f t="shared" si="2"/>
        <v>23.32</v>
      </c>
      <c r="BU42" s="42">
        <f t="shared" si="2"/>
        <v>23.28</v>
      </c>
      <c r="BV42" s="42">
        <f t="shared" si="2"/>
        <v>23.33</v>
      </c>
      <c r="BW42" s="42">
        <f t="shared" si="2"/>
        <v>23.27</v>
      </c>
      <c r="BX42" s="42">
        <f t="shared" si="2"/>
        <v>23.2</v>
      </c>
      <c r="BY42" s="42">
        <f t="shared" si="2"/>
        <v>23.04</v>
      </c>
      <c r="BZ42" s="42">
        <f t="shared" si="2"/>
        <v>22.97</v>
      </c>
      <c r="CA42" s="42">
        <f t="shared" si="2"/>
        <v>22.809999999999995</v>
      </c>
      <c r="CB42" s="42">
        <f t="shared" si="2"/>
        <v>22.660000000000004</v>
      </c>
      <c r="CC42" s="42">
        <f t="shared" si="2"/>
        <v>22.51</v>
      </c>
      <c r="CD42" s="42">
        <f t="shared" si="2"/>
        <v>22.369999999999997</v>
      </c>
      <c r="CE42" s="42">
        <f t="shared" si="2"/>
        <v>22.130000000000003</v>
      </c>
      <c r="CF42" s="42">
        <f t="shared" si="2"/>
        <v>21.910000000000004</v>
      </c>
      <c r="CG42" s="42">
        <f t="shared" si="2"/>
        <v>21.68</v>
      </c>
      <c r="CH42" s="42">
        <f t="shared" si="2"/>
        <v>21.36</v>
      </c>
      <c r="CI42" s="42">
        <f t="shared" si="2"/>
        <v>21.04</v>
      </c>
      <c r="CJ42" s="42">
        <f t="shared" si="2"/>
        <v>20.72</v>
      </c>
      <c r="CK42" s="42">
        <f t="shared" si="2"/>
        <v>20.29</v>
      </c>
      <c r="CL42" s="42">
        <f t="shared" si="2"/>
        <v>19.97</v>
      </c>
      <c r="CM42" s="42">
        <f t="shared" si="2"/>
        <v>19.53</v>
      </c>
      <c r="CN42" s="42">
        <f t="shared" si="2"/>
        <v>19</v>
      </c>
      <c r="CO42" s="42">
        <f t="shared" si="2"/>
        <v>18.560000000000002</v>
      </c>
      <c r="CP42" s="42">
        <f t="shared" si="2"/>
        <v>18.009999999999998</v>
      </c>
      <c r="CQ42" s="42">
        <f t="shared" si="2"/>
        <v>17.600000000000001</v>
      </c>
      <c r="CR42" s="42">
        <f t="shared" si="2"/>
        <v>17</v>
      </c>
      <c r="CS42" s="42">
        <f t="shared" si="2"/>
        <v>16.5</v>
      </c>
      <c r="CT42" s="42">
        <f t="shared" si="2"/>
        <v>16</v>
      </c>
      <c r="CU42" s="42">
        <f t="shared" si="2"/>
        <v>15.5</v>
      </c>
      <c r="CV42" s="42">
        <f t="shared" si="2"/>
        <v>15.100000000000001</v>
      </c>
      <c r="CW42" s="42">
        <f t="shared" si="2"/>
        <v>14.599999999999998</v>
      </c>
      <c r="CX42" s="42">
        <f t="shared" si="2"/>
        <v>14.2</v>
      </c>
      <c r="CY42" s="42">
        <f t="shared" si="2"/>
        <v>13.899999999999999</v>
      </c>
      <c r="CZ42" s="42">
        <f t="shared" si="2"/>
        <v>13.599999999999998</v>
      </c>
      <c r="DA42" s="42">
        <f t="shared" si="2"/>
        <v>13.399999999999999</v>
      </c>
    </row>
    <row r="43" spans="1:105" x14ac:dyDescent="0.2">
      <c r="B43" t="s">
        <v>7</v>
      </c>
      <c r="E43" s="42">
        <f t="shared" ref="E43:AJ43" si="3">IF(ISNUMBER(FIND("R",$B$16)),(E17-E1)^2^0.5,(E16-E1)^2^0.5)</f>
        <v>17.899999999999999</v>
      </c>
      <c r="F43" s="42">
        <f t="shared" si="3"/>
        <v>18.100000000000001</v>
      </c>
      <c r="G43" s="42">
        <f t="shared" si="3"/>
        <v>18.5</v>
      </c>
      <c r="H43" s="42">
        <f t="shared" si="3"/>
        <v>18.71</v>
      </c>
      <c r="I43" s="42">
        <f t="shared" si="3"/>
        <v>19.079999999999998</v>
      </c>
      <c r="J43" s="42">
        <f t="shared" si="3"/>
        <v>19.46</v>
      </c>
      <c r="K43" s="42">
        <f t="shared" si="3"/>
        <v>19.740000000000002</v>
      </c>
      <c r="L43" s="42">
        <f t="shared" si="3"/>
        <v>20.12</v>
      </c>
      <c r="M43" s="42">
        <f t="shared" si="3"/>
        <v>20.51</v>
      </c>
      <c r="N43" s="42">
        <f t="shared" si="3"/>
        <v>20.89</v>
      </c>
      <c r="O43" s="42">
        <f t="shared" si="3"/>
        <v>21.160000000000004</v>
      </c>
      <c r="P43" s="42">
        <f t="shared" si="3"/>
        <v>21.519999999999996</v>
      </c>
      <c r="Q43" s="42">
        <f t="shared" si="3"/>
        <v>21.770000000000003</v>
      </c>
      <c r="R43" s="42">
        <f t="shared" si="3"/>
        <v>22</v>
      </c>
      <c r="S43" s="42">
        <f t="shared" si="3"/>
        <v>22.21</v>
      </c>
      <c r="T43" s="42">
        <f t="shared" si="3"/>
        <v>22.41</v>
      </c>
      <c r="U43" s="42">
        <f t="shared" si="3"/>
        <v>22.490000000000002</v>
      </c>
      <c r="V43" s="42">
        <f t="shared" si="3"/>
        <v>22.65</v>
      </c>
      <c r="W43" s="42">
        <f t="shared" si="3"/>
        <v>22.69</v>
      </c>
      <c r="X43" s="42">
        <f t="shared" si="3"/>
        <v>22.720000000000002</v>
      </c>
      <c r="Y43" s="42">
        <f t="shared" si="3"/>
        <v>22.739999999999995</v>
      </c>
      <c r="Z43" s="42">
        <f t="shared" si="3"/>
        <v>22.759999999999998</v>
      </c>
      <c r="AA43" s="42">
        <f t="shared" si="3"/>
        <v>22.78</v>
      </c>
      <c r="AB43" s="42">
        <f t="shared" si="3"/>
        <v>22.79</v>
      </c>
      <c r="AC43" s="42">
        <f t="shared" si="3"/>
        <v>22.71</v>
      </c>
      <c r="AD43" s="42">
        <f t="shared" si="3"/>
        <v>22.740000000000002</v>
      </c>
      <c r="AE43" s="42">
        <f t="shared" si="3"/>
        <v>22.700000000000003</v>
      </c>
      <c r="AF43" s="42">
        <f t="shared" si="3"/>
        <v>22.6</v>
      </c>
      <c r="AG43" s="42">
        <f t="shared" si="3"/>
        <v>22.6</v>
      </c>
      <c r="AH43" s="42">
        <f t="shared" si="3"/>
        <v>22.6</v>
      </c>
      <c r="AI43" s="42">
        <f t="shared" si="3"/>
        <v>22.500000000000004</v>
      </c>
      <c r="AJ43" s="42">
        <f t="shared" si="3"/>
        <v>22.500000000000004</v>
      </c>
      <c r="AK43" s="42">
        <f t="shared" ref="AK43:BP43" si="4">IF(ISNUMBER(FIND("R",$B$16)),(AK17-AK1)^2^0.5,(AK16-AK1)^2^0.5)</f>
        <v>22.400000000000002</v>
      </c>
      <c r="AL43" s="42">
        <f t="shared" si="4"/>
        <v>22.3</v>
      </c>
      <c r="AM43" s="42">
        <f t="shared" si="4"/>
        <v>22.2</v>
      </c>
      <c r="AN43" s="42">
        <f t="shared" si="4"/>
        <v>22.000000000000004</v>
      </c>
      <c r="AO43" s="42">
        <f t="shared" si="4"/>
        <v>21.8</v>
      </c>
      <c r="AP43" s="42">
        <f t="shared" si="4"/>
        <v>21.6</v>
      </c>
      <c r="AQ43" s="42">
        <f t="shared" si="4"/>
        <v>21.400000000000002</v>
      </c>
      <c r="AR43" s="42">
        <f t="shared" si="4"/>
        <v>21.1</v>
      </c>
      <c r="AS43" s="42">
        <f t="shared" si="4"/>
        <v>20.8</v>
      </c>
      <c r="AT43" s="42">
        <f t="shared" si="4"/>
        <v>20.400000000000002</v>
      </c>
      <c r="AU43" s="42">
        <f t="shared" si="4"/>
        <v>20</v>
      </c>
      <c r="AV43" s="42">
        <f t="shared" si="4"/>
        <v>19.599999999999998</v>
      </c>
      <c r="AW43" s="42">
        <f t="shared" si="4"/>
        <v>19.2</v>
      </c>
      <c r="AX43" s="42">
        <f t="shared" si="4"/>
        <v>18.7</v>
      </c>
      <c r="AY43" s="42">
        <f t="shared" si="4"/>
        <v>18.3</v>
      </c>
      <c r="AZ43" s="42">
        <f t="shared" si="4"/>
        <v>17.8</v>
      </c>
      <c r="BA43" s="42">
        <f t="shared" si="4"/>
        <v>17.399999999999999</v>
      </c>
      <c r="BB43" s="42">
        <f t="shared" si="4"/>
        <v>17</v>
      </c>
      <c r="BC43" s="42">
        <f t="shared" si="4"/>
        <v>16.7</v>
      </c>
      <c r="BD43" s="42">
        <f t="shared" si="4"/>
        <v>16.3</v>
      </c>
      <c r="BE43" s="42">
        <f t="shared" si="4"/>
        <v>16.100000000000001</v>
      </c>
      <c r="BF43" s="42">
        <f t="shared" si="4"/>
        <v>15.899999999999999</v>
      </c>
      <c r="BG43" s="42">
        <f t="shared" si="4"/>
        <v>15.77</v>
      </c>
      <c r="BH43" s="42">
        <f t="shared" si="4"/>
        <v>15.68</v>
      </c>
      <c r="BI43" s="42">
        <f t="shared" si="4"/>
        <v>15.689999999999998</v>
      </c>
      <c r="BJ43" s="42">
        <f t="shared" si="4"/>
        <v>15.71</v>
      </c>
      <c r="BK43" s="42">
        <f t="shared" si="4"/>
        <v>15.82</v>
      </c>
      <c r="BL43" s="42">
        <f t="shared" si="4"/>
        <v>16.019999999999996</v>
      </c>
      <c r="BM43" s="42">
        <f t="shared" si="4"/>
        <v>16.22</v>
      </c>
      <c r="BN43" s="42">
        <f t="shared" si="4"/>
        <v>16.400000000000002</v>
      </c>
      <c r="BO43" s="42">
        <f t="shared" si="4"/>
        <v>16.670000000000002</v>
      </c>
      <c r="BP43" s="42">
        <f t="shared" si="4"/>
        <v>16.920000000000002</v>
      </c>
      <c r="BQ43" s="42">
        <f t="shared" ref="BQ43:DA43" si="5">IF(ISNUMBER(FIND("R",$B$16)),(BQ17-BQ1)^2^0.5,(BQ16-BQ1)^2^0.5)</f>
        <v>17.149999999999999</v>
      </c>
      <c r="BR43" s="42">
        <f t="shared" si="5"/>
        <v>17.36</v>
      </c>
      <c r="BS43" s="42">
        <f t="shared" si="5"/>
        <v>17.55</v>
      </c>
      <c r="BT43" s="42">
        <f t="shared" si="5"/>
        <v>17.72</v>
      </c>
      <c r="BU43" s="42">
        <f t="shared" si="5"/>
        <v>17.880000000000003</v>
      </c>
      <c r="BV43" s="42">
        <f t="shared" si="5"/>
        <v>18.03</v>
      </c>
      <c r="BW43" s="42">
        <f t="shared" si="5"/>
        <v>18.169999999999998</v>
      </c>
      <c r="BX43" s="42">
        <f t="shared" si="5"/>
        <v>18.2</v>
      </c>
      <c r="BY43" s="42">
        <f t="shared" si="5"/>
        <v>18.34</v>
      </c>
      <c r="BZ43" s="42">
        <f t="shared" si="5"/>
        <v>18.37</v>
      </c>
      <c r="CA43" s="42">
        <f t="shared" si="5"/>
        <v>18.409999999999997</v>
      </c>
      <c r="CB43" s="42">
        <f t="shared" si="5"/>
        <v>18.46</v>
      </c>
      <c r="CC43" s="42">
        <f t="shared" si="5"/>
        <v>18.510000000000002</v>
      </c>
      <c r="CD43" s="42">
        <f t="shared" si="5"/>
        <v>18.47</v>
      </c>
      <c r="CE43" s="42">
        <f t="shared" si="5"/>
        <v>18.53</v>
      </c>
      <c r="CF43" s="42">
        <f t="shared" si="5"/>
        <v>18.509999999999998</v>
      </c>
      <c r="CG43" s="42">
        <f t="shared" si="5"/>
        <v>18.579999999999998</v>
      </c>
      <c r="CH43" s="42">
        <f t="shared" si="5"/>
        <v>18.560000000000002</v>
      </c>
      <c r="CI43" s="42">
        <f t="shared" si="5"/>
        <v>18.54</v>
      </c>
      <c r="CJ43" s="42">
        <f t="shared" si="5"/>
        <v>18.619999999999997</v>
      </c>
      <c r="CK43" s="42">
        <f t="shared" si="5"/>
        <v>18.589999999999996</v>
      </c>
      <c r="CL43" s="42">
        <f t="shared" si="5"/>
        <v>18.57</v>
      </c>
      <c r="CM43" s="42">
        <f t="shared" si="5"/>
        <v>18.53</v>
      </c>
      <c r="CN43" s="42">
        <f t="shared" si="5"/>
        <v>18.5</v>
      </c>
      <c r="CO43" s="42">
        <f t="shared" si="5"/>
        <v>18.46</v>
      </c>
      <c r="CP43" s="42">
        <f t="shared" si="5"/>
        <v>18.310000000000002</v>
      </c>
      <c r="CQ43" s="42">
        <f t="shared" si="5"/>
        <v>18.3</v>
      </c>
      <c r="CR43" s="42">
        <f t="shared" si="5"/>
        <v>18.200000000000003</v>
      </c>
      <c r="CS43" s="42">
        <f t="shared" si="5"/>
        <v>18.200000000000003</v>
      </c>
      <c r="CT43" s="42">
        <f t="shared" si="5"/>
        <v>18.100000000000001</v>
      </c>
      <c r="CU43" s="42">
        <f t="shared" si="5"/>
        <v>18.100000000000001</v>
      </c>
      <c r="CV43" s="42">
        <f t="shared" si="5"/>
        <v>18.100000000000001</v>
      </c>
      <c r="CW43" s="42">
        <f t="shared" si="5"/>
        <v>18</v>
      </c>
      <c r="CX43" s="42">
        <f t="shared" si="5"/>
        <v>18</v>
      </c>
      <c r="CY43" s="42">
        <f t="shared" si="5"/>
        <v>18.099999999999998</v>
      </c>
      <c r="CZ43" s="42">
        <f t="shared" si="5"/>
        <v>18.2</v>
      </c>
      <c r="DA43" s="42">
        <f t="shared" si="5"/>
        <v>18.3</v>
      </c>
    </row>
    <row r="44" spans="1:105" x14ac:dyDescent="0.2">
      <c r="B44" t="s">
        <v>10</v>
      </c>
      <c r="E44" s="42">
        <f t="shared" ref="E44:AJ44" si="6">IF(ISNUMBER(FIND("R",$B$16)),(E18-E2)^2^0.5,(E19-E2)^2^0.5)</f>
        <v>13.400000000000002</v>
      </c>
      <c r="F44" s="42">
        <f t="shared" si="6"/>
        <v>13.299999999999997</v>
      </c>
      <c r="G44" s="42">
        <f t="shared" si="6"/>
        <v>13.100000000000001</v>
      </c>
      <c r="H44" s="42">
        <f t="shared" si="6"/>
        <v>13.2</v>
      </c>
      <c r="I44" s="42">
        <f t="shared" si="6"/>
        <v>13.199999999999996</v>
      </c>
      <c r="J44" s="42">
        <f t="shared" si="6"/>
        <v>13.400000000000002</v>
      </c>
      <c r="K44" s="42">
        <f t="shared" si="6"/>
        <v>13.700000000000003</v>
      </c>
      <c r="L44" s="42">
        <f t="shared" si="6"/>
        <v>14.100000000000001</v>
      </c>
      <c r="M44" s="42">
        <f t="shared" si="6"/>
        <v>14.599999999999998</v>
      </c>
      <c r="N44" s="42">
        <f t="shared" si="6"/>
        <v>15.100000000000001</v>
      </c>
      <c r="O44" s="42">
        <f t="shared" si="6"/>
        <v>15.8</v>
      </c>
      <c r="P44" s="42">
        <f t="shared" si="6"/>
        <v>16.299999999999997</v>
      </c>
      <c r="Q44" s="42">
        <f t="shared" si="6"/>
        <v>16.899999999999999</v>
      </c>
      <c r="R44" s="42">
        <f t="shared" si="6"/>
        <v>17.600000000000001</v>
      </c>
      <c r="S44" s="42">
        <f t="shared" si="6"/>
        <v>18.199999999999996</v>
      </c>
      <c r="T44" s="42">
        <f t="shared" si="6"/>
        <v>18.699999999999996</v>
      </c>
      <c r="U44" s="42">
        <f t="shared" si="6"/>
        <v>19.299999999999997</v>
      </c>
      <c r="V44" s="42">
        <f t="shared" si="6"/>
        <v>19.899999999999999</v>
      </c>
      <c r="W44" s="42">
        <f t="shared" si="6"/>
        <v>20.500000000000004</v>
      </c>
      <c r="X44" s="42">
        <f t="shared" si="6"/>
        <v>21</v>
      </c>
      <c r="Y44" s="42">
        <f t="shared" si="6"/>
        <v>21.6</v>
      </c>
      <c r="Z44" s="42">
        <f t="shared" si="6"/>
        <v>22.2</v>
      </c>
      <c r="AA44" s="42">
        <f t="shared" si="6"/>
        <v>22.799999999999997</v>
      </c>
      <c r="AB44" s="42">
        <f t="shared" si="6"/>
        <v>23.299999999999997</v>
      </c>
      <c r="AC44" s="42">
        <f t="shared" si="6"/>
        <v>23.9</v>
      </c>
      <c r="AD44" s="42">
        <f t="shared" si="6"/>
        <v>24.499999999999996</v>
      </c>
      <c r="AE44" s="42">
        <f t="shared" si="6"/>
        <v>24.990000000000002</v>
      </c>
      <c r="AF44" s="42">
        <f t="shared" si="6"/>
        <v>25.57</v>
      </c>
      <c r="AG44" s="42">
        <f t="shared" si="6"/>
        <v>26.140000000000004</v>
      </c>
      <c r="AH44" s="42">
        <f t="shared" si="6"/>
        <v>26.71</v>
      </c>
      <c r="AI44" s="42">
        <f t="shared" si="6"/>
        <v>27.18</v>
      </c>
      <c r="AJ44" s="42">
        <f t="shared" si="6"/>
        <v>27.740000000000002</v>
      </c>
      <c r="AK44" s="42">
        <f t="shared" ref="AK44:BP44" si="7">IF(ISNUMBER(FIND("R",$B$16)),(AK18-AK2)^2^0.5,(AK19-AK2)^2^0.5)</f>
        <v>28.19</v>
      </c>
      <c r="AL44" s="42">
        <f t="shared" si="7"/>
        <v>28.53</v>
      </c>
      <c r="AM44" s="42">
        <f t="shared" si="7"/>
        <v>28.860000000000003</v>
      </c>
      <c r="AN44" s="42">
        <f t="shared" si="7"/>
        <v>29.169999999999998</v>
      </c>
      <c r="AO44" s="42">
        <f t="shared" si="7"/>
        <v>29.45</v>
      </c>
      <c r="AP44" s="42">
        <f t="shared" si="7"/>
        <v>29.619999999999997</v>
      </c>
      <c r="AQ44" s="42">
        <f t="shared" si="7"/>
        <v>29.849999999999998</v>
      </c>
      <c r="AR44" s="42">
        <f t="shared" si="7"/>
        <v>29.95</v>
      </c>
      <c r="AS44" s="42">
        <f t="shared" si="7"/>
        <v>30.020000000000003</v>
      </c>
      <c r="AT44" s="42">
        <f t="shared" si="7"/>
        <v>30.14</v>
      </c>
      <c r="AU44" s="42">
        <f t="shared" si="7"/>
        <v>30.21</v>
      </c>
      <c r="AV44" s="42">
        <f t="shared" si="7"/>
        <v>30.32</v>
      </c>
      <c r="AW44" s="42">
        <f t="shared" si="7"/>
        <v>30.46</v>
      </c>
      <c r="AX44" s="42">
        <f t="shared" si="7"/>
        <v>30.53</v>
      </c>
      <c r="AY44" s="42">
        <f t="shared" si="7"/>
        <v>30.59</v>
      </c>
      <c r="AZ44" s="42">
        <f t="shared" si="7"/>
        <v>30.560000000000002</v>
      </c>
      <c r="BA44" s="42">
        <f t="shared" si="7"/>
        <v>30.6</v>
      </c>
      <c r="BB44" s="42">
        <f t="shared" si="7"/>
        <v>30.519999999999996</v>
      </c>
      <c r="BC44" s="42">
        <f t="shared" si="7"/>
        <v>30.4</v>
      </c>
      <c r="BD44" s="42">
        <f t="shared" si="7"/>
        <v>30.13</v>
      </c>
      <c r="BE44" s="42">
        <f t="shared" si="7"/>
        <v>29.91</v>
      </c>
      <c r="BF44" s="42">
        <f t="shared" si="7"/>
        <v>29.43</v>
      </c>
      <c r="BG44" s="42">
        <f t="shared" si="7"/>
        <v>28.990000000000002</v>
      </c>
      <c r="BH44" s="42">
        <f t="shared" si="7"/>
        <v>28.28</v>
      </c>
      <c r="BI44" s="42">
        <f t="shared" si="7"/>
        <v>27.599999999999998</v>
      </c>
      <c r="BJ44" s="42">
        <f t="shared" si="7"/>
        <v>26.650000000000002</v>
      </c>
      <c r="BK44" s="42">
        <f t="shared" si="7"/>
        <v>25.63</v>
      </c>
      <c r="BL44" s="42">
        <f t="shared" si="7"/>
        <v>24.46</v>
      </c>
      <c r="BM44" s="42">
        <f t="shared" si="7"/>
        <v>23.240000000000002</v>
      </c>
      <c r="BN44" s="42">
        <f t="shared" si="7"/>
        <v>21.89</v>
      </c>
      <c r="BO44" s="42">
        <f t="shared" si="7"/>
        <v>20.419999999999998</v>
      </c>
      <c r="BP44" s="42">
        <f t="shared" si="7"/>
        <v>18.959999999999997</v>
      </c>
      <c r="BQ44" s="42">
        <f t="shared" ref="BQ44:DA44" si="8">IF(ISNUMBER(FIND("R",$B$16)),(BQ18-BQ2)^2^0.5,(BQ19-BQ2)^2^0.5)</f>
        <v>17.439999999999998</v>
      </c>
      <c r="BR44" s="42">
        <f t="shared" si="8"/>
        <v>15.98</v>
      </c>
      <c r="BS44" s="42">
        <f t="shared" si="8"/>
        <v>14.6</v>
      </c>
      <c r="BT44" s="42">
        <f t="shared" si="8"/>
        <v>13.4</v>
      </c>
      <c r="BU44" s="42">
        <f t="shared" si="8"/>
        <v>12.200000000000001</v>
      </c>
      <c r="BV44" s="42">
        <f t="shared" si="8"/>
        <v>11.099999999999998</v>
      </c>
      <c r="BW44" s="42">
        <f t="shared" si="8"/>
        <v>10.3</v>
      </c>
      <c r="BX44" s="42">
        <f t="shared" si="8"/>
        <v>9.6000000000000014</v>
      </c>
      <c r="BY44" s="42">
        <f t="shared" si="8"/>
        <v>9.0999999999999979</v>
      </c>
      <c r="BZ44" s="42">
        <f t="shared" si="8"/>
        <v>8.8000000000000007</v>
      </c>
      <c r="CA44" s="42">
        <f t="shared" si="8"/>
        <v>8.5999999999999979</v>
      </c>
      <c r="CB44" s="42">
        <f t="shared" si="8"/>
        <v>8.7000000000000028</v>
      </c>
      <c r="CC44" s="42">
        <f t="shared" si="8"/>
        <v>8.8999999999999986</v>
      </c>
      <c r="CD44" s="42">
        <f t="shared" si="8"/>
        <v>9.1000000000000014</v>
      </c>
      <c r="CE44" s="42">
        <f t="shared" si="8"/>
        <v>9.5999999999999979</v>
      </c>
      <c r="CF44" s="42">
        <f t="shared" si="8"/>
        <v>10</v>
      </c>
      <c r="CG44" s="42">
        <f t="shared" si="8"/>
        <v>10.5</v>
      </c>
      <c r="CH44" s="42">
        <f t="shared" si="8"/>
        <v>11.200000000000003</v>
      </c>
      <c r="CI44" s="42">
        <f t="shared" si="8"/>
        <v>11.8</v>
      </c>
      <c r="CJ44" s="42">
        <f t="shared" si="8"/>
        <v>12.399999999999999</v>
      </c>
      <c r="CK44" s="42">
        <f t="shared" si="8"/>
        <v>13</v>
      </c>
      <c r="CL44" s="42">
        <f t="shared" si="8"/>
        <v>13.500000000000004</v>
      </c>
      <c r="CM44" s="42">
        <f t="shared" si="8"/>
        <v>13.900000000000002</v>
      </c>
      <c r="CN44" s="42">
        <f t="shared" si="8"/>
        <v>14.399999999999999</v>
      </c>
      <c r="CO44" s="42">
        <f t="shared" si="8"/>
        <v>14.600000000000001</v>
      </c>
      <c r="CP44" s="42">
        <f t="shared" si="8"/>
        <v>14.800000000000004</v>
      </c>
      <c r="CQ44" s="42">
        <f t="shared" si="8"/>
        <v>14.900000000000002</v>
      </c>
      <c r="CR44" s="42">
        <f t="shared" si="8"/>
        <v>14.899999999999999</v>
      </c>
      <c r="CS44" s="42">
        <f t="shared" si="8"/>
        <v>14.799999999999997</v>
      </c>
      <c r="CT44" s="42">
        <f t="shared" si="8"/>
        <v>14.599999999999998</v>
      </c>
      <c r="CU44" s="42">
        <f t="shared" si="8"/>
        <v>14.3</v>
      </c>
      <c r="CV44" s="42">
        <f t="shared" si="8"/>
        <v>14.100000000000001</v>
      </c>
      <c r="CW44" s="42">
        <f t="shared" si="8"/>
        <v>13.800000000000004</v>
      </c>
      <c r="CX44" s="42">
        <f t="shared" si="8"/>
        <v>13.400000000000002</v>
      </c>
      <c r="CY44" s="42">
        <f t="shared" si="8"/>
        <v>13.099999999999998</v>
      </c>
      <c r="CZ44" s="42">
        <f t="shared" si="8"/>
        <v>12.899999999999999</v>
      </c>
      <c r="DA44" s="42">
        <f t="shared" si="8"/>
        <v>12.600000000000001</v>
      </c>
    </row>
    <row r="45" spans="1:105" x14ac:dyDescent="0.2">
      <c r="B45" t="s">
        <v>9</v>
      </c>
      <c r="E45" s="42">
        <f t="shared" ref="E45:AJ45" si="9">IF(ISNUMBER(FIND("R",$B$16)),(E19-E2)^2^0.5,(E18-E2)^2^0.5)</f>
        <v>17.2</v>
      </c>
      <c r="F45" s="42">
        <f t="shared" si="9"/>
        <v>17</v>
      </c>
      <c r="G45" s="42">
        <f t="shared" si="9"/>
        <v>17</v>
      </c>
      <c r="H45" s="42">
        <f t="shared" si="9"/>
        <v>16.999999999999996</v>
      </c>
      <c r="I45" s="42">
        <f t="shared" si="9"/>
        <v>17.100000000000001</v>
      </c>
      <c r="J45" s="42">
        <f t="shared" si="9"/>
        <v>17.3</v>
      </c>
      <c r="K45" s="42">
        <f t="shared" si="9"/>
        <v>17.600000000000001</v>
      </c>
      <c r="L45" s="42">
        <f t="shared" si="9"/>
        <v>17.899999999999999</v>
      </c>
      <c r="M45" s="42">
        <f t="shared" si="9"/>
        <v>18.3</v>
      </c>
      <c r="N45" s="42">
        <f t="shared" si="9"/>
        <v>18.799999999999997</v>
      </c>
      <c r="O45" s="42">
        <f t="shared" si="9"/>
        <v>19.400000000000002</v>
      </c>
      <c r="P45" s="42">
        <f t="shared" si="9"/>
        <v>19.899999999999999</v>
      </c>
      <c r="Q45" s="42">
        <f t="shared" si="9"/>
        <v>20.399999999999999</v>
      </c>
      <c r="R45" s="42">
        <f t="shared" si="9"/>
        <v>21</v>
      </c>
      <c r="S45" s="42">
        <f t="shared" si="9"/>
        <v>21.5</v>
      </c>
      <c r="T45" s="42">
        <f t="shared" si="9"/>
        <v>22</v>
      </c>
      <c r="U45" s="42">
        <f t="shared" si="9"/>
        <v>22.6</v>
      </c>
      <c r="V45" s="42">
        <f t="shared" si="9"/>
        <v>23.1</v>
      </c>
      <c r="W45" s="42">
        <f t="shared" si="9"/>
        <v>23.8</v>
      </c>
      <c r="X45" s="42">
        <f t="shared" si="9"/>
        <v>24.299999999999997</v>
      </c>
      <c r="Y45" s="42">
        <f t="shared" si="9"/>
        <v>25</v>
      </c>
      <c r="Z45" s="42">
        <f t="shared" si="9"/>
        <v>25.599999999999998</v>
      </c>
      <c r="AA45" s="42">
        <f t="shared" si="9"/>
        <v>26.299999999999997</v>
      </c>
      <c r="AB45" s="42">
        <f t="shared" si="9"/>
        <v>26.9</v>
      </c>
      <c r="AC45" s="42">
        <f t="shared" si="9"/>
        <v>27.5</v>
      </c>
      <c r="AD45" s="42">
        <f t="shared" si="9"/>
        <v>28.099999999999998</v>
      </c>
      <c r="AE45" s="42">
        <f t="shared" si="9"/>
        <v>28.689999999999998</v>
      </c>
      <c r="AF45" s="42">
        <f t="shared" si="9"/>
        <v>29.269999999999996</v>
      </c>
      <c r="AG45" s="42">
        <f t="shared" si="9"/>
        <v>29.84</v>
      </c>
      <c r="AH45" s="42">
        <f t="shared" si="9"/>
        <v>30.409999999999997</v>
      </c>
      <c r="AI45" s="42">
        <f t="shared" si="9"/>
        <v>30.879999999999995</v>
      </c>
      <c r="AJ45" s="42">
        <f t="shared" si="9"/>
        <v>31.439999999999998</v>
      </c>
      <c r="AK45" s="42">
        <f t="shared" ref="AK45:BP45" si="10">IF(ISNUMBER(FIND("R",$B$16)),(AK19-AK2)^2^0.5,(AK18-AK2)^2^0.5)</f>
        <v>31.890000000000004</v>
      </c>
      <c r="AL45" s="42">
        <f t="shared" si="10"/>
        <v>32.43</v>
      </c>
      <c r="AM45" s="42">
        <f t="shared" si="10"/>
        <v>32.86</v>
      </c>
      <c r="AN45" s="42">
        <f t="shared" si="10"/>
        <v>33.370000000000005</v>
      </c>
      <c r="AO45" s="42">
        <f t="shared" si="10"/>
        <v>33.75</v>
      </c>
      <c r="AP45" s="42">
        <f t="shared" si="10"/>
        <v>34.22</v>
      </c>
      <c r="AQ45" s="42">
        <f t="shared" si="10"/>
        <v>34.549999999999997</v>
      </c>
      <c r="AR45" s="42">
        <f t="shared" si="10"/>
        <v>34.949999999999996</v>
      </c>
      <c r="AS45" s="42">
        <f t="shared" si="10"/>
        <v>35.22</v>
      </c>
      <c r="AT45" s="42">
        <f t="shared" si="10"/>
        <v>35.54</v>
      </c>
      <c r="AU45" s="42">
        <f t="shared" si="10"/>
        <v>35.71</v>
      </c>
      <c r="AV45" s="42">
        <f t="shared" si="10"/>
        <v>35.92</v>
      </c>
      <c r="AW45" s="42">
        <f t="shared" si="10"/>
        <v>35.96</v>
      </c>
      <c r="AX45" s="42">
        <f t="shared" si="10"/>
        <v>36.03</v>
      </c>
      <c r="AY45" s="42">
        <f t="shared" si="10"/>
        <v>35.99</v>
      </c>
      <c r="AZ45" s="42">
        <f t="shared" si="10"/>
        <v>35.86</v>
      </c>
      <c r="BA45" s="42">
        <f t="shared" si="10"/>
        <v>35.6</v>
      </c>
      <c r="BB45" s="42">
        <f t="shared" si="10"/>
        <v>35.32</v>
      </c>
      <c r="BC45" s="42">
        <f t="shared" si="10"/>
        <v>35</v>
      </c>
      <c r="BD45" s="42">
        <f t="shared" si="10"/>
        <v>34.53</v>
      </c>
      <c r="BE45" s="42">
        <f t="shared" si="10"/>
        <v>34.01</v>
      </c>
      <c r="BF45" s="42">
        <f t="shared" si="10"/>
        <v>33.43</v>
      </c>
      <c r="BG45" s="42">
        <f t="shared" si="10"/>
        <v>32.79</v>
      </c>
      <c r="BH45" s="42">
        <f t="shared" si="10"/>
        <v>32.08</v>
      </c>
      <c r="BI45" s="42">
        <f t="shared" si="10"/>
        <v>31.3</v>
      </c>
      <c r="BJ45" s="42">
        <f t="shared" si="10"/>
        <v>30.45</v>
      </c>
      <c r="BK45" s="42">
        <f t="shared" si="10"/>
        <v>29.63</v>
      </c>
      <c r="BL45" s="42">
        <f t="shared" si="10"/>
        <v>28.659999999999997</v>
      </c>
      <c r="BM45" s="42">
        <f t="shared" si="10"/>
        <v>27.740000000000002</v>
      </c>
      <c r="BN45" s="42">
        <f t="shared" si="10"/>
        <v>26.69</v>
      </c>
      <c r="BO45" s="42">
        <f t="shared" si="10"/>
        <v>25.62</v>
      </c>
      <c r="BP45" s="42">
        <f t="shared" si="10"/>
        <v>24.56</v>
      </c>
      <c r="BQ45" s="42">
        <f t="shared" ref="BQ45:DA45" si="11">IF(ISNUMBER(FIND("R",$B$16)),(BQ19-BQ2)^2^0.5,(BQ18-BQ2)^2^0.5)</f>
        <v>23.439999999999998</v>
      </c>
      <c r="BR45" s="42">
        <f t="shared" si="11"/>
        <v>22.28</v>
      </c>
      <c r="BS45" s="42">
        <f t="shared" si="11"/>
        <v>21.199999999999996</v>
      </c>
      <c r="BT45" s="42">
        <f t="shared" si="11"/>
        <v>20.199999999999996</v>
      </c>
      <c r="BU45" s="42">
        <f t="shared" si="11"/>
        <v>19.199999999999996</v>
      </c>
      <c r="BV45" s="42">
        <f t="shared" si="11"/>
        <v>18.299999999999997</v>
      </c>
      <c r="BW45" s="42">
        <f t="shared" si="11"/>
        <v>17.600000000000001</v>
      </c>
      <c r="BX45" s="42">
        <f t="shared" si="11"/>
        <v>16.8</v>
      </c>
      <c r="BY45" s="42">
        <f t="shared" si="11"/>
        <v>16.3</v>
      </c>
      <c r="BZ45" s="42">
        <f t="shared" si="11"/>
        <v>15.900000000000002</v>
      </c>
      <c r="CA45" s="42">
        <f t="shared" si="11"/>
        <v>15.599999999999998</v>
      </c>
      <c r="CB45" s="42">
        <f t="shared" si="11"/>
        <v>15.5</v>
      </c>
      <c r="CC45" s="42">
        <f t="shared" si="11"/>
        <v>15.5</v>
      </c>
      <c r="CD45" s="42">
        <f t="shared" si="11"/>
        <v>15.5</v>
      </c>
      <c r="CE45" s="42">
        <f t="shared" si="11"/>
        <v>15.7</v>
      </c>
      <c r="CF45" s="42">
        <f t="shared" si="11"/>
        <v>16</v>
      </c>
      <c r="CG45" s="42">
        <f t="shared" si="11"/>
        <v>16.199999999999996</v>
      </c>
      <c r="CH45" s="42">
        <f t="shared" si="11"/>
        <v>16.700000000000003</v>
      </c>
      <c r="CI45" s="42">
        <f t="shared" si="11"/>
        <v>17.099999999999998</v>
      </c>
      <c r="CJ45" s="42">
        <f t="shared" si="11"/>
        <v>17.5</v>
      </c>
      <c r="CK45" s="42">
        <f t="shared" si="11"/>
        <v>17.899999999999999</v>
      </c>
      <c r="CL45" s="42">
        <f t="shared" si="11"/>
        <v>18.2</v>
      </c>
      <c r="CM45" s="42">
        <f t="shared" si="11"/>
        <v>18.599999999999998</v>
      </c>
      <c r="CN45" s="42">
        <f t="shared" si="11"/>
        <v>18.899999999999999</v>
      </c>
      <c r="CO45" s="42">
        <f t="shared" si="11"/>
        <v>19.100000000000001</v>
      </c>
      <c r="CP45" s="42">
        <f t="shared" si="11"/>
        <v>19.300000000000004</v>
      </c>
      <c r="CQ45" s="42">
        <f t="shared" si="11"/>
        <v>19.400000000000002</v>
      </c>
      <c r="CR45" s="42">
        <f t="shared" si="11"/>
        <v>19.5</v>
      </c>
      <c r="CS45" s="42">
        <f t="shared" si="11"/>
        <v>19.399999999999999</v>
      </c>
      <c r="CT45" s="42">
        <f t="shared" si="11"/>
        <v>19.400000000000002</v>
      </c>
      <c r="CU45" s="42">
        <f t="shared" si="11"/>
        <v>19.2</v>
      </c>
      <c r="CV45" s="42">
        <f t="shared" si="11"/>
        <v>19.100000000000001</v>
      </c>
      <c r="CW45" s="42">
        <f t="shared" si="11"/>
        <v>18.899999999999999</v>
      </c>
      <c r="CX45" s="42">
        <f t="shared" si="11"/>
        <v>18.599999999999998</v>
      </c>
      <c r="CY45" s="42">
        <f t="shared" si="11"/>
        <v>18.400000000000002</v>
      </c>
      <c r="CZ45" s="42">
        <f t="shared" si="11"/>
        <v>18.100000000000001</v>
      </c>
      <c r="DA45" s="42">
        <f t="shared" si="11"/>
        <v>17.899999999999999</v>
      </c>
    </row>
    <row r="46" spans="1:105" x14ac:dyDescent="0.2">
      <c r="B46" t="s">
        <v>12</v>
      </c>
      <c r="E46" s="42">
        <f t="shared" ref="E46:AJ46" si="12">IF(ISNUMBER(FIND("R",$B$16)),(E20-E3)^2^0.5,(E21-E3)^2^0.5)</f>
        <v>4.58</v>
      </c>
      <c r="F46" s="42">
        <f t="shared" si="12"/>
        <v>4.1999999999999993</v>
      </c>
      <c r="G46" s="42">
        <f t="shared" si="12"/>
        <v>3.7900000000000009</v>
      </c>
      <c r="H46" s="42">
        <f t="shared" si="12"/>
        <v>3.3999999999999995</v>
      </c>
      <c r="I46" s="42">
        <f t="shared" si="12"/>
        <v>2.9000000000000004</v>
      </c>
      <c r="J46" s="42">
        <f t="shared" si="12"/>
        <v>2.5299999999999994</v>
      </c>
      <c r="K46" s="42">
        <f t="shared" si="12"/>
        <v>2.2000000000000011</v>
      </c>
      <c r="L46" s="42">
        <f t="shared" si="12"/>
        <v>1.7999999999999989</v>
      </c>
      <c r="M46" s="42">
        <f t="shared" si="12"/>
        <v>1.5999999999999996</v>
      </c>
      <c r="N46" s="42">
        <f t="shared" si="12"/>
        <v>1.5</v>
      </c>
      <c r="O46" s="42">
        <f t="shared" si="12"/>
        <v>1.3000000000000007</v>
      </c>
      <c r="P46" s="42">
        <f t="shared" si="12"/>
        <v>1.2999999999999989</v>
      </c>
      <c r="Q46" s="42">
        <f t="shared" si="12"/>
        <v>1.2000000000000011</v>
      </c>
      <c r="R46" s="42">
        <f t="shared" si="12"/>
        <v>1.2000000000000011</v>
      </c>
      <c r="S46" s="42">
        <f t="shared" si="12"/>
        <v>1.2999999999999989</v>
      </c>
      <c r="T46" s="42">
        <f t="shared" si="12"/>
        <v>1.3000000000000007</v>
      </c>
      <c r="U46" s="42">
        <f t="shared" si="12"/>
        <v>1.5</v>
      </c>
      <c r="V46" s="42">
        <f t="shared" si="12"/>
        <v>1.5999999999999996</v>
      </c>
      <c r="W46" s="42">
        <f t="shared" si="12"/>
        <v>1.8000000000000007</v>
      </c>
      <c r="X46" s="42">
        <f t="shared" si="12"/>
        <v>2.0999999999999996</v>
      </c>
      <c r="Y46" s="42">
        <f t="shared" si="12"/>
        <v>2.4000000000000004</v>
      </c>
      <c r="Z46" s="42">
        <f t="shared" si="12"/>
        <v>2.7999999999999989</v>
      </c>
      <c r="AA46" s="42">
        <f t="shared" si="12"/>
        <v>3.0700000000000003</v>
      </c>
      <c r="AB46" s="42">
        <f t="shared" si="12"/>
        <v>3.4299999999999997</v>
      </c>
      <c r="AC46" s="42">
        <f t="shared" si="12"/>
        <v>3.8800000000000008</v>
      </c>
      <c r="AD46" s="42">
        <f t="shared" si="12"/>
        <v>4.29</v>
      </c>
      <c r="AE46" s="42">
        <f t="shared" si="12"/>
        <v>4.6800000000000006</v>
      </c>
      <c r="AF46" s="42">
        <f t="shared" si="12"/>
        <v>5.0499999999999989</v>
      </c>
      <c r="AG46" s="42">
        <f t="shared" si="12"/>
        <v>5.38</v>
      </c>
      <c r="AH46" s="42">
        <f t="shared" si="12"/>
        <v>5.69</v>
      </c>
      <c r="AI46" s="42">
        <f t="shared" si="12"/>
        <v>5.97</v>
      </c>
      <c r="AJ46" s="42">
        <f t="shared" si="12"/>
        <v>6.2200000000000006</v>
      </c>
      <c r="AK46" s="42">
        <f t="shared" ref="AK46:BP46" si="13">IF(ISNUMBER(FIND("R",$B$16)),(AK20-AK3)^2^0.5,(AK21-AK3)^2^0.5)</f>
        <v>6.34</v>
      </c>
      <c r="AL46" s="42">
        <f t="shared" si="13"/>
        <v>6.4200000000000008</v>
      </c>
      <c r="AM46" s="42">
        <f t="shared" si="13"/>
        <v>6.4300000000000006</v>
      </c>
      <c r="AN46" s="42">
        <f t="shared" si="13"/>
        <v>6.33</v>
      </c>
      <c r="AO46" s="42">
        <f t="shared" si="13"/>
        <v>6.17</v>
      </c>
      <c r="AP46" s="42">
        <f t="shared" si="13"/>
        <v>5.9399999999999995</v>
      </c>
      <c r="AQ46" s="42">
        <f t="shared" si="13"/>
        <v>5.66</v>
      </c>
      <c r="AR46" s="42">
        <f t="shared" si="13"/>
        <v>5.31</v>
      </c>
      <c r="AS46" s="42">
        <f t="shared" si="13"/>
        <v>4.93</v>
      </c>
      <c r="AT46" s="42">
        <f t="shared" si="13"/>
        <v>4.51</v>
      </c>
      <c r="AU46" s="42">
        <f t="shared" si="13"/>
        <v>4.03</v>
      </c>
      <c r="AV46" s="42">
        <f t="shared" si="13"/>
        <v>3.5300000000000002</v>
      </c>
      <c r="AW46" s="42">
        <f t="shared" si="13"/>
        <v>2.9699999999999998</v>
      </c>
      <c r="AX46" s="42">
        <f t="shared" si="13"/>
        <v>2.3400000000000007</v>
      </c>
      <c r="AY46" s="42">
        <f t="shared" si="13"/>
        <v>1.63</v>
      </c>
      <c r="AZ46" s="42">
        <f t="shared" si="13"/>
        <v>0.82000000000000028</v>
      </c>
      <c r="BA46" s="42">
        <f t="shared" si="13"/>
        <v>8.9999999999999858E-2</v>
      </c>
      <c r="BB46" s="42">
        <f t="shared" si="13"/>
        <v>1.1300000000000008</v>
      </c>
      <c r="BC46" s="42">
        <f t="shared" si="13"/>
        <v>2.3200000000000003</v>
      </c>
      <c r="BD46" s="42">
        <f t="shared" si="13"/>
        <v>3.5300000000000011</v>
      </c>
      <c r="BE46" s="42">
        <f t="shared" si="13"/>
        <v>4.9000000000000004</v>
      </c>
      <c r="BF46" s="42">
        <f t="shared" si="13"/>
        <v>6.5</v>
      </c>
      <c r="BG46" s="42">
        <f t="shared" si="13"/>
        <v>8.1000000000000014</v>
      </c>
      <c r="BH46" s="42">
        <f t="shared" si="13"/>
        <v>9.9</v>
      </c>
      <c r="BI46" s="42">
        <f t="shared" si="13"/>
        <v>11.600000000000001</v>
      </c>
      <c r="BJ46" s="42">
        <f t="shared" si="13"/>
        <v>13.5</v>
      </c>
      <c r="BK46" s="42">
        <f t="shared" si="13"/>
        <v>15.399999999999999</v>
      </c>
      <c r="BL46" s="42">
        <f t="shared" si="13"/>
        <v>17.2</v>
      </c>
      <c r="BM46" s="42">
        <f t="shared" si="13"/>
        <v>19.000000000000004</v>
      </c>
      <c r="BN46" s="42">
        <f t="shared" si="13"/>
        <v>20.799999999999997</v>
      </c>
      <c r="BO46" s="42">
        <f t="shared" si="13"/>
        <v>22.5</v>
      </c>
      <c r="BP46" s="42">
        <f t="shared" si="13"/>
        <v>23.999999999999996</v>
      </c>
      <c r="BQ46" s="42">
        <f t="shared" ref="BQ46:DA46" si="14">IF(ISNUMBER(FIND("R",$B$16)),(BQ20-BQ3)^2^0.5,(BQ21-BQ3)^2^0.5)</f>
        <v>25.3</v>
      </c>
      <c r="BR46" s="42">
        <f t="shared" si="14"/>
        <v>26.299999999999997</v>
      </c>
      <c r="BS46" s="42">
        <f t="shared" si="14"/>
        <v>27.2</v>
      </c>
      <c r="BT46" s="42">
        <f t="shared" si="14"/>
        <v>27.8</v>
      </c>
      <c r="BU46" s="42">
        <f t="shared" si="14"/>
        <v>28.1</v>
      </c>
      <c r="BV46" s="42">
        <f t="shared" si="14"/>
        <v>28.099999999999998</v>
      </c>
      <c r="BW46" s="42">
        <f t="shared" si="14"/>
        <v>27.799999999999997</v>
      </c>
      <c r="BX46" s="42">
        <f t="shared" si="14"/>
        <v>27.3</v>
      </c>
      <c r="BY46" s="42">
        <f t="shared" si="14"/>
        <v>26.5</v>
      </c>
      <c r="BZ46" s="42">
        <f t="shared" si="14"/>
        <v>25.4</v>
      </c>
      <c r="CA46" s="42">
        <f t="shared" si="14"/>
        <v>24.1</v>
      </c>
      <c r="CB46" s="42">
        <f t="shared" si="14"/>
        <v>22.6</v>
      </c>
      <c r="CC46" s="42">
        <f t="shared" si="14"/>
        <v>20.9</v>
      </c>
      <c r="CD46" s="42">
        <f t="shared" si="14"/>
        <v>19</v>
      </c>
      <c r="CE46" s="42">
        <f t="shared" si="14"/>
        <v>17</v>
      </c>
      <c r="CF46" s="42">
        <f t="shared" si="14"/>
        <v>14.800000000000004</v>
      </c>
      <c r="CG46" s="42">
        <f t="shared" si="14"/>
        <v>12.599999999999998</v>
      </c>
      <c r="CH46" s="42">
        <f t="shared" si="14"/>
        <v>10.299999999999997</v>
      </c>
      <c r="CI46" s="42">
        <f t="shared" si="14"/>
        <v>8.1000000000000014</v>
      </c>
      <c r="CJ46" s="42">
        <f t="shared" si="14"/>
        <v>5.9000000000000021</v>
      </c>
      <c r="CK46" s="42">
        <f t="shared" si="14"/>
        <v>3.9000000000000021</v>
      </c>
      <c r="CL46" s="42">
        <f t="shared" si="14"/>
        <v>1.8999999999999986</v>
      </c>
      <c r="CM46" s="42">
        <f t="shared" si="14"/>
        <v>0.10000000000000142</v>
      </c>
      <c r="CN46" s="42">
        <f t="shared" si="14"/>
        <v>1.5</v>
      </c>
      <c r="CO46" s="42">
        <f t="shared" si="14"/>
        <v>2.8000000000000007</v>
      </c>
      <c r="CP46" s="42">
        <f t="shared" si="14"/>
        <v>4</v>
      </c>
      <c r="CQ46" s="42">
        <f t="shared" si="14"/>
        <v>4.8000000000000007</v>
      </c>
      <c r="CR46" s="42">
        <f t="shared" si="14"/>
        <v>5.4600000000000009</v>
      </c>
      <c r="CS46" s="42">
        <f t="shared" si="14"/>
        <v>5.99</v>
      </c>
      <c r="CT46" s="42">
        <f t="shared" si="14"/>
        <v>6.23</v>
      </c>
      <c r="CU46" s="42">
        <f t="shared" si="14"/>
        <v>6.3199999999999994</v>
      </c>
      <c r="CV46" s="42">
        <f t="shared" si="14"/>
        <v>6.28</v>
      </c>
      <c r="CW46" s="42">
        <f t="shared" si="14"/>
        <v>6.12</v>
      </c>
      <c r="CX46" s="42">
        <f t="shared" si="14"/>
        <v>5.86</v>
      </c>
      <c r="CY46" s="42">
        <f t="shared" si="14"/>
        <v>5.5</v>
      </c>
      <c r="CZ46" s="42">
        <f t="shared" si="14"/>
        <v>5.09</v>
      </c>
      <c r="DA46" s="42">
        <f t="shared" si="14"/>
        <v>4.6399999999999997</v>
      </c>
    </row>
    <row r="47" spans="1:105" x14ac:dyDescent="0.2">
      <c r="B47" t="s">
        <v>11</v>
      </c>
      <c r="E47" s="42">
        <f t="shared" ref="E47:AJ47" si="15">IF(ISNUMBER(FIND("R",$B$16)),(E21-E3)^2^0.5,(E20-E3)^2^0.5)</f>
        <v>6.7200000000000006</v>
      </c>
      <c r="F47" s="42">
        <f t="shared" si="15"/>
        <v>5.7799999999999994</v>
      </c>
      <c r="G47" s="42">
        <f t="shared" si="15"/>
        <v>4.8599999999999994</v>
      </c>
      <c r="H47" s="42">
        <f t="shared" si="15"/>
        <v>3.8999999999999995</v>
      </c>
      <c r="I47" s="42">
        <f t="shared" si="15"/>
        <v>3</v>
      </c>
      <c r="J47" s="42">
        <f t="shared" si="15"/>
        <v>2.129999999999999</v>
      </c>
      <c r="K47" s="42">
        <f t="shared" si="15"/>
        <v>1.3000000000000007</v>
      </c>
      <c r="L47" s="42">
        <f t="shared" si="15"/>
        <v>0.5</v>
      </c>
      <c r="M47" s="42">
        <f t="shared" si="15"/>
        <v>0</v>
      </c>
      <c r="N47" s="42">
        <f t="shared" si="15"/>
        <v>0.5</v>
      </c>
      <c r="O47" s="42">
        <f t="shared" si="15"/>
        <v>1</v>
      </c>
      <c r="P47" s="42">
        <f t="shared" si="15"/>
        <v>1.3000000000000007</v>
      </c>
      <c r="Q47" s="42">
        <f t="shared" si="15"/>
        <v>1.5999999999999996</v>
      </c>
      <c r="R47" s="42">
        <f t="shared" si="15"/>
        <v>1.6999999999999993</v>
      </c>
      <c r="S47" s="42">
        <f t="shared" si="15"/>
        <v>1.8000000000000007</v>
      </c>
      <c r="T47" s="42">
        <f t="shared" si="15"/>
        <v>1.9000000000000004</v>
      </c>
      <c r="U47" s="42">
        <f t="shared" si="15"/>
        <v>1.6999999999999993</v>
      </c>
      <c r="V47" s="42">
        <f t="shared" si="15"/>
        <v>1.5999999999999996</v>
      </c>
      <c r="W47" s="42">
        <f t="shared" si="15"/>
        <v>1.4000000000000004</v>
      </c>
      <c r="X47" s="42">
        <f t="shared" si="15"/>
        <v>1.1000000000000014</v>
      </c>
      <c r="Y47" s="42">
        <f t="shared" si="15"/>
        <v>0.69999999999999929</v>
      </c>
      <c r="Z47" s="42">
        <f t="shared" si="15"/>
        <v>0.30000000000000071</v>
      </c>
      <c r="AA47" s="42">
        <f t="shared" si="15"/>
        <v>0.16000000000000014</v>
      </c>
      <c r="AB47" s="42">
        <f t="shared" si="15"/>
        <v>0.59999999999999964</v>
      </c>
      <c r="AC47" s="42">
        <f t="shared" si="15"/>
        <v>1.0500000000000007</v>
      </c>
      <c r="AD47" s="42">
        <f t="shared" si="15"/>
        <v>1.4799999999999995</v>
      </c>
      <c r="AE47" s="42">
        <f t="shared" si="15"/>
        <v>1.8999999999999995</v>
      </c>
      <c r="AF47" s="42">
        <f t="shared" si="15"/>
        <v>2.2999999999999989</v>
      </c>
      <c r="AG47" s="42">
        <f t="shared" si="15"/>
        <v>2.6800000000000006</v>
      </c>
      <c r="AH47" s="42">
        <f t="shared" si="15"/>
        <v>3.0599999999999996</v>
      </c>
      <c r="AI47" s="42">
        <f t="shared" si="15"/>
        <v>3.4300000000000006</v>
      </c>
      <c r="AJ47" s="42">
        <f t="shared" si="15"/>
        <v>3.7900000000000009</v>
      </c>
      <c r="AK47" s="42">
        <f t="shared" ref="AK47:BP47" si="16">IF(ISNUMBER(FIND("R",$B$16)),(AK21-AK3)^2^0.5,(AK20-AK3)^2^0.5)</f>
        <v>4.17</v>
      </c>
      <c r="AL47" s="42">
        <f t="shared" si="16"/>
        <v>4.5599999999999996</v>
      </c>
      <c r="AM47" s="42">
        <f t="shared" si="16"/>
        <v>4.96</v>
      </c>
      <c r="AN47" s="42">
        <f t="shared" si="16"/>
        <v>5.3900000000000006</v>
      </c>
      <c r="AO47" s="42">
        <f t="shared" si="16"/>
        <v>5.85</v>
      </c>
      <c r="AP47" s="42">
        <f t="shared" si="16"/>
        <v>6.33</v>
      </c>
      <c r="AQ47" s="42">
        <f t="shared" si="16"/>
        <v>6.82</v>
      </c>
      <c r="AR47" s="42">
        <f t="shared" si="16"/>
        <v>7.3</v>
      </c>
      <c r="AS47" s="42">
        <f t="shared" si="16"/>
        <v>7.85</v>
      </c>
      <c r="AT47" s="42">
        <f t="shared" si="16"/>
        <v>8.4</v>
      </c>
      <c r="AU47" s="42">
        <f t="shared" si="16"/>
        <v>8.83</v>
      </c>
      <c r="AV47" s="42">
        <f t="shared" si="16"/>
        <v>9.3500000000000014</v>
      </c>
      <c r="AW47" s="42">
        <f t="shared" si="16"/>
        <v>9.7200000000000006</v>
      </c>
      <c r="AX47" s="42">
        <f t="shared" si="16"/>
        <v>10.030000000000001</v>
      </c>
      <c r="AY47" s="42">
        <f t="shared" si="16"/>
        <v>10.170000000000002</v>
      </c>
      <c r="AZ47" s="42">
        <f t="shared" si="16"/>
        <v>10.219999999999999</v>
      </c>
      <c r="BA47" s="42">
        <f t="shared" si="16"/>
        <v>10.170000000000002</v>
      </c>
      <c r="BB47" s="42">
        <f t="shared" si="16"/>
        <v>9.91</v>
      </c>
      <c r="BC47" s="42">
        <f t="shared" si="16"/>
        <v>9.5000000000000018</v>
      </c>
      <c r="BD47" s="42">
        <f t="shared" si="16"/>
        <v>9.1</v>
      </c>
      <c r="BE47" s="42">
        <f t="shared" si="16"/>
        <v>8.3999999999999986</v>
      </c>
      <c r="BF47" s="42">
        <f t="shared" si="16"/>
        <v>7.5</v>
      </c>
      <c r="BG47" s="42">
        <f t="shared" si="16"/>
        <v>6.5999999999999979</v>
      </c>
      <c r="BH47" s="42">
        <f t="shared" si="16"/>
        <v>5.5</v>
      </c>
      <c r="BI47" s="42">
        <f t="shared" si="16"/>
        <v>4.3999999999999986</v>
      </c>
      <c r="BJ47" s="42">
        <f t="shared" si="16"/>
        <v>3.0999999999999979</v>
      </c>
      <c r="BK47" s="42">
        <f t="shared" si="16"/>
        <v>1.8999999999999986</v>
      </c>
      <c r="BL47" s="42">
        <f t="shared" si="16"/>
        <v>0.60000000000000142</v>
      </c>
      <c r="BM47" s="42">
        <f t="shared" si="16"/>
        <v>0.70000000000000284</v>
      </c>
      <c r="BN47" s="42">
        <f t="shared" si="16"/>
        <v>2</v>
      </c>
      <c r="BO47" s="42">
        <f t="shared" si="16"/>
        <v>3.1999999999999957</v>
      </c>
      <c r="BP47" s="42">
        <f t="shared" si="16"/>
        <v>4.3999999999999986</v>
      </c>
      <c r="BQ47" s="42">
        <f t="shared" ref="BQ47:DA47" si="17">IF(ISNUMBER(FIND("R",$B$16)),(BQ21-BQ3)^2^0.5,(BQ20-BQ3)^2^0.5)</f>
        <v>5.5</v>
      </c>
      <c r="BR47" s="42">
        <f t="shared" si="17"/>
        <v>6.2999999999999972</v>
      </c>
      <c r="BS47" s="42">
        <f t="shared" si="17"/>
        <v>7.1000000000000014</v>
      </c>
      <c r="BT47" s="42">
        <f t="shared" si="17"/>
        <v>7.7000000000000028</v>
      </c>
      <c r="BU47" s="42">
        <f t="shared" si="17"/>
        <v>8.2000000000000028</v>
      </c>
      <c r="BV47" s="42">
        <f t="shared" si="17"/>
        <v>8.3999999999999986</v>
      </c>
      <c r="BW47" s="42">
        <f t="shared" si="17"/>
        <v>8.3999999999999986</v>
      </c>
      <c r="BX47" s="42">
        <f t="shared" si="17"/>
        <v>8.3000000000000043</v>
      </c>
      <c r="BY47" s="42">
        <f t="shared" si="17"/>
        <v>8</v>
      </c>
      <c r="BZ47" s="42">
        <f t="shared" si="17"/>
        <v>7.5</v>
      </c>
      <c r="CA47" s="42">
        <f t="shared" si="17"/>
        <v>6.8999999999999986</v>
      </c>
      <c r="CB47" s="42">
        <f t="shared" si="17"/>
        <v>6.1000000000000014</v>
      </c>
      <c r="CC47" s="42">
        <f t="shared" si="17"/>
        <v>5.1000000000000014</v>
      </c>
      <c r="CD47" s="42">
        <f t="shared" si="17"/>
        <v>3.8999999999999986</v>
      </c>
      <c r="CE47" s="42">
        <f t="shared" si="17"/>
        <v>2.6999999999999957</v>
      </c>
      <c r="CF47" s="42">
        <f t="shared" si="17"/>
        <v>1.3000000000000043</v>
      </c>
      <c r="CG47" s="42">
        <f t="shared" si="17"/>
        <v>0.10000000000000142</v>
      </c>
      <c r="CH47" s="42">
        <f t="shared" si="17"/>
        <v>1.7000000000000028</v>
      </c>
      <c r="CI47" s="42">
        <f t="shared" si="17"/>
        <v>3.1000000000000014</v>
      </c>
      <c r="CJ47" s="42">
        <f t="shared" si="17"/>
        <v>4.6000000000000014</v>
      </c>
      <c r="CK47" s="42">
        <f t="shared" si="17"/>
        <v>6</v>
      </c>
      <c r="CL47" s="42">
        <f t="shared" si="17"/>
        <v>7.3999999999999986</v>
      </c>
      <c r="CM47" s="42">
        <f t="shared" si="17"/>
        <v>8.5999999999999979</v>
      </c>
      <c r="CN47" s="42">
        <f t="shared" si="17"/>
        <v>9.6999999999999993</v>
      </c>
      <c r="CO47" s="42">
        <f t="shared" si="17"/>
        <v>10.599999999999998</v>
      </c>
      <c r="CP47" s="42">
        <f t="shared" si="17"/>
        <v>11.399999999999999</v>
      </c>
      <c r="CQ47" s="42">
        <f t="shared" si="17"/>
        <v>12</v>
      </c>
      <c r="CR47" s="42">
        <f t="shared" si="17"/>
        <v>12.36</v>
      </c>
      <c r="CS47" s="42">
        <f t="shared" si="17"/>
        <v>12.590000000000002</v>
      </c>
      <c r="CT47" s="42">
        <f t="shared" si="17"/>
        <v>12.59</v>
      </c>
      <c r="CU47" s="42">
        <f t="shared" si="17"/>
        <v>12.469999999999999</v>
      </c>
      <c r="CV47" s="42">
        <f t="shared" si="17"/>
        <v>12.12</v>
      </c>
      <c r="CW47" s="42">
        <f t="shared" si="17"/>
        <v>11.629999999999999</v>
      </c>
      <c r="CX47" s="42">
        <f t="shared" si="17"/>
        <v>10.91</v>
      </c>
      <c r="CY47" s="42">
        <f t="shared" si="17"/>
        <v>10.09</v>
      </c>
      <c r="CZ47" s="42">
        <f t="shared" si="17"/>
        <v>9.1199999999999992</v>
      </c>
      <c r="DA47" s="42">
        <f t="shared" si="17"/>
        <v>8.15</v>
      </c>
    </row>
    <row r="48" spans="1:105" x14ac:dyDescent="0.2">
      <c r="B48" t="s">
        <v>14</v>
      </c>
      <c r="E48" s="42">
        <f t="shared" ref="E48:AJ48" si="18">IF(ISNUMBER(FIND("R",$B$16)),(E22-E4)^2^0.5,(E23-E4)^2^0.5)</f>
        <v>6.38</v>
      </c>
      <c r="F48" s="42">
        <f t="shared" si="18"/>
        <v>6.43</v>
      </c>
      <c r="G48" s="42">
        <f t="shared" si="18"/>
        <v>6.33</v>
      </c>
      <c r="H48" s="42">
        <f t="shared" si="18"/>
        <v>6.06</v>
      </c>
      <c r="I48" s="42">
        <f t="shared" si="18"/>
        <v>5.6000000000000005</v>
      </c>
      <c r="J48" s="42">
        <f t="shared" si="18"/>
        <v>5</v>
      </c>
      <c r="K48" s="42">
        <f t="shared" si="18"/>
        <v>4.3</v>
      </c>
      <c r="L48" s="42">
        <f t="shared" si="18"/>
        <v>3.54</v>
      </c>
      <c r="M48" s="42">
        <f t="shared" si="18"/>
        <v>2.8099999999999996</v>
      </c>
      <c r="N48" s="42">
        <f t="shared" si="18"/>
        <v>2.11</v>
      </c>
      <c r="O48" s="42">
        <f t="shared" si="18"/>
        <v>1.49</v>
      </c>
      <c r="P48" s="42">
        <f t="shared" si="18"/>
        <v>0.96100000000000008</v>
      </c>
      <c r="Q48" s="42">
        <f t="shared" si="18"/>
        <v>0.51</v>
      </c>
      <c r="R48" s="42">
        <f t="shared" si="18"/>
        <v>0.11999999999999988</v>
      </c>
      <c r="S48" s="42">
        <f t="shared" si="18"/>
        <v>0.21999999999999997</v>
      </c>
      <c r="T48" s="42">
        <f t="shared" si="18"/>
        <v>0.50999999999999979</v>
      </c>
      <c r="U48" s="42">
        <f t="shared" si="18"/>
        <v>0.7799999999999998</v>
      </c>
      <c r="V48" s="42">
        <f t="shared" si="18"/>
        <v>1.0300000000000002</v>
      </c>
      <c r="W48" s="42">
        <f t="shared" si="18"/>
        <v>1.2700000000000005</v>
      </c>
      <c r="X48" s="42">
        <f t="shared" si="18"/>
        <v>1.5100000000000002</v>
      </c>
      <c r="Y48" s="42">
        <f t="shared" si="18"/>
        <v>1.7300000000000004</v>
      </c>
      <c r="Z48" s="42">
        <f t="shared" si="18"/>
        <v>1.9500000000000002</v>
      </c>
      <c r="AA48" s="42">
        <f t="shared" si="18"/>
        <v>2.14</v>
      </c>
      <c r="AB48" s="42">
        <f t="shared" si="18"/>
        <v>2.3200000000000003</v>
      </c>
      <c r="AC48" s="42">
        <f t="shared" si="18"/>
        <v>2.4699999999999998</v>
      </c>
      <c r="AD48" s="42">
        <f t="shared" si="18"/>
        <v>2.5999999999999996</v>
      </c>
      <c r="AE48" s="42">
        <f t="shared" si="18"/>
        <v>2.7</v>
      </c>
      <c r="AF48" s="42">
        <f t="shared" si="18"/>
        <v>2.7800000000000002</v>
      </c>
      <c r="AG48" s="42">
        <f t="shared" si="18"/>
        <v>2.84</v>
      </c>
      <c r="AH48" s="42">
        <f t="shared" si="18"/>
        <v>2.88</v>
      </c>
      <c r="AI48" s="42">
        <f t="shared" si="18"/>
        <v>2.91</v>
      </c>
      <c r="AJ48" s="42">
        <f t="shared" si="18"/>
        <v>2.9400000000000004</v>
      </c>
      <c r="AK48" s="42">
        <f t="shared" ref="AK48:BP48" si="19">IF(ISNUMBER(FIND("R",$B$16)),(AK22-AK4)^2^0.5,(AK23-AK4)^2^0.5)</f>
        <v>2.9699999999999998</v>
      </c>
      <c r="AL48" s="42">
        <f t="shared" si="19"/>
        <v>2.9800000000000004</v>
      </c>
      <c r="AM48" s="42">
        <f t="shared" si="19"/>
        <v>2.96</v>
      </c>
      <c r="AN48" s="42">
        <f t="shared" si="19"/>
        <v>2.9800000000000004</v>
      </c>
      <c r="AO48" s="42">
        <f t="shared" si="19"/>
        <v>3</v>
      </c>
      <c r="AP48" s="42">
        <f t="shared" si="19"/>
        <v>3</v>
      </c>
      <c r="AQ48" s="42">
        <f t="shared" si="19"/>
        <v>2.9899999999999984</v>
      </c>
      <c r="AR48" s="42">
        <f t="shared" si="19"/>
        <v>2.9700000000000006</v>
      </c>
      <c r="AS48" s="42">
        <f t="shared" si="19"/>
        <v>2.8099999999999987</v>
      </c>
      <c r="AT48" s="42">
        <f t="shared" si="19"/>
        <v>2.6400000000000006</v>
      </c>
      <c r="AU48" s="42">
        <f t="shared" si="19"/>
        <v>2.4399999999999995</v>
      </c>
      <c r="AV48" s="42">
        <f t="shared" si="19"/>
        <v>2.2000000000000011</v>
      </c>
      <c r="AW48" s="42">
        <f t="shared" si="19"/>
        <v>1.8000000000000007</v>
      </c>
      <c r="AX48" s="42">
        <f t="shared" si="19"/>
        <v>1.2999999999999989</v>
      </c>
      <c r="AY48" s="42">
        <f t="shared" si="19"/>
        <v>0.80000000000000071</v>
      </c>
      <c r="AZ48" s="42">
        <f t="shared" si="19"/>
        <v>0</v>
      </c>
      <c r="BA48" s="42">
        <f t="shared" si="19"/>
        <v>0.79999999999999893</v>
      </c>
      <c r="BB48" s="42">
        <f t="shared" si="19"/>
        <v>1.92</v>
      </c>
      <c r="BC48" s="42">
        <f t="shared" si="19"/>
        <v>3.2199999999999989</v>
      </c>
      <c r="BD48" s="42">
        <f t="shared" si="19"/>
        <v>4.7200000000000006</v>
      </c>
      <c r="BE48" s="42">
        <f t="shared" si="19"/>
        <v>6.4300000000000006</v>
      </c>
      <c r="BF48" s="42">
        <f t="shared" si="19"/>
        <v>8.43</v>
      </c>
      <c r="BG48" s="42">
        <f t="shared" si="19"/>
        <v>10.510000000000002</v>
      </c>
      <c r="BH48" s="42">
        <f t="shared" si="19"/>
        <v>12.66</v>
      </c>
      <c r="BI48" s="42">
        <f t="shared" si="19"/>
        <v>14.74</v>
      </c>
      <c r="BJ48" s="42">
        <f t="shared" si="19"/>
        <v>16.64</v>
      </c>
      <c r="BK48" s="42">
        <f t="shared" si="19"/>
        <v>18.23</v>
      </c>
      <c r="BL48" s="42">
        <f t="shared" si="19"/>
        <v>19.48</v>
      </c>
      <c r="BM48" s="42">
        <f t="shared" si="19"/>
        <v>20.25</v>
      </c>
      <c r="BN48" s="42">
        <f t="shared" si="19"/>
        <v>20.490000000000002</v>
      </c>
      <c r="BO48" s="42">
        <f t="shared" si="19"/>
        <v>20.309999999999999</v>
      </c>
      <c r="BP48" s="42">
        <f t="shared" si="19"/>
        <v>19.64</v>
      </c>
      <c r="BQ48" s="42">
        <f t="shared" ref="BQ48:DA48" si="20">IF(ISNUMBER(FIND("R",$B$16)),(BQ22-BQ4)^2^0.5,(BQ23-BQ4)^2^0.5)</f>
        <v>18.77</v>
      </c>
      <c r="BR48" s="42">
        <f t="shared" si="20"/>
        <v>17.57</v>
      </c>
      <c r="BS48" s="42">
        <f t="shared" si="20"/>
        <v>16.22</v>
      </c>
      <c r="BT48" s="42">
        <f t="shared" si="20"/>
        <v>14.879999999999999</v>
      </c>
      <c r="BU48" s="42">
        <f t="shared" si="20"/>
        <v>13.53</v>
      </c>
      <c r="BV48" s="42">
        <f t="shared" si="20"/>
        <v>12.19</v>
      </c>
      <c r="BW48" s="42">
        <f t="shared" si="20"/>
        <v>10.99</v>
      </c>
      <c r="BX48" s="42">
        <f t="shared" si="20"/>
        <v>9.89</v>
      </c>
      <c r="BY48" s="42">
        <f t="shared" si="20"/>
        <v>8.91</v>
      </c>
      <c r="BZ48" s="42">
        <f t="shared" si="20"/>
        <v>8.06</v>
      </c>
      <c r="CA48" s="42">
        <f t="shared" si="20"/>
        <v>7.3100000000000005</v>
      </c>
      <c r="CB48" s="42">
        <f t="shared" si="20"/>
        <v>6.6899999999999995</v>
      </c>
      <c r="CC48" s="42">
        <f t="shared" si="20"/>
        <v>6.1499999999999995</v>
      </c>
      <c r="CD48" s="42">
        <f t="shared" si="20"/>
        <v>5.7299999999999995</v>
      </c>
      <c r="CE48" s="42">
        <f t="shared" si="20"/>
        <v>5.3999999999999995</v>
      </c>
      <c r="CF48" s="42">
        <f t="shared" si="20"/>
        <v>5.1669999999999998</v>
      </c>
      <c r="CG48" s="42">
        <f t="shared" si="20"/>
        <v>5.03</v>
      </c>
      <c r="CH48" s="42">
        <f t="shared" si="20"/>
        <v>4.9800000000000004</v>
      </c>
      <c r="CI48" s="42">
        <f t="shared" si="20"/>
        <v>5.01</v>
      </c>
      <c r="CJ48" s="42">
        <f t="shared" si="20"/>
        <v>5.0989999999999993</v>
      </c>
      <c r="CK48" s="42">
        <f t="shared" si="20"/>
        <v>5.24</v>
      </c>
      <c r="CL48" s="42">
        <f t="shared" si="20"/>
        <v>5.4</v>
      </c>
      <c r="CM48" s="42">
        <f t="shared" si="20"/>
        <v>5.57</v>
      </c>
      <c r="CN48" s="42">
        <f t="shared" si="20"/>
        <v>5.71</v>
      </c>
      <c r="CO48" s="42">
        <f t="shared" si="20"/>
        <v>5.82</v>
      </c>
      <c r="CP48" s="42">
        <f t="shared" si="20"/>
        <v>5.85</v>
      </c>
      <c r="CQ48" s="42">
        <f t="shared" si="20"/>
        <v>5.8199999999999994</v>
      </c>
      <c r="CR48" s="42">
        <f t="shared" si="20"/>
        <v>5.7357000000000005</v>
      </c>
      <c r="CS48" s="42">
        <f t="shared" si="20"/>
        <v>5.62</v>
      </c>
      <c r="CT48" s="42">
        <f t="shared" si="20"/>
        <v>5.5</v>
      </c>
      <c r="CU48" s="42">
        <f t="shared" si="20"/>
        <v>5.3999999999999995</v>
      </c>
      <c r="CV48" s="42">
        <f t="shared" si="20"/>
        <v>5.38</v>
      </c>
      <c r="CW48" s="42">
        <f t="shared" si="20"/>
        <v>5.4300000000000006</v>
      </c>
      <c r="CX48" s="42">
        <f t="shared" si="20"/>
        <v>5.56</v>
      </c>
      <c r="CY48" s="42">
        <f t="shared" si="20"/>
        <v>5.73</v>
      </c>
      <c r="CZ48" s="42">
        <f t="shared" si="20"/>
        <v>5.92</v>
      </c>
      <c r="DA48" s="42">
        <f t="shared" si="20"/>
        <v>6.0600000000000005</v>
      </c>
    </row>
    <row r="49" spans="2:105" x14ac:dyDescent="0.2">
      <c r="B49" t="s">
        <v>13</v>
      </c>
      <c r="E49" s="42">
        <f t="shared" ref="E49:AJ49" si="21">IF(ISNUMBER(FIND("R",$B$16)),(E23-E4)^2^0.5,(E22-E4)^2^0.5)</f>
        <v>3.65</v>
      </c>
      <c r="F49" s="42">
        <f t="shared" si="21"/>
        <v>2.6300000000000003</v>
      </c>
      <c r="G49" s="42">
        <f t="shared" si="21"/>
        <v>1.5499999999999998</v>
      </c>
      <c r="H49" s="42">
        <f t="shared" si="21"/>
        <v>0.53000000000000025</v>
      </c>
      <c r="I49" s="42">
        <f t="shared" si="21"/>
        <v>0.33000000000000007</v>
      </c>
      <c r="J49" s="42">
        <f t="shared" si="21"/>
        <v>0.98000000000000043</v>
      </c>
      <c r="K49" s="42">
        <f t="shared" si="21"/>
        <v>1.3899999999999997</v>
      </c>
      <c r="L49" s="42">
        <f t="shared" si="21"/>
        <v>1.54</v>
      </c>
      <c r="M49" s="42">
        <f t="shared" si="21"/>
        <v>1.48</v>
      </c>
      <c r="N49" s="42">
        <f t="shared" si="21"/>
        <v>1.2199999999999998</v>
      </c>
      <c r="O49" s="42">
        <f t="shared" si="21"/>
        <v>0.83999999999999986</v>
      </c>
      <c r="P49" s="42">
        <f t="shared" si="21"/>
        <v>0.37</v>
      </c>
      <c r="Q49" s="42">
        <f t="shared" si="21"/>
        <v>0.14899999999999999</v>
      </c>
      <c r="R49" s="42">
        <f t="shared" si="21"/>
        <v>0.69000000000000006</v>
      </c>
      <c r="S49" s="42">
        <f t="shared" si="21"/>
        <v>1.2199999999999998</v>
      </c>
      <c r="T49" s="42">
        <f t="shared" si="21"/>
        <v>1.7199999999999998</v>
      </c>
      <c r="U49" s="42">
        <f t="shared" si="21"/>
        <v>2.17</v>
      </c>
      <c r="V49" s="42">
        <f t="shared" si="21"/>
        <v>2.56</v>
      </c>
      <c r="W49" s="42">
        <f t="shared" si="21"/>
        <v>2.91</v>
      </c>
      <c r="X49" s="42">
        <f t="shared" si="21"/>
        <v>3.2</v>
      </c>
      <c r="Y49" s="42">
        <f t="shared" si="21"/>
        <v>3.45</v>
      </c>
      <c r="Z49" s="42">
        <f t="shared" si="21"/>
        <v>3.6800000000000006</v>
      </c>
      <c r="AA49" s="42">
        <f t="shared" si="21"/>
        <v>3.87</v>
      </c>
      <c r="AB49" s="42">
        <f t="shared" si="21"/>
        <v>4.0500000000000007</v>
      </c>
      <c r="AC49" s="42">
        <f t="shared" si="21"/>
        <v>4.22</v>
      </c>
      <c r="AD49" s="42">
        <f t="shared" si="21"/>
        <v>4.4000000000000004</v>
      </c>
      <c r="AE49" s="42">
        <f t="shared" si="21"/>
        <v>4.57</v>
      </c>
      <c r="AF49" s="42">
        <f t="shared" si="21"/>
        <v>4.76</v>
      </c>
      <c r="AG49" s="42">
        <f t="shared" si="21"/>
        <v>4.93</v>
      </c>
      <c r="AH49" s="42">
        <f t="shared" si="21"/>
        <v>5.1100000000000003</v>
      </c>
      <c r="AI49" s="42">
        <f t="shared" si="21"/>
        <v>5.2700000000000005</v>
      </c>
      <c r="AJ49" s="42">
        <f t="shared" si="21"/>
        <v>5.4300000000000006</v>
      </c>
      <c r="AK49" s="42">
        <f t="shared" ref="AK49:BP49" si="22">IF(ISNUMBER(FIND("R",$B$16)),(AK23-AK4)^2^0.5,(AK22-AK4)^2^0.5)</f>
        <v>5.5699999999999994</v>
      </c>
      <c r="AL49" s="42">
        <f t="shared" si="22"/>
        <v>5.69</v>
      </c>
      <c r="AM49" s="42">
        <f t="shared" si="22"/>
        <v>5.74</v>
      </c>
      <c r="AN49" s="42">
        <f t="shared" si="22"/>
        <v>5.8100000000000005</v>
      </c>
      <c r="AO49" s="42">
        <f t="shared" si="22"/>
        <v>5.8599999999999994</v>
      </c>
      <c r="AP49" s="42">
        <f t="shared" si="22"/>
        <v>5.8900000000000006</v>
      </c>
      <c r="AQ49" s="42">
        <f t="shared" si="22"/>
        <v>5.9099999999999993</v>
      </c>
      <c r="AR49" s="42">
        <f t="shared" si="22"/>
        <v>5.92</v>
      </c>
      <c r="AS49" s="42">
        <f t="shared" si="22"/>
        <v>5.839999999999999</v>
      </c>
      <c r="AT49" s="42">
        <f t="shared" si="22"/>
        <v>5.7600000000000007</v>
      </c>
      <c r="AU49" s="42">
        <f t="shared" si="22"/>
        <v>5.6999999999999993</v>
      </c>
      <c r="AV49" s="42">
        <f t="shared" si="22"/>
        <v>5.660000000000001</v>
      </c>
      <c r="AW49" s="42">
        <f t="shared" si="22"/>
        <v>5.4700000000000006</v>
      </c>
      <c r="AX49" s="42">
        <f t="shared" si="22"/>
        <v>5.2199999999999989</v>
      </c>
      <c r="AY49" s="42">
        <f t="shared" si="22"/>
        <v>4.93</v>
      </c>
      <c r="AZ49" s="42">
        <f t="shared" si="22"/>
        <v>4.42</v>
      </c>
      <c r="BA49" s="42">
        <f t="shared" si="22"/>
        <v>3.8100000000000005</v>
      </c>
      <c r="BB49" s="42">
        <f t="shared" si="22"/>
        <v>2.9999999999999991</v>
      </c>
      <c r="BC49" s="42">
        <f t="shared" si="22"/>
        <v>1.9600000000000009</v>
      </c>
      <c r="BD49" s="42">
        <f t="shared" si="22"/>
        <v>0.69000000000000039</v>
      </c>
      <c r="BE49" s="42">
        <f t="shared" si="22"/>
        <v>0.80999999999999961</v>
      </c>
      <c r="BF49" s="42">
        <f t="shared" si="22"/>
        <v>2.4999999999999996</v>
      </c>
      <c r="BG49" s="42">
        <f t="shared" si="22"/>
        <v>4.29</v>
      </c>
      <c r="BH49" s="42">
        <f t="shared" si="22"/>
        <v>6.11</v>
      </c>
      <c r="BI49" s="42">
        <f t="shared" si="22"/>
        <v>7.82</v>
      </c>
      <c r="BJ49" s="42">
        <f t="shared" si="22"/>
        <v>9.33</v>
      </c>
      <c r="BK49" s="42">
        <f t="shared" si="22"/>
        <v>10.5</v>
      </c>
      <c r="BL49" s="42">
        <f t="shared" si="22"/>
        <v>11.33</v>
      </c>
      <c r="BM49" s="42">
        <f t="shared" si="22"/>
        <v>11.680000000000001</v>
      </c>
      <c r="BN49" s="42">
        <f t="shared" si="22"/>
        <v>11.520000000000001</v>
      </c>
      <c r="BO49" s="42">
        <f t="shared" si="22"/>
        <v>11</v>
      </c>
      <c r="BP49" s="42">
        <f t="shared" si="22"/>
        <v>10.029999999999999</v>
      </c>
      <c r="BQ49" s="42">
        <f t="shared" ref="BQ49:DA49" si="23">IF(ISNUMBER(FIND("R",$B$16)),(BQ23-BQ4)^2^0.5,(BQ22-BQ4)^2^0.5)</f>
        <v>8.93</v>
      </c>
      <c r="BR49" s="42">
        <f t="shared" si="23"/>
        <v>7.59</v>
      </c>
      <c r="BS49" s="42">
        <f t="shared" si="23"/>
        <v>6.2100000000000009</v>
      </c>
      <c r="BT49" s="42">
        <f t="shared" si="23"/>
        <v>4.93</v>
      </c>
      <c r="BU49" s="42">
        <f t="shared" si="23"/>
        <v>3.7300000000000004</v>
      </c>
      <c r="BV49" s="42">
        <f t="shared" si="23"/>
        <v>2.6399999999999997</v>
      </c>
      <c r="BW49" s="42">
        <f t="shared" si="23"/>
        <v>1.7199999999999998</v>
      </c>
      <c r="BX49" s="42">
        <f t="shared" si="23"/>
        <v>0.92999999999999972</v>
      </c>
      <c r="BY49" s="42">
        <f t="shared" si="23"/>
        <v>0.26000000000000068</v>
      </c>
      <c r="BZ49" s="42">
        <f t="shared" si="23"/>
        <v>0.33000000000000007</v>
      </c>
      <c r="CA49" s="42">
        <f t="shared" si="23"/>
        <v>0.87000000000000011</v>
      </c>
      <c r="CB49" s="42">
        <f t="shared" si="23"/>
        <v>1.3599999999999999</v>
      </c>
      <c r="CC49" s="42">
        <f t="shared" si="23"/>
        <v>1.8299999999999998</v>
      </c>
      <c r="CD49" s="42">
        <f t="shared" si="23"/>
        <v>2.2200000000000002</v>
      </c>
      <c r="CE49" s="42">
        <f t="shared" si="23"/>
        <v>2.5700000000000003</v>
      </c>
      <c r="CF49" s="42">
        <f t="shared" si="23"/>
        <v>2.8129999999999997</v>
      </c>
      <c r="CG49" s="42">
        <f t="shared" si="23"/>
        <v>2.96</v>
      </c>
      <c r="CH49" s="42">
        <f t="shared" si="23"/>
        <v>2.99</v>
      </c>
      <c r="CI49" s="42">
        <f t="shared" si="23"/>
        <v>2.9099999999999997</v>
      </c>
      <c r="CJ49" s="42">
        <f t="shared" si="23"/>
        <v>2.7309999999999999</v>
      </c>
      <c r="CK49" s="42">
        <f t="shared" si="23"/>
        <v>2.4699999999999998</v>
      </c>
      <c r="CL49" s="42">
        <f t="shared" si="23"/>
        <v>2.1799999999999997</v>
      </c>
      <c r="CM49" s="42">
        <f t="shared" si="23"/>
        <v>1.9000000000000001</v>
      </c>
      <c r="CN49" s="42">
        <f t="shared" si="23"/>
        <v>1.66</v>
      </c>
      <c r="CO49" s="42">
        <f t="shared" si="23"/>
        <v>1.51</v>
      </c>
      <c r="CP49" s="42">
        <f t="shared" si="23"/>
        <v>1.48</v>
      </c>
      <c r="CQ49" s="42">
        <f t="shared" si="23"/>
        <v>1.56</v>
      </c>
      <c r="CR49" s="42">
        <f t="shared" si="23"/>
        <v>1.7343</v>
      </c>
      <c r="CS49" s="42">
        <f t="shared" si="23"/>
        <v>1.98</v>
      </c>
      <c r="CT49" s="42">
        <f t="shared" si="23"/>
        <v>2.2400000000000002</v>
      </c>
      <c r="CU49" s="42">
        <f t="shared" si="23"/>
        <v>2.4700000000000002</v>
      </c>
      <c r="CV49" s="42">
        <f t="shared" si="23"/>
        <v>2.59</v>
      </c>
      <c r="CW49" s="42">
        <f t="shared" si="23"/>
        <v>2.58</v>
      </c>
      <c r="CX49" s="42">
        <f t="shared" si="23"/>
        <v>2.3899999999999997</v>
      </c>
      <c r="CY49" s="42">
        <f t="shared" si="23"/>
        <v>2.02</v>
      </c>
      <c r="CZ49" s="42">
        <f t="shared" si="23"/>
        <v>1.48</v>
      </c>
      <c r="DA49" s="42">
        <f t="shared" si="23"/>
        <v>0.78999999999999959</v>
      </c>
    </row>
    <row r="50" spans="2:105" x14ac:dyDescent="0.2">
      <c r="B50" t="s">
        <v>8</v>
      </c>
      <c r="E50" s="42">
        <f t="shared" ref="E50:AJ50" si="24">IF(ISNUMBER(FIND("R",$B$16)),(E24-E5)^2^0.5,(E25-E5)^2^0.5)</f>
        <v>1.29</v>
      </c>
      <c r="F50" s="42">
        <f t="shared" si="24"/>
        <v>1.51</v>
      </c>
      <c r="G50" s="42">
        <f t="shared" si="24"/>
        <v>1.69</v>
      </c>
      <c r="H50" s="42">
        <f t="shared" si="24"/>
        <v>1.84</v>
      </c>
      <c r="I50" s="42">
        <f t="shared" si="24"/>
        <v>1.94</v>
      </c>
      <c r="J50" s="42">
        <f t="shared" si="24"/>
        <v>1.99</v>
      </c>
      <c r="K50" s="42">
        <f t="shared" si="24"/>
        <v>2.0099999999999998</v>
      </c>
      <c r="L50" s="42">
        <f t="shared" si="24"/>
        <v>1.99</v>
      </c>
      <c r="M50" s="42">
        <f t="shared" si="24"/>
        <v>1.93</v>
      </c>
      <c r="N50" s="42">
        <f t="shared" si="24"/>
        <v>1.8499999999999999</v>
      </c>
      <c r="O50" s="42">
        <f t="shared" si="24"/>
        <v>1.73</v>
      </c>
      <c r="P50" s="42">
        <f t="shared" si="24"/>
        <v>1.6100000000000003</v>
      </c>
      <c r="Q50" s="42">
        <f t="shared" si="24"/>
        <v>1.4800000000000004</v>
      </c>
      <c r="R50" s="42">
        <f t="shared" si="24"/>
        <v>1.3299999999999996</v>
      </c>
      <c r="S50" s="42">
        <f t="shared" si="24"/>
        <v>1.19</v>
      </c>
      <c r="T50" s="42">
        <f t="shared" si="24"/>
        <v>1.0399999999999996</v>
      </c>
      <c r="U50" s="42">
        <f t="shared" si="24"/>
        <v>0.89000000000000012</v>
      </c>
      <c r="V50" s="42">
        <f t="shared" si="24"/>
        <v>0.75</v>
      </c>
      <c r="W50" s="42">
        <f t="shared" si="24"/>
        <v>0.5900000000000003</v>
      </c>
      <c r="X50" s="42">
        <f t="shared" si="24"/>
        <v>0.44000000000000039</v>
      </c>
      <c r="Y50" s="42">
        <f t="shared" si="24"/>
        <v>0.26999999999999957</v>
      </c>
      <c r="Z50" s="42">
        <f t="shared" si="24"/>
        <v>0.10999999999999988</v>
      </c>
      <c r="AA50" s="42">
        <f t="shared" si="24"/>
        <v>4.9999999999999822E-2</v>
      </c>
      <c r="AB50" s="42">
        <f t="shared" si="24"/>
        <v>0.21999999999999975</v>
      </c>
      <c r="AC50" s="42">
        <f t="shared" si="24"/>
        <v>0.39000000000000012</v>
      </c>
      <c r="AD50" s="42">
        <f t="shared" si="24"/>
        <v>0.56000000000000005</v>
      </c>
      <c r="AE50" s="42">
        <f t="shared" si="24"/>
        <v>0.72</v>
      </c>
      <c r="AF50" s="42">
        <f t="shared" si="24"/>
        <v>0.89000000000000012</v>
      </c>
      <c r="AG50" s="42">
        <f t="shared" si="24"/>
        <v>1.05</v>
      </c>
      <c r="AH50" s="42">
        <f t="shared" si="24"/>
        <v>1.2000000000000002</v>
      </c>
      <c r="AI50" s="42">
        <f t="shared" si="24"/>
        <v>1.3600000000000003</v>
      </c>
      <c r="AJ50" s="42">
        <f t="shared" si="24"/>
        <v>1.5</v>
      </c>
      <c r="AK50" s="42">
        <f t="shared" ref="AK50:BP50" si="25">IF(ISNUMBER(FIND("R",$B$16)),(AK24-AK5)^2^0.5,(AK25-AK5)^2^0.5)</f>
        <v>1.64</v>
      </c>
      <c r="AL50" s="42">
        <f t="shared" si="25"/>
        <v>1.7699999999999998</v>
      </c>
      <c r="AM50" s="42">
        <f t="shared" si="25"/>
        <v>1.91</v>
      </c>
      <c r="AN50" s="42">
        <f t="shared" si="25"/>
        <v>2.04</v>
      </c>
      <c r="AO50" s="42">
        <f t="shared" si="25"/>
        <v>2.19</v>
      </c>
      <c r="AP50" s="42">
        <f t="shared" si="25"/>
        <v>2.3359999999999999</v>
      </c>
      <c r="AQ50" s="42">
        <f t="shared" si="25"/>
        <v>2.492</v>
      </c>
      <c r="AR50" s="42">
        <f t="shared" si="25"/>
        <v>2.66</v>
      </c>
      <c r="AS50" s="42">
        <f t="shared" si="25"/>
        <v>2.8473000000000002</v>
      </c>
      <c r="AT50" s="42">
        <f t="shared" si="25"/>
        <v>3.0369999999999999</v>
      </c>
      <c r="AU50" s="42">
        <f t="shared" si="25"/>
        <v>3.2559999999999998</v>
      </c>
      <c r="AV50" s="42">
        <f t="shared" si="25"/>
        <v>3.4770000000000003</v>
      </c>
      <c r="AW50" s="42">
        <f t="shared" si="25"/>
        <v>3.7</v>
      </c>
      <c r="AX50" s="42">
        <f t="shared" si="25"/>
        <v>3.93</v>
      </c>
      <c r="AY50" s="42">
        <f t="shared" si="25"/>
        <v>4.16</v>
      </c>
      <c r="AZ50" s="42">
        <f t="shared" si="25"/>
        <v>4.37</v>
      </c>
      <c r="BA50" s="42">
        <f t="shared" si="25"/>
        <v>4.58</v>
      </c>
      <c r="BB50" s="42">
        <f t="shared" si="25"/>
        <v>4.7699999999999996</v>
      </c>
      <c r="BC50" s="42">
        <f t="shared" si="25"/>
        <v>4.9400000000000004</v>
      </c>
      <c r="BD50" s="42">
        <f t="shared" si="25"/>
        <v>5.0999999999999996</v>
      </c>
      <c r="BE50" s="42">
        <f t="shared" si="25"/>
        <v>5.2299999999999995</v>
      </c>
      <c r="BF50" s="42">
        <f t="shared" si="25"/>
        <v>5.35</v>
      </c>
      <c r="BG50" s="42">
        <f t="shared" si="25"/>
        <v>5.46</v>
      </c>
      <c r="BH50" s="42">
        <f t="shared" si="25"/>
        <v>5.55</v>
      </c>
      <c r="BI50" s="42">
        <f t="shared" si="25"/>
        <v>5.6400000000000006</v>
      </c>
      <c r="BJ50" s="42">
        <f t="shared" si="25"/>
        <v>5.73</v>
      </c>
      <c r="BK50" s="42">
        <f t="shared" si="25"/>
        <v>5.8</v>
      </c>
      <c r="BL50" s="42">
        <f t="shared" si="25"/>
        <v>5.85</v>
      </c>
      <c r="BM50" s="42">
        <f t="shared" si="25"/>
        <v>5.8900000000000006</v>
      </c>
      <c r="BN50" s="42">
        <f t="shared" si="25"/>
        <v>5.91</v>
      </c>
      <c r="BO50" s="42">
        <f t="shared" si="25"/>
        <v>5.8900000000000006</v>
      </c>
      <c r="BP50" s="42">
        <f t="shared" si="25"/>
        <v>5.84</v>
      </c>
      <c r="BQ50" s="42">
        <f t="shared" ref="BQ50:DA50" si="26">IF(ISNUMBER(FIND("R",$B$16)),(BQ24-BQ5)^2^0.5,(BQ25-BQ5)^2^0.5)</f>
        <v>5.76</v>
      </c>
      <c r="BR50" s="42">
        <f t="shared" si="26"/>
        <v>5.64</v>
      </c>
      <c r="BS50" s="42">
        <f t="shared" si="26"/>
        <v>5.5</v>
      </c>
      <c r="BT50" s="42">
        <f t="shared" si="26"/>
        <v>5.32</v>
      </c>
      <c r="BU50" s="42">
        <f t="shared" si="26"/>
        <v>5.1100000000000003</v>
      </c>
      <c r="BV50" s="42">
        <f t="shared" si="26"/>
        <v>4.88</v>
      </c>
      <c r="BW50" s="42">
        <f t="shared" si="26"/>
        <v>4.63</v>
      </c>
      <c r="BX50" s="42">
        <f t="shared" si="26"/>
        <v>4.37</v>
      </c>
      <c r="BY50" s="42">
        <f t="shared" si="26"/>
        <v>4.09</v>
      </c>
      <c r="BZ50" s="42">
        <f t="shared" si="26"/>
        <v>3.81</v>
      </c>
      <c r="CA50" s="42">
        <f t="shared" si="26"/>
        <v>3.54</v>
      </c>
      <c r="CB50" s="42">
        <f t="shared" si="26"/>
        <v>3.26</v>
      </c>
      <c r="CC50" s="42">
        <f t="shared" si="26"/>
        <v>2.99</v>
      </c>
      <c r="CD50" s="42">
        <f t="shared" si="26"/>
        <v>2.73</v>
      </c>
      <c r="CE50" s="42">
        <f t="shared" si="26"/>
        <v>2.4900000000000002</v>
      </c>
      <c r="CF50" s="42">
        <f t="shared" si="26"/>
        <v>2.2599999999999998</v>
      </c>
      <c r="CG50" s="42">
        <f t="shared" si="26"/>
        <v>2.06</v>
      </c>
      <c r="CH50" s="42">
        <f t="shared" si="26"/>
        <v>1.8739999999999999</v>
      </c>
      <c r="CI50" s="42">
        <f t="shared" si="26"/>
        <v>1.72</v>
      </c>
      <c r="CJ50" s="42">
        <f t="shared" si="26"/>
        <v>1.58</v>
      </c>
      <c r="CK50" s="42">
        <f t="shared" si="26"/>
        <v>1.4599999999999997</v>
      </c>
      <c r="CL50" s="42">
        <f t="shared" si="26"/>
        <v>1.3599999999999999</v>
      </c>
      <c r="CM50" s="42">
        <f t="shared" si="26"/>
        <v>1.27</v>
      </c>
      <c r="CN50" s="42">
        <f t="shared" si="26"/>
        <v>1.18</v>
      </c>
      <c r="CO50" s="42">
        <f t="shared" si="26"/>
        <v>1.1099999999999999</v>
      </c>
      <c r="CP50" s="42">
        <f t="shared" si="26"/>
        <v>1.02</v>
      </c>
      <c r="CQ50" s="42">
        <f t="shared" si="26"/>
        <v>0.90999999999999992</v>
      </c>
      <c r="CR50" s="42">
        <f t="shared" si="26"/>
        <v>0.79</v>
      </c>
      <c r="CS50" s="42">
        <f t="shared" si="26"/>
        <v>0.64999999999999991</v>
      </c>
      <c r="CT50" s="42">
        <f t="shared" si="26"/>
        <v>0.4900000000000001</v>
      </c>
      <c r="CU50" s="42">
        <f t="shared" si="26"/>
        <v>0.29999999999999993</v>
      </c>
      <c r="CV50" s="42">
        <f t="shared" si="26"/>
        <v>8.9999999999999969E-2</v>
      </c>
      <c r="CW50" s="42">
        <f t="shared" si="26"/>
        <v>0.14000000000000001</v>
      </c>
      <c r="CX50" s="42">
        <f t="shared" si="26"/>
        <v>0.38000000000000012</v>
      </c>
      <c r="CY50" s="42">
        <f t="shared" si="26"/>
        <v>0.61</v>
      </c>
      <c r="CZ50" s="42">
        <f t="shared" si="26"/>
        <v>0.85</v>
      </c>
      <c r="DA50" s="42">
        <f t="shared" si="26"/>
        <v>1.08</v>
      </c>
    </row>
    <row r="51" spans="2:105" x14ac:dyDescent="0.2">
      <c r="B51" t="s">
        <v>7</v>
      </c>
      <c r="E51" s="42">
        <f t="shared" ref="E51:AJ51" si="27">IF(ISNUMBER(FIND("R",$B$16)),(E25-E5)^2^0.5,(E24-E5)^2^0.5)</f>
        <v>5.4799999999999995</v>
      </c>
      <c r="F51" s="42">
        <f t="shared" si="27"/>
        <v>5.81</v>
      </c>
      <c r="G51" s="42">
        <f t="shared" si="27"/>
        <v>6.13</v>
      </c>
      <c r="H51" s="42">
        <f t="shared" si="27"/>
        <v>6.43</v>
      </c>
      <c r="I51" s="42">
        <f t="shared" si="27"/>
        <v>6.7</v>
      </c>
      <c r="J51" s="42">
        <f t="shared" si="27"/>
        <v>6.9399999999999995</v>
      </c>
      <c r="K51" s="42">
        <f t="shared" si="27"/>
        <v>7.14</v>
      </c>
      <c r="L51" s="42">
        <f t="shared" si="27"/>
        <v>7.3100000000000005</v>
      </c>
      <c r="M51" s="42">
        <f t="shared" si="27"/>
        <v>7.4399999999999995</v>
      </c>
      <c r="N51" s="42">
        <f t="shared" si="27"/>
        <v>7.5299999999999994</v>
      </c>
      <c r="O51" s="42">
        <f t="shared" si="27"/>
        <v>7.57</v>
      </c>
      <c r="P51" s="42">
        <f t="shared" si="27"/>
        <v>7.58</v>
      </c>
      <c r="Q51" s="42">
        <f t="shared" si="27"/>
        <v>7.5500000000000007</v>
      </c>
      <c r="R51" s="42">
        <f t="shared" si="27"/>
        <v>7.47</v>
      </c>
      <c r="S51" s="42">
        <f t="shared" si="27"/>
        <v>7.3599999999999994</v>
      </c>
      <c r="T51" s="42">
        <f t="shared" si="27"/>
        <v>7.1999999999999993</v>
      </c>
      <c r="U51" s="42">
        <f t="shared" si="27"/>
        <v>7.01</v>
      </c>
      <c r="V51" s="42">
        <f t="shared" si="27"/>
        <v>6.7799999999999994</v>
      </c>
      <c r="W51" s="42">
        <f t="shared" si="27"/>
        <v>6.51</v>
      </c>
      <c r="X51" s="42">
        <f t="shared" si="27"/>
        <v>6.2200000000000006</v>
      </c>
      <c r="Y51" s="42">
        <f t="shared" si="27"/>
        <v>5.9</v>
      </c>
      <c r="Z51" s="42">
        <f t="shared" si="27"/>
        <v>5.56</v>
      </c>
      <c r="AA51" s="42">
        <f t="shared" si="27"/>
        <v>5.2200000000000006</v>
      </c>
      <c r="AB51" s="42">
        <f t="shared" si="27"/>
        <v>4.8499999999999996</v>
      </c>
      <c r="AC51" s="42">
        <f t="shared" si="27"/>
        <v>4.49</v>
      </c>
      <c r="AD51" s="42">
        <f t="shared" si="27"/>
        <v>4.1399999999999997</v>
      </c>
      <c r="AE51" s="42">
        <f t="shared" si="27"/>
        <v>3.79</v>
      </c>
      <c r="AF51" s="42">
        <f t="shared" si="27"/>
        <v>3.46</v>
      </c>
      <c r="AG51" s="42">
        <f t="shared" si="27"/>
        <v>3.16</v>
      </c>
      <c r="AH51" s="42">
        <f t="shared" si="27"/>
        <v>2.88</v>
      </c>
      <c r="AI51" s="42">
        <f t="shared" si="27"/>
        <v>2.62</v>
      </c>
      <c r="AJ51" s="42">
        <f t="shared" si="27"/>
        <v>2.4</v>
      </c>
      <c r="AK51" s="42">
        <f t="shared" ref="AK51:BP51" si="28">IF(ISNUMBER(FIND("R",$B$16)),(AK25-AK5)^2^0.5,(AK24-AK5)^2^0.5)</f>
        <v>2.2199999999999998</v>
      </c>
      <c r="AL51" s="42">
        <f t="shared" si="28"/>
        <v>2.08</v>
      </c>
      <c r="AM51" s="42">
        <f t="shared" si="28"/>
        <v>1.97</v>
      </c>
      <c r="AN51" s="42">
        <f t="shared" si="28"/>
        <v>1.89</v>
      </c>
      <c r="AO51" s="42">
        <f t="shared" si="28"/>
        <v>1.83</v>
      </c>
      <c r="AP51" s="42">
        <f t="shared" si="28"/>
        <v>1.804</v>
      </c>
      <c r="AQ51" s="42">
        <f t="shared" si="28"/>
        <v>1.778</v>
      </c>
      <c r="AR51" s="42">
        <f t="shared" si="28"/>
        <v>1.77</v>
      </c>
      <c r="AS51" s="42">
        <f t="shared" si="28"/>
        <v>1.7526999999999999</v>
      </c>
      <c r="AT51" s="42">
        <f t="shared" si="28"/>
        <v>1.7230000000000001</v>
      </c>
      <c r="AU51" s="42">
        <f t="shared" si="28"/>
        <v>1.6739999999999999</v>
      </c>
      <c r="AV51" s="42">
        <f t="shared" si="28"/>
        <v>1.603</v>
      </c>
      <c r="AW51" s="42">
        <f t="shared" si="28"/>
        <v>1.5099999999999998</v>
      </c>
      <c r="AX51" s="42">
        <f t="shared" si="28"/>
        <v>1.37</v>
      </c>
      <c r="AY51" s="42">
        <f t="shared" si="28"/>
        <v>1.2</v>
      </c>
      <c r="AZ51" s="42">
        <f t="shared" si="28"/>
        <v>1</v>
      </c>
      <c r="BA51" s="42">
        <f t="shared" si="28"/>
        <v>0.77000000000000013</v>
      </c>
      <c r="BB51" s="42">
        <f t="shared" si="28"/>
        <v>0.51</v>
      </c>
      <c r="BC51" s="42">
        <f t="shared" si="28"/>
        <v>0.25</v>
      </c>
      <c r="BD51" s="42">
        <f t="shared" si="28"/>
        <v>3.0000000000000027E-2</v>
      </c>
      <c r="BE51" s="42">
        <f t="shared" si="28"/>
        <v>0.30999999999999983</v>
      </c>
      <c r="BF51" s="42">
        <f t="shared" si="28"/>
        <v>0.56999999999999984</v>
      </c>
      <c r="BG51" s="42">
        <f t="shared" si="28"/>
        <v>0.80999999999999983</v>
      </c>
      <c r="BH51" s="42">
        <f t="shared" si="28"/>
        <v>1.02</v>
      </c>
      <c r="BI51" s="42">
        <f t="shared" si="28"/>
        <v>1.19</v>
      </c>
      <c r="BJ51" s="42">
        <f t="shared" si="28"/>
        <v>1.32</v>
      </c>
      <c r="BK51" s="42">
        <f t="shared" si="28"/>
        <v>1.39</v>
      </c>
      <c r="BL51" s="42">
        <f t="shared" si="28"/>
        <v>1.4100000000000001</v>
      </c>
      <c r="BM51" s="42">
        <f t="shared" si="28"/>
        <v>1.3900000000000001</v>
      </c>
      <c r="BN51" s="42">
        <f t="shared" si="28"/>
        <v>1.3199999999999998</v>
      </c>
      <c r="BO51" s="42">
        <f t="shared" si="28"/>
        <v>1.21</v>
      </c>
      <c r="BP51" s="42">
        <f t="shared" si="28"/>
        <v>1.0699999999999998</v>
      </c>
      <c r="BQ51" s="42">
        <f t="shared" ref="BQ51:DA51" si="29">IF(ISNUMBER(FIND("R",$B$16)),(BQ25-BQ5)^2^0.5,(BQ24-BQ5)^2^0.5)</f>
        <v>0.89999999999999991</v>
      </c>
      <c r="BR51" s="42">
        <f t="shared" si="29"/>
        <v>0.71</v>
      </c>
      <c r="BS51" s="42">
        <f t="shared" si="29"/>
        <v>0.53000000000000025</v>
      </c>
      <c r="BT51" s="42">
        <f t="shared" si="29"/>
        <v>0.33000000000000007</v>
      </c>
      <c r="BU51" s="42">
        <f t="shared" si="29"/>
        <v>0.14000000000000012</v>
      </c>
      <c r="BV51" s="42">
        <f t="shared" si="29"/>
        <v>5.0000000000000266E-2</v>
      </c>
      <c r="BW51" s="42">
        <f t="shared" si="29"/>
        <v>0.2200000000000002</v>
      </c>
      <c r="BX51" s="42">
        <f t="shared" si="29"/>
        <v>0.39000000000000012</v>
      </c>
      <c r="BY51" s="42">
        <f t="shared" si="29"/>
        <v>0.56000000000000005</v>
      </c>
      <c r="BZ51" s="42">
        <f t="shared" si="29"/>
        <v>0.71</v>
      </c>
      <c r="CA51" s="42">
        <f t="shared" si="29"/>
        <v>0.83999999999999986</v>
      </c>
      <c r="CB51" s="42">
        <f t="shared" si="29"/>
        <v>0.97999999999999976</v>
      </c>
      <c r="CC51" s="42">
        <f t="shared" si="29"/>
        <v>1.0900000000000001</v>
      </c>
      <c r="CD51" s="42">
        <f t="shared" si="29"/>
        <v>1.1999999999999997</v>
      </c>
      <c r="CE51" s="42">
        <f t="shared" si="29"/>
        <v>1.29</v>
      </c>
      <c r="CF51" s="42">
        <f t="shared" si="29"/>
        <v>1.37</v>
      </c>
      <c r="CG51" s="42">
        <f t="shared" si="29"/>
        <v>1.44</v>
      </c>
      <c r="CH51" s="42">
        <f t="shared" si="29"/>
        <v>1.496</v>
      </c>
      <c r="CI51" s="42">
        <f t="shared" si="29"/>
        <v>1.54</v>
      </c>
      <c r="CJ51" s="42">
        <f t="shared" si="29"/>
        <v>1.5699999999999998</v>
      </c>
      <c r="CK51" s="42">
        <f t="shared" si="29"/>
        <v>1.61</v>
      </c>
      <c r="CL51" s="42">
        <f t="shared" si="29"/>
        <v>1.63</v>
      </c>
      <c r="CM51" s="42">
        <f t="shared" si="29"/>
        <v>1.65</v>
      </c>
      <c r="CN51" s="42">
        <f t="shared" si="29"/>
        <v>1.69</v>
      </c>
      <c r="CO51" s="42">
        <f t="shared" si="29"/>
        <v>1.72</v>
      </c>
      <c r="CP51" s="42">
        <f t="shared" si="29"/>
        <v>1.77</v>
      </c>
      <c r="CQ51" s="42">
        <f t="shared" si="29"/>
        <v>1.85</v>
      </c>
      <c r="CR51" s="42">
        <f t="shared" si="29"/>
        <v>1.94</v>
      </c>
      <c r="CS51" s="42">
        <f t="shared" si="29"/>
        <v>2.06</v>
      </c>
      <c r="CT51" s="42">
        <f t="shared" si="29"/>
        <v>2.21</v>
      </c>
      <c r="CU51" s="42">
        <f t="shared" si="29"/>
        <v>2.39</v>
      </c>
      <c r="CV51" s="42">
        <f t="shared" si="29"/>
        <v>2.59</v>
      </c>
      <c r="CW51" s="42">
        <f t="shared" si="29"/>
        <v>2.8200000000000003</v>
      </c>
      <c r="CX51" s="42">
        <f t="shared" si="29"/>
        <v>3.08</v>
      </c>
      <c r="CY51" s="42">
        <f t="shared" si="29"/>
        <v>3.35</v>
      </c>
      <c r="CZ51" s="42">
        <f t="shared" si="29"/>
        <v>3.64</v>
      </c>
      <c r="DA51" s="42">
        <f t="shared" si="29"/>
        <v>3.9299999999999997</v>
      </c>
    </row>
    <row r="52" spans="2:105" x14ac:dyDescent="0.2">
      <c r="B52" t="s">
        <v>10</v>
      </c>
      <c r="E52" s="42">
        <f t="shared" ref="E52:AJ52" si="30">IF(ISNUMBER(FIND("R",$B$16)),(E26-E6)^2^0.5,(E27-E6)^2^0.5)</f>
        <v>0.77</v>
      </c>
      <c r="F52" s="42">
        <f t="shared" si="30"/>
        <v>0.42000000000000004</v>
      </c>
      <c r="G52" s="42">
        <f t="shared" si="30"/>
        <v>8.0000000000000016E-2</v>
      </c>
      <c r="H52" s="42">
        <f t="shared" si="30"/>
        <v>0.252</v>
      </c>
      <c r="I52" s="42">
        <f t="shared" si="30"/>
        <v>0.56099999999999994</v>
      </c>
      <c r="J52" s="42">
        <f t="shared" si="30"/>
        <v>0.84</v>
      </c>
      <c r="K52" s="42">
        <f t="shared" si="30"/>
        <v>1.07</v>
      </c>
      <c r="L52" s="42">
        <f t="shared" si="30"/>
        <v>1.26</v>
      </c>
      <c r="M52" s="42">
        <f t="shared" si="30"/>
        <v>1.4100000000000001</v>
      </c>
      <c r="N52" s="42">
        <f t="shared" si="30"/>
        <v>1.5100000000000002</v>
      </c>
      <c r="O52" s="42">
        <f t="shared" si="30"/>
        <v>1.5700000000000003</v>
      </c>
      <c r="P52" s="42">
        <f t="shared" si="30"/>
        <v>1.5799999999999996</v>
      </c>
      <c r="Q52" s="42">
        <f t="shared" si="30"/>
        <v>1.5900000000000003</v>
      </c>
      <c r="R52" s="42">
        <f t="shared" si="30"/>
        <v>1.5699999999999998</v>
      </c>
      <c r="S52" s="42">
        <f t="shared" si="30"/>
        <v>1.54</v>
      </c>
      <c r="T52" s="42">
        <f t="shared" si="30"/>
        <v>1.5099999999999998</v>
      </c>
      <c r="U52" s="42">
        <f t="shared" si="30"/>
        <v>1.4799999999999995</v>
      </c>
      <c r="V52" s="42">
        <f t="shared" si="30"/>
        <v>1.4400000000000004</v>
      </c>
      <c r="W52" s="42">
        <f t="shared" si="30"/>
        <v>1.4000000000000004</v>
      </c>
      <c r="X52" s="42">
        <f t="shared" si="30"/>
        <v>1.37</v>
      </c>
      <c r="Y52" s="42">
        <f t="shared" si="30"/>
        <v>1.3500000000000005</v>
      </c>
      <c r="Z52" s="42">
        <f t="shared" si="30"/>
        <v>1.3200000000000003</v>
      </c>
      <c r="AA52" s="42">
        <f t="shared" si="30"/>
        <v>1.2999999999999998</v>
      </c>
      <c r="AB52" s="42">
        <f t="shared" si="30"/>
        <v>1.2799999999999998</v>
      </c>
      <c r="AC52" s="42">
        <f t="shared" si="30"/>
        <v>1.2700000000000005</v>
      </c>
      <c r="AD52" s="42">
        <f t="shared" si="30"/>
        <v>1.2499999999999996</v>
      </c>
      <c r="AE52" s="42">
        <f t="shared" si="30"/>
        <v>1.2500000000000004</v>
      </c>
      <c r="AF52" s="42">
        <f t="shared" si="30"/>
        <v>1.2400000000000002</v>
      </c>
      <c r="AG52" s="42">
        <f t="shared" si="30"/>
        <v>1.25</v>
      </c>
      <c r="AH52" s="42">
        <f t="shared" si="30"/>
        <v>1.2600000000000002</v>
      </c>
      <c r="AI52" s="42">
        <f t="shared" si="30"/>
        <v>1.2800000000000002</v>
      </c>
      <c r="AJ52" s="42">
        <f t="shared" si="30"/>
        <v>1.3199999999999998</v>
      </c>
      <c r="AK52" s="42">
        <f t="shared" ref="AK52:BP52" si="31">IF(ISNUMBER(FIND("R",$B$16)),(AK26-AK6)^2^0.5,(AK27-AK6)^2^0.5)</f>
        <v>1.3599999999999999</v>
      </c>
      <c r="AL52" s="42">
        <f t="shared" si="31"/>
        <v>1.4</v>
      </c>
      <c r="AM52" s="42">
        <f t="shared" si="31"/>
        <v>1.4499999999999997</v>
      </c>
      <c r="AN52" s="42">
        <f t="shared" si="31"/>
        <v>1.5099999999999998</v>
      </c>
      <c r="AO52" s="42">
        <f t="shared" si="31"/>
        <v>1.5500000000000003</v>
      </c>
      <c r="AP52" s="42">
        <f t="shared" si="31"/>
        <v>1.5700000000000003</v>
      </c>
      <c r="AQ52" s="42">
        <f t="shared" si="31"/>
        <v>1.5899999999999999</v>
      </c>
      <c r="AR52" s="42">
        <f t="shared" si="31"/>
        <v>1.57</v>
      </c>
      <c r="AS52" s="42">
        <f t="shared" si="31"/>
        <v>1.5200000000000002</v>
      </c>
      <c r="AT52" s="42">
        <f t="shared" si="31"/>
        <v>1.43</v>
      </c>
      <c r="AU52" s="42">
        <f t="shared" si="31"/>
        <v>1.3000000000000003</v>
      </c>
      <c r="AV52" s="42">
        <f t="shared" si="31"/>
        <v>1.1300000000000001</v>
      </c>
      <c r="AW52" s="42">
        <f t="shared" si="31"/>
        <v>0.93999999999999972</v>
      </c>
      <c r="AX52" s="42">
        <f t="shared" si="31"/>
        <v>0.69999999999999973</v>
      </c>
      <c r="AY52" s="42">
        <f t="shared" si="31"/>
        <v>0.43999999999999995</v>
      </c>
      <c r="AZ52" s="42">
        <f t="shared" si="31"/>
        <v>0.1399999999999999</v>
      </c>
      <c r="BA52" s="42">
        <f t="shared" si="31"/>
        <v>0.18999999999999995</v>
      </c>
      <c r="BB52" s="42">
        <f t="shared" si="31"/>
        <v>0.54</v>
      </c>
      <c r="BC52" s="42">
        <f t="shared" si="31"/>
        <v>0.90999999999999992</v>
      </c>
      <c r="BD52" s="42">
        <f t="shared" si="31"/>
        <v>1.29</v>
      </c>
      <c r="BE52" s="42">
        <f t="shared" si="31"/>
        <v>1.71</v>
      </c>
      <c r="BF52" s="42">
        <f t="shared" si="31"/>
        <v>2.13</v>
      </c>
      <c r="BG52" s="42">
        <f t="shared" si="31"/>
        <v>2.59</v>
      </c>
      <c r="BH52" s="42">
        <f t="shared" si="31"/>
        <v>3.05</v>
      </c>
      <c r="BI52" s="42">
        <f t="shared" si="31"/>
        <v>3.5300000000000002</v>
      </c>
      <c r="BJ52" s="42">
        <f t="shared" si="31"/>
        <v>4</v>
      </c>
      <c r="BK52" s="42">
        <f t="shared" si="31"/>
        <v>4.45</v>
      </c>
      <c r="BL52" s="42">
        <f t="shared" si="31"/>
        <v>4.8600000000000003</v>
      </c>
      <c r="BM52" s="42">
        <f t="shared" si="31"/>
        <v>5.23</v>
      </c>
      <c r="BN52" s="42">
        <f t="shared" si="31"/>
        <v>5.52</v>
      </c>
      <c r="BO52" s="42">
        <f t="shared" si="31"/>
        <v>5.7399999999999993</v>
      </c>
      <c r="BP52" s="42">
        <f t="shared" si="31"/>
        <v>5.88</v>
      </c>
      <c r="BQ52" s="42">
        <f t="shared" ref="BQ52:DA52" si="32">IF(ISNUMBER(FIND("R",$B$16)),(BQ26-BQ6)^2^0.5,(BQ27-BQ6)^2^0.5)</f>
        <v>5.92</v>
      </c>
      <c r="BR52" s="42">
        <f t="shared" si="32"/>
        <v>5.88</v>
      </c>
      <c r="BS52" s="42">
        <f t="shared" si="32"/>
        <v>5.7670000000000003</v>
      </c>
      <c r="BT52" s="42">
        <f t="shared" si="32"/>
        <v>5.5869999999999997</v>
      </c>
      <c r="BU52" s="42">
        <f t="shared" si="32"/>
        <v>5.3450000000000006</v>
      </c>
      <c r="BV52" s="42">
        <f t="shared" si="32"/>
        <v>5.0600000000000005</v>
      </c>
      <c r="BW52" s="42">
        <f t="shared" si="32"/>
        <v>4.76</v>
      </c>
      <c r="BX52" s="42">
        <f t="shared" si="32"/>
        <v>4.4399999999999995</v>
      </c>
      <c r="BY52" s="42">
        <f t="shared" si="32"/>
        <v>4.125</v>
      </c>
      <c r="BZ52" s="42">
        <f t="shared" si="32"/>
        <v>3.8232999999999997</v>
      </c>
      <c r="CA52" s="42">
        <f t="shared" si="32"/>
        <v>3.53</v>
      </c>
      <c r="CB52" s="42">
        <f t="shared" si="32"/>
        <v>3.28</v>
      </c>
      <c r="CC52" s="42">
        <f t="shared" si="32"/>
        <v>3.05</v>
      </c>
      <c r="CD52" s="42">
        <f t="shared" si="32"/>
        <v>2.86</v>
      </c>
      <c r="CE52" s="42">
        <f t="shared" si="32"/>
        <v>2.7</v>
      </c>
      <c r="CF52" s="42">
        <f t="shared" si="32"/>
        <v>2.57</v>
      </c>
      <c r="CG52" s="42">
        <f t="shared" si="32"/>
        <v>2.4700000000000002</v>
      </c>
      <c r="CH52" s="42">
        <f t="shared" si="32"/>
        <v>2.39</v>
      </c>
      <c r="CI52" s="42">
        <f t="shared" si="32"/>
        <v>2.3499999999999996</v>
      </c>
      <c r="CJ52" s="42">
        <f t="shared" si="32"/>
        <v>2.31</v>
      </c>
      <c r="CK52" s="42">
        <f t="shared" si="32"/>
        <v>2.2999999999999998</v>
      </c>
      <c r="CL52" s="42">
        <f t="shared" si="32"/>
        <v>2.29</v>
      </c>
      <c r="CM52" s="42">
        <f t="shared" si="32"/>
        <v>2.2999999999999998</v>
      </c>
      <c r="CN52" s="42">
        <f t="shared" si="32"/>
        <v>2.3199999999999998</v>
      </c>
      <c r="CO52" s="42">
        <f t="shared" si="32"/>
        <v>2.3299999999999996</v>
      </c>
      <c r="CP52" s="42">
        <f t="shared" si="32"/>
        <v>2.3400000000000003</v>
      </c>
      <c r="CQ52" s="42">
        <f t="shared" si="32"/>
        <v>2.347</v>
      </c>
      <c r="CR52" s="42">
        <f t="shared" si="32"/>
        <v>2.3289999999999997</v>
      </c>
      <c r="CS52" s="42">
        <f t="shared" si="32"/>
        <v>2.2799999999999998</v>
      </c>
      <c r="CT52" s="42">
        <f t="shared" si="32"/>
        <v>2.1800000000000002</v>
      </c>
      <c r="CU52" s="42">
        <f t="shared" si="32"/>
        <v>2.04</v>
      </c>
      <c r="CV52" s="42">
        <f t="shared" si="32"/>
        <v>1.8399999999999999</v>
      </c>
      <c r="CW52" s="42">
        <f t="shared" si="32"/>
        <v>1.6099999999999999</v>
      </c>
      <c r="CX52" s="42">
        <f t="shared" si="32"/>
        <v>1.33</v>
      </c>
      <c r="CY52" s="42">
        <f t="shared" si="32"/>
        <v>1.0300000000000002</v>
      </c>
      <c r="CZ52" s="42">
        <f t="shared" si="32"/>
        <v>0.7</v>
      </c>
      <c r="DA52" s="42">
        <f t="shared" si="32"/>
        <v>0.36000000000000004</v>
      </c>
    </row>
    <row r="53" spans="2:105" x14ac:dyDescent="0.2">
      <c r="B53" t="s">
        <v>9</v>
      </c>
      <c r="E53" s="42">
        <f t="shared" ref="E53:AJ53" si="33">IF(ISNUMBER(FIND("R",$B$16)),(E27-E6)^2^0.5,(E26-E6)^2^0.5)</f>
        <v>12.5</v>
      </c>
      <c r="F53" s="42">
        <f t="shared" si="33"/>
        <v>12.770000000000001</v>
      </c>
      <c r="G53" s="42">
        <f t="shared" si="33"/>
        <v>13.18</v>
      </c>
      <c r="H53" s="42">
        <f t="shared" si="33"/>
        <v>13.432</v>
      </c>
      <c r="I53" s="42">
        <f t="shared" si="33"/>
        <v>13.809999999999999</v>
      </c>
      <c r="J53" s="42">
        <f t="shared" si="33"/>
        <v>14.1</v>
      </c>
      <c r="K53" s="42">
        <f t="shared" si="33"/>
        <v>14.29</v>
      </c>
      <c r="L53" s="42">
        <f t="shared" si="33"/>
        <v>14.469999999999999</v>
      </c>
      <c r="M53" s="42">
        <f t="shared" si="33"/>
        <v>14.629999999999999</v>
      </c>
      <c r="N53" s="42">
        <f t="shared" si="33"/>
        <v>14.75</v>
      </c>
      <c r="O53" s="42">
        <f t="shared" si="33"/>
        <v>14.83</v>
      </c>
      <c r="P53" s="42">
        <f t="shared" si="33"/>
        <v>14.85</v>
      </c>
      <c r="Q53" s="42">
        <f t="shared" si="33"/>
        <v>14.73</v>
      </c>
      <c r="R53" s="42">
        <f t="shared" si="33"/>
        <v>14.690000000000001</v>
      </c>
      <c r="S53" s="42">
        <f t="shared" si="33"/>
        <v>14.57</v>
      </c>
      <c r="T53" s="42">
        <f t="shared" si="33"/>
        <v>14.41</v>
      </c>
      <c r="U53" s="42">
        <f t="shared" si="33"/>
        <v>14.209999999999999</v>
      </c>
      <c r="V53" s="42">
        <f t="shared" si="33"/>
        <v>13.98</v>
      </c>
      <c r="W53" s="42">
        <f t="shared" si="33"/>
        <v>13.71</v>
      </c>
      <c r="X53" s="42">
        <f t="shared" si="33"/>
        <v>13.42</v>
      </c>
      <c r="Y53" s="42">
        <f t="shared" si="33"/>
        <v>13.11</v>
      </c>
      <c r="Z53" s="42">
        <f t="shared" si="33"/>
        <v>12.79</v>
      </c>
      <c r="AA53" s="42">
        <f t="shared" si="33"/>
        <v>12.469999999999999</v>
      </c>
      <c r="AB53" s="42">
        <f t="shared" si="33"/>
        <v>12.149999999999999</v>
      </c>
      <c r="AC53" s="42">
        <f t="shared" si="33"/>
        <v>11.850000000000001</v>
      </c>
      <c r="AD53" s="42">
        <f t="shared" si="33"/>
        <v>11.559999999999999</v>
      </c>
      <c r="AE53" s="42">
        <f t="shared" si="33"/>
        <v>11.31</v>
      </c>
      <c r="AF53" s="42">
        <f t="shared" si="33"/>
        <v>11.08</v>
      </c>
      <c r="AG53" s="42">
        <f t="shared" si="33"/>
        <v>10.89</v>
      </c>
      <c r="AH53" s="42">
        <f t="shared" si="33"/>
        <v>10.73</v>
      </c>
      <c r="AI53" s="42">
        <f t="shared" si="33"/>
        <v>10.600000000000001</v>
      </c>
      <c r="AJ53" s="42">
        <f t="shared" si="33"/>
        <v>10.51</v>
      </c>
      <c r="AK53" s="42">
        <f t="shared" ref="AK53:BP53" si="34">IF(ISNUMBER(FIND("R",$B$16)),(AK27-AK6)^2^0.5,(AK26-AK6)^2^0.5)</f>
        <v>10.44</v>
      </c>
      <c r="AL53" s="42">
        <f t="shared" si="34"/>
        <v>10.4</v>
      </c>
      <c r="AM53" s="42">
        <f t="shared" si="34"/>
        <v>10.38</v>
      </c>
      <c r="AN53" s="42">
        <f t="shared" si="34"/>
        <v>10.39</v>
      </c>
      <c r="AO53" s="42">
        <f t="shared" si="34"/>
        <v>10.4</v>
      </c>
      <c r="AP53" s="42">
        <f t="shared" si="34"/>
        <v>10.4</v>
      </c>
      <c r="AQ53" s="42">
        <f t="shared" si="34"/>
        <v>10.41</v>
      </c>
      <c r="AR53" s="42">
        <f t="shared" si="34"/>
        <v>10.4</v>
      </c>
      <c r="AS53" s="42">
        <f t="shared" si="34"/>
        <v>10.370000000000001</v>
      </c>
      <c r="AT53" s="42">
        <f t="shared" si="34"/>
        <v>10.309999999999999</v>
      </c>
      <c r="AU53" s="42">
        <f t="shared" si="34"/>
        <v>10.23</v>
      </c>
      <c r="AV53" s="42">
        <f t="shared" si="34"/>
        <v>10.11</v>
      </c>
      <c r="AW53" s="42">
        <f t="shared" si="34"/>
        <v>9.9700000000000006</v>
      </c>
      <c r="AX53" s="42">
        <f t="shared" si="34"/>
        <v>9.7999999999999989</v>
      </c>
      <c r="AY53" s="42">
        <f t="shared" si="34"/>
        <v>9.6</v>
      </c>
      <c r="AZ53" s="42">
        <f t="shared" si="34"/>
        <v>9.3800000000000008</v>
      </c>
      <c r="BA53" s="42">
        <f t="shared" si="34"/>
        <v>9.129999999999999</v>
      </c>
      <c r="BB53" s="42">
        <f t="shared" si="34"/>
        <v>8.86</v>
      </c>
      <c r="BC53" s="42">
        <f t="shared" si="34"/>
        <v>8.57</v>
      </c>
      <c r="BD53" s="42">
        <f t="shared" si="34"/>
        <v>8.27</v>
      </c>
      <c r="BE53" s="42">
        <f t="shared" si="34"/>
        <v>7.9399999999999995</v>
      </c>
      <c r="BF53" s="42">
        <f t="shared" si="34"/>
        <v>7.6</v>
      </c>
      <c r="BG53" s="42">
        <f t="shared" si="34"/>
        <v>7.2199999999999989</v>
      </c>
      <c r="BH53" s="42">
        <f t="shared" si="34"/>
        <v>6.83</v>
      </c>
      <c r="BI53" s="42">
        <f t="shared" si="34"/>
        <v>6.41</v>
      </c>
      <c r="BJ53" s="42">
        <f t="shared" si="34"/>
        <v>5.98</v>
      </c>
      <c r="BK53" s="42">
        <f t="shared" si="34"/>
        <v>5.53</v>
      </c>
      <c r="BL53" s="42">
        <f t="shared" si="34"/>
        <v>5.0799999999999992</v>
      </c>
      <c r="BM53" s="42">
        <f t="shared" si="34"/>
        <v>4.6199999999999992</v>
      </c>
      <c r="BN53" s="42">
        <f t="shared" si="34"/>
        <v>4.1800000000000006</v>
      </c>
      <c r="BO53" s="42">
        <f t="shared" si="34"/>
        <v>3.75</v>
      </c>
      <c r="BP53" s="42">
        <f t="shared" si="34"/>
        <v>3.34</v>
      </c>
      <c r="BQ53" s="42">
        <f t="shared" ref="BQ53:DA53" si="35">IF(ISNUMBER(FIND("R",$B$16)),(BQ27-BQ6)^2^0.5,(BQ26-BQ6)^2^0.5)</f>
        <v>2.9699999999999998</v>
      </c>
      <c r="BR53" s="42">
        <f t="shared" si="35"/>
        <v>2.620000000000001</v>
      </c>
      <c r="BS53" s="42">
        <f t="shared" si="35"/>
        <v>2.3100000000000005</v>
      </c>
      <c r="BT53" s="42">
        <f t="shared" si="35"/>
        <v>2.0300000000000002</v>
      </c>
      <c r="BU53" s="42">
        <f t="shared" si="35"/>
        <v>1.7999999999999998</v>
      </c>
      <c r="BV53" s="42">
        <f t="shared" si="35"/>
        <v>1.6099999999999994</v>
      </c>
      <c r="BW53" s="42">
        <f t="shared" si="35"/>
        <v>1.46</v>
      </c>
      <c r="BX53" s="42">
        <f t="shared" si="35"/>
        <v>1.3600000000000003</v>
      </c>
      <c r="BY53" s="42">
        <f t="shared" si="35"/>
        <v>1.29</v>
      </c>
      <c r="BZ53" s="42">
        <f t="shared" si="35"/>
        <v>1.2600000000000002</v>
      </c>
      <c r="CA53" s="42">
        <f t="shared" si="35"/>
        <v>1.2799999999999998</v>
      </c>
      <c r="CB53" s="42">
        <f t="shared" si="35"/>
        <v>1.3100000000000005</v>
      </c>
      <c r="CC53" s="42">
        <f t="shared" si="35"/>
        <v>1.3900000000000006</v>
      </c>
      <c r="CD53" s="42">
        <f t="shared" si="35"/>
        <v>1.5100000000000002</v>
      </c>
      <c r="CE53" s="42">
        <f t="shared" si="35"/>
        <v>1.6400000000000001</v>
      </c>
      <c r="CF53" s="42">
        <f t="shared" si="35"/>
        <v>1.8199999999999998</v>
      </c>
      <c r="CG53" s="42">
        <f t="shared" si="35"/>
        <v>2.0199999999999996</v>
      </c>
      <c r="CH53" s="42">
        <f t="shared" si="35"/>
        <v>2.2599999999999998</v>
      </c>
      <c r="CI53" s="42">
        <f t="shared" si="35"/>
        <v>2.5</v>
      </c>
      <c r="CJ53" s="42">
        <f t="shared" si="35"/>
        <v>2.7800000000000002</v>
      </c>
      <c r="CK53" s="42">
        <f t="shared" si="35"/>
        <v>3.07</v>
      </c>
      <c r="CL53" s="42">
        <f t="shared" si="35"/>
        <v>3.3599999999999994</v>
      </c>
      <c r="CM53" s="42">
        <f t="shared" si="35"/>
        <v>3.6499999999999995</v>
      </c>
      <c r="CN53" s="42">
        <f t="shared" si="35"/>
        <v>3.9300000000000006</v>
      </c>
      <c r="CO53" s="42">
        <f t="shared" si="35"/>
        <v>4.2</v>
      </c>
      <c r="CP53" s="42">
        <f t="shared" si="35"/>
        <v>4.4499999999999993</v>
      </c>
      <c r="CQ53" s="42">
        <f t="shared" si="35"/>
        <v>4.68</v>
      </c>
      <c r="CR53" s="42">
        <f t="shared" si="35"/>
        <v>4.9000000000000004</v>
      </c>
      <c r="CS53" s="42">
        <f t="shared" si="35"/>
        <v>5.1100000000000003</v>
      </c>
      <c r="CT53" s="42">
        <f t="shared" si="35"/>
        <v>5.33</v>
      </c>
      <c r="CU53" s="42">
        <f t="shared" si="35"/>
        <v>5.55</v>
      </c>
      <c r="CV53" s="42">
        <f t="shared" si="35"/>
        <v>5.8000000000000007</v>
      </c>
      <c r="CW53" s="42">
        <f t="shared" si="35"/>
        <v>6.0600000000000005</v>
      </c>
      <c r="CX53" s="42">
        <f t="shared" si="35"/>
        <v>6.34</v>
      </c>
      <c r="CY53" s="42">
        <f t="shared" si="35"/>
        <v>6.63</v>
      </c>
      <c r="CZ53" s="42">
        <f t="shared" si="35"/>
        <v>6.9499999999999993</v>
      </c>
      <c r="DA53" s="42">
        <f t="shared" si="35"/>
        <v>7.28</v>
      </c>
    </row>
    <row r="54" spans="2:105" x14ac:dyDescent="0.2">
      <c r="B54" t="s">
        <v>12</v>
      </c>
      <c r="E54" s="42">
        <f t="shared" ref="E54:AJ54" si="36">IF(ISNUMBER(FIND("R",$B$16)),(E28-E7)^2^0.5,(E29-E7)^2^0.5)</f>
        <v>0.4099999999999997</v>
      </c>
      <c r="F54" s="42">
        <f t="shared" si="36"/>
        <v>0.19999999999999996</v>
      </c>
      <c r="G54" s="42">
        <f t="shared" si="36"/>
        <v>0</v>
      </c>
      <c r="H54" s="42">
        <f t="shared" si="36"/>
        <v>0.19000000000000017</v>
      </c>
      <c r="I54" s="42">
        <f t="shared" si="36"/>
        <v>0.35000000000000009</v>
      </c>
      <c r="J54" s="42">
        <f t="shared" si="36"/>
        <v>0.44999999999999996</v>
      </c>
      <c r="K54" s="42">
        <f t="shared" si="36"/>
        <v>0.5</v>
      </c>
      <c r="L54" s="42">
        <f t="shared" si="36"/>
        <v>0.48</v>
      </c>
      <c r="M54" s="42">
        <f t="shared" si="36"/>
        <v>0.43999999999999995</v>
      </c>
      <c r="N54" s="42">
        <f t="shared" si="36"/>
        <v>0.39</v>
      </c>
      <c r="O54" s="42">
        <f t="shared" si="36"/>
        <v>0.35</v>
      </c>
      <c r="P54" s="42">
        <f t="shared" si="36"/>
        <v>0.33999999999999997</v>
      </c>
      <c r="Q54" s="42">
        <f t="shared" si="36"/>
        <v>0.36</v>
      </c>
      <c r="R54" s="42">
        <f t="shared" si="36"/>
        <v>0.4</v>
      </c>
      <c r="S54" s="42">
        <f t="shared" si="36"/>
        <v>0.47000000000000003</v>
      </c>
      <c r="T54" s="42">
        <f t="shared" si="36"/>
        <v>0.53</v>
      </c>
      <c r="U54" s="42">
        <f t="shared" si="36"/>
        <v>0.56000000000000005</v>
      </c>
      <c r="V54" s="42">
        <f t="shared" si="36"/>
        <v>0.55000000000000004</v>
      </c>
      <c r="W54" s="42">
        <f t="shared" si="36"/>
        <v>0.51000000000000012</v>
      </c>
      <c r="X54" s="42">
        <f t="shared" si="36"/>
        <v>0.43999999999999995</v>
      </c>
      <c r="Y54" s="42">
        <f t="shared" si="36"/>
        <v>0.35999999999999988</v>
      </c>
      <c r="Z54" s="42">
        <f t="shared" si="36"/>
        <v>0.26999999999999991</v>
      </c>
      <c r="AA54" s="42">
        <f t="shared" si="36"/>
        <v>0.17999999999999994</v>
      </c>
      <c r="AB54" s="42">
        <f t="shared" si="36"/>
        <v>9.9999999999999867E-2</v>
      </c>
      <c r="AC54" s="42">
        <f t="shared" si="36"/>
        <v>2.0000000000000018E-2</v>
      </c>
      <c r="AD54" s="42">
        <f t="shared" si="36"/>
        <v>6.0000000000000053E-2</v>
      </c>
      <c r="AE54" s="42">
        <f t="shared" si="36"/>
        <v>0.13000000000000012</v>
      </c>
      <c r="AF54" s="42">
        <f t="shared" si="36"/>
        <v>0.19999999999999996</v>
      </c>
      <c r="AG54" s="42">
        <f t="shared" si="36"/>
        <v>0.27</v>
      </c>
      <c r="AH54" s="42">
        <f t="shared" si="36"/>
        <v>0.35000000000000009</v>
      </c>
      <c r="AI54" s="42">
        <f t="shared" si="36"/>
        <v>0.42000000000000015</v>
      </c>
      <c r="AJ54" s="42">
        <f t="shared" si="36"/>
        <v>0.49</v>
      </c>
      <c r="AK54" s="42">
        <f t="shared" ref="AK54:BP54" si="37">IF(ISNUMBER(FIND("R",$B$16)),(AK28-AK7)^2^0.5,(AK29-AK7)^2^0.5)</f>
        <v>0.54999999999999982</v>
      </c>
      <c r="AL54" s="42">
        <f t="shared" si="37"/>
        <v>0.59999999999999987</v>
      </c>
      <c r="AM54" s="42">
        <f t="shared" si="37"/>
        <v>0.6399999999999999</v>
      </c>
      <c r="AN54" s="42">
        <f t="shared" si="37"/>
        <v>0.65999999999999992</v>
      </c>
      <c r="AO54" s="42">
        <f t="shared" si="37"/>
        <v>0.67999999999999994</v>
      </c>
      <c r="AP54" s="42">
        <f t="shared" si="37"/>
        <v>0.67999999999999994</v>
      </c>
      <c r="AQ54" s="42">
        <f t="shared" si="37"/>
        <v>0.65999999999999992</v>
      </c>
      <c r="AR54" s="42">
        <f t="shared" si="37"/>
        <v>0.6399999999999999</v>
      </c>
      <c r="AS54" s="42">
        <f t="shared" si="37"/>
        <v>0.60999999999999988</v>
      </c>
      <c r="AT54" s="42">
        <f t="shared" si="37"/>
        <v>0.57999999999999985</v>
      </c>
      <c r="AU54" s="42">
        <f t="shared" si="37"/>
        <v>0.54</v>
      </c>
      <c r="AV54" s="42">
        <f t="shared" si="37"/>
        <v>0.5</v>
      </c>
      <c r="AW54" s="42">
        <f t="shared" si="37"/>
        <v>0.47</v>
      </c>
      <c r="AX54" s="42">
        <f t="shared" si="37"/>
        <v>0.42999999999999994</v>
      </c>
      <c r="AY54" s="42">
        <f t="shared" si="37"/>
        <v>0.41999999999999993</v>
      </c>
      <c r="AZ54" s="42">
        <f t="shared" si="37"/>
        <v>0.40999999999999992</v>
      </c>
      <c r="BA54" s="42">
        <f t="shared" si="37"/>
        <v>0.42999999999999994</v>
      </c>
      <c r="BB54" s="42">
        <f t="shared" si="37"/>
        <v>0.45999999999999996</v>
      </c>
      <c r="BC54" s="42">
        <f t="shared" si="37"/>
        <v>0.53</v>
      </c>
      <c r="BD54" s="42">
        <f t="shared" si="37"/>
        <v>0.62999999999999989</v>
      </c>
      <c r="BE54" s="42">
        <f t="shared" si="37"/>
        <v>0.77</v>
      </c>
      <c r="BF54" s="42">
        <f t="shared" si="37"/>
        <v>0.92999999999999994</v>
      </c>
      <c r="BG54" s="42">
        <f t="shared" si="37"/>
        <v>1.1399999999999999</v>
      </c>
      <c r="BH54" s="42">
        <f t="shared" si="37"/>
        <v>1.36</v>
      </c>
      <c r="BI54" s="42">
        <f t="shared" si="37"/>
        <v>1.56</v>
      </c>
      <c r="BJ54" s="42">
        <f t="shared" si="37"/>
        <v>1.7</v>
      </c>
      <c r="BK54" s="42">
        <f t="shared" si="37"/>
        <v>1.71</v>
      </c>
      <c r="BL54" s="42">
        <f t="shared" si="37"/>
        <v>1.55</v>
      </c>
      <c r="BM54" s="42">
        <f t="shared" si="37"/>
        <v>1.17</v>
      </c>
      <c r="BN54" s="42">
        <f t="shared" si="37"/>
        <v>0.52</v>
      </c>
      <c r="BO54" s="42">
        <f t="shared" si="37"/>
        <v>0.38</v>
      </c>
      <c r="BP54" s="42">
        <f t="shared" si="37"/>
        <v>1.52</v>
      </c>
      <c r="BQ54" s="42">
        <f t="shared" ref="BQ54:DA54" si="38">IF(ISNUMBER(FIND("R",$B$16)),(BQ28-BQ7)^2^0.5,(BQ29-BQ7)^2^0.5)</f>
        <v>2.83</v>
      </c>
      <c r="BR54" s="42">
        <f t="shared" si="38"/>
        <v>4.2299999999999995</v>
      </c>
      <c r="BS54" s="42">
        <f t="shared" si="38"/>
        <v>5.62</v>
      </c>
      <c r="BT54" s="42">
        <f t="shared" si="38"/>
        <v>6.9</v>
      </c>
      <c r="BU54" s="42">
        <f t="shared" si="38"/>
        <v>8.01</v>
      </c>
      <c r="BV54" s="42">
        <f t="shared" si="38"/>
        <v>8.8500000000000014</v>
      </c>
      <c r="BW54" s="42">
        <f t="shared" si="38"/>
        <v>9.41</v>
      </c>
      <c r="BX54" s="42">
        <f t="shared" si="38"/>
        <v>9.67</v>
      </c>
      <c r="BY54" s="42">
        <f t="shared" si="38"/>
        <v>9.67</v>
      </c>
      <c r="BZ54" s="42">
        <f t="shared" si="38"/>
        <v>9.41</v>
      </c>
      <c r="CA54" s="42">
        <f t="shared" si="38"/>
        <v>8.9600000000000009</v>
      </c>
      <c r="CB54" s="42">
        <f t="shared" si="38"/>
        <v>8.36</v>
      </c>
      <c r="CC54" s="42">
        <f t="shared" si="38"/>
        <v>7.66</v>
      </c>
      <c r="CD54" s="42">
        <f t="shared" si="38"/>
        <v>6.9</v>
      </c>
      <c r="CE54" s="42">
        <f t="shared" si="38"/>
        <v>6.12</v>
      </c>
      <c r="CF54" s="42">
        <f t="shared" si="38"/>
        <v>5.37</v>
      </c>
      <c r="CG54" s="42">
        <f t="shared" si="38"/>
        <v>4.68</v>
      </c>
      <c r="CH54" s="42">
        <f t="shared" si="38"/>
        <v>4.07</v>
      </c>
      <c r="CI54" s="42">
        <f t="shared" si="38"/>
        <v>3.5600000000000005</v>
      </c>
      <c r="CJ54" s="42">
        <f t="shared" si="38"/>
        <v>3.1399999999999997</v>
      </c>
      <c r="CK54" s="42">
        <f t="shared" si="38"/>
        <v>2.83</v>
      </c>
      <c r="CL54" s="42">
        <f t="shared" si="38"/>
        <v>2.5700000000000003</v>
      </c>
      <c r="CM54" s="42">
        <f t="shared" si="38"/>
        <v>2.33</v>
      </c>
      <c r="CN54" s="42">
        <f t="shared" si="38"/>
        <v>2.06</v>
      </c>
      <c r="CO54" s="42">
        <f t="shared" si="38"/>
        <v>1.72</v>
      </c>
      <c r="CP54" s="42">
        <f t="shared" si="38"/>
        <v>1.31</v>
      </c>
      <c r="CQ54" s="42">
        <f t="shared" si="38"/>
        <v>0.81</v>
      </c>
      <c r="CR54" s="42">
        <f t="shared" si="38"/>
        <v>0.27</v>
      </c>
      <c r="CS54" s="42">
        <f t="shared" si="38"/>
        <v>0.25</v>
      </c>
      <c r="CT54" s="42">
        <f t="shared" si="38"/>
        <v>0.71</v>
      </c>
      <c r="CU54" s="42">
        <f t="shared" si="38"/>
        <v>1.0699999999999998</v>
      </c>
      <c r="CV54" s="42">
        <f t="shared" si="38"/>
        <v>1.2899999999999998</v>
      </c>
      <c r="CW54" s="42">
        <f t="shared" si="38"/>
        <v>1.3900000000000001</v>
      </c>
      <c r="CX54" s="42">
        <f t="shared" si="38"/>
        <v>1.3699999999999999</v>
      </c>
      <c r="CY54" s="42">
        <f t="shared" si="38"/>
        <v>1.26</v>
      </c>
      <c r="CZ54" s="42">
        <f t="shared" si="38"/>
        <v>1.1000000000000001</v>
      </c>
      <c r="DA54" s="42">
        <f t="shared" si="38"/>
        <v>0.91999999999999993</v>
      </c>
    </row>
    <row r="55" spans="2:105" x14ac:dyDescent="0.2">
      <c r="B55" t="s">
        <v>11</v>
      </c>
      <c r="E55" s="42">
        <f t="shared" ref="E55:AJ55" si="39">IF(ISNUMBER(FIND("R",$B$16)),(E29-E7)^2^0.5,(E28-E7)^2^0.5)</f>
        <v>1.8</v>
      </c>
      <c r="F55" s="42">
        <f t="shared" si="39"/>
        <v>1.91</v>
      </c>
      <c r="G55" s="42">
        <f t="shared" si="39"/>
        <v>2.0100000000000002</v>
      </c>
      <c r="H55" s="42">
        <f t="shared" si="39"/>
        <v>2.1100000000000003</v>
      </c>
      <c r="I55" s="42">
        <f t="shared" si="39"/>
        <v>2.19</v>
      </c>
      <c r="J55" s="42">
        <f t="shared" si="39"/>
        <v>2.21</v>
      </c>
      <c r="K55" s="42">
        <f t="shared" si="39"/>
        <v>2.19</v>
      </c>
      <c r="L55" s="42">
        <f t="shared" si="39"/>
        <v>2.1</v>
      </c>
      <c r="M55" s="42">
        <f t="shared" si="39"/>
        <v>1.97</v>
      </c>
      <c r="N55" s="42">
        <f t="shared" si="39"/>
        <v>1.82</v>
      </c>
      <c r="O55" s="42">
        <f t="shared" si="39"/>
        <v>1.7000000000000002</v>
      </c>
      <c r="P55" s="42">
        <f t="shared" si="39"/>
        <v>1.62</v>
      </c>
      <c r="Q55" s="42">
        <f t="shared" si="39"/>
        <v>1.62</v>
      </c>
      <c r="R55" s="42">
        <f t="shared" si="39"/>
        <v>1.7</v>
      </c>
      <c r="S55" s="42">
        <f t="shared" si="39"/>
        <v>1.85</v>
      </c>
      <c r="T55" s="42">
        <f t="shared" si="39"/>
        <v>2.0499999999999998</v>
      </c>
      <c r="U55" s="42">
        <f t="shared" si="39"/>
        <v>2.25</v>
      </c>
      <c r="V55" s="42">
        <f t="shared" si="39"/>
        <v>2.4500000000000002</v>
      </c>
      <c r="W55" s="42">
        <f t="shared" si="39"/>
        <v>2.62</v>
      </c>
      <c r="X55" s="42">
        <f t="shared" si="39"/>
        <v>2.7699999999999996</v>
      </c>
      <c r="Y55" s="42">
        <f t="shared" si="39"/>
        <v>2.88</v>
      </c>
      <c r="Z55" s="42">
        <f t="shared" si="39"/>
        <v>2.98</v>
      </c>
      <c r="AA55" s="42">
        <f t="shared" si="39"/>
        <v>3.05</v>
      </c>
      <c r="AB55" s="42">
        <f t="shared" si="39"/>
        <v>3.0999999999999996</v>
      </c>
      <c r="AC55" s="42">
        <f t="shared" si="39"/>
        <v>3.1399999999999997</v>
      </c>
      <c r="AD55" s="42">
        <f t="shared" si="39"/>
        <v>3.1799999999999997</v>
      </c>
      <c r="AE55" s="42">
        <f t="shared" si="39"/>
        <v>3.21</v>
      </c>
      <c r="AF55" s="42">
        <f t="shared" si="39"/>
        <v>3.2199999999999998</v>
      </c>
      <c r="AG55" s="42">
        <f t="shared" si="39"/>
        <v>3.2399999999999998</v>
      </c>
      <c r="AH55" s="42">
        <f t="shared" si="39"/>
        <v>3.2399999999999998</v>
      </c>
      <c r="AI55" s="42">
        <f t="shared" si="39"/>
        <v>3.25</v>
      </c>
      <c r="AJ55" s="42">
        <f t="shared" si="39"/>
        <v>3.24</v>
      </c>
      <c r="AK55" s="42">
        <f t="shared" ref="AK55:BP55" si="40">IF(ISNUMBER(FIND("R",$B$16)),(AK29-AK7)^2^0.5,(AK28-AK7)^2^0.5)</f>
        <v>3.25</v>
      </c>
      <c r="AL55" s="42">
        <f t="shared" si="40"/>
        <v>3.25</v>
      </c>
      <c r="AM55" s="42">
        <f t="shared" si="40"/>
        <v>3.25</v>
      </c>
      <c r="AN55" s="42">
        <f t="shared" si="40"/>
        <v>3.26</v>
      </c>
      <c r="AO55" s="42">
        <f t="shared" si="40"/>
        <v>3.2600000000000002</v>
      </c>
      <c r="AP55" s="42">
        <f t="shared" si="40"/>
        <v>3.27</v>
      </c>
      <c r="AQ55" s="42">
        <f t="shared" si="40"/>
        <v>3.29</v>
      </c>
      <c r="AR55" s="42">
        <f t="shared" si="40"/>
        <v>3.31</v>
      </c>
      <c r="AS55" s="42">
        <f t="shared" si="40"/>
        <v>3.33</v>
      </c>
      <c r="AT55" s="42">
        <f t="shared" si="40"/>
        <v>3.36</v>
      </c>
      <c r="AU55" s="42">
        <f t="shared" si="40"/>
        <v>3.4099999999999997</v>
      </c>
      <c r="AV55" s="42">
        <f t="shared" si="40"/>
        <v>3.4499999999999997</v>
      </c>
      <c r="AW55" s="42">
        <f t="shared" si="40"/>
        <v>3.5199999999999996</v>
      </c>
      <c r="AX55" s="42">
        <f t="shared" si="40"/>
        <v>3.61</v>
      </c>
      <c r="AY55" s="42">
        <f t="shared" si="40"/>
        <v>3.7</v>
      </c>
      <c r="AZ55" s="42">
        <f t="shared" si="40"/>
        <v>3.8</v>
      </c>
      <c r="BA55" s="42">
        <f t="shared" si="40"/>
        <v>3.91</v>
      </c>
      <c r="BB55" s="42">
        <f t="shared" si="40"/>
        <v>4.0199999999999996</v>
      </c>
      <c r="BC55" s="42">
        <f t="shared" si="40"/>
        <v>4.1099999999999994</v>
      </c>
      <c r="BD55" s="42">
        <f t="shared" si="40"/>
        <v>4.16</v>
      </c>
      <c r="BE55" s="42">
        <f t="shared" si="40"/>
        <v>4.17</v>
      </c>
      <c r="BF55" s="42">
        <f t="shared" si="40"/>
        <v>4.1100000000000003</v>
      </c>
      <c r="BG55" s="42">
        <f t="shared" si="40"/>
        <v>3.9699999999999998</v>
      </c>
      <c r="BH55" s="42">
        <f t="shared" si="40"/>
        <v>3.7600000000000002</v>
      </c>
      <c r="BI55" s="42">
        <f t="shared" si="40"/>
        <v>3.5</v>
      </c>
      <c r="BJ55" s="42">
        <f t="shared" si="40"/>
        <v>3.21</v>
      </c>
      <c r="BK55" s="42">
        <f t="shared" si="40"/>
        <v>2.96</v>
      </c>
      <c r="BL55" s="42">
        <f t="shared" si="40"/>
        <v>2.8</v>
      </c>
      <c r="BM55" s="42">
        <f t="shared" si="40"/>
        <v>2.8</v>
      </c>
      <c r="BN55" s="42">
        <f t="shared" si="40"/>
        <v>3.0100000000000002</v>
      </c>
      <c r="BO55" s="42">
        <f t="shared" si="40"/>
        <v>3.4400000000000004</v>
      </c>
      <c r="BP55" s="42">
        <f t="shared" si="40"/>
        <v>4.12</v>
      </c>
      <c r="BQ55" s="42">
        <f t="shared" ref="BQ55:DA55" si="41">IF(ISNUMBER(FIND("R",$B$16)),(BQ29-BQ7)^2^0.5,(BQ28-BQ7)^2^0.5)</f>
        <v>4.9799999999999995</v>
      </c>
      <c r="BR55" s="42">
        <f t="shared" si="41"/>
        <v>5.97</v>
      </c>
      <c r="BS55" s="42">
        <f t="shared" si="41"/>
        <v>7.01</v>
      </c>
      <c r="BT55" s="42">
        <f t="shared" si="41"/>
        <v>8</v>
      </c>
      <c r="BU55" s="42">
        <f t="shared" si="41"/>
        <v>8.86</v>
      </c>
      <c r="BV55" s="42">
        <f t="shared" si="41"/>
        <v>9.52</v>
      </c>
      <c r="BW55" s="42">
        <f t="shared" si="41"/>
        <v>9.92</v>
      </c>
      <c r="BX55" s="42">
        <f t="shared" si="41"/>
        <v>10.050000000000001</v>
      </c>
      <c r="BY55" s="42">
        <f t="shared" si="41"/>
        <v>9.91</v>
      </c>
      <c r="BZ55" s="42">
        <f t="shared" si="41"/>
        <v>9.51</v>
      </c>
      <c r="CA55" s="42">
        <f t="shared" si="41"/>
        <v>8.91</v>
      </c>
      <c r="CB55" s="42">
        <f t="shared" si="41"/>
        <v>8.1300000000000008</v>
      </c>
      <c r="CC55" s="42">
        <f t="shared" si="41"/>
        <v>7.22</v>
      </c>
      <c r="CD55" s="42">
        <f t="shared" si="41"/>
        <v>6.25</v>
      </c>
      <c r="CE55" s="42">
        <f t="shared" si="41"/>
        <v>5.28</v>
      </c>
      <c r="CF55" s="42">
        <f t="shared" si="41"/>
        <v>4.3499999999999996</v>
      </c>
      <c r="CG55" s="42">
        <f t="shared" si="41"/>
        <v>3.51</v>
      </c>
      <c r="CH55" s="42">
        <f t="shared" si="41"/>
        <v>2.8</v>
      </c>
      <c r="CI55" s="42">
        <f t="shared" si="41"/>
        <v>2.2400000000000002</v>
      </c>
      <c r="CJ55" s="42">
        <f t="shared" si="41"/>
        <v>1.85</v>
      </c>
      <c r="CK55" s="42">
        <f t="shared" si="41"/>
        <v>1.6099999999999999</v>
      </c>
      <c r="CL55" s="42">
        <f t="shared" si="41"/>
        <v>1.5</v>
      </c>
      <c r="CM55" s="42">
        <f t="shared" si="41"/>
        <v>1.4500000000000002</v>
      </c>
      <c r="CN55" s="42">
        <f t="shared" si="41"/>
        <v>1.43</v>
      </c>
      <c r="CO55" s="42">
        <f t="shared" si="41"/>
        <v>1.3699999999999999</v>
      </c>
      <c r="CP55" s="42">
        <f t="shared" si="41"/>
        <v>1.27</v>
      </c>
      <c r="CQ55" s="42">
        <f t="shared" si="41"/>
        <v>1.0900000000000001</v>
      </c>
      <c r="CR55" s="42">
        <f t="shared" si="41"/>
        <v>0.89</v>
      </c>
      <c r="CS55" s="42">
        <f t="shared" si="41"/>
        <v>0.7</v>
      </c>
      <c r="CT55" s="42">
        <f t="shared" si="41"/>
        <v>0.54</v>
      </c>
      <c r="CU55" s="42">
        <f t="shared" si="41"/>
        <v>0.46000000000000008</v>
      </c>
      <c r="CV55" s="42">
        <f t="shared" si="41"/>
        <v>0.47</v>
      </c>
      <c r="CW55" s="42">
        <f t="shared" si="41"/>
        <v>0.56000000000000005</v>
      </c>
      <c r="CX55" s="42">
        <f t="shared" si="41"/>
        <v>0.71</v>
      </c>
      <c r="CY55" s="42">
        <f t="shared" si="41"/>
        <v>0.9</v>
      </c>
      <c r="CZ55" s="42">
        <f t="shared" si="41"/>
        <v>1.105</v>
      </c>
      <c r="DA55" s="42">
        <f t="shared" si="41"/>
        <v>1.3009999999999999</v>
      </c>
    </row>
    <row r="56" spans="2:105" x14ac:dyDescent="0.2">
      <c r="B56" t="s">
        <v>8</v>
      </c>
      <c r="E56" s="42">
        <f t="shared" ref="E56:AJ56" si="42">IF(ISNUMBER(FIND("R",$B$16)),(E30-E8)^2^0.5,(E31-E8)^2^0.5)</f>
        <v>7.1400000000000006</v>
      </c>
      <c r="F56" s="42">
        <f t="shared" si="42"/>
        <v>6.98</v>
      </c>
      <c r="G56" s="42">
        <f t="shared" si="42"/>
        <v>6.81</v>
      </c>
      <c r="H56" s="42">
        <f t="shared" si="42"/>
        <v>6.67</v>
      </c>
      <c r="I56" s="42">
        <f t="shared" si="42"/>
        <v>6.5699999999999994</v>
      </c>
      <c r="J56" s="42">
        <f t="shared" si="42"/>
        <v>6.49</v>
      </c>
      <c r="K56" s="42">
        <f t="shared" si="42"/>
        <v>6.45</v>
      </c>
      <c r="L56" s="42">
        <f t="shared" si="42"/>
        <v>6.4700000000000006</v>
      </c>
      <c r="M56" s="42">
        <f t="shared" si="42"/>
        <v>6.5289999999999999</v>
      </c>
      <c r="N56" s="42">
        <f t="shared" si="42"/>
        <v>6.63</v>
      </c>
      <c r="O56" s="42">
        <f t="shared" si="42"/>
        <v>6.79</v>
      </c>
      <c r="P56" s="42">
        <f t="shared" si="42"/>
        <v>6.9799999999999995</v>
      </c>
      <c r="Q56" s="42">
        <f t="shared" si="42"/>
        <v>7.21</v>
      </c>
      <c r="R56" s="42">
        <f t="shared" si="42"/>
        <v>7.4700000000000006</v>
      </c>
      <c r="S56" s="42">
        <f t="shared" si="42"/>
        <v>7.75</v>
      </c>
      <c r="T56" s="42">
        <f t="shared" si="42"/>
        <v>8.0500000000000007</v>
      </c>
      <c r="U56" s="42">
        <f t="shared" si="42"/>
        <v>8.36</v>
      </c>
      <c r="V56" s="42">
        <f t="shared" si="42"/>
        <v>8.67</v>
      </c>
      <c r="W56" s="42">
        <f t="shared" si="42"/>
        <v>8.99</v>
      </c>
      <c r="X56" s="42">
        <f t="shared" si="42"/>
        <v>9.3000000000000007</v>
      </c>
      <c r="Y56" s="42">
        <f t="shared" si="42"/>
        <v>9.61</v>
      </c>
      <c r="Z56" s="42">
        <f t="shared" si="42"/>
        <v>9.9</v>
      </c>
      <c r="AA56" s="42">
        <f t="shared" si="42"/>
        <v>10.190000000000001</v>
      </c>
      <c r="AB56" s="42">
        <f t="shared" si="42"/>
        <v>10.45</v>
      </c>
      <c r="AC56" s="42">
        <f t="shared" si="42"/>
        <v>10.7</v>
      </c>
      <c r="AD56" s="42">
        <f t="shared" si="42"/>
        <v>10.92</v>
      </c>
      <c r="AE56" s="42">
        <f t="shared" si="42"/>
        <v>11.129999999999999</v>
      </c>
      <c r="AF56" s="42">
        <f t="shared" si="42"/>
        <v>11.3</v>
      </c>
      <c r="AG56" s="42">
        <f t="shared" si="42"/>
        <v>11.450000000000001</v>
      </c>
      <c r="AH56" s="42">
        <f t="shared" si="42"/>
        <v>11.549999999999999</v>
      </c>
      <c r="AI56" s="42">
        <f t="shared" si="42"/>
        <v>11.620000000000001</v>
      </c>
      <c r="AJ56" s="42">
        <f t="shared" si="42"/>
        <v>11.66</v>
      </c>
      <c r="AK56" s="42">
        <f t="shared" ref="AK56:BP56" si="43">IF(ISNUMBER(FIND("R",$B$16)),(AK30-AK8)^2^0.5,(AK31-AK8)^2^0.5)</f>
        <v>11.62</v>
      </c>
      <c r="AL56" s="42">
        <f t="shared" si="43"/>
        <v>11.649999999999999</v>
      </c>
      <c r="AM56" s="42">
        <f t="shared" si="43"/>
        <v>11.56</v>
      </c>
      <c r="AN56" s="42">
        <f t="shared" si="43"/>
        <v>11.370000000000001</v>
      </c>
      <c r="AO56" s="42">
        <f t="shared" si="43"/>
        <v>11.270000000000001</v>
      </c>
      <c r="AP56" s="42">
        <f t="shared" si="43"/>
        <v>11.08</v>
      </c>
      <c r="AQ56" s="42">
        <f t="shared" si="43"/>
        <v>10.99</v>
      </c>
      <c r="AR56" s="42">
        <f t="shared" si="43"/>
        <v>10.82</v>
      </c>
      <c r="AS56" s="42">
        <f t="shared" si="43"/>
        <v>10.57</v>
      </c>
      <c r="AT56" s="42">
        <f t="shared" si="43"/>
        <v>10.46</v>
      </c>
      <c r="AU56" s="42">
        <f t="shared" si="43"/>
        <v>10.28</v>
      </c>
      <c r="AV56" s="42">
        <f t="shared" si="43"/>
        <v>10.139999999999999</v>
      </c>
      <c r="AW56" s="42">
        <f t="shared" si="43"/>
        <v>10.050000000000001</v>
      </c>
      <c r="AX56" s="42">
        <f t="shared" si="43"/>
        <v>9.9</v>
      </c>
      <c r="AY56" s="42">
        <f t="shared" si="43"/>
        <v>9.7100000000000009</v>
      </c>
      <c r="AZ56" s="42">
        <f t="shared" si="43"/>
        <v>9.57</v>
      </c>
      <c r="BA56" s="42">
        <f t="shared" si="43"/>
        <v>9.49</v>
      </c>
      <c r="BB56" s="42">
        <f t="shared" si="43"/>
        <v>9.3500000000000014</v>
      </c>
      <c r="BC56" s="42">
        <f t="shared" si="43"/>
        <v>9.16</v>
      </c>
      <c r="BD56" s="42">
        <f t="shared" si="43"/>
        <v>9.02</v>
      </c>
      <c r="BE56" s="42">
        <f t="shared" si="43"/>
        <v>8.8099999999999987</v>
      </c>
      <c r="BF56" s="42">
        <f t="shared" si="43"/>
        <v>8.52</v>
      </c>
      <c r="BG56" s="42">
        <f t="shared" si="43"/>
        <v>8.27</v>
      </c>
      <c r="BH56" s="42">
        <f t="shared" si="43"/>
        <v>8.02</v>
      </c>
      <c r="BI56" s="42">
        <f t="shared" si="43"/>
        <v>7.68</v>
      </c>
      <c r="BJ56" s="42">
        <f t="shared" si="43"/>
        <v>7.35</v>
      </c>
      <c r="BK56" s="42">
        <f t="shared" si="43"/>
        <v>7.1</v>
      </c>
      <c r="BL56" s="42">
        <f t="shared" si="43"/>
        <v>6.65</v>
      </c>
      <c r="BM56" s="42">
        <f t="shared" si="43"/>
        <v>6.3199999999999985</v>
      </c>
      <c r="BN56" s="42">
        <f t="shared" si="43"/>
        <v>5.9399999999999995</v>
      </c>
      <c r="BO56" s="42">
        <f t="shared" si="43"/>
        <v>5.5500000000000007</v>
      </c>
      <c r="BP56" s="42">
        <f t="shared" si="43"/>
        <v>5.17</v>
      </c>
      <c r="BQ56" s="42">
        <f t="shared" ref="BQ56:DA56" si="44">IF(ISNUMBER(FIND("R",$B$16)),(BQ30-BQ8)^2^0.5,(BQ31-BQ8)^2^0.5)</f>
        <v>4.7900000000000009</v>
      </c>
      <c r="BR56" s="42">
        <f t="shared" si="44"/>
        <v>4.41</v>
      </c>
      <c r="BS56" s="42">
        <f t="shared" si="44"/>
        <v>4.0600000000000005</v>
      </c>
      <c r="BT56" s="42">
        <f t="shared" si="44"/>
        <v>3.7099999999999995</v>
      </c>
      <c r="BU56" s="42">
        <f t="shared" si="44"/>
        <v>3.4000000000000004</v>
      </c>
      <c r="BV56" s="42">
        <f t="shared" si="44"/>
        <v>3.1099999999999994</v>
      </c>
      <c r="BW56" s="42">
        <f t="shared" si="44"/>
        <v>2.84</v>
      </c>
      <c r="BX56" s="42">
        <f t="shared" si="44"/>
        <v>2.5999999999999996</v>
      </c>
      <c r="BY56" s="42">
        <f t="shared" si="44"/>
        <v>2.3899999999999997</v>
      </c>
      <c r="BZ56" s="42">
        <f t="shared" si="44"/>
        <v>2.21</v>
      </c>
      <c r="CA56" s="42">
        <f t="shared" si="44"/>
        <v>2.06</v>
      </c>
      <c r="CB56" s="42">
        <f t="shared" si="44"/>
        <v>1.93</v>
      </c>
      <c r="CC56" s="42">
        <f t="shared" si="44"/>
        <v>1.85</v>
      </c>
      <c r="CD56" s="42">
        <f t="shared" si="44"/>
        <v>1.79</v>
      </c>
      <c r="CE56" s="42">
        <f t="shared" si="44"/>
        <v>1.75</v>
      </c>
      <c r="CF56" s="42">
        <f t="shared" si="44"/>
        <v>1.7450000000000001</v>
      </c>
      <c r="CG56" s="42">
        <f t="shared" si="44"/>
        <v>1.76</v>
      </c>
      <c r="CH56" s="42">
        <f t="shared" si="44"/>
        <v>1.82</v>
      </c>
      <c r="CI56" s="42">
        <f t="shared" si="44"/>
        <v>1.89</v>
      </c>
      <c r="CJ56" s="42">
        <f t="shared" si="44"/>
        <v>1.98</v>
      </c>
      <c r="CK56" s="42">
        <f t="shared" si="44"/>
        <v>2.0939999999999999</v>
      </c>
      <c r="CL56" s="42">
        <f t="shared" si="44"/>
        <v>2.2200000000000002</v>
      </c>
      <c r="CM56" s="42">
        <f t="shared" si="44"/>
        <v>2.3600000000000003</v>
      </c>
      <c r="CN56" s="42">
        <f t="shared" si="44"/>
        <v>2.4900000000000002</v>
      </c>
      <c r="CO56" s="42">
        <f t="shared" si="44"/>
        <v>2.62</v>
      </c>
      <c r="CP56" s="42">
        <f t="shared" si="44"/>
        <v>2.7300000000000004</v>
      </c>
      <c r="CQ56" s="42">
        <f t="shared" si="44"/>
        <v>2.82</v>
      </c>
      <c r="CR56" s="42">
        <f t="shared" si="44"/>
        <v>2.88</v>
      </c>
      <c r="CS56" s="42">
        <f t="shared" si="44"/>
        <v>2.9099999999999997</v>
      </c>
      <c r="CT56" s="42">
        <f t="shared" si="44"/>
        <v>2.8900000000000006</v>
      </c>
      <c r="CU56" s="42">
        <f t="shared" si="44"/>
        <v>2.8300000000000005</v>
      </c>
      <c r="CV56" s="42">
        <f t="shared" si="44"/>
        <v>2.7299999999999995</v>
      </c>
      <c r="CW56" s="42">
        <f t="shared" si="44"/>
        <v>2.59</v>
      </c>
      <c r="CX56" s="42">
        <f t="shared" si="44"/>
        <v>2.4000000000000004</v>
      </c>
      <c r="CY56" s="42">
        <f t="shared" si="44"/>
        <v>2.1800000000000006</v>
      </c>
      <c r="CZ56" s="42">
        <f t="shared" si="44"/>
        <v>1.9500000000000002</v>
      </c>
      <c r="DA56" s="42">
        <f t="shared" si="44"/>
        <v>1.6900000000000004</v>
      </c>
    </row>
    <row r="57" spans="2:105" x14ac:dyDescent="0.2">
      <c r="B57" t="s">
        <v>7</v>
      </c>
      <c r="E57" s="42">
        <f t="shared" ref="E57:AJ57" si="45">IF(ISNUMBER(FIND("R",$B$16)),(E31-E8)^2^0.5,(E30-E8)^2^0.5)</f>
        <v>5.84</v>
      </c>
      <c r="F57" s="42">
        <f t="shared" si="45"/>
        <v>5.89</v>
      </c>
      <c r="G57" s="42">
        <f t="shared" si="45"/>
        <v>5.8900000000000006</v>
      </c>
      <c r="H57" s="42">
        <f t="shared" si="45"/>
        <v>5.9200000000000008</v>
      </c>
      <c r="I57" s="42">
        <f t="shared" si="45"/>
        <v>5.88</v>
      </c>
      <c r="J57" s="42">
        <f t="shared" si="45"/>
        <v>5.86</v>
      </c>
      <c r="K57" s="42">
        <f t="shared" si="45"/>
        <v>5.76</v>
      </c>
      <c r="L57" s="42">
        <f t="shared" si="45"/>
        <v>5.65</v>
      </c>
      <c r="M57" s="42">
        <f t="shared" si="45"/>
        <v>5.55</v>
      </c>
      <c r="N57" s="42">
        <f t="shared" si="45"/>
        <v>5.34</v>
      </c>
      <c r="O57" s="42">
        <f t="shared" si="45"/>
        <v>5.1099999999999994</v>
      </c>
      <c r="P57" s="42">
        <f t="shared" si="45"/>
        <v>4.870000000000001</v>
      </c>
      <c r="Q57" s="42">
        <f t="shared" si="45"/>
        <v>4.6100000000000003</v>
      </c>
      <c r="R57" s="42">
        <f t="shared" si="45"/>
        <v>4.33</v>
      </c>
      <c r="S57" s="42">
        <f t="shared" si="45"/>
        <v>4.0100000000000007</v>
      </c>
      <c r="T57" s="42">
        <f t="shared" si="45"/>
        <v>3.669999999999999</v>
      </c>
      <c r="U57" s="42">
        <f t="shared" si="45"/>
        <v>3.33</v>
      </c>
      <c r="V57" s="42">
        <f t="shared" si="45"/>
        <v>2.99</v>
      </c>
      <c r="W57" s="42">
        <f t="shared" si="45"/>
        <v>2.6399999999999997</v>
      </c>
      <c r="X57" s="42">
        <f t="shared" si="45"/>
        <v>2.3099999999999996</v>
      </c>
      <c r="Y57" s="42">
        <f t="shared" si="45"/>
        <v>1.9900000000000002</v>
      </c>
      <c r="Z57" s="42">
        <f t="shared" si="45"/>
        <v>1.6899999999999995</v>
      </c>
      <c r="AA57" s="42">
        <f t="shared" si="45"/>
        <v>1.42</v>
      </c>
      <c r="AB57" s="42">
        <f t="shared" si="45"/>
        <v>1.1800000000000006</v>
      </c>
      <c r="AC57" s="42">
        <f t="shared" si="45"/>
        <v>0.98000000000000043</v>
      </c>
      <c r="AD57" s="42">
        <f t="shared" si="45"/>
        <v>0.81999999999999984</v>
      </c>
      <c r="AE57" s="42">
        <f t="shared" si="45"/>
        <v>0.6899999999999995</v>
      </c>
      <c r="AF57" s="42">
        <f t="shared" si="45"/>
        <v>0.60000000000000009</v>
      </c>
      <c r="AG57" s="42">
        <f t="shared" si="45"/>
        <v>0.54999999999999982</v>
      </c>
      <c r="AH57" s="42">
        <f t="shared" si="45"/>
        <v>0.55000000000000027</v>
      </c>
      <c r="AI57" s="42">
        <f t="shared" si="45"/>
        <v>0.58999999999999986</v>
      </c>
      <c r="AJ57" s="42">
        <f t="shared" si="45"/>
        <v>0.64999999999999991</v>
      </c>
      <c r="AK57" s="42">
        <f t="shared" ref="AK57:BP57" si="46">IF(ISNUMBER(FIND("R",$B$16)),(AK31-AK8)^2^0.5,(AK30-AK8)^2^0.5)</f>
        <v>0.76000000000000023</v>
      </c>
      <c r="AL57" s="42">
        <f t="shared" si="46"/>
        <v>0.89000000000000012</v>
      </c>
      <c r="AM57" s="42">
        <f t="shared" si="46"/>
        <v>1.05</v>
      </c>
      <c r="AN57" s="42">
        <f t="shared" si="46"/>
        <v>1.22</v>
      </c>
      <c r="AO57" s="42">
        <f t="shared" si="46"/>
        <v>1.4</v>
      </c>
      <c r="AP57" s="42">
        <f t="shared" si="46"/>
        <v>1.5899999999999999</v>
      </c>
      <c r="AQ57" s="42">
        <f t="shared" si="46"/>
        <v>1.78</v>
      </c>
      <c r="AR57" s="42">
        <f t="shared" si="46"/>
        <v>1.956</v>
      </c>
      <c r="AS57" s="42">
        <f t="shared" si="46"/>
        <v>2.12</v>
      </c>
      <c r="AT57" s="42">
        <f t="shared" si="46"/>
        <v>2.25</v>
      </c>
      <c r="AU57" s="42">
        <f t="shared" si="46"/>
        <v>2.37</v>
      </c>
      <c r="AV57" s="42">
        <f t="shared" si="46"/>
        <v>2.4500000000000002</v>
      </c>
      <c r="AW57" s="42">
        <f t="shared" si="46"/>
        <v>2.48</v>
      </c>
      <c r="AX57" s="42">
        <f t="shared" si="46"/>
        <v>2.4899999999999993</v>
      </c>
      <c r="AY57" s="42">
        <f t="shared" si="46"/>
        <v>2.4500000000000002</v>
      </c>
      <c r="AZ57" s="42">
        <f t="shared" si="46"/>
        <v>2.38</v>
      </c>
      <c r="BA57" s="42">
        <f t="shared" si="46"/>
        <v>2.25</v>
      </c>
      <c r="BB57" s="42">
        <f t="shared" si="46"/>
        <v>2.11</v>
      </c>
      <c r="BC57" s="42">
        <f t="shared" si="46"/>
        <v>1.94</v>
      </c>
      <c r="BD57" s="42">
        <f t="shared" si="46"/>
        <v>1.7300000000000004</v>
      </c>
      <c r="BE57" s="42">
        <f t="shared" si="46"/>
        <v>1.5299999999999998</v>
      </c>
      <c r="BF57" s="42">
        <f t="shared" si="46"/>
        <v>1.3400000000000003</v>
      </c>
      <c r="BG57" s="42">
        <f t="shared" si="46"/>
        <v>1.1299999999999999</v>
      </c>
      <c r="BH57" s="42">
        <f t="shared" si="46"/>
        <v>0.96</v>
      </c>
      <c r="BI57" s="42">
        <f t="shared" si="46"/>
        <v>0.81999999999999984</v>
      </c>
      <c r="BJ57" s="42">
        <f t="shared" si="46"/>
        <v>0.71</v>
      </c>
      <c r="BK57" s="42">
        <f t="shared" si="46"/>
        <v>0.64999999999999991</v>
      </c>
      <c r="BL57" s="42">
        <f t="shared" si="46"/>
        <v>0.62999999999999989</v>
      </c>
      <c r="BM57" s="42">
        <f t="shared" si="46"/>
        <v>0.67000000000000037</v>
      </c>
      <c r="BN57" s="42">
        <f t="shared" si="46"/>
        <v>0.75</v>
      </c>
      <c r="BO57" s="42">
        <f t="shared" si="46"/>
        <v>0.89000000000000012</v>
      </c>
      <c r="BP57" s="42">
        <f t="shared" si="46"/>
        <v>1.0599999999999998</v>
      </c>
      <c r="BQ57" s="42">
        <f t="shared" ref="BQ57:DA57" si="47">IF(ISNUMBER(FIND("R",$B$16)),(BQ31-BQ8)^2^0.5,(BQ30-BQ8)^2^0.5)</f>
        <v>1.2799999999999998</v>
      </c>
      <c r="BR57" s="42">
        <f t="shared" si="47"/>
        <v>1.54</v>
      </c>
      <c r="BS57" s="42">
        <f t="shared" si="47"/>
        <v>1.7999999999999998</v>
      </c>
      <c r="BT57" s="42">
        <f t="shared" si="47"/>
        <v>2.09</v>
      </c>
      <c r="BU57" s="42">
        <f t="shared" si="47"/>
        <v>2.38</v>
      </c>
      <c r="BV57" s="42">
        <f t="shared" si="47"/>
        <v>2.66</v>
      </c>
      <c r="BW57" s="42">
        <f t="shared" si="47"/>
        <v>2.94</v>
      </c>
      <c r="BX57" s="42">
        <f t="shared" si="47"/>
        <v>3.2</v>
      </c>
      <c r="BY57" s="42">
        <f t="shared" si="47"/>
        <v>3.4299999999999997</v>
      </c>
      <c r="BZ57" s="42">
        <f t="shared" si="47"/>
        <v>3.6500000000000004</v>
      </c>
      <c r="CA57" s="42">
        <f t="shared" si="47"/>
        <v>3.8200000000000003</v>
      </c>
      <c r="CB57" s="42">
        <f t="shared" si="47"/>
        <v>3.9800000000000004</v>
      </c>
      <c r="CC57" s="42">
        <f t="shared" si="47"/>
        <v>4.09</v>
      </c>
      <c r="CD57" s="42">
        <f t="shared" si="47"/>
        <v>4.16</v>
      </c>
      <c r="CE57" s="42">
        <f t="shared" si="47"/>
        <v>4.22</v>
      </c>
      <c r="CF57" s="42">
        <f t="shared" si="47"/>
        <v>4.2350000000000003</v>
      </c>
      <c r="CG57" s="42">
        <f t="shared" si="47"/>
        <v>4.2300000000000004</v>
      </c>
      <c r="CH57" s="42">
        <f t="shared" si="47"/>
        <v>4.18</v>
      </c>
      <c r="CI57" s="42">
        <f t="shared" si="47"/>
        <v>4.12</v>
      </c>
      <c r="CJ57" s="42">
        <f t="shared" si="47"/>
        <v>4.0500000000000007</v>
      </c>
      <c r="CK57" s="42">
        <f t="shared" si="47"/>
        <v>3.9499999999999997</v>
      </c>
      <c r="CL57" s="42">
        <f t="shared" si="47"/>
        <v>3.8400000000000003</v>
      </c>
      <c r="CM57" s="42">
        <f t="shared" si="47"/>
        <v>3.7199999999999998</v>
      </c>
      <c r="CN57" s="42">
        <f t="shared" si="47"/>
        <v>3.61</v>
      </c>
      <c r="CO57" s="42">
        <f t="shared" si="47"/>
        <v>3.4899999999999998</v>
      </c>
      <c r="CP57" s="42">
        <f t="shared" si="47"/>
        <v>3.38</v>
      </c>
      <c r="CQ57" s="42">
        <f t="shared" si="47"/>
        <v>3.29</v>
      </c>
      <c r="CR57" s="42">
        <f t="shared" si="47"/>
        <v>3.2200000000000006</v>
      </c>
      <c r="CS57" s="42">
        <f t="shared" si="47"/>
        <v>3.17</v>
      </c>
      <c r="CT57" s="42">
        <f t="shared" si="47"/>
        <v>3.1500000000000004</v>
      </c>
      <c r="CU57" s="42">
        <f t="shared" si="47"/>
        <v>3.16</v>
      </c>
      <c r="CV57" s="42">
        <f t="shared" si="47"/>
        <v>3.2000000000000011</v>
      </c>
      <c r="CW57" s="42">
        <f t="shared" si="47"/>
        <v>3.2699999999999996</v>
      </c>
      <c r="CX57" s="42">
        <f t="shared" si="47"/>
        <v>3.37</v>
      </c>
      <c r="CY57" s="42">
        <f t="shared" si="47"/>
        <v>3.49</v>
      </c>
      <c r="CZ57" s="42">
        <f t="shared" si="47"/>
        <v>3.5999999999999996</v>
      </c>
      <c r="DA57" s="42">
        <f t="shared" si="47"/>
        <v>3.7399999999999993</v>
      </c>
    </row>
    <row r="58" spans="2:105" x14ac:dyDescent="0.2">
      <c r="B58" t="s">
        <v>10</v>
      </c>
      <c r="E58" s="42">
        <f t="shared" ref="E58:AJ58" si="48">IF(ISNUMBER(FIND("R",$B$16)),(E32-E9)^2^0.5,(E33-E9)^2^0.5)</f>
        <v>18.329999999999998</v>
      </c>
      <c r="F58" s="42">
        <f t="shared" si="48"/>
        <v>17.240000000000002</v>
      </c>
      <c r="G58" s="42">
        <f t="shared" si="48"/>
        <v>16.27</v>
      </c>
      <c r="H58" s="42">
        <f t="shared" si="48"/>
        <v>15.43</v>
      </c>
      <c r="I58" s="42">
        <f t="shared" si="48"/>
        <v>14.64</v>
      </c>
      <c r="J58" s="42">
        <f t="shared" si="48"/>
        <v>13.899999999999999</v>
      </c>
      <c r="K58" s="42">
        <f t="shared" si="48"/>
        <v>13.2</v>
      </c>
      <c r="L58" s="42">
        <f t="shared" si="48"/>
        <v>12.54</v>
      </c>
      <c r="M58" s="42">
        <f t="shared" si="48"/>
        <v>11.969999999999999</v>
      </c>
      <c r="N58" s="42">
        <f t="shared" si="48"/>
        <v>11.57</v>
      </c>
      <c r="O58" s="42">
        <f t="shared" si="48"/>
        <v>11.34</v>
      </c>
      <c r="P58" s="42">
        <f t="shared" si="48"/>
        <v>11.46</v>
      </c>
      <c r="Q58" s="42">
        <f t="shared" si="48"/>
        <v>11.67</v>
      </c>
      <c r="R58" s="42">
        <f t="shared" si="48"/>
        <v>12.229999999999999</v>
      </c>
      <c r="S58" s="42">
        <f t="shared" si="48"/>
        <v>12.85</v>
      </c>
      <c r="T58" s="42">
        <f t="shared" si="48"/>
        <v>13.44</v>
      </c>
      <c r="U58" s="42">
        <f t="shared" si="48"/>
        <v>14</v>
      </c>
      <c r="V58" s="42">
        <f t="shared" si="48"/>
        <v>14.49</v>
      </c>
      <c r="W58" s="42">
        <f t="shared" si="48"/>
        <v>14.860000000000001</v>
      </c>
      <c r="X58" s="42">
        <f t="shared" si="48"/>
        <v>15.02</v>
      </c>
      <c r="Y58" s="42">
        <f t="shared" si="48"/>
        <v>15.08</v>
      </c>
      <c r="Z58" s="42">
        <f t="shared" si="48"/>
        <v>15.05</v>
      </c>
      <c r="AA58" s="42">
        <f t="shared" si="48"/>
        <v>14.959999999999999</v>
      </c>
      <c r="AB58" s="42">
        <f t="shared" si="48"/>
        <v>14.82</v>
      </c>
      <c r="AC58" s="42">
        <f t="shared" si="48"/>
        <v>14.64</v>
      </c>
      <c r="AD58" s="42">
        <f t="shared" si="48"/>
        <v>14.43</v>
      </c>
      <c r="AE58" s="42">
        <f t="shared" si="48"/>
        <v>14.16</v>
      </c>
      <c r="AF58" s="42">
        <f t="shared" si="48"/>
        <v>13.85</v>
      </c>
      <c r="AG58" s="42">
        <f t="shared" si="48"/>
        <v>13.49</v>
      </c>
      <c r="AH58" s="42">
        <f t="shared" si="48"/>
        <v>13.18</v>
      </c>
      <c r="AI58" s="42">
        <f t="shared" si="48"/>
        <v>12.74</v>
      </c>
      <c r="AJ58" s="42">
        <f t="shared" si="48"/>
        <v>12.370000000000001</v>
      </c>
      <c r="AK58" s="42">
        <f t="shared" ref="AK58:BP58" si="49">IF(ISNUMBER(FIND("R",$B$16)),(AK32-AK9)^2^0.5,(AK33-AK9)^2^0.5)</f>
        <v>12.11</v>
      </c>
      <c r="AL58" s="42">
        <f t="shared" si="49"/>
        <v>11.780000000000001</v>
      </c>
      <c r="AM58" s="42">
        <f t="shared" si="49"/>
        <v>11.6</v>
      </c>
      <c r="AN58" s="42">
        <f t="shared" si="49"/>
        <v>11.48</v>
      </c>
      <c r="AO58" s="42">
        <f t="shared" si="49"/>
        <v>11.540000000000001</v>
      </c>
      <c r="AP58" s="42">
        <f t="shared" si="49"/>
        <v>11.58</v>
      </c>
      <c r="AQ58" s="42">
        <f t="shared" si="49"/>
        <v>11.79</v>
      </c>
      <c r="AR58" s="42">
        <f t="shared" si="49"/>
        <v>12.079999999999998</v>
      </c>
      <c r="AS58" s="42">
        <f t="shared" si="49"/>
        <v>12.54</v>
      </c>
      <c r="AT58" s="42">
        <f t="shared" si="49"/>
        <v>12.940000000000001</v>
      </c>
      <c r="AU58" s="42">
        <f t="shared" si="49"/>
        <v>13.399999999999999</v>
      </c>
      <c r="AV58" s="42">
        <f t="shared" si="49"/>
        <v>13.89</v>
      </c>
      <c r="AW58" s="42">
        <f t="shared" si="49"/>
        <v>14.319999999999999</v>
      </c>
      <c r="AX58" s="42">
        <f t="shared" si="49"/>
        <v>14.88</v>
      </c>
      <c r="AY58" s="42">
        <f t="shared" si="49"/>
        <v>15.370000000000001</v>
      </c>
      <c r="AZ58" s="42">
        <f t="shared" si="49"/>
        <v>15.780000000000001</v>
      </c>
      <c r="BA58" s="42">
        <f t="shared" si="49"/>
        <v>16.2</v>
      </c>
      <c r="BB58" s="42">
        <f t="shared" si="49"/>
        <v>16.61</v>
      </c>
      <c r="BC58" s="42">
        <f t="shared" si="49"/>
        <v>16.91</v>
      </c>
      <c r="BD58" s="42">
        <f t="shared" si="49"/>
        <v>17.07</v>
      </c>
      <c r="BE58" s="42">
        <f t="shared" si="49"/>
        <v>17.279999999999998</v>
      </c>
      <c r="BF58" s="42">
        <f t="shared" si="49"/>
        <v>17.329999999999998</v>
      </c>
      <c r="BG58" s="42">
        <f t="shared" si="49"/>
        <v>17.34</v>
      </c>
      <c r="BH58" s="42">
        <f t="shared" si="49"/>
        <v>17.420000000000002</v>
      </c>
      <c r="BI58" s="42">
        <f t="shared" si="49"/>
        <v>17.5</v>
      </c>
      <c r="BJ58" s="42">
        <f t="shared" si="49"/>
        <v>17.82</v>
      </c>
      <c r="BK58" s="42">
        <f t="shared" si="49"/>
        <v>18.22</v>
      </c>
      <c r="BL58" s="42">
        <f t="shared" si="49"/>
        <v>18.840000000000003</v>
      </c>
      <c r="BM58" s="42">
        <f t="shared" si="49"/>
        <v>19.690000000000001</v>
      </c>
      <c r="BN58" s="42">
        <f t="shared" si="49"/>
        <v>20.8</v>
      </c>
      <c r="BO58" s="42">
        <f t="shared" si="49"/>
        <v>22.04</v>
      </c>
      <c r="BP58" s="42">
        <f t="shared" si="49"/>
        <v>23.494900000000001</v>
      </c>
      <c r="BQ58" s="42">
        <f t="shared" ref="BQ58:DA58" si="50">IF(ISNUMBER(FIND("R",$B$16)),(BQ32-BQ9)^2^0.5,(BQ33-BQ9)^2^0.5)</f>
        <v>25.02</v>
      </c>
      <c r="BR58" s="42">
        <f t="shared" si="50"/>
        <v>26.549999999999997</v>
      </c>
      <c r="BS58" s="42">
        <f t="shared" si="50"/>
        <v>27.93</v>
      </c>
      <c r="BT58" s="42">
        <f t="shared" si="50"/>
        <v>29.200000000000003</v>
      </c>
      <c r="BU58" s="42">
        <f t="shared" si="50"/>
        <v>30.12</v>
      </c>
      <c r="BV58" s="42">
        <f t="shared" si="50"/>
        <v>30.849999999999998</v>
      </c>
      <c r="BW58" s="42">
        <f t="shared" si="50"/>
        <v>31.17</v>
      </c>
      <c r="BX58" s="42">
        <f t="shared" si="50"/>
        <v>31.189999999999998</v>
      </c>
      <c r="BY58" s="42">
        <f t="shared" si="50"/>
        <v>31.04</v>
      </c>
      <c r="BZ58" s="42">
        <f t="shared" si="50"/>
        <v>30.53</v>
      </c>
      <c r="CA58" s="42">
        <f t="shared" si="50"/>
        <v>29.709999999999997</v>
      </c>
      <c r="CB58" s="42">
        <f t="shared" si="50"/>
        <v>28.82</v>
      </c>
      <c r="CC58" s="42">
        <f t="shared" si="50"/>
        <v>27.79</v>
      </c>
      <c r="CD58" s="42">
        <f t="shared" si="50"/>
        <v>26.66</v>
      </c>
      <c r="CE58" s="42">
        <f t="shared" si="50"/>
        <v>25.57</v>
      </c>
      <c r="CF58" s="42">
        <f t="shared" si="50"/>
        <v>24.36</v>
      </c>
      <c r="CG58" s="42">
        <f t="shared" si="50"/>
        <v>23.169999999999998</v>
      </c>
      <c r="CH58" s="42">
        <f t="shared" si="50"/>
        <v>22.13</v>
      </c>
      <c r="CI58" s="42">
        <f t="shared" si="50"/>
        <v>21.2</v>
      </c>
      <c r="CJ58" s="42">
        <f t="shared" si="50"/>
        <v>20.51</v>
      </c>
      <c r="CK58" s="42">
        <f t="shared" si="50"/>
        <v>19.904</v>
      </c>
      <c r="CL58" s="42">
        <f t="shared" si="50"/>
        <v>19.61</v>
      </c>
      <c r="CM58" s="42">
        <f t="shared" si="50"/>
        <v>19.53</v>
      </c>
      <c r="CN58" s="42">
        <f t="shared" si="50"/>
        <v>19.73</v>
      </c>
      <c r="CO58" s="42">
        <f t="shared" si="50"/>
        <v>20.049999999999997</v>
      </c>
      <c r="CP58" s="42">
        <f t="shared" si="50"/>
        <v>20.5</v>
      </c>
      <c r="CQ58" s="42">
        <f t="shared" si="50"/>
        <v>20.97</v>
      </c>
      <c r="CR58" s="42">
        <f t="shared" si="50"/>
        <v>21.2</v>
      </c>
      <c r="CS58" s="42">
        <f t="shared" si="50"/>
        <v>21.4</v>
      </c>
      <c r="CT58" s="42">
        <f t="shared" si="50"/>
        <v>21.32</v>
      </c>
      <c r="CU58" s="42">
        <f t="shared" si="50"/>
        <v>20.82</v>
      </c>
      <c r="CV58" s="42">
        <f t="shared" si="50"/>
        <v>20.21</v>
      </c>
      <c r="CW58" s="42">
        <f t="shared" si="50"/>
        <v>19.22</v>
      </c>
      <c r="CX58" s="42">
        <f t="shared" si="50"/>
        <v>18.07</v>
      </c>
      <c r="CY58" s="42">
        <f t="shared" si="50"/>
        <v>16.79</v>
      </c>
      <c r="CZ58" s="42">
        <f t="shared" si="50"/>
        <v>15.51</v>
      </c>
      <c r="DA58" s="42">
        <f t="shared" si="50"/>
        <v>14.25</v>
      </c>
    </row>
    <row r="59" spans="2:105" x14ac:dyDescent="0.2">
      <c r="B59" t="s">
        <v>9</v>
      </c>
      <c r="E59" s="42">
        <f t="shared" ref="E59:AJ59" si="51">IF(ISNUMBER(FIND("R",$B$16)),(E33-E9)^2^0.5,(E32-E9)^2^0.5)</f>
        <v>2.8000000000000007</v>
      </c>
      <c r="F59" s="42">
        <f t="shared" si="51"/>
        <v>1.8000000000000007</v>
      </c>
      <c r="G59" s="42">
        <f t="shared" si="51"/>
        <v>0.90000000000000036</v>
      </c>
      <c r="H59" s="42">
        <f t="shared" si="51"/>
        <v>0.26000000000000156</v>
      </c>
      <c r="I59" s="42">
        <f t="shared" si="51"/>
        <v>0.26999999999999957</v>
      </c>
      <c r="J59" s="42">
        <f t="shared" si="51"/>
        <v>0.74000000000000021</v>
      </c>
      <c r="K59" s="42">
        <f t="shared" si="51"/>
        <v>1.21</v>
      </c>
      <c r="L59" s="42">
        <f t="shared" si="51"/>
        <v>1.7400000000000002</v>
      </c>
      <c r="M59" s="42">
        <f t="shared" si="51"/>
        <v>2.31</v>
      </c>
      <c r="N59" s="42">
        <f t="shared" si="51"/>
        <v>2.84</v>
      </c>
      <c r="O59" s="42">
        <f t="shared" si="51"/>
        <v>3.2700000000000005</v>
      </c>
      <c r="P59" s="42">
        <f t="shared" si="51"/>
        <v>3.5300000000000002</v>
      </c>
      <c r="Q59" s="42">
        <f t="shared" si="51"/>
        <v>3.5999999999999996</v>
      </c>
      <c r="R59" s="42">
        <f t="shared" si="51"/>
        <v>3.45</v>
      </c>
      <c r="S59" s="42">
        <f t="shared" si="51"/>
        <v>3.14</v>
      </c>
      <c r="T59" s="42">
        <f t="shared" si="51"/>
        <v>2.71</v>
      </c>
      <c r="U59" s="42">
        <f t="shared" si="51"/>
        <v>2.2799999999999998</v>
      </c>
      <c r="V59" s="42">
        <f t="shared" si="51"/>
        <v>1.8699999999999997</v>
      </c>
      <c r="W59" s="42">
        <f t="shared" si="51"/>
        <v>1.56</v>
      </c>
      <c r="X59" s="42">
        <f t="shared" si="51"/>
        <v>1.3399999999999999</v>
      </c>
      <c r="Y59" s="42">
        <f t="shared" si="51"/>
        <v>1.1999999999999997</v>
      </c>
      <c r="Z59" s="42">
        <f t="shared" si="51"/>
        <v>1.1299999999999999</v>
      </c>
      <c r="AA59" s="42">
        <f t="shared" si="51"/>
        <v>1.1100000000000003</v>
      </c>
      <c r="AB59" s="42">
        <f t="shared" si="51"/>
        <v>1.1200000000000001</v>
      </c>
      <c r="AC59" s="42">
        <f t="shared" si="51"/>
        <v>1.1700000000000002</v>
      </c>
      <c r="AD59" s="42">
        <f t="shared" si="51"/>
        <v>1.2300000000000002</v>
      </c>
      <c r="AE59" s="42">
        <f t="shared" si="51"/>
        <v>1.37</v>
      </c>
      <c r="AF59" s="42">
        <f t="shared" si="51"/>
        <v>1.56</v>
      </c>
      <c r="AG59" s="42">
        <f t="shared" si="51"/>
        <v>1.83</v>
      </c>
      <c r="AH59" s="42">
        <f t="shared" si="51"/>
        <v>2.1800000000000002</v>
      </c>
      <c r="AI59" s="42">
        <f t="shared" si="51"/>
        <v>2.59</v>
      </c>
      <c r="AJ59" s="42">
        <f t="shared" si="51"/>
        <v>3.08</v>
      </c>
      <c r="AK59" s="42">
        <f t="shared" ref="AK59:BP59" si="52">IF(ISNUMBER(FIND("R",$B$16)),(AK33-AK9)^2^0.5,(AK32-AK9)^2^0.5)</f>
        <v>3.58</v>
      </c>
      <c r="AL59" s="42">
        <f t="shared" si="52"/>
        <v>4.07</v>
      </c>
      <c r="AM59" s="42">
        <f t="shared" si="52"/>
        <v>4.51</v>
      </c>
      <c r="AN59" s="42">
        <f t="shared" si="52"/>
        <v>4.9000000000000004</v>
      </c>
      <c r="AO59" s="42">
        <f t="shared" si="52"/>
        <v>5.1899999999999995</v>
      </c>
      <c r="AP59" s="42">
        <f t="shared" si="52"/>
        <v>5.39</v>
      </c>
      <c r="AQ59" s="42">
        <f t="shared" si="52"/>
        <v>5.49</v>
      </c>
      <c r="AR59" s="42">
        <f t="shared" si="52"/>
        <v>5.4700000000000006</v>
      </c>
      <c r="AS59" s="42">
        <f t="shared" si="52"/>
        <v>5.36</v>
      </c>
      <c r="AT59" s="42">
        <f t="shared" si="52"/>
        <v>5.19</v>
      </c>
      <c r="AU59" s="42">
        <f t="shared" si="52"/>
        <v>4.93</v>
      </c>
      <c r="AV59" s="42">
        <f t="shared" si="52"/>
        <v>4.6100000000000003</v>
      </c>
      <c r="AW59" s="42">
        <f t="shared" si="52"/>
        <v>4.24</v>
      </c>
      <c r="AX59" s="42">
        <f t="shared" si="52"/>
        <v>3.81</v>
      </c>
      <c r="AY59" s="42">
        <f t="shared" si="52"/>
        <v>3.33</v>
      </c>
      <c r="AZ59" s="42">
        <f t="shared" si="52"/>
        <v>2.8</v>
      </c>
      <c r="BA59" s="42">
        <f t="shared" si="52"/>
        <v>2.2399999999999998</v>
      </c>
      <c r="BB59" s="42">
        <f t="shared" si="52"/>
        <v>1.64</v>
      </c>
      <c r="BC59" s="42">
        <f t="shared" si="52"/>
        <v>1.02</v>
      </c>
      <c r="BD59" s="42">
        <f t="shared" si="52"/>
        <v>0.39999999999999991</v>
      </c>
      <c r="BE59" s="42">
        <f t="shared" si="52"/>
        <v>0.22999999999999998</v>
      </c>
      <c r="BF59" s="42">
        <f t="shared" si="52"/>
        <v>0.83000000000000007</v>
      </c>
      <c r="BG59" s="42">
        <f t="shared" si="52"/>
        <v>1.4499999999999997</v>
      </c>
      <c r="BH59" s="42">
        <f t="shared" si="52"/>
        <v>2.09</v>
      </c>
      <c r="BI59" s="42">
        <f t="shared" si="52"/>
        <v>2.78</v>
      </c>
      <c r="BJ59" s="42">
        <f t="shared" si="52"/>
        <v>3.5599999999999996</v>
      </c>
      <c r="BK59" s="42">
        <f t="shared" si="52"/>
        <v>4.4700000000000006</v>
      </c>
      <c r="BL59" s="42">
        <f t="shared" si="52"/>
        <v>5.54</v>
      </c>
      <c r="BM59" s="42">
        <f t="shared" si="52"/>
        <v>6.77</v>
      </c>
      <c r="BN59" s="42">
        <f t="shared" si="52"/>
        <v>8.1999999999999993</v>
      </c>
      <c r="BO59" s="42">
        <f t="shared" si="52"/>
        <v>9.74</v>
      </c>
      <c r="BP59" s="42">
        <f t="shared" si="52"/>
        <v>11.494899999999999</v>
      </c>
      <c r="BQ59" s="42">
        <f t="shared" ref="BQ59:DA59" si="53">IF(ISNUMBER(FIND("R",$B$16)),(BQ33-BQ9)^2^0.5,(BQ32-BQ9)^2^0.5)</f>
        <v>13.22</v>
      </c>
      <c r="BR59" s="42">
        <f t="shared" si="53"/>
        <v>14.950000000000001</v>
      </c>
      <c r="BS59" s="42">
        <f t="shared" si="53"/>
        <v>16.63</v>
      </c>
      <c r="BT59" s="42">
        <f t="shared" si="53"/>
        <v>18.100000000000001</v>
      </c>
      <c r="BU59" s="42">
        <f t="shared" si="53"/>
        <v>19.32</v>
      </c>
      <c r="BV59" s="42">
        <f t="shared" si="53"/>
        <v>20.25</v>
      </c>
      <c r="BW59" s="42">
        <f t="shared" si="53"/>
        <v>20.77</v>
      </c>
      <c r="BX59" s="42">
        <f t="shared" si="53"/>
        <v>21.090000000000003</v>
      </c>
      <c r="BY59" s="42">
        <f t="shared" si="53"/>
        <v>21.14</v>
      </c>
      <c r="BZ59" s="42">
        <f t="shared" si="53"/>
        <v>20.83</v>
      </c>
      <c r="CA59" s="42">
        <f t="shared" si="53"/>
        <v>20.41</v>
      </c>
      <c r="CB59" s="42">
        <f t="shared" si="53"/>
        <v>19.82</v>
      </c>
      <c r="CC59" s="42">
        <f t="shared" si="53"/>
        <v>19.09</v>
      </c>
      <c r="CD59" s="42">
        <f t="shared" si="53"/>
        <v>18.16</v>
      </c>
      <c r="CE59" s="42">
        <f t="shared" si="53"/>
        <v>17.27</v>
      </c>
      <c r="CF59" s="42">
        <f t="shared" si="53"/>
        <v>16.36</v>
      </c>
      <c r="CG59" s="42">
        <f t="shared" si="53"/>
        <v>15.47</v>
      </c>
      <c r="CH59" s="42">
        <f t="shared" si="53"/>
        <v>14.63</v>
      </c>
      <c r="CI59" s="42">
        <f t="shared" si="53"/>
        <v>13.799999999999999</v>
      </c>
      <c r="CJ59" s="42">
        <f t="shared" si="53"/>
        <v>13.11</v>
      </c>
      <c r="CK59" s="42">
        <f t="shared" si="53"/>
        <v>12.504</v>
      </c>
      <c r="CL59" s="42">
        <f t="shared" si="53"/>
        <v>12.010000000000002</v>
      </c>
      <c r="CM59" s="42">
        <f t="shared" si="53"/>
        <v>11.71</v>
      </c>
      <c r="CN59" s="42">
        <f t="shared" si="53"/>
        <v>11.49</v>
      </c>
      <c r="CO59" s="42">
        <f t="shared" si="53"/>
        <v>11.33</v>
      </c>
      <c r="CP59" s="42">
        <f t="shared" si="53"/>
        <v>11.16</v>
      </c>
      <c r="CQ59" s="42">
        <f t="shared" si="53"/>
        <v>10.93</v>
      </c>
      <c r="CR59" s="42">
        <f t="shared" si="53"/>
        <v>10.54</v>
      </c>
      <c r="CS59" s="42">
        <f t="shared" si="53"/>
        <v>10.07</v>
      </c>
      <c r="CT59" s="42">
        <f t="shared" si="53"/>
        <v>9.42</v>
      </c>
      <c r="CU59" s="42">
        <f t="shared" si="53"/>
        <v>8.4600000000000009</v>
      </c>
      <c r="CV59" s="42">
        <f t="shared" si="53"/>
        <v>7.57</v>
      </c>
      <c r="CW59" s="42">
        <f t="shared" si="53"/>
        <v>6.48</v>
      </c>
      <c r="CX59" s="42">
        <f t="shared" si="53"/>
        <v>5.41</v>
      </c>
      <c r="CY59" s="42">
        <f t="shared" si="53"/>
        <v>4.3800000000000008</v>
      </c>
      <c r="CZ59" s="42">
        <f t="shared" si="53"/>
        <v>3.4799999999999986</v>
      </c>
      <c r="DA59" s="42">
        <f t="shared" si="53"/>
        <v>2.6899999999999995</v>
      </c>
    </row>
    <row r="60" spans="2:105" x14ac:dyDescent="0.2">
      <c r="B60" t="s">
        <v>12</v>
      </c>
      <c r="E60" s="42">
        <f t="shared" ref="E60:AJ60" si="54">IF(ISNUMBER(FIND("R",$B$16)),(E34-E10)^2^0.5,(E35-E10)^2^0.5)</f>
        <v>4.01</v>
      </c>
      <c r="F60" s="42">
        <f t="shared" si="54"/>
        <v>3.2100000000000004</v>
      </c>
      <c r="G60" s="42">
        <f t="shared" si="54"/>
        <v>2.6900000000000004</v>
      </c>
      <c r="H60" s="42">
        <f t="shared" si="54"/>
        <v>2.4700000000000002</v>
      </c>
      <c r="I60" s="42">
        <f t="shared" si="54"/>
        <v>2.52</v>
      </c>
      <c r="J60" s="42">
        <f t="shared" si="54"/>
        <v>2.7800000000000002</v>
      </c>
      <c r="K60" s="42">
        <f t="shared" si="54"/>
        <v>3.14</v>
      </c>
      <c r="L60" s="42">
        <f t="shared" si="54"/>
        <v>3.5</v>
      </c>
      <c r="M60" s="42">
        <f t="shared" si="54"/>
        <v>3.8000000000000003</v>
      </c>
      <c r="N60" s="42">
        <f t="shared" si="54"/>
        <v>3.9999999999999996</v>
      </c>
      <c r="O60" s="42">
        <f t="shared" si="54"/>
        <v>4.09</v>
      </c>
      <c r="P60" s="42">
        <f t="shared" si="54"/>
        <v>4.0999999999999996</v>
      </c>
      <c r="Q60" s="42">
        <f t="shared" si="54"/>
        <v>4.0199999999999996</v>
      </c>
      <c r="R60" s="42">
        <f t="shared" si="54"/>
        <v>3.89</v>
      </c>
      <c r="S60" s="42">
        <f t="shared" si="54"/>
        <v>3.73</v>
      </c>
      <c r="T60" s="42">
        <f t="shared" si="54"/>
        <v>3.56</v>
      </c>
      <c r="U60" s="42">
        <f t="shared" si="54"/>
        <v>3.39</v>
      </c>
      <c r="V60" s="42">
        <f t="shared" si="54"/>
        <v>3.2499999999999996</v>
      </c>
      <c r="W60" s="42">
        <f t="shared" si="54"/>
        <v>3.16</v>
      </c>
      <c r="X60" s="42">
        <f t="shared" si="54"/>
        <v>3.0999999999999996</v>
      </c>
      <c r="Y60" s="42">
        <f t="shared" si="54"/>
        <v>3.1</v>
      </c>
      <c r="Z60" s="42">
        <f t="shared" si="54"/>
        <v>3.12</v>
      </c>
      <c r="AA60" s="42">
        <f t="shared" si="54"/>
        <v>3.16</v>
      </c>
      <c r="AB60" s="42">
        <f t="shared" si="54"/>
        <v>3.19</v>
      </c>
      <c r="AC60" s="42">
        <f t="shared" si="54"/>
        <v>3.1900000000000004</v>
      </c>
      <c r="AD60" s="42">
        <f t="shared" si="54"/>
        <v>3.13</v>
      </c>
      <c r="AE60" s="42">
        <f t="shared" si="54"/>
        <v>3.0200000000000005</v>
      </c>
      <c r="AF60" s="42">
        <f t="shared" si="54"/>
        <v>2.8400000000000003</v>
      </c>
      <c r="AG60" s="42">
        <f t="shared" si="54"/>
        <v>2.61</v>
      </c>
      <c r="AH60" s="42">
        <f t="shared" si="54"/>
        <v>2.3500000000000005</v>
      </c>
      <c r="AI60" s="42">
        <f t="shared" si="54"/>
        <v>2.0900000000000003</v>
      </c>
      <c r="AJ60" s="42">
        <f t="shared" si="54"/>
        <v>1.8400000000000003</v>
      </c>
      <c r="AK60" s="42">
        <f t="shared" ref="AK60:BP60" si="55">IF(ISNUMBER(FIND("R",$B$16)),(AK34-AK10)^2^0.5,(AK35-AK10)^2^0.5)</f>
        <v>1.6100000000000003</v>
      </c>
      <c r="AL60" s="42">
        <f t="shared" si="55"/>
        <v>1.4399999999999995</v>
      </c>
      <c r="AM60" s="42">
        <f t="shared" si="55"/>
        <v>1.3400000000000003</v>
      </c>
      <c r="AN60" s="42">
        <f t="shared" si="55"/>
        <v>1.3199999999999998</v>
      </c>
      <c r="AO60" s="42">
        <f t="shared" si="55"/>
        <v>1.4</v>
      </c>
      <c r="AP60" s="42">
        <f t="shared" si="55"/>
        <v>1.5599999999999998</v>
      </c>
      <c r="AQ60" s="42">
        <f t="shared" si="55"/>
        <v>1.8099999999999998</v>
      </c>
      <c r="AR60" s="42">
        <f t="shared" si="55"/>
        <v>2.13</v>
      </c>
      <c r="AS60" s="42">
        <f t="shared" si="55"/>
        <v>2.52</v>
      </c>
      <c r="AT60" s="42">
        <f t="shared" si="55"/>
        <v>2.95</v>
      </c>
      <c r="AU60" s="42">
        <f t="shared" si="55"/>
        <v>3.41</v>
      </c>
      <c r="AV60" s="42">
        <f t="shared" si="55"/>
        <v>3.87</v>
      </c>
      <c r="AW60" s="42">
        <f t="shared" si="55"/>
        <v>4.29</v>
      </c>
      <c r="AX60" s="42">
        <f t="shared" si="55"/>
        <v>4.6580000000000004</v>
      </c>
      <c r="AY60" s="42">
        <f t="shared" si="55"/>
        <v>4.9400000000000004</v>
      </c>
      <c r="AZ60" s="42">
        <f t="shared" si="55"/>
        <v>5.1100000000000003</v>
      </c>
      <c r="BA60" s="42">
        <f t="shared" si="55"/>
        <v>5.17</v>
      </c>
      <c r="BB60" s="42">
        <f t="shared" si="55"/>
        <v>5.08</v>
      </c>
      <c r="BC60" s="42">
        <f t="shared" si="55"/>
        <v>4.88</v>
      </c>
      <c r="BD60" s="42">
        <f t="shared" si="55"/>
        <v>4.54</v>
      </c>
      <c r="BE60" s="42">
        <f t="shared" si="55"/>
        <v>4.13</v>
      </c>
      <c r="BF60" s="42">
        <f t="shared" si="55"/>
        <v>3.7</v>
      </c>
      <c r="BG60" s="42">
        <f t="shared" si="55"/>
        <v>3.29</v>
      </c>
      <c r="BH60" s="42">
        <f t="shared" si="55"/>
        <v>3.0130000000000003</v>
      </c>
      <c r="BI60" s="42">
        <f t="shared" si="55"/>
        <v>2.9221000000000004</v>
      </c>
      <c r="BJ60" s="42">
        <f t="shared" si="55"/>
        <v>3.0920000000000001</v>
      </c>
      <c r="BK60" s="42">
        <f t="shared" si="55"/>
        <v>3.55</v>
      </c>
      <c r="BL60" s="42">
        <f t="shared" si="55"/>
        <v>4.3199999999999994</v>
      </c>
      <c r="BM60" s="42">
        <f t="shared" si="55"/>
        <v>5.3869999999999996</v>
      </c>
      <c r="BN60" s="42">
        <f t="shared" si="55"/>
        <v>6.7110000000000003</v>
      </c>
      <c r="BO60" s="42">
        <f t="shared" si="55"/>
        <v>8.2000000000000011</v>
      </c>
      <c r="BP60" s="42">
        <f t="shared" si="55"/>
        <v>9.77</v>
      </c>
      <c r="BQ60" s="42">
        <f t="shared" ref="BQ60:DA60" si="56">IF(ISNUMBER(FIND("R",$B$16)),(BQ34-BQ10)^2^0.5,(BQ35-BQ10)^2^0.5)</f>
        <v>11.3</v>
      </c>
      <c r="BR60" s="42">
        <f t="shared" si="56"/>
        <v>12.780000000000001</v>
      </c>
      <c r="BS60" s="42">
        <f t="shared" si="56"/>
        <v>14.03</v>
      </c>
      <c r="BT60" s="42">
        <f t="shared" si="56"/>
        <v>15.14</v>
      </c>
      <c r="BU60" s="42">
        <f t="shared" si="56"/>
        <v>15.879999999999999</v>
      </c>
      <c r="BV60" s="42">
        <f t="shared" si="56"/>
        <v>16.52</v>
      </c>
      <c r="BW60" s="42">
        <f t="shared" si="56"/>
        <v>16.830000000000002</v>
      </c>
      <c r="BX60" s="42">
        <f t="shared" si="56"/>
        <v>16.87</v>
      </c>
      <c r="BY60" s="42">
        <f t="shared" si="56"/>
        <v>16.739999999999998</v>
      </c>
      <c r="BZ60" s="42">
        <f t="shared" si="56"/>
        <v>16.310000000000002</v>
      </c>
      <c r="CA60" s="42">
        <f t="shared" si="56"/>
        <v>15.780000000000001</v>
      </c>
      <c r="CB60" s="42">
        <f t="shared" si="56"/>
        <v>15.07</v>
      </c>
      <c r="CC60" s="42">
        <f t="shared" si="56"/>
        <v>14.24</v>
      </c>
      <c r="CD60" s="42">
        <f t="shared" si="56"/>
        <v>13.29</v>
      </c>
      <c r="CE60" s="42">
        <f t="shared" si="56"/>
        <v>12.28</v>
      </c>
      <c r="CF60" s="42">
        <f t="shared" si="56"/>
        <v>11.21</v>
      </c>
      <c r="CG60" s="42">
        <f t="shared" si="56"/>
        <v>10.1</v>
      </c>
      <c r="CH60" s="42">
        <f t="shared" si="56"/>
        <v>9</v>
      </c>
      <c r="CI60" s="42">
        <f t="shared" si="56"/>
        <v>7.9499999999999993</v>
      </c>
      <c r="CJ60" s="42">
        <f t="shared" si="56"/>
        <v>7</v>
      </c>
      <c r="CK60" s="42">
        <f t="shared" si="56"/>
        <v>6.23</v>
      </c>
      <c r="CL60" s="42">
        <f t="shared" si="56"/>
        <v>5.6999999999999993</v>
      </c>
      <c r="CM60" s="42">
        <f t="shared" si="56"/>
        <v>5.47</v>
      </c>
      <c r="CN60" s="42">
        <f t="shared" si="56"/>
        <v>5.55</v>
      </c>
      <c r="CO60" s="42">
        <f t="shared" si="56"/>
        <v>5.91</v>
      </c>
      <c r="CP60" s="42">
        <f t="shared" si="56"/>
        <v>6.52</v>
      </c>
      <c r="CQ60" s="42">
        <f t="shared" si="56"/>
        <v>7.26</v>
      </c>
      <c r="CR60" s="42">
        <f t="shared" si="56"/>
        <v>8</v>
      </c>
      <c r="CS60" s="42">
        <f t="shared" si="56"/>
        <v>8.64</v>
      </c>
      <c r="CT60" s="42">
        <f t="shared" si="56"/>
        <v>9.0300000000000011</v>
      </c>
      <c r="CU60" s="42">
        <f t="shared" si="56"/>
        <v>9.120000000000001</v>
      </c>
      <c r="CV60" s="42">
        <f t="shared" si="56"/>
        <v>8.85</v>
      </c>
      <c r="CW60" s="42">
        <f t="shared" si="56"/>
        <v>8.24</v>
      </c>
      <c r="CX60" s="42">
        <f t="shared" si="56"/>
        <v>7.34</v>
      </c>
      <c r="CY60" s="42">
        <f t="shared" si="56"/>
        <v>6.27</v>
      </c>
      <c r="CZ60" s="42">
        <f t="shared" si="56"/>
        <v>5.1400000000000006</v>
      </c>
      <c r="DA60" s="42">
        <f t="shared" si="56"/>
        <v>4.0999999999999996</v>
      </c>
    </row>
    <row r="61" spans="2:105" x14ac:dyDescent="0.2">
      <c r="B61" t="s">
        <v>11</v>
      </c>
      <c r="E61" s="42">
        <f t="shared" ref="E61:AJ61" si="57">IF(ISNUMBER(FIND("R",$B$16)),(E35-E10)^2^0.5,(E34-E10)^2^0.5)</f>
        <v>3.2299999999999995</v>
      </c>
      <c r="F61" s="42">
        <f t="shared" si="57"/>
        <v>2.8300000000000005</v>
      </c>
      <c r="G61" s="42">
        <f t="shared" si="57"/>
        <v>2.7800000000000002</v>
      </c>
      <c r="H61" s="42">
        <f t="shared" si="57"/>
        <v>3.0700000000000003</v>
      </c>
      <c r="I61" s="42">
        <f t="shared" si="57"/>
        <v>3.66</v>
      </c>
      <c r="J61" s="42">
        <f t="shared" si="57"/>
        <v>4.4300000000000006</v>
      </c>
      <c r="K61" s="42">
        <f t="shared" si="57"/>
        <v>5.22</v>
      </c>
      <c r="L61" s="42">
        <f t="shared" si="57"/>
        <v>5.9</v>
      </c>
      <c r="M61" s="42">
        <f t="shared" si="57"/>
        <v>6.3900000000000006</v>
      </c>
      <c r="N61" s="42">
        <f t="shared" si="57"/>
        <v>6.63</v>
      </c>
      <c r="O61" s="42">
        <f t="shared" si="57"/>
        <v>6.64</v>
      </c>
      <c r="P61" s="42">
        <f t="shared" si="57"/>
        <v>6.47</v>
      </c>
      <c r="Q61" s="42">
        <f t="shared" si="57"/>
        <v>6.18</v>
      </c>
      <c r="R61" s="42">
        <f t="shared" si="57"/>
        <v>5.83</v>
      </c>
      <c r="S61" s="42">
        <f t="shared" si="57"/>
        <v>5.49</v>
      </c>
      <c r="T61" s="42">
        <f t="shared" si="57"/>
        <v>5.17</v>
      </c>
      <c r="U61" s="42">
        <f t="shared" si="57"/>
        <v>4.91</v>
      </c>
      <c r="V61" s="42">
        <f t="shared" si="57"/>
        <v>4.74</v>
      </c>
      <c r="W61" s="42">
        <f t="shared" si="57"/>
        <v>4.6500000000000004</v>
      </c>
      <c r="X61" s="42">
        <f t="shared" si="57"/>
        <v>4.6399999999999997</v>
      </c>
      <c r="Y61" s="42">
        <f t="shared" si="57"/>
        <v>4.7300000000000004</v>
      </c>
      <c r="Z61" s="42">
        <f t="shared" si="57"/>
        <v>4.8600000000000003</v>
      </c>
      <c r="AA61" s="42">
        <f t="shared" si="57"/>
        <v>5.04</v>
      </c>
      <c r="AB61" s="42">
        <f t="shared" si="57"/>
        <v>5.22</v>
      </c>
      <c r="AC61" s="42">
        <f t="shared" si="57"/>
        <v>5.3800000000000008</v>
      </c>
      <c r="AD61" s="42">
        <f t="shared" si="57"/>
        <v>5.5</v>
      </c>
      <c r="AE61" s="42">
        <f t="shared" si="57"/>
        <v>5.5500000000000007</v>
      </c>
      <c r="AF61" s="42">
        <f t="shared" si="57"/>
        <v>5.53</v>
      </c>
      <c r="AG61" s="42">
        <f t="shared" si="57"/>
        <v>5.45</v>
      </c>
      <c r="AH61" s="42">
        <f t="shared" si="57"/>
        <v>5.3040000000000003</v>
      </c>
      <c r="AI61" s="42">
        <f t="shared" si="57"/>
        <v>5.1100000000000003</v>
      </c>
      <c r="AJ61" s="42">
        <f t="shared" si="57"/>
        <v>4.8800000000000008</v>
      </c>
      <c r="AK61" s="42">
        <f t="shared" ref="AK61:BP61" si="58">IF(ISNUMBER(FIND("R",$B$16)),(AK35-AK10)^2^0.5,(AK34-AK10)^2^0.5)</f>
        <v>4.62</v>
      </c>
      <c r="AL61" s="42">
        <f t="shared" si="58"/>
        <v>4.38</v>
      </c>
      <c r="AM61" s="42">
        <f t="shared" si="58"/>
        <v>4.1500000000000004</v>
      </c>
      <c r="AN61" s="42">
        <f t="shared" si="58"/>
        <v>3.95</v>
      </c>
      <c r="AO61" s="42">
        <f t="shared" si="58"/>
        <v>3.8099999999999996</v>
      </c>
      <c r="AP61" s="42">
        <f t="shared" si="58"/>
        <v>3.71</v>
      </c>
      <c r="AQ61" s="42">
        <f t="shared" si="58"/>
        <v>3.67</v>
      </c>
      <c r="AR61" s="42">
        <f t="shared" si="58"/>
        <v>3.67</v>
      </c>
      <c r="AS61" s="42">
        <f t="shared" si="58"/>
        <v>3.7199999999999998</v>
      </c>
      <c r="AT61" s="42">
        <f t="shared" si="58"/>
        <v>3.7869999999999999</v>
      </c>
      <c r="AU61" s="42">
        <f t="shared" si="58"/>
        <v>3.86</v>
      </c>
      <c r="AV61" s="42">
        <f t="shared" si="58"/>
        <v>3.93</v>
      </c>
      <c r="AW61" s="42">
        <f t="shared" si="58"/>
        <v>3.97</v>
      </c>
      <c r="AX61" s="42">
        <f t="shared" si="58"/>
        <v>3.96</v>
      </c>
      <c r="AY61" s="42">
        <f t="shared" si="58"/>
        <v>3.8800000000000003</v>
      </c>
      <c r="AZ61" s="42">
        <f t="shared" si="58"/>
        <v>3.7199999999999998</v>
      </c>
      <c r="BA61" s="42">
        <f t="shared" si="58"/>
        <v>3.46</v>
      </c>
      <c r="BB61" s="42">
        <f t="shared" si="58"/>
        <v>3.09</v>
      </c>
      <c r="BC61" s="42">
        <f t="shared" si="58"/>
        <v>2.62</v>
      </c>
      <c r="BD61" s="42">
        <f t="shared" si="58"/>
        <v>2.04</v>
      </c>
      <c r="BE61" s="42">
        <f t="shared" si="58"/>
        <v>1.3900000000000001</v>
      </c>
      <c r="BF61" s="42">
        <f t="shared" si="58"/>
        <v>0.71</v>
      </c>
      <c r="BG61" s="42">
        <f t="shared" si="58"/>
        <v>4.9999999999999822E-2</v>
      </c>
      <c r="BH61" s="42">
        <f t="shared" si="58"/>
        <v>0.52</v>
      </c>
      <c r="BI61" s="42">
        <f t="shared" si="58"/>
        <v>0.94999999999999973</v>
      </c>
      <c r="BJ61" s="42">
        <f t="shared" si="58"/>
        <v>1.17</v>
      </c>
      <c r="BK61" s="42">
        <f t="shared" si="58"/>
        <v>1.17</v>
      </c>
      <c r="BL61" s="42">
        <f t="shared" si="58"/>
        <v>0.91999999999999993</v>
      </c>
      <c r="BM61" s="42">
        <f t="shared" si="58"/>
        <v>0.45000000000000018</v>
      </c>
      <c r="BN61" s="42">
        <f t="shared" si="58"/>
        <v>0.21999999999999975</v>
      </c>
      <c r="BO61" s="42">
        <f t="shared" si="58"/>
        <v>1.0100000000000007</v>
      </c>
      <c r="BP61" s="42">
        <f t="shared" si="58"/>
        <v>1.8200000000000003</v>
      </c>
      <c r="BQ61" s="42">
        <f t="shared" ref="BQ61:DA61" si="59">IF(ISNUMBER(FIND("R",$B$16)),(BQ35-BQ10)^2^0.5,(BQ34-BQ10)^2^0.5)</f>
        <v>2.580000000000001</v>
      </c>
      <c r="BR61" s="42">
        <f t="shared" si="59"/>
        <v>3.2800000000000011</v>
      </c>
      <c r="BS61" s="42">
        <f t="shared" si="59"/>
        <v>3.7699999999999996</v>
      </c>
      <c r="BT61" s="42">
        <f t="shared" si="59"/>
        <v>4.16</v>
      </c>
      <c r="BU61" s="42">
        <f t="shared" si="59"/>
        <v>4.25</v>
      </c>
      <c r="BV61" s="42">
        <f t="shared" si="59"/>
        <v>4.33</v>
      </c>
      <c r="BW61" s="42">
        <f t="shared" si="59"/>
        <v>4.2100000000000009</v>
      </c>
      <c r="BX61" s="42">
        <f t="shared" si="59"/>
        <v>3.9500000000000011</v>
      </c>
      <c r="BY61" s="42">
        <f t="shared" si="59"/>
        <v>3.6399999999999997</v>
      </c>
      <c r="BZ61" s="42">
        <f t="shared" si="59"/>
        <v>3.16</v>
      </c>
      <c r="CA61" s="42">
        <f t="shared" si="59"/>
        <v>2.66</v>
      </c>
      <c r="CB61" s="42">
        <f t="shared" si="59"/>
        <v>2.0699999999999994</v>
      </c>
      <c r="CC61" s="42">
        <f t="shared" si="59"/>
        <v>1.42</v>
      </c>
      <c r="CD61" s="42">
        <f t="shared" si="59"/>
        <v>0.71</v>
      </c>
      <c r="CE61" s="42">
        <f t="shared" si="59"/>
        <v>2.0000000000000462E-2</v>
      </c>
      <c r="CF61" s="42">
        <f t="shared" si="59"/>
        <v>0.75999999999999979</v>
      </c>
      <c r="CG61" s="42">
        <f t="shared" si="59"/>
        <v>1.4800000000000004</v>
      </c>
      <c r="CH61" s="42">
        <f t="shared" si="59"/>
        <v>2.1399999999999997</v>
      </c>
      <c r="CI61" s="42">
        <f t="shared" si="59"/>
        <v>2.68</v>
      </c>
      <c r="CJ61" s="42">
        <f t="shared" si="59"/>
        <v>3.0700000000000003</v>
      </c>
      <c r="CK61" s="42">
        <f t="shared" si="59"/>
        <v>3.23</v>
      </c>
      <c r="CL61" s="42">
        <f t="shared" si="59"/>
        <v>3.1100000000000003</v>
      </c>
      <c r="CM61" s="42">
        <f t="shared" si="59"/>
        <v>2.7</v>
      </c>
      <c r="CN61" s="42">
        <f t="shared" si="59"/>
        <v>2.0099999999999998</v>
      </c>
      <c r="CO61" s="42">
        <f t="shared" si="59"/>
        <v>1.1000000000000001</v>
      </c>
      <c r="CP61" s="42">
        <f t="shared" si="59"/>
        <v>4.0000000000000036E-2</v>
      </c>
      <c r="CQ61" s="42">
        <f t="shared" si="59"/>
        <v>1.0500000000000003</v>
      </c>
      <c r="CR61" s="42">
        <f t="shared" si="59"/>
        <v>2.0600000000000005</v>
      </c>
      <c r="CS61" s="42">
        <f t="shared" si="59"/>
        <v>2.8800000000000003</v>
      </c>
      <c r="CT61" s="42">
        <f t="shared" si="59"/>
        <v>3.44</v>
      </c>
      <c r="CU61" s="42">
        <f t="shared" si="59"/>
        <v>3.7</v>
      </c>
      <c r="CV61" s="42">
        <f t="shared" si="59"/>
        <v>3.6799999999999997</v>
      </c>
      <c r="CW61" s="42">
        <f t="shared" si="59"/>
        <v>3.4199999999999995</v>
      </c>
      <c r="CX61" s="42">
        <f t="shared" si="59"/>
        <v>2.96</v>
      </c>
      <c r="CY61" s="42">
        <f t="shared" si="59"/>
        <v>2.4599999999999995</v>
      </c>
      <c r="CZ61" s="42">
        <f t="shared" si="59"/>
        <v>1.9800000000000004</v>
      </c>
      <c r="DA61" s="42">
        <f t="shared" si="59"/>
        <v>1.6599999999999997</v>
      </c>
    </row>
    <row r="62" spans="2:105" x14ac:dyDescent="0.2">
      <c r="B62" t="s">
        <v>14</v>
      </c>
      <c r="E62" s="42">
        <f t="shared" ref="E62:AJ62" si="60">IF(ISNUMBER(FIND("R",$B$16)),(E36-E11)^2^0.5,(E37-E11)^2^0.5)</f>
        <v>0.66000000000000014</v>
      </c>
      <c r="F62" s="42">
        <f t="shared" si="60"/>
        <v>9.9999999999999645E-2</v>
      </c>
      <c r="G62" s="42">
        <f t="shared" si="60"/>
        <v>0.94999999999999929</v>
      </c>
      <c r="H62" s="42">
        <f t="shared" si="60"/>
        <v>1.8699999999999992</v>
      </c>
      <c r="I62" s="42">
        <f t="shared" si="60"/>
        <v>2.8200000000000003</v>
      </c>
      <c r="J62" s="42">
        <f t="shared" si="60"/>
        <v>3.7899999999999996</v>
      </c>
      <c r="K62" s="42">
        <f t="shared" si="60"/>
        <v>4.74</v>
      </c>
      <c r="L62" s="42">
        <f t="shared" si="60"/>
        <v>5.6499999999999995</v>
      </c>
      <c r="M62" s="42">
        <f t="shared" si="60"/>
        <v>6.4300000000000006</v>
      </c>
      <c r="N62" s="42">
        <f t="shared" si="60"/>
        <v>7.04</v>
      </c>
      <c r="O62" s="42">
        <f t="shared" si="60"/>
        <v>7.4399999999999995</v>
      </c>
      <c r="P62" s="42">
        <f t="shared" si="60"/>
        <v>7.6</v>
      </c>
      <c r="Q62" s="42">
        <f t="shared" si="60"/>
        <v>7.55</v>
      </c>
      <c r="R62" s="42">
        <f t="shared" si="60"/>
        <v>7.3000000000000007</v>
      </c>
      <c r="S62" s="42">
        <f t="shared" si="60"/>
        <v>6.94</v>
      </c>
      <c r="T62" s="42">
        <f t="shared" si="60"/>
        <v>6.5600000000000005</v>
      </c>
      <c r="U62" s="42">
        <f t="shared" si="60"/>
        <v>6.19</v>
      </c>
      <c r="V62" s="42">
        <f t="shared" si="60"/>
        <v>5.92</v>
      </c>
      <c r="W62" s="42">
        <f t="shared" si="60"/>
        <v>5.79</v>
      </c>
      <c r="X62" s="42">
        <f t="shared" si="60"/>
        <v>5.8</v>
      </c>
      <c r="Y62" s="42">
        <f t="shared" si="60"/>
        <v>5.93</v>
      </c>
      <c r="Z62" s="42">
        <f t="shared" si="60"/>
        <v>6.14</v>
      </c>
      <c r="AA62" s="42">
        <f t="shared" si="60"/>
        <v>6.41</v>
      </c>
      <c r="AB62" s="42">
        <f t="shared" si="60"/>
        <v>6.68</v>
      </c>
      <c r="AC62" s="42">
        <f t="shared" si="60"/>
        <v>6.93</v>
      </c>
      <c r="AD62" s="42">
        <f t="shared" si="60"/>
        <v>7.1400000000000006</v>
      </c>
      <c r="AE62" s="42">
        <f t="shared" si="60"/>
        <v>7.32</v>
      </c>
      <c r="AF62" s="42">
        <f t="shared" si="60"/>
        <v>7.4899999999999993</v>
      </c>
      <c r="AG62" s="42">
        <f t="shared" si="60"/>
        <v>7.6199999999999992</v>
      </c>
      <c r="AH62" s="42">
        <f t="shared" si="60"/>
        <v>7.77</v>
      </c>
      <c r="AI62" s="42">
        <f t="shared" si="60"/>
        <v>7.9</v>
      </c>
      <c r="AJ62" s="42">
        <f t="shared" si="60"/>
        <v>8.0500000000000007</v>
      </c>
      <c r="AK62" s="42">
        <f t="shared" ref="AK62:BP62" si="61">IF(ISNUMBER(FIND("R",$B$16)),(AK36-AK11)^2^0.5,(AK37-AK11)^2^0.5)</f>
        <v>8.19</v>
      </c>
      <c r="AL62" s="42">
        <f t="shared" si="61"/>
        <v>8.3099999999999987</v>
      </c>
      <c r="AM62" s="42">
        <f t="shared" si="61"/>
        <v>8.42</v>
      </c>
      <c r="AN62" s="42">
        <f t="shared" si="61"/>
        <v>8.48</v>
      </c>
      <c r="AO62" s="42">
        <f t="shared" si="61"/>
        <v>8.51</v>
      </c>
      <c r="AP62" s="42">
        <f t="shared" si="61"/>
        <v>8.49</v>
      </c>
      <c r="AQ62" s="42">
        <f t="shared" si="61"/>
        <v>8.41</v>
      </c>
      <c r="AR62" s="42">
        <f t="shared" si="61"/>
        <v>8.2899999999999991</v>
      </c>
      <c r="AS62" s="42">
        <f t="shared" si="61"/>
        <v>8.1000000000000014</v>
      </c>
      <c r="AT62" s="42">
        <f t="shared" si="61"/>
        <v>7.86</v>
      </c>
      <c r="AU62" s="42">
        <f t="shared" si="61"/>
        <v>7.5399999999999991</v>
      </c>
      <c r="AV62" s="42">
        <f t="shared" si="61"/>
        <v>7.14</v>
      </c>
      <c r="AW62" s="42">
        <f t="shared" si="61"/>
        <v>6.66</v>
      </c>
      <c r="AX62" s="42">
        <f t="shared" si="61"/>
        <v>6.08</v>
      </c>
      <c r="AY62" s="42">
        <f t="shared" si="61"/>
        <v>5.3899999999999988</v>
      </c>
      <c r="AZ62" s="42">
        <f t="shared" si="61"/>
        <v>4.59</v>
      </c>
      <c r="BA62" s="42">
        <f t="shared" si="61"/>
        <v>3.6899999999999995</v>
      </c>
      <c r="BB62" s="42">
        <f t="shared" si="61"/>
        <v>2.6899999999999995</v>
      </c>
      <c r="BC62" s="42">
        <f t="shared" si="61"/>
        <v>1.63</v>
      </c>
      <c r="BD62" s="42">
        <f t="shared" si="61"/>
        <v>0.52999999999999936</v>
      </c>
      <c r="BE62" s="42">
        <f t="shared" si="61"/>
        <v>0.58000000000000007</v>
      </c>
      <c r="BF62" s="42">
        <f t="shared" si="61"/>
        <v>1.62</v>
      </c>
      <c r="BG62" s="42">
        <f t="shared" si="61"/>
        <v>2.5600000000000005</v>
      </c>
      <c r="BH62" s="42">
        <f t="shared" si="61"/>
        <v>3.3200000000000003</v>
      </c>
      <c r="BI62" s="42">
        <f t="shared" si="61"/>
        <v>3.879999999999999</v>
      </c>
      <c r="BJ62" s="42">
        <f t="shared" si="61"/>
        <v>4.1900000000000004</v>
      </c>
      <c r="BK62" s="42">
        <f t="shared" si="61"/>
        <v>4.2500000000000009</v>
      </c>
      <c r="BL62" s="42">
        <f t="shared" si="61"/>
        <v>4.1199999999999992</v>
      </c>
      <c r="BM62" s="42">
        <f t="shared" si="61"/>
        <v>3.7799999999999994</v>
      </c>
      <c r="BN62" s="42">
        <f t="shared" si="61"/>
        <v>3.26</v>
      </c>
      <c r="BO62" s="42">
        <f t="shared" si="61"/>
        <v>2.66</v>
      </c>
      <c r="BP62" s="42">
        <f t="shared" si="61"/>
        <v>2.02</v>
      </c>
      <c r="BQ62" s="42">
        <f t="shared" ref="BQ62:DA62" si="62">IF(ISNUMBER(FIND("R",$B$16)),(BQ36-BQ11)^2^0.5,(BQ37-BQ11)^2^0.5)</f>
        <v>1.3999999999999995</v>
      </c>
      <c r="BR62" s="42">
        <f t="shared" si="62"/>
        <v>0.82000000000000028</v>
      </c>
      <c r="BS62" s="42">
        <f t="shared" si="62"/>
        <v>0.29999999999999982</v>
      </c>
      <c r="BT62" s="42">
        <f t="shared" si="62"/>
        <v>0.14999999999999991</v>
      </c>
      <c r="BU62" s="42">
        <f t="shared" si="62"/>
        <v>0.55000000000000004</v>
      </c>
      <c r="BV62" s="42">
        <f t="shared" si="62"/>
        <v>0.89</v>
      </c>
      <c r="BW62" s="42">
        <f t="shared" si="62"/>
        <v>1.181</v>
      </c>
      <c r="BX62" s="42">
        <f t="shared" si="62"/>
        <v>1.4400000000000002</v>
      </c>
      <c r="BY62" s="42">
        <f t="shared" si="62"/>
        <v>1.6700000000000002</v>
      </c>
      <c r="BZ62" s="42">
        <f t="shared" si="62"/>
        <v>1.8699999999999999</v>
      </c>
      <c r="CA62" s="42">
        <f t="shared" si="62"/>
        <v>2.0421</v>
      </c>
      <c r="CB62" s="42">
        <f t="shared" si="62"/>
        <v>2.1789999999999998</v>
      </c>
      <c r="CC62" s="42">
        <f t="shared" si="62"/>
        <v>2.2600000000000002</v>
      </c>
      <c r="CD62" s="42">
        <f t="shared" si="62"/>
        <v>2.3000000000000003</v>
      </c>
      <c r="CE62" s="42">
        <f t="shared" si="62"/>
        <v>2.29</v>
      </c>
      <c r="CF62" s="42">
        <f t="shared" si="62"/>
        <v>2.23</v>
      </c>
      <c r="CG62" s="42">
        <f t="shared" si="62"/>
        <v>2.129</v>
      </c>
      <c r="CH62" s="42">
        <f t="shared" si="62"/>
        <v>1.9829999999999999</v>
      </c>
      <c r="CI62" s="42">
        <f t="shared" si="62"/>
        <v>1.7999999999999998</v>
      </c>
      <c r="CJ62" s="42">
        <f t="shared" si="62"/>
        <v>1.58</v>
      </c>
      <c r="CK62" s="42">
        <f t="shared" si="62"/>
        <v>1.3399999999999999</v>
      </c>
      <c r="CL62" s="42">
        <f t="shared" si="62"/>
        <v>1.07</v>
      </c>
      <c r="CM62" s="42">
        <f t="shared" si="62"/>
        <v>0.78</v>
      </c>
      <c r="CN62" s="42">
        <f t="shared" si="62"/>
        <v>0.48</v>
      </c>
      <c r="CO62" s="42">
        <f t="shared" si="62"/>
        <v>0.16000000000000014</v>
      </c>
      <c r="CP62" s="42">
        <f t="shared" si="62"/>
        <v>0.16999999999999993</v>
      </c>
      <c r="CQ62" s="42">
        <f t="shared" si="62"/>
        <v>0.51000000000000068</v>
      </c>
      <c r="CR62" s="42">
        <f t="shared" si="62"/>
        <v>0.85000000000000053</v>
      </c>
      <c r="CS62" s="42">
        <f t="shared" si="62"/>
        <v>1.1799999999999997</v>
      </c>
      <c r="CT62" s="42">
        <f t="shared" si="62"/>
        <v>1.4600000000000009</v>
      </c>
      <c r="CU62" s="42">
        <f t="shared" si="62"/>
        <v>1.67</v>
      </c>
      <c r="CV62" s="42">
        <f t="shared" si="62"/>
        <v>1.75</v>
      </c>
      <c r="CW62" s="42">
        <f t="shared" si="62"/>
        <v>1.8100000000000005</v>
      </c>
      <c r="CX62" s="42">
        <f t="shared" si="62"/>
        <v>1.6400000000000006</v>
      </c>
      <c r="CY62" s="42">
        <f t="shared" si="62"/>
        <v>1.3500000000000014</v>
      </c>
      <c r="CZ62" s="42">
        <f t="shared" si="62"/>
        <v>0.86999999999999922</v>
      </c>
      <c r="DA62" s="42">
        <f t="shared" si="62"/>
        <v>0.20000000000000107</v>
      </c>
    </row>
    <row r="63" spans="2:105" x14ac:dyDescent="0.2">
      <c r="B63" t="s">
        <v>13</v>
      </c>
      <c r="E63" s="42">
        <f t="shared" ref="E63:AJ63" si="63">IF(ISNUMBER(FIND("R",$B$16)),(E37-E11)^2^0.5,(E36-E11)^2^0.5)</f>
        <v>2.7799999999999994</v>
      </c>
      <c r="F63" s="42">
        <f t="shared" si="63"/>
        <v>3.75</v>
      </c>
      <c r="G63" s="42">
        <f t="shared" si="63"/>
        <v>5.01</v>
      </c>
      <c r="H63" s="42">
        <f t="shared" si="63"/>
        <v>6.33</v>
      </c>
      <c r="I63" s="42">
        <f t="shared" si="63"/>
        <v>7.7600000000000007</v>
      </c>
      <c r="J63" s="42">
        <f t="shared" si="63"/>
        <v>9.32</v>
      </c>
      <c r="K63" s="42">
        <f t="shared" si="63"/>
        <v>10.809999999999999</v>
      </c>
      <c r="L63" s="42">
        <f t="shared" si="63"/>
        <v>12.21</v>
      </c>
      <c r="M63" s="42">
        <f t="shared" si="63"/>
        <v>13.5</v>
      </c>
      <c r="N63" s="42">
        <f t="shared" si="63"/>
        <v>14.59</v>
      </c>
      <c r="O63" s="42">
        <f t="shared" si="63"/>
        <v>15.41</v>
      </c>
      <c r="P63" s="42">
        <f t="shared" si="63"/>
        <v>15.85</v>
      </c>
      <c r="Q63" s="42">
        <f t="shared" si="63"/>
        <v>16.04</v>
      </c>
      <c r="R63" s="42">
        <f t="shared" si="63"/>
        <v>16.02</v>
      </c>
      <c r="S63" s="42">
        <f t="shared" si="63"/>
        <v>15.69</v>
      </c>
      <c r="T63" s="42">
        <f t="shared" si="63"/>
        <v>15.36</v>
      </c>
      <c r="U63" s="42">
        <f t="shared" si="63"/>
        <v>14.899999999999999</v>
      </c>
      <c r="V63" s="42">
        <f t="shared" si="63"/>
        <v>14.6</v>
      </c>
      <c r="W63" s="42">
        <f t="shared" si="63"/>
        <v>14.42</v>
      </c>
      <c r="X63" s="42">
        <f t="shared" si="63"/>
        <v>14.37</v>
      </c>
      <c r="Y63" s="42">
        <f t="shared" si="63"/>
        <v>14.450000000000001</v>
      </c>
      <c r="Z63" s="42">
        <f t="shared" si="63"/>
        <v>14.72</v>
      </c>
      <c r="AA63" s="42">
        <f t="shared" si="63"/>
        <v>14.959999999999999</v>
      </c>
      <c r="AB63" s="42">
        <f t="shared" si="63"/>
        <v>15.33</v>
      </c>
      <c r="AC63" s="42">
        <f t="shared" si="63"/>
        <v>15.709999999999999</v>
      </c>
      <c r="AD63" s="42">
        <f t="shared" si="63"/>
        <v>16.080000000000002</v>
      </c>
      <c r="AE63" s="42">
        <f t="shared" si="63"/>
        <v>16.54</v>
      </c>
      <c r="AF63" s="42">
        <f t="shared" si="63"/>
        <v>16.91</v>
      </c>
      <c r="AG63" s="42">
        <f t="shared" si="63"/>
        <v>17.270000000000003</v>
      </c>
      <c r="AH63" s="42">
        <f t="shared" si="63"/>
        <v>17.760000000000002</v>
      </c>
      <c r="AI63" s="42">
        <f t="shared" si="63"/>
        <v>18.149999999999999</v>
      </c>
      <c r="AJ63" s="42">
        <f t="shared" si="63"/>
        <v>18.57</v>
      </c>
      <c r="AK63" s="42">
        <f t="shared" ref="AK63:BP63" si="64">IF(ISNUMBER(FIND("R",$B$16)),(AK37-AK11)^2^0.5,(AK36-AK11)^2^0.5)</f>
        <v>18.88</v>
      </c>
      <c r="AL63" s="42">
        <f t="shared" si="64"/>
        <v>19.290000000000003</v>
      </c>
      <c r="AM63" s="42">
        <f t="shared" si="64"/>
        <v>19.59</v>
      </c>
      <c r="AN63" s="42">
        <f t="shared" si="64"/>
        <v>19.760000000000002</v>
      </c>
      <c r="AO63" s="42">
        <f t="shared" si="64"/>
        <v>19.809999999999999</v>
      </c>
      <c r="AP63" s="42">
        <f t="shared" si="64"/>
        <v>19.82</v>
      </c>
      <c r="AQ63" s="42">
        <f t="shared" si="64"/>
        <v>19.809999999999999</v>
      </c>
      <c r="AR63" s="42">
        <f t="shared" si="64"/>
        <v>19.580000000000002</v>
      </c>
      <c r="AS63" s="42">
        <f t="shared" si="64"/>
        <v>19.329999999999998</v>
      </c>
      <c r="AT63" s="42">
        <f t="shared" si="64"/>
        <v>18.96</v>
      </c>
      <c r="AU63" s="42">
        <f t="shared" si="64"/>
        <v>18.57</v>
      </c>
      <c r="AV63" s="42">
        <f t="shared" si="64"/>
        <v>18.14</v>
      </c>
      <c r="AW63" s="42">
        <f t="shared" si="64"/>
        <v>17.57</v>
      </c>
      <c r="AX63" s="42">
        <f t="shared" si="64"/>
        <v>17.040000000000003</v>
      </c>
      <c r="AY63" s="42">
        <f t="shared" si="64"/>
        <v>16.330000000000002</v>
      </c>
      <c r="AZ63" s="42">
        <f t="shared" si="64"/>
        <v>15.53</v>
      </c>
      <c r="BA63" s="42">
        <f t="shared" si="64"/>
        <v>14.73</v>
      </c>
      <c r="BB63" s="42">
        <f t="shared" si="64"/>
        <v>13.719999999999999</v>
      </c>
      <c r="BC63" s="42">
        <f t="shared" si="64"/>
        <v>12.73</v>
      </c>
      <c r="BD63" s="42">
        <f t="shared" si="64"/>
        <v>11.559999999999999</v>
      </c>
      <c r="BE63" s="42">
        <f t="shared" si="64"/>
        <v>10.35</v>
      </c>
      <c r="BF63" s="42">
        <f t="shared" si="64"/>
        <v>9.1599999999999984</v>
      </c>
      <c r="BG63" s="42">
        <f t="shared" si="64"/>
        <v>8.0400000000000009</v>
      </c>
      <c r="BH63" s="42">
        <f t="shared" si="64"/>
        <v>6.9699999999999989</v>
      </c>
      <c r="BI63" s="42">
        <f t="shared" si="64"/>
        <v>6.1000000000000014</v>
      </c>
      <c r="BJ63" s="42">
        <f t="shared" si="64"/>
        <v>5.4</v>
      </c>
      <c r="BK63" s="42">
        <f t="shared" si="64"/>
        <v>5.0999999999999996</v>
      </c>
      <c r="BL63" s="42">
        <f t="shared" si="64"/>
        <v>4.9600000000000009</v>
      </c>
      <c r="BM63" s="42">
        <f t="shared" si="64"/>
        <v>5.32</v>
      </c>
      <c r="BN63" s="42">
        <f t="shared" si="64"/>
        <v>5.8599999999999994</v>
      </c>
      <c r="BO63" s="42">
        <f t="shared" si="64"/>
        <v>6.79</v>
      </c>
      <c r="BP63" s="42">
        <f t="shared" si="64"/>
        <v>7.95</v>
      </c>
      <c r="BQ63" s="42">
        <f t="shared" ref="BQ63:DA63" si="65">IF(ISNUMBER(FIND("R",$B$16)),(BQ37-BQ11)^2^0.5,(BQ36-BQ11)^2^0.5)</f>
        <v>9.2600000000000016</v>
      </c>
      <c r="BR63" s="42">
        <f t="shared" si="65"/>
        <v>10.65</v>
      </c>
      <c r="BS63" s="42">
        <f t="shared" si="65"/>
        <v>12.07</v>
      </c>
      <c r="BT63" s="42">
        <f t="shared" si="65"/>
        <v>13.46</v>
      </c>
      <c r="BU63" s="42">
        <f t="shared" si="65"/>
        <v>14.6</v>
      </c>
      <c r="BV63" s="42">
        <f t="shared" si="65"/>
        <v>15.64</v>
      </c>
      <c r="BW63" s="42">
        <f t="shared" si="65"/>
        <v>16.3</v>
      </c>
      <c r="BX63" s="42">
        <f t="shared" si="65"/>
        <v>16.79</v>
      </c>
      <c r="BY63" s="42">
        <f t="shared" si="65"/>
        <v>17.04</v>
      </c>
      <c r="BZ63" s="42">
        <f t="shared" si="65"/>
        <v>17.079999999999998</v>
      </c>
      <c r="CA63" s="42">
        <f t="shared" si="65"/>
        <v>17.05</v>
      </c>
      <c r="CB63" s="42">
        <f t="shared" si="65"/>
        <v>16.79</v>
      </c>
      <c r="CC63" s="42">
        <f t="shared" si="65"/>
        <v>16.600000000000001</v>
      </c>
      <c r="CD63" s="42">
        <f t="shared" si="65"/>
        <v>16.32</v>
      </c>
      <c r="CE63" s="42">
        <f t="shared" si="65"/>
        <v>16.03</v>
      </c>
      <c r="CF63" s="42">
        <f t="shared" si="65"/>
        <v>15.809999999999999</v>
      </c>
      <c r="CG63" s="42">
        <f t="shared" si="65"/>
        <v>15.45</v>
      </c>
      <c r="CH63" s="42">
        <f t="shared" si="65"/>
        <v>15.1</v>
      </c>
      <c r="CI63" s="42">
        <f t="shared" si="65"/>
        <v>14.629999999999999</v>
      </c>
      <c r="CJ63" s="42">
        <f t="shared" si="65"/>
        <v>13.99</v>
      </c>
      <c r="CK63" s="42">
        <f t="shared" si="65"/>
        <v>13.08</v>
      </c>
      <c r="CL63" s="42">
        <f t="shared" si="65"/>
        <v>12.08</v>
      </c>
      <c r="CM63" s="42">
        <f t="shared" si="65"/>
        <v>10.79</v>
      </c>
      <c r="CN63" s="42">
        <f t="shared" si="65"/>
        <v>9.4700000000000006</v>
      </c>
      <c r="CO63" s="42">
        <f t="shared" si="65"/>
        <v>7.9399999999999995</v>
      </c>
      <c r="CP63" s="42">
        <f t="shared" si="65"/>
        <v>6.58</v>
      </c>
      <c r="CQ63" s="42">
        <f t="shared" si="65"/>
        <v>5.23</v>
      </c>
      <c r="CR63" s="42">
        <f t="shared" si="65"/>
        <v>4.07</v>
      </c>
      <c r="CS63" s="42">
        <f t="shared" si="65"/>
        <v>3.1300000000000008</v>
      </c>
      <c r="CT63" s="42">
        <f t="shared" si="65"/>
        <v>2.4699999999999989</v>
      </c>
      <c r="CU63" s="42">
        <f t="shared" si="65"/>
        <v>2.0100000000000016</v>
      </c>
      <c r="CV63" s="42">
        <f t="shared" si="65"/>
        <v>1.9000000000000004</v>
      </c>
      <c r="CW63" s="42">
        <f t="shared" si="65"/>
        <v>1.8000000000000007</v>
      </c>
      <c r="CX63" s="42">
        <f t="shared" si="65"/>
        <v>2.0999999999999996</v>
      </c>
      <c r="CY63" s="42">
        <f t="shared" si="65"/>
        <v>2.3999999999999986</v>
      </c>
      <c r="CZ63" s="42">
        <f t="shared" si="65"/>
        <v>2.9500000000000011</v>
      </c>
      <c r="DA63" s="42">
        <f t="shared" si="65"/>
        <v>3.67</v>
      </c>
    </row>
    <row r="64" spans="2:105" x14ac:dyDescent="0.2">
      <c r="B64" t="s">
        <v>16</v>
      </c>
      <c r="E64" s="42">
        <f t="shared" ref="E64:AJ64" si="66">IF(ISNUMBER(FIND("R",$B$16)),(E38-E12)^2^0.5,(E39-E12)^2^0.5)</f>
        <v>2.87</v>
      </c>
      <c r="F64" s="42">
        <f t="shared" si="66"/>
        <v>2.5099999999999998</v>
      </c>
      <c r="G64" s="42">
        <f t="shared" si="66"/>
        <v>2.25</v>
      </c>
      <c r="H64" s="42">
        <f t="shared" si="66"/>
        <v>2.12</v>
      </c>
      <c r="I64" s="42">
        <f t="shared" si="66"/>
        <v>2.1499999999999995</v>
      </c>
      <c r="J64" s="42">
        <f t="shared" si="66"/>
        <v>2.3099999999999996</v>
      </c>
      <c r="K64" s="42">
        <f t="shared" si="66"/>
        <v>2.5499999999999998</v>
      </c>
      <c r="L64" s="42">
        <f t="shared" si="66"/>
        <v>2.8200000000000003</v>
      </c>
      <c r="M64" s="42">
        <f t="shared" si="66"/>
        <v>3.0500000000000007</v>
      </c>
      <c r="N64" s="42">
        <f t="shared" si="66"/>
        <v>3.2100000000000009</v>
      </c>
      <c r="O64" s="42">
        <f t="shared" si="66"/>
        <v>3.2700000000000005</v>
      </c>
      <c r="P64" s="42">
        <f t="shared" si="66"/>
        <v>3.24</v>
      </c>
      <c r="Q64" s="42">
        <f t="shared" si="66"/>
        <v>3.1300000000000008</v>
      </c>
      <c r="R64" s="42">
        <f t="shared" si="66"/>
        <v>2.9700000000000006</v>
      </c>
      <c r="S64" s="42">
        <f t="shared" si="66"/>
        <v>2.7699999999999996</v>
      </c>
      <c r="T64" s="42">
        <f t="shared" si="66"/>
        <v>2.5699999999999994</v>
      </c>
      <c r="U64" s="42">
        <f t="shared" si="66"/>
        <v>2.4000000000000004</v>
      </c>
      <c r="V64" s="42">
        <f t="shared" si="66"/>
        <v>2.2599999999999998</v>
      </c>
      <c r="W64" s="42">
        <f t="shared" si="66"/>
        <v>2.1599999999999993</v>
      </c>
      <c r="X64" s="42">
        <f t="shared" si="66"/>
        <v>2.0900000000000007</v>
      </c>
      <c r="Y64" s="42">
        <f t="shared" si="66"/>
        <v>2.0699999999999994</v>
      </c>
      <c r="Z64" s="42">
        <f t="shared" si="66"/>
        <v>2.0900000000000007</v>
      </c>
      <c r="AA64" s="42">
        <f t="shared" si="66"/>
        <v>2.1499999999999995</v>
      </c>
      <c r="AB64" s="42">
        <f t="shared" si="66"/>
        <v>2.2099999999999991</v>
      </c>
      <c r="AC64" s="42">
        <f t="shared" si="66"/>
        <v>2.3000000000000007</v>
      </c>
      <c r="AD64" s="42">
        <f t="shared" si="66"/>
        <v>2.38</v>
      </c>
      <c r="AE64" s="42">
        <f t="shared" si="66"/>
        <v>2.4399999999999995</v>
      </c>
      <c r="AF64" s="42">
        <f t="shared" si="66"/>
        <v>2.5299999999999994</v>
      </c>
      <c r="AG64" s="42">
        <f t="shared" si="66"/>
        <v>2.5600000000000005</v>
      </c>
      <c r="AH64" s="42">
        <f t="shared" si="66"/>
        <v>2.5700000000000003</v>
      </c>
      <c r="AI64" s="42">
        <f t="shared" si="66"/>
        <v>2.4599999999999991</v>
      </c>
      <c r="AJ64" s="42">
        <f t="shared" si="66"/>
        <v>2.4299999999999997</v>
      </c>
      <c r="AK64" s="42">
        <f t="shared" ref="AK64:BP64" si="67">IF(ISNUMBER(FIND("R",$B$16)),(AK38-AK12)^2^0.5,(AK39-AK12)^2^0.5)</f>
        <v>2.3899999999999988</v>
      </c>
      <c r="AL64" s="42">
        <f t="shared" si="67"/>
        <v>2.2399999999999984</v>
      </c>
      <c r="AM64" s="42">
        <f t="shared" si="67"/>
        <v>2.08</v>
      </c>
      <c r="AN64" s="42">
        <f t="shared" si="67"/>
        <v>2.0299999999999994</v>
      </c>
      <c r="AO64" s="42">
        <f t="shared" si="67"/>
        <v>1.8899999999999988</v>
      </c>
      <c r="AP64" s="42">
        <f t="shared" si="67"/>
        <v>1.7599999999999998</v>
      </c>
      <c r="AQ64" s="42">
        <f t="shared" si="67"/>
        <v>1.8000000000000007</v>
      </c>
      <c r="AR64" s="42">
        <f t="shared" si="67"/>
        <v>1.6999999999999993</v>
      </c>
      <c r="AS64" s="42">
        <f t="shared" si="67"/>
        <v>1.7999999999999989</v>
      </c>
      <c r="AT64" s="42">
        <f t="shared" si="67"/>
        <v>1.9000000000000004</v>
      </c>
      <c r="AU64" s="42">
        <f t="shared" si="67"/>
        <v>2.0999999999999996</v>
      </c>
      <c r="AV64" s="42">
        <f t="shared" si="67"/>
        <v>2.4000000000000004</v>
      </c>
      <c r="AW64" s="42">
        <f t="shared" si="67"/>
        <v>2.6999999999999993</v>
      </c>
      <c r="AX64" s="42">
        <f t="shared" si="67"/>
        <v>3.0999999999999996</v>
      </c>
      <c r="AY64" s="42">
        <f t="shared" si="67"/>
        <v>3.5500000000000007</v>
      </c>
      <c r="AZ64" s="42">
        <f t="shared" si="67"/>
        <v>3.9499999999999993</v>
      </c>
      <c r="BA64" s="42">
        <f t="shared" si="67"/>
        <v>4.5199999999999996</v>
      </c>
      <c r="BB64" s="42">
        <f t="shared" si="67"/>
        <v>4.9499999999999993</v>
      </c>
      <c r="BC64" s="42">
        <f t="shared" si="67"/>
        <v>5.5400000000000009</v>
      </c>
      <c r="BD64" s="42">
        <f t="shared" si="67"/>
        <v>5.9899999999999993</v>
      </c>
      <c r="BE64" s="42">
        <f t="shared" si="67"/>
        <v>6.4899999999999993</v>
      </c>
      <c r="BF64" s="42">
        <f t="shared" si="67"/>
        <v>6.9300000000000006</v>
      </c>
      <c r="BG64" s="42">
        <f t="shared" si="67"/>
        <v>7.2799999999999994</v>
      </c>
      <c r="BH64" s="42">
        <f t="shared" si="67"/>
        <v>7.52</v>
      </c>
      <c r="BI64" s="42">
        <f t="shared" si="67"/>
        <v>7.6199999999999992</v>
      </c>
      <c r="BJ64" s="42">
        <f t="shared" si="67"/>
        <v>7.6099999999999994</v>
      </c>
      <c r="BK64" s="42">
        <f t="shared" si="67"/>
        <v>7.3699999999999992</v>
      </c>
      <c r="BL64" s="42">
        <f t="shared" si="67"/>
        <v>7.06</v>
      </c>
      <c r="BM64" s="42">
        <f t="shared" si="67"/>
        <v>6.6399999999999988</v>
      </c>
      <c r="BN64" s="42">
        <f t="shared" si="67"/>
        <v>6.08</v>
      </c>
      <c r="BO64" s="42">
        <f t="shared" si="67"/>
        <v>5.45</v>
      </c>
      <c r="BP64" s="42">
        <f t="shared" si="67"/>
        <v>4.7699999999999996</v>
      </c>
      <c r="BQ64" s="42">
        <f t="shared" ref="BQ64:DA64" si="68">IF(ISNUMBER(FIND("R",$B$16)),(BQ38-BQ12)^2^0.5,(BQ39-BQ12)^2^0.5)</f>
        <v>4.1100000000000003</v>
      </c>
      <c r="BR64" s="42">
        <f t="shared" si="68"/>
        <v>3.5200000000000005</v>
      </c>
      <c r="BS64" s="42">
        <f t="shared" si="68"/>
        <v>2.9400000000000004</v>
      </c>
      <c r="BT64" s="42">
        <f t="shared" si="68"/>
        <v>2.34</v>
      </c>
      <c r="BU64" s="42">
        <f t="shared" si="68"/>
        <v>1.9000000000000004</v>
      </c>
      <c r="BV64" s="42">
        <f t="shared" si="68"/>
        <v>1.5</v>
      </c>
      <c r="BW64" s="42">
        <f t="shared" si="68"/>
        <v>1.0999999999999996</v>
      </c>
      <c r="BX64" s="42">
        <f t="shared" si="68"/>
        <v>0.59999999999999964</v>
      </c>
      <c r="BY64" s="42">
        <f t="shared" si="68"/>
        <v>0.29999999999999893</v>
      </c>
      <c r="BZ64" s="42">
        <f t="shared" si="68"/>
        <v>0.19999999999999929</v>
      </c>
      <c r="CA64" s="42">
        <f t="shared" si="68"/>
        <v>0.5</v>
      </c>
      <c r="CB64" s="42">
        <f t="shared" si="68"/>
        <v>0.90000000000000036</v>
      </c>
      <c r="CC64" s="42">
        <f t="shared" si="68"/>
        <v>1.2999999999999989</v>
      </c>
      <c r="CD64" s="42">
        <f t="shared" si="68"/>
        <v>1.5</v>
      </c>
      <c r="CE64" s="42">
        <f t="shared" si="68"/>
        <v>1.6999999999999993</v>
      </c>
      <c r="CF64" s="42">
        <f t="shared" si="68"/>
        <v>1.7999999999999989</v>
      </c>
      <c r="CG64" s="42">
        <f t="shared" si="68"/>
        <v>2</v>
      </c>
      <c r="CH64" s="42">
        <f t="shared" si="68"/>
        <v>2</v>
      </c>
      <c r="CI64" s="42">
        <f t="shared" si="68"/>
        <v>2</v>
      </c>
      <c r="CJ64" s="42">
        <f t="shared" si="68"/>
        <v>2.1000000000000014</v>
      </c>
      <c r="CK64" s="42">
        <f t="shared" si="68"/>
        <v>2.1999999999999993</v>
      </c>
      <c r="CL64" s="42">
        <f t="shared" si="68"/>
        <v>2.2999999999999989</v>
      </c>
      <c r="CM64" s="42">
        <f t="shared" si="68"/>
        <v>2.2999999999999989</v>
      </c>
      <c r="CN64" s="42">
        <f t="shared" si="68"/>
        <v>2.1999999999999993</v>
      </c>
      <c r="CO64" s="42">
        <f t="shared" si="68"/>
        <v>2</v>
      </c>
      <c r="CP64" s="42">
        <f t="shared" si="68"/>
        <v>1.5999999999999996</v>
      </c>
      <c r="CQ64" s="42">
        <f t="shared" si="68"/>
        <v>1.0999999999999996</v>
      </c>
      <c r="CR64" s="42">
        <f t="shared" si="68"/>
        <v>0.5</v>
      </c>
      <c r="CS64" s="42">
        <f t="shared" si="68"/>
        <v>0.20000000000000107</v>
      </c>
      <c r="CT64" s="42">
        <f t="shared" si="68"/>
        <v>0.94999999999999929</v>
      </c>
      <c r="CU64" s="42">
        <f t="shared" si="68"/>
        <v>1.67</v>
      </c>
      <c r="CV64" s="42">
        <f t="shared" si="68"/>
        <v>2.1799999999999997</v>
      </c>
      <c r="CW64" s="42">
        <f t="shared" si="68"/>
        <v>2.5</v>
      </c>
      <c r="CX64" s="42">
        <f t="shared" si="68"/>
        <v>2.5299999999999994</v>
      </c>
      <c r="CY64" s="42">
        <f t="shared" si="68"/>
        <v>2.42</v>
      </c>
      <c r="CZ64" s="42">
        <f t="shared" si="68"/>
        <v>1.9900000000000002</v>
      </c>
      <c r="DA64" s="42">
        <f t="shared" si="68"/>
        <v>1.5599999999999987</v>
      </c>
    </row>
    <row r="65" spans="1:105" x14ac:dyDescent="0.2">
      <c r="B65" t="s">
        <v>15</v>
      </c>
      <c r="E65" s="42">
        <f t="shared" ref="E65:AJ65" si="69">IF(ISNUMBER(FIND("R",$B$16)),(E39-E12)^2^0.5,(E38-E12)^2^0.5)</f>
        <v>1.5099999999999998</v>
      </c>
      <c r="F65" s="42">
        <f t="shared" si="69"/>
        <v>1.7599999999999998</v>
      </c>
      <c r="G65" s="42">
        <f t="shared" si="69"/>
        <v>2.0200000000000005</v>
      </c>
      <c r="H65" s="42">
        <f t="shared" si="69"/>
        <v>2.2300000000000004</v>
      </c>
      <c r="I65" s="42">
        <f t="shared" si="69"/>
        <v>2.38</v>
      </c>
      <c r="J65" s="42">
        <f t="shared" si="69"/>
        <v>2.4699999999999998</v>
      </c>
      <c r="K65" s="42">
        <f t="shared" si="69"/>
        <v>2.52</v>
      </c>
      <c r="L65" s="42">
        <f t="shared" si="69"/>
        <v>2.57</v>
      </c>
      <c r="M65" s="42">
        <f t="shared" si="69"/>
        <v>2.6599999999999997</v>
      </c>
      <c r="N65" s="42">
        <f t="shared" si="69"/>
        <v>2.8</v>
      </c>
      <c r="O65" s="42">
        <f t="shared" si="69"/>
        <v>2.9899999999999998</v>
      </c>
      <c r="P65" s="42">
        <f t="shared" si="69"/>
        <v>3.23</v>
      </c>
      <c r="Q65" s="42">
        <f t="shared" si="69"/>
        <v>3.49</v>
      </c>
      <c r="R65" s="42">
        <f t="shared" si="69"/>
        <v>3.7299999999999995</v>
      </c>
      <c r="S65" s="42">
        <f t="shared" si="69"/>
        <v>3.9700000000000006</v>
      </c>
      <c r="T65" s="42">
        <f t="shared" si="69"/>
        <v>4.17</v>
      </c>
      <c r="U65" s="42">
        <f t="shared" si="69"/>
        <v>4.33</v>
      </c>
      <c r="V65" s="42">
        <f t="shared" si="69"/>
        <v>4.4499999999999993</v>
      </c>
      <c r="W65" s="42">
        <f t="shared" si="69"/>
        <v>4.5400000000000009</v>
      </c>
      <c r="X65" s="42">
        <f t="shared" si="69"/>
        <v>4.63</v>
      </c>
      <c r="Y65" s="42">
        <f t="shared" si="69"/>
        <v>4.6999999999999993</v>
      </c>
      <c r="Z65" s="42">
        <f t="shared" si="69"/>
        <v>4.7899999999999991</v>
      </c>
      <c r="AA65" s="42">
        <f t="shared" si="69"/>
        <v>4.88</v>
      </c>
      <c r="AB65" s="42">
        <f t="shared" si="69"/>
        <v>5.0200000000000005</v>
      </c>
      <c r="AC65" s="42">
        <f t="shared" si="69"/>
        <v>5.18</v>
      </c>
      <c r="AD65" s="42">
        <f t="shared" si="69"/>
        <v>5.38</v>
      </c>
      <c r="AE65" s="42">
        <f t="shared" si="69"/>
        <v>5.62</v>
      </c>
      <c r="AF65" s="42">
        <f t="shared" si="69"/>
        <v>5.89</v>
      </c>
      <c r="AG65" s="42">
        <f t="shared" si="69"/>
        <v>6.1899999999999995</v>
      </c>
      <c r="AH65" s="42">
        <f t="shared" si="69"/>
        <v>6.4999999999999991</v>
      </c>
      <c r="AI65" s="42">
        <f t="shared" si="69"/>
        <v>6.83</v>
      </c>
      <c r="AJ65" s="42">
        <f t="shared" si="69"/>
        <v>7.16</v>
      </c>
      <c r="AK65" s="42">
        <f t="shared" ref="AK65:BP65" si="70">IF(ISNUMBER(FIND("R",$B$16)),(AK39-AK12)^2^0.5,(AK38-AK12)^2^0.5)</f>
        <v>7.4700000000000006</v>
      </c>
      <c r="AL65" s="42">
        <f t="shared" si="70"/>
        <v>7.7600000000000007</v>
      </c>
      <c r="AM65" s="42">
        <f t="shared" si="70"/>
        <v>8.0200000000000014</v>
      </c>
      <c r="AN65" s="42">
        <f t="shared" si="70"/>
        <v>8.2200000000000006</v>
      </c>
      <c r="AO65" s="42">
        <f t="shared" si="70"/>
        <v>8.3800000000000008</v>
      </c>
      <c r="AP65" s="42">
        <f t="shared" si="70"/>
        <v>8.49</v>
      </c>
      <c r="AQ65" s="42">
        <f t="shared" si="70"/>
        <v>8.5</v>
      </c>
      <c r="AR65" s="42">
        <f t="shared" si="70"/>
        <v>8.5200000000000014</v>
      </c>
      <c r="AS65" s="42">
        <f t="shared" si="70"/>
        <v>8.43</v>
      </c>
      <c r="AT65" s="42">
        <f t="shared" si="70"/>
        <v>8.32</v>
      </c>
      <c r="AU65" s="42">
        <f t="shared" si="70"/>
        <v>8.11</v>
      </c>
      <c r="AV65" s="42">
        <f t="shared" si="70"/>
        <v>7.8000000000000007</v>
      </c>
      <c r="AW65" s="42">
        <f t="shared" si="70"/>
        <v>7.5100000000000007</v>
      </c>
      <c r="AX65" s="42">
        <f t="shared" si="70"/>
        <v>7.14</v>
      </c>
      <c r="AY65" s="42">
        <f t="shared" si="70"/>
        <v>6.75</v>
      </c>
      <c r="AZ65" s="42">
        <f t="shared" si="70"/>
        <v>6.3400000000000007</v>
      </c>
      <c r="BA65" s="42">
        <f t="shared" si="70"/>
        <v>5.9</v>
      </c>
      <c r="BB65" s="42">
        <f t="shared" si="70"/>
        <v>5.4399999999999995</v>
      </c>
      <c r="BC65" s="42">
        <f t="shared" si="70"/>
        <v>4.96</v>
      </c>
      <c r="BD65" s="42">
        <f t="shared" si="70"/>
        <v>4.46</v>
      </c>
      <c r="BE65" s="42">
        <f t="shared" si="70"/>
        <v>3.95</v>
      </c>
      <c r="BF65" s="42">
        <f t="shared" si="70"/>
        <v>3.44</v>
      </c>
      <c r="BG65" s="42">
        <f t="shared" si="70"/>
        <v>2.9600000000000004</v>
      </c>
      <c r="BH65" s="42">
        <f t="shared" si="70"/>
        <v>2.5399999999999996</v>
      </c>
      <c r="BI65" s="42">
        <f t="shared" si="70"/>
        <v>2.2200000000000002</v>
      </c>
      <c r="BJ65" s="42">
        <f t="shared" si="70"/>
        <v>2.0699999999999998</v>
      </c>
      <c r="BK65" s="42">
        <f t="shared" si="70"/>
        <v>2.1399999999999997</v>
      </c>
      <c r="BL65" s="42">
        <f t="shared" si="70"/>
        <v>2.48</v>
      </c>
      <c r="BM65" s="42">
        <f t="shared" si="70"/>
        <v>3.14</v>
      </c>
      <c r="BN65" s="42">
        <f t="shared" si="70"/>
        <v>4.16</v>
      </c>
      <c r="BO65" s="42">
        <f t="shared" si="70"/>
        <v>5.5299999999999994</v>
      </c>
      <c r="BP65" s="42">
        <f t="shared" si="70"/>
        <v>7.24</v>
      </c>
      <c r="BQ65" s="42">
        <f t="shared" ref="BQ65:DA65" si="71">IF(ISNUMBER(FIND("R",$B$16)),(BQ39-BQ12)^2^0.5,(BQ38-BQ12)^2^0.5)</f>
        <v>9.23</v>
      </c>
      <c r="BR65" s="42">
        <f t="shared" si="71"/>
        <v>11.42</v>
      </c>
      <c r="BS65" s="42">
        <f t="shared" si="71"/>
        <v>13.71</v>
      </c>
      <c r="BT65" s="42">
        <f t="shared" si="71"/>
        <v>16</v>
      </c>
      <c r="BU65" s="42">
        <f t="shared" si="71"/>
        <v>18.14</v>
      </c>
      <c r="BV65" s="42">
        <f t="shared" si="71"/>
        <v>20.119999999999997</v>
      </c>
      <c r="BW65" s="42">
        <f t="shared" si="71"/>
        <v>21.83</v>
      </c>
      <c r="BX65" s="42">
        <f t="shared" si="71"/>
        <v>23.3</v>
      </c>
      <c r="BY65" s="42">
        <f t="shared" si="71"/>
        <v>24.3</v>
      </c>
      <c r="BZ65" s="42">
        <f t="shared" si="71"/>
        <v>25.3</v>
      </c>
      <c r="CA65" s="42">
        <f t="shared" si="71"/>
        <v>25.8</v>
      </c>
      <c r="CB65" s="42">
        <f t="shared" si="71"/>
        <v>26.3</v>
      </c>
      <c r="CC65" s="42">
        <f t="shared" si="71"/>
        <v>26.6</v>
      </c>
      <c r="CD65" s="42">
        <f t="shared" si="71"/>
        <v>26.700000000000003</v>
      </c>
      <c r="CE65" s="42">
        <f t="shared" si="71"/>
        <v>26.8</v>
      </c>
      <c r="CF65" s="42">
        <f t="shared" si="71"/>
        <v>26.799999999999997</v>
      </c>
      <c r="CG65" s="42">
        <f t="shared" si="71"/>
        <v>26.7</v>
      </c>
      <c r="CH65" s="42">
        <f t="shared" si="71"/>
        <v>26.4</v>
      </c>
      <c r="CI65" s="42">
        <f t="shared" si="71"/>
        <v>25.9</v>
      </c>
      <c r="CJ65" s="42">
        <f t="shared" si="71"/>
        <v>25.16</v>
      </c>
      <c r="CK65" s="42">
        <f t="shared" si="71"/>
        <v>24.130000000000003</v>
      </c>
      <c r="CL65" s="42">
        <f t="shared" si="71"/>
        <v>22.78</v>
      </c>
      <c r="CM65" s="42">
        <f t="shared" si="71"/>
        <v>21.1</v>
      </c>
      <c r="CN65" s="42">
        <f t="shared" si="71"/>
        <v>19.11</v>
      </c>
      <c r="CO65" s="42">
        <f t="shared" si="71"/>
        <v>16.86</v>
      </c>
      <c r="CP65" s="42">
        <f t="shared" si="71"/>
        <v>14.52</v>
      </c>
      <c r="CQ65" s="42">
        <f t="shared" si="71"/>
        <v>12.17</v>
      </c>
      <c r="CR65" s="42">
        <f t="shared" si="71"/>
        <v>9.8899999999999988</v>
      </c>
      <c r="CS65" s="42">
        <f t="shared" si="71"/>
        <v>7.8599999999999994</v>
      </c>
      <c r="CT65" s="42">
        <f t="shared" si="71"/>
        <v>6.08</v>
      </c>
      <c r="CU65" s="42">
        <f t="shared" si="71"/>
        <v>4.6800000000000006</v>
      </c>
      <c r="CV65" s="42">
        <f t="shared" si="71"/>
        <v>3.6500000000000004</v>
      </c>
      <c r="CW65" s="42">
        <f t="shared" si="71"/>
        <v>2.9799999999999995</v>
      </c>
      <c r="CX65" s="42">
        <f t="shared" si="71"/>
        <v>2.660000000000001</v>
      </c>
      <c r="CY65" s="42">
        <f t="shared" si="71"/>
        <v>2.6000000000000005</v>
      </c>
      <c r="CZ65" s="42">
        <f t="shared" si="71"/>
        <v>2.7500000000000009</v>
      </c>
      <c r="DA65" s="42">
        <f t="shared" si="71"/>
        <v>3.0100000000000007</v>
      </c>
    </row>
    <row r="67" spans="1:105" x14ac:dyDescent="0.2">
      <c r="G67" s="11" t="s">
        <v>33</v>
      </c>
      <c r="H67" s="12"/>
      <c r="I67" s="12"/>
      <c r="J67" s="12"/>
      <c r="K67" s="12"/>
      <c r="M67" s="11" t="s">
        <v>34</v>
      </c>
      <c r="N67" s="12"/>
      <c r="O67" s="12"/>
      <c r="P67" s="12"/>
    </row>
    <row r="68" spans="1:105" x14ac:dyDescent="0.2">
      <c r="A68" s="1" t="s">
        <v>18</v>
      </c>
      <c r="B68" t="s">
        <v>8</v>
      </c>
      <c r="C68" s="4">
        <f>AVERAGE(E42:DA42)</f>
        <v>18.661089108910883</v>
      </c>
      <c r="D68" s="4">
        <f>STDEV(E42:DA42)</f>
        <v>2.725101796627154</v>
      </c>
      <c r="E68" s="2"/>
      <c r="F68" s="2"/>
      <c r="G68" s="12"/>
      <c r="H68" s="12" t="s">
        <v>44</v>
      </c>
      <c r="I68" s="12" t="s">
        <v>45</v>
      </c>
      <c r="J68" s="12" t="s">
        <v>46</v>
      </c>
      <c r="K68" s="14" t="s">
        <v>47</v>
      </c>
      <c r="M68" s="12" t="s">
        <v>26</v>
      </c>
      <c r="N68" s="12" t="s">
        <v>24</v>
      </c>
      <c r="O68" s="14" t="s">
        <v>23</v>
      </c>
      <c r="P68" s="12" t="s">
        <v>36</v>
      </c>
    </row>
    <row r="69" spans="1:105" x14ac:dyDescent="0.2">
      <c r="B69" t="s">
        <v>7</v>
      </c>
      <c r="C69" s="4">
        <f>AVERAGE(E43:DA43)</f>
        <v>19.317524752475244</v>
      </c>
      <c r="D69" s="4">
        <f>STDEV(E43:DA43)</f>
        <v>2.2118360725607977</v>
      </c>
      <c r="G69" s="12" t="s">
        <v>22</v>
      </c>
      <c r="H69" s="13">
        <f>J69</f>
        <v>18.989306930693061</v>
      </c>
      <c r="I69" s="13">
        <f>J69</f>
        <v>18.989306930693061</v>
      </c>
      <c r="J69" s="13">
        <f>AVERAGE(C68:C69)</f>
        <v>18.989306930693061</v>
      </c>
      <c r="K69" s="13"/>
      <c r="M69" s="12"/>
      <c r="N69" s="12"/>
      <c r="O69" s="13">
        <f>AVERAGE(D68:D69)</f>
        <v>2.4684689345939761</v>
      </c>
      <c r="P69" s="12"/>
    </row>
    <row r="70" spans="1:105" x14ac:dyDescent="0.2">
      <c r="B70" t="s">
        <v>10</v>
      </c>
      <c r="C70" s="4">
        <f t="shared" ref="C70:C91" si="72">AVERAGE(E44:DA44)</f>
        <v>19.62782178217822</v>
      </c>
      <c r="D70" s="4">
        <f t="shared" ref="D70:D91" si="73">STDEV(E44:DA44)</f>
        <v>7.4411814389867477</v>
      </c>
      <c r="G70" s="12" t="s">
        <v>25</v>
      </c>
      <c r="H70" s="13">
        <f>C70</f>
        <v>19.62782178217822</v>
      </c>
      <c r="I70" s="13">
        <f>C71</f>
        <v>24.328811881188116</v>
      </c>
      <c r="J70" s="13"/>
      <c r="K70" s="13"/>
      <c r="M70" s="13">
        <f>D70</f>
        <v>7.4411814389867477</v>
      </c>
      <c r="N70" s="13">
        <f>D71</f>
        <v>7.0593912325538009</v>
      </c>
      <c r="O70" s="12"/>
      <c r="P70" s="12"/>
    </row>
    <row r="71" spans="1:105" x14ac:dyDescent="0.2">
      <c r="B71" t="s">
        <v>9</v>
      </c>
      <c r="C71" s="4">
        <f t="shared" si="72"/>
        <v>24.328811881188116</v>
      </c>
      <c r="D71" s="4">
        <f t="shared" si="73"/>
        <v>7.0593912325538009</v>
      </c>
      <c r="G71" s="12" t="s">
        <v>27</v>
      </c>
      <c r="H71" s="13">
        <f>C72</f>
        <v>8.4295049504950477</v>
      </c>
      <c r="I71" s="13">
        <f>C73</f>
        <v>5.5524752475247512</v>
      </c>
      <c r="J71" s="13"/>
      <c r="K71" s="13"/>
      <c r="M71" s="13">
        <f>D72</f>
        <v>8.369145998993881</v>
      </c>
      <c r="N71" s="13">
        <f>D73</f>
        <v>3.7099559043041483</v>
      </c>
      <c r="O71" s="12"/>
      <c r="P71" s="12"/>
    </row>
    <row r="72" spans="1:105" x14ac:dyDescent="0.2">
      <c r="B72" t="s">
        <v>12</v>
      </c>
      <c r="C72" s="4">
        <f t="shared" si="72"/>
        <v>8.4295049504950477</v>
      </c>
      <c r="D72" s="4">
        <f t="shared" si="73"/>
        <v>8.369145998993881</v>
      </c>
      <c r="G72" s="12" t="s">
        <v>39</v>
      </c>
      <c r="H72" s="13">
        <f>C74</f>
        <v>6.0084425742574226</v>
      </c>
      <c r="I72" s="13">
        <f>C75</f>
        <v>3.7049237623762381</v>
      </c>
      <c r="J72" s="13"/>
      <c r="K72" s="13"/>
      <c r="M72" s="13">
        <f>D74</f>
        <v>5.2558072324876361</v>
      </c>
      <c r="N72" s="13">
        <f>D75</f>
        <v>2.736431908348842</v>
      </c>
      <c r="O72" s="12"/>
      <c r="P72" s="12"/>
    </row>
    <row r="73" spans="1:105" x14ac:dyDescent="0.2">
      <c r="B73" t="s">
        <v>11</v>
      </c>
      <c r="C73" s="4">
        <f t="shared" si="72"/>
        <v>5.5524752475247512</v>
      </c>
      <c r="D73" s="4">
        <f t="shared" si="73"/>
        <v>3.7099559043041483</v>
      </c>
      <c r="G73" s="12" t="s">
        <v>28</v>
      </c>
      <c r="H73" s="13">
        <f>J73</f>
        <v>2.6916831683168319</v>
      </c>
      <c r="I73" s="13">
        <f>J73</f>
        <v>2.6916831683168319</v>
      </c>
      <c r="J73" s="13">
        <f>AVERAGE(C76:C77)</f>
        <v>2.6916831683168319</v>
      </c>
      <c r="K73" s="13"/>
      <c r="M73" s="12"/>
      <c r="N73" s="12"/>
      <c r="O73" s="13">
        <f>AVERAGE(D76:D77)</f>
        <v>2.1016300021333327</v>
      </c>
      <c r="P73" s="12"/>
    </row>
    <row r="74" spans="1:105" x14ac:dyDescent="0.2">
      <c r="B74" t="s">
        <v>14</v>
      </c>
      <c r="C74" s="4">
        <f t="shared" si="72"/>
        <v>6.0084425742574226</v>
      </c>
      <c r="D74" s="4">
        <f t="shared" si="73"/>
        <v>5.2558072324876361</v>
      </c>
      <c r="G74" s="12" t="s">
        <v>29</v>
      </c>
      <c r="H74" s="13">
        <f>C78</f>
        <v>2.1777851485148516</v>
      </c>
      <c r="I74" s="13">
        <f>C79</f>
        <v>8.031603960396037</v>
      </c>
      <c r="J74" s="13"/>
      <c r="K74" s="13"/>
      <c r="M74" s="13">
        <f>D78</f>
        <v>1.5127869725368561</v>
      </c>
      <c r="N74" s="13">
        <f>D79</f>
        <v>4.4753551190474425</v>
      </c>
      <c r="O74" s="12"/>
      <c r="P74" s="12"/>
    </row>
    <row r="75" spans="1:105" x14ac:dyDescent="0.2">
      <c r="B75" t="s">
        <v>13</v>
      </c>
      <c r="C75" s="4">
        <f t="shared" si="72"/>
        <v>3.7049237623762381</v>
      </c>
      <c r="D75" s="4">
        <f t="shared" si="73"/>
        <v>2.736431908348842</v>
      </c>
      <c r="G75" s="12" t="s">
        <v>38</v>
      </c>
      <c r="H75" s="13">
        <f>C80</f>
        <v>1.9097029702970296</v>
      </c>
      <c r="I75" s="13">
        <f>C81</f>
        <v>3.3927326732673273</v>
      </c>
      <c r="J75" s="13"/>
      <c r="K75" s="13"/>
      <c r="M75" s="13">
        <f>D80</f>
        <v>2.6414622675501329</v>
      </c>
      <c r="N75" s="13">
        <f>D81</f>
        <v>2.2462330506476342</v>
      </c>
      <c r="O75" s="12"/>
      <c r="P75" s="12"/>
    </row>
    <row r="76" spans="1:105" x14ac:dyDescent="0.2">
      <c r="B76" t="s">
        <v>8</v>
      </c>
      <c r="C76" s="4">
        <f t="shared" si="72"/>
        <v>2.5550425742574263</v>
      </c>
      <c r="D76" s="4">
        <f t="shared" si="73"/>
        <v>1.8541668994643672</v>
      </c>
      <c r="G76" s="12" t="s">
        <v>30</v>
      </c>
      <c r="H76" s="13">
        <f>J76</f>
        <v>4.680094059405941</v>
      </c>
      <c r="I76" s="13">
        <f>J76</f>
        <v>4.680094059405941</v>
      </c>
      <c r="J76" s="13">
        <f>AVERAGE(C82:C83)</f>
        <v>4.680094059405941</v>
      </c>
      <c r="K76" s="13"/>
      <c r="M76" s="12"/>
      <c r="N76" s="12"/>
      <c r="O76" s="13">
        <f>AVERAGE(D82:D83)</f>
        <v>2.516303785361039</v>
      </c>
      <c r="P76" s="12"/>
    </row>
    <row r="77" spans="1:105" x14ac:dyDescent="0.2">
      <c r="B77" t="s">
        <v>7</v>
      </c>
      <c r="C77" s="4">
        <f t="shared" si="72"/>
        <v>2.8283237623762374</v>
      </c>
      <c r="D77" s="4">
        <f t="shared" si="73"/>
        <v>2.3490931048022987</v>
      </c>
      <c r="G77" s="12" t="s">
        <v>37</v>
      </c>
      <c r="H77" s="13">
        <f>C84</f>
        <v>18.014543564356437</v>
      </c>
      <c r="I77" s="13">
        <f>C85</f>
        <v>6.9363257425742599</v>
      </c>
      <c r="J77" s="13"/>
      <c r="K77" s="13"/>
      <c r="M77" s="13">
        <f>D84</f>
        <v>5.6073621953359805</v>
      </c>
      <c r="N77" s="13">
        <f>D85</f>
        <v>6.2972679365682582</v>
      </c>
      <c r="O77" s="12"/>
      <c r="P77" s="12"/>
    </row>
    <row r="78" spans="1:105" x14ac:dyDescent="0.2">
      <c r="B78" t="s">
        <v>10</v>
      </c>
      <c r="C78" s="4">
        <f t="shared" si="72"/>
        <v>2.1777851485148516</v>
      </c>
      <c r="D78" s="4">
        <f t="shared" si="73"/>
        <v>1.5127869725368561</v>
      </c>
      <c r="G78" s="12" t="s">
        <v>31</v>
      </c>
      <c r="H78" s="13">
        <f>C88</f>
        <v>3.9615257425742572</v>
      </c>
      <c r="I78" s="13">
        <f>C89</f>
        <v>12.477722772277227</v>
      </c>
      <c r="J78" s="13"/>
      <c r="K78" s="13"/>
      <c r="M78" s="13">
        <f>D88</f>
        <v>2.8515658808680349</v>
      </c>
      <c r="N78" s="13">
        <f>D89</f>
        <v>5.4380722468882476</v>
      </c>
      <c r="O78" s="12"/>
      <c r="P78" s="12"/>
    </row>
    <row r="79" spans="1:105" x14ac:dyDescent="0.2">
      <c r="B79" t="s">
        <v>9</v>
      </c>
      <c r="C79" s="4">
        <f t="shared" si="72"/>
        <v>8.031603960396037</v>
      </c>
      <c r="D79" s="4">
        <f t="shared" si="73"/>
        <v>4.4753551190474425</v>
      </c>
      <c r="G79" s="12" t="s">
        <v>32</v>
      </c>
      <c r="H79" s="13">
        <f>C90</f>
        <v>2.8179207920792093</v>
      </c>
      <c r="I79" s="13">
        <f>C91</f>
        <v>9.3299009900990075</v>
      </c>
      <c r="J79" s="13"/>
      <c r="K79" s="13"/>
      <c r="M79" s="13">
        <f>D90</f>
        <v>1.7486894045722809</v>
      </c>
      <c r="N79" s="13">
        <f>D91</f>
        <v>8.0561626715266303</v>
      </c>
      <c r="O79" s="12"/>
      <c r="P79" s="12"/>
    </row>
    <row r="80" spans="1:105" x14ac:dyDescent="0.2">
      <c r="B80" t="s">
        <v>12</v>
      </c>
      <c r="C80" s="4">
        <f t="shared" si="72"/>
        <v>1.9097029702970296</v>
      </c>
      <c r="D80" s="4">
        <f t="shared" si="73"/>
        <v>2.6414622675501329</v>
      </c>
      <c r="G80" s="12" t="s">
        <v>35</v>
      </c>
      <c r="H80" s="13">
        <f>G82</f>
        <v>8.249513321332131</v>
      </c>
      <c r="I80" s="13">
        <f>G83</f>
        <v>8.9708423942394244</v>
      </c>
      <c r="J80" s="13"/>
      <c r="K80" s="13">
        <f>G84</f>
        <v>8.6101778577857786</v>
      </c>
      <c r="M80" s="13">
        <f>AVERAGE(M69:M79,O69,O73,O76)</f>
        <v>3.8649458284927181</v>
      </c>
      <c r="N80" s="13">
        <f>AVERAGE(N69:N79,O69,O73,O76)</f>
        <v>4.2822975265430321</v>
      </c>
      <c r="O80" s="12"/>
      <c r="P80" s="13">
        <f>AVERAGE(M80:N80)</f>
        <v>4.0736216775178749</v>
      </c>
    </row>
    <row r="81" spans="2:11" x14ac:dyDescent="0.2">
      <c r="B81" t="s">
        <v>11</v>
      </c>
      <c r="C81" s="4">
        <f t="shared" si="72"/>
        <v>3.3927326732673273</v>
      </c>
      <c r="D81" s="4">
        <f t="shared" si="73"/>
        <v>2.2462330506476342</v>
      </c>
      <c r="G81" s="37" t="s">
        <v>21</v>
      </c>
      <c r="H81" s="15">
        <f>K80</f>
        <v>8.6101778577857786</v>
      </c>
      <c r="I81" s="15">
        <f>K80</f>
        <v>8.6101778577857786</v>
      </c>
    </row>
    <row r="82" spans="2:11" x14ac:dyDescent="0.2">
      <c r="B82" t="s">
        <v>8</v>
      </c>
      <c r="C82" s="4">
        <f t="shared" si="72"/>
        <v>6.5812673267326742</v>
      </c>
      <c r="D82" s="4">
        <f t="shared" si="73"/>
        <v>3.4624913859563242</v>
      </c>
      <c r="F82" s="5" t="s">
        <v>20</v>
      </c>
      <c r="G82" s="6">
        <f>AVERAGE(C68,C70,C72,C74,C76,C78,C80,C82,C84,C88,C90)</f>
        <v>8.249513321332131</v>
      </c>
    </row>
    <row r="83" spans="2:11" x14ac:dyDescent="0.2">
      <c r="B83" t="s">
        <v>7</v>
      </c>
      <c r="C83" s="4">
        <f t="shared" si="72"/>
        <v>2.7789207920792083</v>
      </c>
      <c r="D83" s="4">
        <f t="shared" si="73"/>
        <v>1.5701161847657543</v>
      </c>
      <c r="F83" s="7" t="s">
        <v>19</v>
      </c>
      <c r="G83" s="8">
        <f>AVERAGE(C69,C71,C73,C75,C77,C79,C81,C83,C85,C89,C91)</f>
        <v>8.9708423942394244</v>
      </c>
    </row>
    <row r="84" spans="2:11" x14ac:dyDescent="0.2">
      <c r="B84" t="s">
        <v>10</v>
      </c>
      <c r="C84" s="4">
        <f t="shared" si="72"/>
        <v>18.014543564356437</v>
      </c>
      <c r="D84" s="4">
        <f t="shared" si="73"/>
        <v>5.6073621953359805</v>
      </c>
      <c r="F84" s="9" t="s">
        <v>21</v>
      </c>
      <c r="G84" s="10">
        <f>AVERAGE(G82:G83)</f>
        <v>8.6101778577857786</v>
      </c>
      <c r="I84" s="15"/>
      <c r="J84" s="15"/>
      <c r="K84" s="15"/>
    </row>
    <row r="85" spans="2:11" x14ac:dyDescent="0.2">
      <c r="B85" t="s">
        <v>9</v>
      </c>
      <c r="C85" s="4">
        <f t="shared" si="72"/>
        <v>6.9363257425742599</v>
      </c>
      <c r="D85" s="4">
        <f t="shared" si="73"/>
        <v>6.2972679365682582</v>
      </c>
      <c r="I85" s="15"/>
      <c r="J85" s="15"/>
      <c r="K85" s="15"/>
    </row>
    <row r="86" spans="2:11" x14ac:dyDescent="0.2">
      <c r="B86" t="s">
        <v>12</v>
      </c>
      <c r="C86" s="4">
        <f t="shared" si="72"/>
        <v>6.0381495049504945</v>
      </c>
      <c r="D86" s="4">
        <f t="shared" si="73"/>
        <v>4.3264471122995092</v>
      </c>
      <c r="I86" s="15"/>
      <c r="J86" s="15"/>
      <c r="K86" s="15"/>
    </row>
    <row r="87" spans="2:11" x14ac:dyDescent="0.2">
      <c r="B87" t="s">
        <v>11</v>
      </c>
      <c r="C87" s="4">
        <f t="shared" si="72"/>
        <v>3.3822871287128717</v>
      </c>
      <c r="D87" s="4">
        <f t="shared" si="73"/>
        <v>1.6798353987021069</v>
      </c>
      <c r="I87" s="15"/>
      <c r="J87" s="15"/>
      <c r="K87" s="15"/>
    </row>
    <row r="88" spans="2:11" ht="15.75" x14ac:dyDescent="0.2">
      <c r="B88" t="s">
        <v>14</v>
      </c>
      <c r="C88" s="4">
        <f t="shared" si="72"/>
        <v>3.9615257425742572</v>
      </c>
      <c r="D88" s="4">
        <f t="shared" si="73"/>
        <v>2.8515658808680349</v>
      </c>
      <c r="F88" s="3" t="s">
        <v>154</v>
      </c>
      <c r="G88" s="43" t="s">
        <v>139</v>
      </c>
      <c r="I88" s="15"/>
      <c r="J88" s="15"/>
      <c r="K88" s="15"/>
    </row>
    <row r="89" spans="2:11" ht="15.75" x14ac:dyDescent="0.2">
      <c r="B89" t="s">
        <v>13</v>
      </c>
      <c r="C89" s="4">
        <f t="shared" si="72"/>
        <v>12.477722772277227</v>
      </c>
      <c r="D89" s="4">
        <f t="shared" si="73"/>
        <v>5.4380722468882476</v>
      </c>
      <c r="F89" s="3" t="s">
        <v>144</v>
      </c>
      <c r="G89" s="43" t="s">
        <v>140</v>
      </c>
      <c r="I89" s="15"/>
      <c r="J89" s="15"/>
      <c r="K89" s="15"/>
    </row>
    <row r="90" spans="2:11" ht="15.75" x14ac:dyDescent="0.2">
      <c r="B90" t="s">
        <v>16</v>
      </c>
      <c r="C90" s="4">
        <f t="shared" si="72"/>
        <v>2.8179207920792093</v>
      </c>
      <c r="D90" s="4">
        <f t="shared" si="73"/>
        <v>1.7486894045722809</v>
      </c>
      <c r="F90" s="3" t="s">
        <v>142</v>
      </c>
      <c r="G90" s="43" t="s">
        <v>141</v>
      </c>
      <c r="I90" s="15"/>
      <c r="J90" s="15"/>
      <c r="K90" s="15"/>
    </row>
    <row r="91" spans="2:11" ht="15.75" x14ac:dyDescent="0.2">
      <c r="B91" t="s">
        <v>15</v>
      </c>
      <c r="C91" s="4">
        <f t="shared" si="72"/>
        <v>9.3299009900990075</v>
      </c>
      <c r="D91" s="4">
        <f t="shared" si="73"/>
        <v>8.0561626715266303</v>
      </c>
      <c r="F91" s="45" t="s">
        <v>143</v>
      </c>
      <c r="H91" s="43" t="str">
        <f>VLOOKUP($E$14,F88:G90,2,0)</f>
        <v>Movement Analysis Profile  (comparison with pre-op)</v>
      </c>
      <c r="I91" s="15"/>
      <c r="J91" s="15"/>
      <c r="K91" s="15"/>
    </row>
    <row r="92" spans="2:11" x14ac:dyDescent="0.2">
      <c r="I92" s="15"/>
      <c r="J92" s="15"/>
      <c r="K92" s="15"/>
    </row>
    <row r="93" spans="2:11" x14ac:dyDescent="0.2">
      <c r="I93" s="15"/>
      <c r="J93" s="15"/>
      <c r="K93" s="15"/>
    </row>
    <row r="94" spans="2:11" x14ac:dyDescent="0.2">
      <c r="I94" s="15"/>
      <c r="J94" s="15"/>
      <c r="K94" s="15"/>
    </row>
    <row r="95" spans="2:11" x14ac:dyDescent="0.2">
      <c r="I95" s="15"/>
      <c r="J95" s="15"/>
      <c r="K95" s="15"/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P5" sqref="P5"/>
    </sheetView>
  </sheetViews>
  <sheetFormatPr defaultColWidth="8.85546875" defaultRowHeight="12.75" x14ac:dyDescent="0.2"/>
  <sheetData>
    <row r="1" spans="1:14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1:14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 x14ac:dyDescent="0.2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1:14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1:14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14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</sheetData>
  <phoneticPr fontId="0" type="noConversion"/>
  <pageMargins left="0.75" right="0.75" top="1" bottom="1" header="0.5" footer="0.5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39" sqref="I39"/>
    </sheetView>
  </sheetViews>
  <sheetFormatPr defaultColWidth="8.85546875" defaultRowHeight="12.75" x14ac:dyDescent="0.2"/>
  <sheetData>
    <row r="1" spans="1:1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15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1:15" x14ac:dyDescent="0.2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</row>
    <row r="9" spans="1:15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</row>
    <row r="10" spans="1:15" x14ac:dyDescent="0.2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spans="1:15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spans="1:15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2">
      <c r="A28" t="s">
        <v>35</v>
      </c>
    </row>
    <row r="29" spans="1:15" x14ac:dyDescent="0.2">
      <c r="A29" t="s">
        <v>125</v>
      </c>
      <c r="B29" s="15">
        <f>Current!G85</f>
        <v>9.231584133913028</v>
      </c>
    </row>
    <row r="30" spans="1:15" x14ac:dyDescent="0.2">
      <c r="A30" t="s">
        <v>126</v>
      </c>
      <c r="B30" s="15">
        <f>Comparison!G84</f>
        <v>8.6101778577857786</v>
      </c>
    </row>
  </sheetData>
  <phoneticPr fontId="0" type="noConversion"/>
  <pageMargins left="0.75" right="0.75" top="1" bottom="1" header="0.5" footer="0.5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8"/>
  <sheetViews>
    <sheetView workbookViewId="0">
      <selection activeCell="D23" sqref="D23"/>
    </sheetView>
  </sheetViews>
  <sheetFormatPr defaultColWidth="8.85546875" defaultRowHeight="12.75" x14ac:dyDescent="0.2"/>
  <cols>
    <col min="1" max="1" width="10.28515625" bestFit="1" customWidth="1"/>
    <col min="2" max="2" width="22.42578125" bestFit="1" customWidth="1"/>
    <col min="3" max="3" width="16.7109375" bestFit="1" customWidth="1"/>
    <col min="4" max="4" width="9.7109375" bestFit="1" customWidth="1"/>
    <col min="5" max="6" width="9.42578125" bestFit="1" customWidth="1"/>
    <col min="7" max="7" width="10.85546875" bestFit="1" customWidth="1"/>
    <col min="8" max="8" width="11" bestFit="1" customWidth="1"/>
    <col min="9" max="9" width="11.7109375" bestFit="1" customWidth="1"/>
    <col min="10" max="10" width="11.85546875" bestFit="1" customWidth="1"/>
    <col min="11" max="11" width="10" bestFit="1" customWidth="1"/>
    <col min="12" max="13" width="9.42578125" bestFit="1" customWidth="1"/>
    <col min="14" max="15" width="9.42578125" customWidth="1"/>
    <col min="16" max="16" width="9.85546875" bestFit="1" customWidth="1"/>
    <col min="17" max="17" width="10.85546875" bestFit="1" customWidth="1"/>
    <col min="18" max="18" width="11" bestFit="1" customWidth="1"/>
    <col min="19" max="20" width="10.42578125" bestFit="1" customWidth="1"/>
    <col min="21" max="21" width="10.85546875" bestFit="1" customWidth="1"/>
    <col min="22" max="22" width="11" bestFit="1" customWidth="1"/>
    <col min="23" max="23" width="7.140625" bestFit="1" customWidth="1"/>
    <col min="24" max="24" width="7.28515625" bestFit="1" customWidth="1"/>
    <col min="25" max="25" width="5.42578125" bestFit="1" customWidth="1"/>
  </cols>
  <sheetData>
    <row r="1" spans="1:6" x14ac:dyDescent="0.2">
      <c r="A1" s="52" t="s">
        <v>79</v>
      </c>
      <c r="B1" s="52"/>
      <c r="C1" s="52"/>
    </row>
    <row r="2" spans="1:6" x14ac:dyDescent="0.2">
      <c r="A2" s="17"/>
      <c r="B2" s="17"/>
      <c r="C2" s="17"/>
    </row>
    <row r="3" spans="1:6" x14ac:dyDescent="0.2">
      <c r="A3" s="17" t="s">
        <v>80</v>
      </c>
      <c r="B3" s="17">
        <f>Current!B14</f>
        <v>12</v>
      </c>
      <c r="C3" s="22" t="s">
        <v>83</v>
      </c>
    </row>
    <row r="4" spans="1:6" x14ac:dyDescent="0.2">
      <c r="A4" s="17" t="s">
        <v>81</v>
      </c>
      <c r="B4" s="17" t="str">
        <f>Current!E14</f>
        <v>f</v>
      </c>
      <c r="C4" s="22" t="s">
        <v>83</v>
      </c>
    </row>
    <row r="5" spans="1:6" x14ac:dyDescent="0.2">
      <c r="A5" s="17" t="s">
        <v>82</v>
      </c>
      <c r="B5" s="17" t="str">
        <f>IF(B3&lt;5, "3-4", IF(B3&lt;8,"5-7",IF(B3&lt;10,"8-9",IF(B3&lt;13,"10-12",IF(B3&lt;17,"13-16","adult")))))</f>
        <v>10-12</v>
      </c>
      <c r="C5" s="22" t="s">
        <v>84</v>
      </c>
      <c r="E5" s="39" t="s">
        <v>127</v>
      </c>
    </row>
    <row r="6" spans="1:6" x14ac:dyDescent="0.2">
      <c r="A6" s="17"/>
      <c r="B6" s="17"/>
      <c r="C6" s="17"/>
    </row>
    <row r="7" spans="1:6" x14ac:dyDescent="0.2">
      <c r="A7" s="17">
        <v>1</v>
      </c>
      <c r="B7" s="17" t="b">
        <f>IF(B5="5-7", TRUE, FALSE)</f>
        <v>0</v>
      </c>
      <c r="C7" s="17">
        <f>IF(B7=TRUE,1,0)</f>
        <v>0</v>
      </c>
    </row>
    <row r="8" spans="1:6" x14ac:dyDescent="0.2">
      <c r="A8" s="17">
        <v>2</v>
      </c>
      <c r="B8" s="17" t="b">
        <f>IF(B5="8-9",TRUE,FALSE)</f>
        <v>0</v>
      </c>
      <c r="C8" s="17">
        <f>IF(B8=TRUE,2,0)</f>
        <v>0</v>
      </c>
    </row>
    <row r="9" spans="1:6" x14ac:dyDescent="0.2">
      <c r="A9" s="17">
        <v>3</v>
      </c>
      <c r="B9" s="17" t="b">
        <f>AND(B5="10-12",B4="F")</f>
        <v>1</v>
      </c>
      <c r="C9" s="17">
        <f>IF(B9=TRUE,3,0)</f>
        <v>3</v>
      </c>
    </row>
    <row r="10" spans="1:6" x14ac:dyDescent="0.2">
      <c r="A10" s="17">
        <v>4</v>
      </c>
      <c r="B10" s="17" t="b">
        <f>AND(B5="10-12",B4="M")</f>
        <v>0</v>
      </c>
      <c r="C10" s="17">
        <f>IF(B10=TRUE,4,0)</f>
        <v>0</v>
      </c>
    </row>
    <row r="11" spans="1:6" ht="12.75" customHeight="1" x14ac:dyDescent="0.2">
      <c r="A11" s="17">
        <v>5</v>
      </c>
      <c r="B11" s="17" t="b">
        <f>AND(B5="13-16",B4="f")</f>
        <v>0</v>
      </c>
      <c r="C11" s="17">
        <f>IF(B11=TRUE,5,0)</f>
        <v>0</v>
      </c>
      <c r="E11" s="58" t="s">
        <v>128</v>
      </c>
      <c r="F11" s="58"/>
    </row>
    <row r="12" spans="1:6" x14ac:dyDescent="0.2">
      <c r="A12" s="17">
        <v>6</v>
      </c>
      <c r="B12" s="17" t="b">
        <f>AND(B5="13-16",B4="m")</f>
        <v>0</v>
      </c>
      <c r="C12" s="17">
        <f>IF(B12=TRUE,6,0)</f>
        <v>0</v>
      </c>
      <c r="E12" s="58"/>
      <c r="F12" s="58"/>
    </row>
    <row r="13" spans="1:6" x14ac:dyDescent="0.2">
      <c r="A13" s="17">
        <v>7</v>
      </c>
      <c r="B13" s="17" t="b">
        <f>AND(B5="adult",B4="F")</f>
        <v>0</v>
      </c>
      <c r="C13" s="17">
        <f>IF(B13=TRUE,7,0)</f>
        <v>0</v>
      </c>
      <c r="E13" s="58"/>
      <c r="F13" s="58"/>
    </row>
    <row r="14" spans="1:6" x14ac:dyDescent="0.2">
      <c r="A14" s="17">
        <v>8</v>
      </c>
      <c r="B14" s="17" t="b">
        <f>AND(B5="adult",B4="M")</f>
        <v>0</v>
      </c>
      <c r="C14" s="17">
        <f>IF(B14=TRUE,8,0)</f>
        <v>0</v>
      </c>
      <c r="E14" s="58"/>
      <c r="F14" s="58"/>
    </row>
    <row r="15" spans="1:6" x14ac:dyDescent="0.2">
      <c r="A15" s="17">
        <v>9</v>
      </c>
      <c r="B15" s="17" t="b">
        <f>IF(B5="3-4", TRUE, FALSE)</f>
        <v>0</v>
      </c>
      <c r="C15" s="17">
        <f>IF(B15=TRUE,9,0)</f>
        <v>0</v>
      </c>
      <c r="E15" s="58"/>
      <c r="F15" s="58"/>
    </row>
    <row r="16" spans="1:6" x14ac:dyDescent="0.2">
      <c r="A16" s="17"/>
      <c r="B16" s="17" t="s">
        <v>86</v>
      </c>
      <c r="C16" s="17">
        <f>SUM(C7:C15)</f>
        <v>3</v>
      </c>
      <c r="E16" s="58"/>
      <c r="F16" s="58"/>
    </row>
    <row r="17" spans="1:69" x14ac:dyDescent="0.2">
      <c r="A17" s="17"/>
      <c r="B17" s="17"/>
      <c r="C17" s="17"/>
    </row>
    <row r="18" spans="1:69" ht="13.5" thickBot="1" x14ac:dyDescent="0.25">
      <c r="A18" s="17"/>
      <c r="B18" s="17"/>
      <c r="C18" s="52" t="s">
        <v>113</v>
      </c>
      <c r="D18" s="52"/>
      <c r="E18" s="52"/>
      <c r="F18" s="52"/>
    </row>
    <row r="19" spans="1:69" ht="13.5" thickBot="1" x14ac:dyDescent="0.25">
      <c r="A19" s="17"/>
      <c r="B19" s="26"/>
      <c r="C19" s="17"/>
      <c r="D19" s="23" t="s">
        <v>88</v>
      </c>
      <c r="E19" s="24" t="s">
        <v>89</v>
      </c>
      <c r="F19" s="24" t="s">
        <v>90</v>
      </c>
      <c r="G19" s="24" t="s">
        <v>91</v>
      </c>
      <c r="H19" s="24" t="s">
        <v>92</v>
      </c>
      <c r="I19" s="24" t="s">
        <v>93</v>
      </c>
      <c r="J19" s="24" t="s">
        <v>94</v>
      </c>
      <c r="K19" s="24" t="s">
        <v>109</v>
      </c>
      <c r="L19" s="24" t="s">
        <v>95</v>
      </c>
      <c r="M19" s="24" t="s">
        <v>96</v>
      </c>
      <c r="N19" s="24" t="s">
        <v>107</v>
      </c>
      <c r="O19" s="24" t="s">
        <v>108</v>
      </c>
      <c r="P19" s="24" t="s">
        <v>110</v>
      </c>
      <c r="Q19" s="24" t="s">
        <v>111</v>
      </c>
      <c r="R19" s="24" t="s">
        <v>112</v>
      </c>
      <c r="S19" s="24" t="s">
        <v>97</v>
      </c>
      <c r="T19" s="24" t="s">
        <v>98</v>
      </c>
      <c r="U19" s="24" t="s">
        <v>99</v>
      </c>
      <c r="V19" s="24" t="s">
        <v>100</v>
      </c>
      <c r="W19" s="24" t="s">
        <v>101</v>
      </c>
      <c r="X19" s="24" t="s">
        <v>102</v>
      </c>
      <c r="Y19" s="25" t="s">
        <v>35</v>
      </c>
    </row>
    <row r="20" spans="1:69" x14ac:dyDescent="0.2">
      <c r="A20" s="17"/>
      <c r="B20" s="26"/>
      <c r="C20" t="s">
        <v>103</v>
      </c>
      <c r="D20" s="15">
        <f>CHOOSE($C$16,D29,D32,D35,D38,D41,D44,D47,D50,D53)</f>
        <v>5.4721773927392734</v>
      </c>
      <c r="E20" s="15">
        <f t="shared" ref="E20:Y21" si="0">CHOOSE($C$16,E29,E32,E35,E38,E41,E44,E47,E50,E53)</f>
        <v>6.2316262376237619</v>
      </c>
      <c r="F20" s="15">
        <f t="shared" si="0"/>
        <v>6.1972549504950498</v>
      </c>
      <c r="G20" s="15">
        <f t="shared" si="0"/>
        <v>4.4760717821782183</v>
      </c>
      <c r="H20" s="15">
        <f t="shared" si="0"/>
        <v>4.0952475247524758</v>
      </c>
      <c r="I20" s="15">
        <f t="shared" si="0"/>
        <v>2.9461727722772273</v>
      </c>
      <c r="J20" s="15">
        <f t="shared" si="0"/>
        <v>2.9460137788778877</v>
      </c>
      <c r="K20" s="15">
        <f t="shared" si="0"/>
        <v>1.2853470709570958</v>
      </c>
      <c r="L20" s="15">
        <f t="shared" si="0"/>
        <v>2.1799471947194724</v>
      </c>
      <c r="M20" s="15">
        <f t="shared" si="0"/>
        <v>1.7730706270627064</v>
      </c>
      <c r="N20" s="15">
        <f>CHOOSE($C$16,N29,N32,N35,N38,N41,N44,N47,N50,N53)</f>
        <v>1.7773976072607265</v>
      </c>
      <c r="O20" s="15">
        <f>CHOOSE($C$16,O29,O32,O35,O38,O41,O44,O47,O50,O53)</f>
        <v>1.9038107260726072</v>
      </c>
      <c r="P20" s="15">
        <f>CHOOSE($C$16,P29,P32,P35,P38,P41,P44,P47,P50,P53)</f>
        <v>2.8312292079207917</v>
      </c>
      <c r="Q20" s="15">
        <f t="shared" si="0"/>
        <v>3.846638283828383</v>
      </c>
      <c r="R20" s="15">
        <f t="shared" si="0"/>
        <v>4.0265508250825093</v>
      </c>
      <c r="S20" s="15">
        <f t="shared" si="0"/>
        <v>5.1944931518151822</v>
      </c>
      <c r="T20" s="15">
        <f t="shared" si="0"/>
        <v>3.7296704620462044</v>
      </c>
      <c r="U20" s="15">
        <f t="shared" si="0"/>
        <v>5.4227655115511553</v>
      </c>
      <c r="V20" s="15">
        <f t="shared" si="0"/>
        <v>4.9001402640264029</v>
      </c>
      <c r="W20" s="15">
        <f t="shared" si="0"/>
        <v>4.0094701485148514</v>
      </c>
      <c r="X20" s="15">
        <f t="shared" si="0"/>
        <v>3.7048469224422447</v>
      </c>
      <c r="Y20" s="15">
        <f t="shared" si="0"/>
        <v>3.8571585354785483</v>
      </c>
    </row>
    <row r="21" spans="1:69" x14ac:dyDescent="0.2">
      <c r="A21" s="17"/>
      <c r="B21" s="26"/>
      <c r="C21" t="s">
        <v>105</v>
      </c>
      <c r="D21" s="15">
        <f>CHOOSE($C$16,D30,D33,D36,D39,D42,D45,D48,D51,D54)</f>
        <v>2.4492468012843229</v>
      </c>
      <c r="E21" s="15">
        <f t="shared" si="0"/>
        <v>3.7808134049264885</v>
      </c>
      <c r="F21" s="15">
        <f t="shared" si="0"/>
        <v>3.2386216575627076</v>
      </c>
      <c r="G21" s="15">
        <f t="shared" si="0"/>
        <v>2.3787508375454687</v>
      </c>
      <c r="H21" s="15">
        <f t="shared" si="0"/>
        <v>1.6411254143607035</v>
      </c>
      <c r="I21" s="15">
        <f t="shared" si="0"/>
        <v>0.92505602997422354</v>
      </c>
      <c r="J21" s="15">
        <f t="shared" si="0"/>
        <v>0.80023581753763762</v>
      </c>
      <c r="K21" s="15">
        <f t="shared" si="0"/>
        <v>0.42836026976484087</v>
      </c>
      <c r="L21" s="15">
        <f t="shared" si="0"/>
        <v>0.89627724991910607</v>
      </c>
      <c r="M21" s="15">
        <f t="shared" si="0"/>
        <v>0.65920947952622411</v>
      </c>
      <c r="N21" s="15">
        <f>CHOOSE($C$16,N30,N33,N36,N39,N42,N45,N48,N51,N54)</f>
        <v>0.96408302653441158</v>
      </c>
      <c r="O21" s="15">
        <f>CHOOSE($C$16,O30,O33,O36,O39,O42,O45,O48,O51,O54)</f>
        <v>0.93742583987170414</v>
      </c>
      <c r="P21" s="15">
        <f t="shared" si="0"/>
        <v>0.81565822991648818</v>
      </c>
      <c r="Q21" s="15">
        <f t="shared" si="0"/>
        <v>1.628813911605546</v>
      </c>
      <c r="R21" s="15">
        <f t="shared" si="0"/>
        <v>2.2787878135741906</v>
      </c>
      <c r="S21" s="15">
        <f t="shared" si="0"/>
        <v>2.8649932153228033</v>
      </c>
      <c r="T21" s="15">
        <f t="shared" si="0"/>
        <v>1.3394161991953724</v>
      </c>
      <c r="U21" s="15">
        <f t="shared" si="0"/>
        <v>2.3617835986013063</v>
      </c>
      <c r="V21" s="15">
        <f t="shared" si="0"/>
        <v>4.1271066518096848</v>
      </c>
      <c r="W21" s="15">
        <f t="shared" si="0"/>
        <v>1.0648210450544915</v>
      </c>
      <c r="X21" s="15">
        <f t="shared" si="0"/>
        <v>0.99700448809641939</v>
      </c>
      <c r="Y21" s="15">
        <f>CHOOSE($C$16,Y30,Y33,Y36,Y39,Y42,Y45,Y48,Y51,Y54)</f>
        <v>0.8571241174790849</v>
      </c>
    </row>
    <row r="22" spans="1:69" x14ac:dyDescent="0.2">
      <c r="A22" s="17"/>
      <c r="B22" s="2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69" x14ac:dyDescent="0.2">
      <c r="A23" s="17"/>
      <c r="B23" s="26"/>
      <c r="D23" s="40" t="s">
        <v>129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69" x14ac:dyDescent="0.2">
      <c r="A24" s="17"/>
      <c r="B24" s="17"/>
    </row>
    <row r="25" spans="1:69" x14ac:dyDescent="0.2">
      <c r="A25" s="52" t="s">
        <v>73</v>
      </c>
      <c r="B25" s="52"/>
      <c r="C25" s="52"/>
    </row>
    <row r="26" spans="1:69" ht="13.5" thickBot="1" x14ac:dyDescent="0.25"/>
    <row r="27" spans="1:69" ht="13.5" thickBot="1" x14ac:dyDescent="0.25">
      <c r="A27" s="57" t="s">
        <v>74</v>
      </c>
      <c r="B27" s="57"/>
      <c r="D27" s="23" t="s">
        <v>88</v>
      </c>
      <c r="E27" s="24" t="s">
        <v>89</v>
      </c>
      <c r="F27" s="24" t="s">
        <v>90</v>
      </c>
      <c r="G27" s="24" t="s">
        <v>91</v>
      </c>
      <c r="H27" s="24" t="s">
        <v>92</v>
      </c>
      <c r="I27" s="24" t="s">
        <v>93</v>
      </c>
      <c r="J27" s="24" t="s">
        <v>94</v>
      </c>
      <c r="K27" s="24" t="s">
        <v>109</v>
      </c>
      <c r="L27" s="24" t="s">
        <v>95</v>
      </c>
      <c r="M27" s="24" t="s">
        <v>96</v>
      </c>
      <c r="N27" s="24" t="s">
        <v>107</v>
      </c>
      <c r="O27" s="24" t="s">
        <v>108</v>
      </c>
      <c r="P27" s="24" t="s">
        <v>110</v>
      </c>
      <c r="Q27" s="24" t="s">
        <v>111</v>
      </c>
      <c r="R27" s="24" t="s">
        <v>112</v>
      </c>
      <c r="S27" s="24" t="s">
        <v>97</v>
      </c>
      <c r="T27" s="24" t="s">
        <v>98</v>
      </c>
      <c r="U27" s="24" t="s">
        <v>99</v>
      </c>
      <c r="V27" s="24" t="s">
        <v>100</v>
      </c>
      <c r="W27" s="24" t="s">
        <v>101</v>
      </c>
      <c r="X27" s="24" t="s">
        <v>102</v>
      </c>
      <c r="Y27" s="25" t="s">
        <v>35</v>
      </c>
    </row>
    <row r="28" spans="1:69" x14ac:dyDescent="0.2">
      <c r="A28" s="1" t="s">
        <v>75</v>
      </c>
      <c r="B28" s="1" t="s">
        <v>76</v>
      </c>
    </row>
    <row r="29" spans="1:69" x14ac:dyDescent="0.2">
      <c r="A29" s="55">
        <v>1</v>
      </c>
      <c r="B29" s="53" t="s">
        <v>70</v>
      </c>
      <c r="C29" s="31" t="s">
        <v>103</v>
      </c>
      <c r="D29" s="32">
        <v>3.7193168316831677</v>
      </c>
      <c r="E29" s="32">
        <v>4.8928913663366345</v>
      </c>
      <c r="F29" s="32">
        <v>4.8084826930693056</v>
      </c>
      <c r="G29" s="32">
        <v>4.9717891881188123</v>
      </c>
      <c r="H29" s="32">
        <v>5.8935879999999994</v>
      </c>
      <c r="I29" s="32">
        <v>4.0462029306930685</v>
      </c>
      <c r="J29" s="32">
        <v>3.8513476039603973</v>
      </c>
      <c r="K29" s="32">
        <v>2.126414732673267</v>
      </c>
      <c r="L29" s="32">
        <v>2.5381637623762372</v>
      </c>
      <c r="M29" s="32">
        <v>2.920800871287129</v>
      </c>
      <c r="N29" s="32">
        <v>2.5567369900990102</v>
      </c>
      <c r="O29" s="32">
        <v>2.7755817425742579</v>
      </c>
      <c r="P29" s="32">
        <v>4.0425822772277238</v>
      </c>
      <c r="Q29" s="32">
        <v>4.8984744950495065</v>
      </c>
      <c r="R29" s="32">
        <v>5.9710417425742559</v>
      </c>
      <c r="S29" s="32">
        <v>6.2817940198019802</v>
      </c>
      <c r="T29" s="32">
        <v>5.5914100198019812</v>
      </c>
      <c r="U29" s="32">
        <v>7.1815092673267324</v>
      </c>
      <c r="V29" s="32">
        <v>6.9381371485148513</v>
      </c>
      <c r="W29" s="32">
        <v>4.4782759049504968</v>
      </c>
      <c r="X29" s="32">
        <v>4.5779501742574258</v>
      </c>
      <c r="Y29" s="6">
        <v>4.5281130396039604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69" x14ac:dyDescent="0.2">
      <c r="A30" s="56"/>
      <c r="B30" s="54"/>
      <c r="C30" s="33" t="s">
        <v>104</v>
      </c>
      <c r="D30" s="34">
        <v>2.365648772440152</v>
      </c>
      <c r="E30" s="34">
        <v>2.3905187692457086</v>
      </c>
      <c r="F30" s="34">
        <v>1.9219302891663779</v>
      </c>
      <c r="G30" s="34">
        <v>1.6493569437993598</v>
      </c>
      <c r="H30" s="34">
        <v>1.7534419699570964</v>
      </c>
      <c r="I30" s="34">
        <v>1.4588679878583319</v>
      </c>
      <c r="J30" s="34">
        <v>1.5286340098138373</v>
      </c>
      <c r="K30" s="34">
        <v>0.81378761759580998</v>
      </c>
      <c r="L30" s="34">
        <v>1.1132329073489708</v>
      </c>
      <c r="M30" s="34">
        <v>1.3389469917515811</v>
      </c>
      <c r="N30" s="34">
        <v>1.0874084725160633</v>
      </c>
      <c r="O30" s="34">
        <v>1.2804901958774344</v>
      </c>
      <c r="P30" s="34">
        <v>1.3307976747694177</v>
      </c>
      <c r="Q30" s="34">
        <v>2.5751850480307548</v>
      </c>
      <c r="R30" s="34">
        <v>3.1009502617558691</v>
      </c>
      <c r="S30" s="34">
        <v>4.0275986994478021</v>
      </c>
      <c r="T30" s="34">
        <v>2.4973099281676334</v>
      </c>
      <c r="U30" s="34">
        <v>3.38469005574989</v>
      </c>
      <c r="V30" s="34">
        <v>3.6644170885633258</v>
      </c>
      <c r="W30" s="34">
        <v>0.91268198620702767</v>
      </c>
      <c r="X30" s="34">
        <v>0.94998669276961589</v>
      </c>
      <c r="Y30" s="10">
        <v>0.74461871298355564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69" x14ac:dyDescent="0.2">
      <c r="A31" s="30"/>
      <c r="B31" s="30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69" x14ac:dyDescent="0.2">
      <c r="A32" s="55">
        <v>2</v>
      </c>
      <c r="B32" s="53" t="s">
        <v>69</v>
      </c>
      <c r="C32" s="31" t="s">
        <v>103</v>
      </c>
      <c r="D32" s="32">
        <v>3.1918087871287124</v>
      </c>
      <c r="E32" s="32">
        <v>4.8294797029702963</v>
      </c>
      <c r="F32" s="32">
        <v>4.7999628712871276</v>
      </c>
      <c r="G32" s="32">
        <v>4.2826615717821763</v>
      </c>
      <c r="H32" s="32">
        <v>4.3429566831683175</v>
      </c>
      <c r="I32" s="32">
        <v>2.9013444925742582</v>
      </c>
      <c r="J32" s="32">
        <v>3.8268694306930691</v>
      </c>
      <c r="K32" s="32">
        <v>1.4444516089108907</v>
      </c>
      <c r="L32" s="32">
        <v>2.1346540222772283</v>
      </c>
      <c r="M32" s="32">
        <v>2.5609680074257426</v>
      </c>
      <c r="N32" s="32">
        <v>2.7372633044554453</v>
      </c>
      <c r="O32" s="32">
        <v>3.0185375618811872</v>
      </c>
      <c r="P32" s="32">
        <v>3.4724359220297032</v>
      </c>
      <c r="Q32" s="32">
        <v>5.5325287747524765</v>
      </c>
      <c r="R32" s="32">
        <v>5.0155444925742581</v>
      </c>
      <c r="S32" s="32">
        <v>5.3185554455445541</v>
      </c>
      <c r="T32" s="32">
        <v>6.7477332920792081</v>
      </c>
      <c r="U32" s="32">
        <v>5.0062542079207928</v>
      </c>
      <c r="V32" s="32">
        <v>5.1786602722772281</v>
      </c>
      <c r="W32" s="32">
        <v>3.7906075618811883</v>
      </c>
      <c r="X32" s="32">
        <v>4.0789490284653471</v>
      </c>
      <c r="Y32" s="6">
        <v>3.9347782951732677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56"/>
      <c r="B33" s="54"/>
      <c r="C33" s="33" t="s">
        <v>104</v>
      </c>
      <c r="D33" s="34">
        <v>2.9015197418865153</v>
      </c>
      <c r="E33" s="34">
        <v>3.8131785210886893</v>
      </c>
      <c r="F33" s="34">
        <v>3.5831716809735092</v>
      </c>
      <c r="G33" s="34">
        <v>1.6238137168288673</v>
      </c>
      <c r="H33" s="34">
        <v>2.1035266824468759</v>
      </c>
      <c r="I33" s="34">
        <v>1.0499944304947459</v>
      </c>
      <c r="J33" s="34">
        <v>2.9220758491104624</v>
      </c>
      <c r="K33" s="34">
        <v>0.55482781666203795</v>
      </c>
      <c r="L33" s="34">
        <v>0.59191533959100995</v>
      </c>
      <c r="M33" s="34">
        <v>0.98573903942125041</v>
      </c>
      <c r="N33" s="34">
        <v>1.4618972914552641</v>
      </c>
      <c r="O33" s="34">
        <v>1.73178034775391</v>
      </c>
      <c r="P33" s="34">
        <v>0.96883255356282016</v>
      </c>
      <c r="Q33" s="34">
        <v>3.1385028979027303</v>
      </c>
      <c r="R33" s="34">
        <v>3.0746431654434967</v>
      </c>
      <c r="S33" s="34">
        <v>3.142961755090949</v>
      </c>
      <c r="T33" s="34">
        <v>9.6484271734763354</v>
      </c>
      <c r="U33" s="34">
        <v>3.0050607326574585</v>
      </c>
      <c r="V33" s="34">
        <v>4.105155814838354</v>
      </c>
      <c r="W33" s="34">
        <v>0.86222646731592678</v>
      </c>
      <c r="X33" s="34">
        <v>1.8626782183554713</v>
      </c>
      <c r="Y33" s="10">
        <v>1.1999818139485652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30"/>
      <c r="B34" s="30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55">
        <v>3</v>
      </c>
      <c r="B35" s="53" t="s">
        <v>67</v>
      </c>
      <c r="C35" s="31" t="s">
        <v>103</v>
      </c>
      <c r="D35" s="32">
        <v>5.4721773927392734</v>
      </c>
      <c r="E35" s="32">
        <v>6.2316262376237619</v>
      </c>
      <c r="F35" s="32">
        <v>6.1972549504950498</v>
      </c>
      <c r="G35" s="32">
        <v>4.4760717821782183</v>
      </c>
      <c r="H35" s="32">
        <v>4.0952475247524758</v>
      </c>
      <c r="I35" s="32">
        <v>2.9461727722772273</v>
      </c>
      <c r="J35" s="32">
        <v>2.9460137788778877</v>
      </c>
      <c r="K35" s="32">
        <v>1.2853470709570958</v>
      </c>
      <c r="L35" s="32">
        <v>2.1799471947194724</v>
      </c>
      <c r="M35" s="32">
        <v>1.7730706270627064</v>
      </c>
      <c r="N35" s="32">
        <v>1.7773976072607265</v>
      </c>
      <c r="O35" s="32">
        <v>1.9038107260726072</v>
      </c>
      <c r="P35" s="32">
        <v>2.8312292079207917</v>
      </c>
      <c r="Q35" s="32">
        <v>3.846638283828383</v>
      </c>
      <c r="R35" s="32">
        <v>4.0265508250825093</v>
      </c>
      <c r="S35" s="32">
        <v>5.1944931518151822</v>
      </c>
      <c r="T35" s="32">
        <v>3.7296704620462044</v>
      </c>
      <c r="U35" s="32">
        <v>5.4227655115511553</v>
      </c>
      <c r="V35" s="32">
        <v>4.9001402640264029</v>
      </c>
      <c r="W35" s="32">
        <v>4.0094701485148514</v>
      </c>
      <c r="X35" s="32">
        <v>3.7048469224422447</v>
      </c>
      <c r="Y35" s="6">
        <v>3.8571585354785483</v>
      </c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56"/>
      <c r="B36" s="54"/>
      <c r="C36" s="33" t="s">
        <v>104</v>
      </c>
      <c r="D36" s="34">
        <v>2.4492468012843229</v>
      </c>
      <c r="E36" s="34">
        <v>3.7808134049264885</v>
      </c>
      <c r="F36" s="34">
        <v>3.2386216575627076</v>
      </c>
      <c r="G36" s="34">
        <v>2.3787508375454687</v>
      </c>
      <c r="H36" s="34">
        <v>1.6411254143607035</v>
      </c>
      <c r="I36" s="34">
        <v>0.92505602997422354</v>
      </c>
      <c r="J36" s="34">
        <v>0.80023581753763762</v>
      </c>
      <c r="K36" s="34">
        <v>0.42836026976484087</v>
      </c>
      <c r="L36" s="34">
        <v>0.89627724991910607</v>
      </c>
      <c r="M36" s="34">
        <v>0.65920947952622411</v>
      </c>
      <c r="N36" s="34">
        <v>0.96408302653441158</v>
      </c>
      <c r="O36" s="34">
        <v>0.93742583987170414</v>
      </c>
      <c r="P36" s="34">
        <v>0.81565822991648818</v>
      </c>
      <c r="Q36" s="34">
        <v>1.628813911605546</v>
      </c>
      <c r="R36" s="34">
        <v>2.2787878135741906</v>
      </c>
      <c r="S36" s="34">
        <v>2.8649932153228033</v>
      </c>
      <c r="T36" s="34">
        <v>1.3394161991953724</v>
      </c>
      <c r="U36" s="34">
        <v>2.3617835986013063</v>
      </c>
      <c r="V36" s="34">
        <v>4.1271066518096848</v>
      </c>
      <c r="W36" s="34">
        <v>1.0648210450544915</v>
      </c>
      <c r="X36" s="34">
        <v>0.99700448809641939</v>
      </c>
      <c r="Y36" s="10">
        <v>0.8571241174790849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30"/>
      <c r="B37" s="30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55">
        <v>4</v>
      </c>
      <c r="B38" s="53" t="s">
        <v>68</v>
      </c>
      <c r="C38" s="31" t="s">
        <v>103</v>
      </c>
      <c r="D38" s="32">
        <v>3.8595148514851472</v>
      </c>
      <c r="E38" s="32">
        <v>4.3964366336633649</v>
      </c>
      <c r="F38" s="32">
        <v>4.6479762376237623</v>
      </c>
      <c r="G38" s="32">
        <v>4.0702405940594062</v>
      </c>
      <c r="H38" s="32">
        <v>4.0254009900990102</v>
      </c>
      <c r="I38" s="32">
        <v>3.2465750495049499</v>
      </c>
      <c r="J38" s="32">
        <v>3.1445195049504955</v>
      </c>
      <c r="K38" s="32">
        <v>1.5860277227722772</v>
      </c>
      <c r="L38" s="32">
        <v>2.2847395049504953</v>
      </c>
      <c r="M38" s="32">
        <v>2.4873534653465352</v>
      </c>
      <c r="N38" s="32">
        <v>1.9466696039603963</v>
      </c>
      <c r="O38" s="32">
        <v>2.3054680198019804</v>
      </c>
      <c r="P38" s="32">
        <v>3.2375667821782179</v>
      </c>
      <c r="Q38" s="32">
        <v>4.0911722772277219</v>
      </c>
      <c r="R38" s="32">
        <v>4.5905108910891084</v>
      </c>
      <c r="S38" s="32">
        <v>5.6281366336633667</v>
      </c>
      <c r="T38" s="32">
        <v>6.8819131683168324</v>
      </c>
      <c r="U38" s="32">
        <v>5.3299742574257438</v>
      </c>
      <c r="V38" s="32">
        <v>4.3183445544554449</v>
      </c>
      <c r="W38" s="32">
        <v>3.740348792079208</v>
      </c>
      <c r="X38" s="32">
        <v>3.9106024554455443</v>
      </c>
      <c r="Y38" s="6">
        <v>3.8254756237623759</v>
      </c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56"/>
      <c r="B39" s="54"/>
      <c r="C39" s="33" t="s">
        <v>104</v>
      </c>
      <c r="D39" s="34">
        <v>1.7267077332337124</v>
      </c>
      <c r="E39" s="34">
        <v>1.7696574432917944</v>
      </c>
      <c r="F39" s="34">
        <v>2.4510993519962025</v>
      </c>
      <c r="G39" s="34">
        <v>1.4538809837729993</v>
      </c>
      <c r="H39" s="34">
        <v>1.6362144688407028</v>
      </c>
      <c r="I39" s="34">
        <v>1.2097113839149682</v>
      </c>
      <c r="J39" s="34">
        <v>1.566418466945465</v>
      </c>
      <c r="K39" s="34">
        <v>0.75605018379551059</v>
      </c>
      <c r="L39" s="34">
        <v>1.0728339595418552</v>
      </c>
      <c r="M39" s="34">
        <v>1.1416274160516113</v>
      </c>
      <c r="N39" s="34">
        <v>0.756500455672386</v>
      </c>
      <c r="O39" s="34">
        <v>0.89085459167460412</v>
      </c>
      <c r="P39" s="34">
        <v>0.82818391282334047</v>
      </c>
      <c r="Q39" s="34">
        <v>1.6861792326843301</v>
      </c>
      <c r="R39" s="34">
        <v>1.7075072421259145</v>
      </c>
      <c r="S39" s="34">
        <v>2.5648945161512335</v>
      </c>
      <c r="T39" s="34">
        <v>2.9155450149004856</v>
      </c>
      <c r="U39" s="34">
        <v>1.7159921649081744</v>
      </c>
      <c r="V39" s="34">
        <v>2.2069830092236526</v>
      </c>
      <c r="W39" s="34">
        <v>0.49852188449882523</v>
      </c>
      <c r="X39" s="34">
        <v>0.78839886230283218</v>
      </c>
      <c r="Y39" s="10">
        <v>0.59529708032378714</v>
      </c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30"/>
      <c r="B40" s="30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55">
        <v>5</v>
      </c>
      <c r="B41" s="53" t="s">
        <v>53</v>
      </c>
      <c r="C41" s="31" t="s">
        <v>103</v>
      </c>
      <c r="D41" s="32">
        <v>4.4513333333333343</v>
      </c>
      <c r="E41" s="32">
        <v>5.4804628712871297</v>
      </c>
      <c r="F41" s="32">
        <v>5.4244447194719472</v>
      </c>
      <c r="G41" s="32">
        <v>3.423168399339934</v>
      </c>
      <c r="H41" s="32">
        <v>3.3894902640264015</v>
      </c>
      <c r="I41" s="32">
        <v>2.6756801980198017</v>
      </c>
      <c r="J41" s="32">
        <v>2.5373657590759078</v>
      </c>
      <c r="K41" s="32">
        <v>1.5007867161716171</v>
      </c>
      <c r="L41" s="32">
        <v>2.0521012376237624</v>
      </c>
      <c r="M41" s="32">
        <v>1.8756705445544553</v>
      </c>
      <c r="N41" s="32">
        <v>2.3754949669966998</v>
      </c>
      <c r="O41" s="32">
        <v>1.6288198844884487</v>
      </c>
      <c r="P41" s="32">
        <v>2.3381236386138613</v>
      </c>
      <c r="Q41" s="32">
        <v>5.2093560231023099</v>
      </c>
      <c r="R41" s="32">
        <v>4.8933688118811887</v>
      </c>
      <c r="S41" s="32">
        <v>3.9146929042904293</v>
      </c>
      <c r="T41" s="32">
        <v>4.3727475247524756</v>
      </c>
      <c r="U41" s="32">
        <v>7.0615117986798674</v>
      </c>
      <c r="V41" s="32">
        <v>5.1618575082508249</v>
      </c>
      <c r="W41" s="32">
        <v>3.8727427062706266</v>
      </c>
      <c r="X41" s="32">
        <v>3.5324978877887787</v>
      </c>
      <c r="Y41" s="6">
        <v>3.7026202970297022</v>
      </c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x14ac:dyDescent="0.2">
      <c r="A42" s="56"/>
      <c r="B42" s="54"/>
      <c r="C42" s="33" t="s">
        <v>104</v>
      </c>
      <c r="D42" s="34">
        <v>3.4230774103016528</v>
      </c>
      <c r="E42" s="34">
        <v>4.0734507871975003</v>
      </c>
      <c r="F42" s="34">
        <v>3.4296859764450187</v>
      </c>
      <c r="G42" s="34">
        <v>1.1696645453324632</v>
      </c>
      <c r="H42" s="34">
        <v>1.3698082092461179</v>
      </c>
      <c r="I42" s="34">
        <v>0.85967165751517316</v>
      </c>
      <c r="J42" s="34">
        <v>0.75560680624804455</v>
      </c>
      <c r="K42" s="34">
        <v>0.56436974828945341</v>
      </c>
      <c r="L42" s="34">
        <v>1.2389756553720706</v>
      </c>
      <c r="M42" s="34">
        <v>0.74648332577754561</v>
      </c>
      <c r="N42" s="34">
        <v>1.1938976107651276</v>
      </c>
      <c r="O42" s="34">
        <v>0.83021093929560907</v>
      </c>
      <c r="P42" s="34">
        <v>0.52654300515972585</v>
      </c>
      <c r="Q42" s="34">
        <v>1.7853728571360716</v>
      </c>
      <c r="R42" s="34">
        <v>1.4586272633918456</v>
      </c>
      <c r="S42" s="34">
        <v>2.3156160039647435</v>
      </c>
      <c r="T42" s="34">
        <v>1.9375456088890861</v>
      </c>
      <c r="U42" s="34">
        <v>4.1156872161671227</v>
      </c>
      <c r="V42" s="34">
        <v>3.2206680995827424</v>
      </c>
      <c r="W42" s="34">
        <v>1.3485972462966962</v>
      </c>
      <c r="X42" s="34">
        <v>0.94572442361888631</v>
      </c>
      <c r="Y42" s="10">
        <v>1.1115298424540594</v>
      </c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spans="1:69" x14ac:dyDescent="0.2">
      <c r="A43" s="30"/>
      <c r="B43" s="30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</row>
    <row r="44" spans="1:69" x14ac:dyDescent="0.2">
      <c r="A44" s="55">
        <v>6</v>
      </c>
      <c r="B44" s="53" t="s">
        <v>66</v>
      </c>
      <c r="C44" s="31" t="s">
        <v>103</v>
      </c>
      <c r="D44" s="32">
        <v>3.7515706570657072</v>
      </c>
      <c r="E44" s="32">
        <v>5.2398928892889298</v>
      </c>
      <c r="F44" s="32">
        <v>4.8959309630963093</v>
      </c>
      <c r="G44" s="32">
        <v>3.7528604860486046</v>
      </c>
      <c r="H44" s="32">
        <v>3.7896876687668768</v>
      </c>
      <c r="I44" s="32">
        <v>2.6141222322232225</v>
      </c>
      <c r="J44" s="32">
        <v>2.1632231323132314</v>
      </c>
      <c r="K44" s="32">
        <v>1.1988377587758776</v>
      </c>
      <c r="L44" s="32">
        <v>2.4638663366336631</v>
      </c>
      <c r="M44" s="32">
        <v>1.7936921692169217</v>
      </c>
      <c r="N44" s="32">
        <v>2.6967462646264626</v>
      </c>
      <c r="O44" s="32">
        <v>2.8611944194419441</v>
      </c>
      <c r="P44" s="32">
        <v>3.0408022502250223</v>
      </c>
      <c r="Q44" s="32">
        <v>4.8397306930693063</v>
      </c>
      <c r="R44" s="32">
        <v>5.2059612961296118</v>
      </c>
      <c r="S44" s="32">
        <v>5.3582277227722779</v>
      </c>
      <c r="T44" s="32">
        <v>4.4395603960396022</v>
      </c>
      <c r="U44" s="32">
        <v>4.7996741674167414</v>
      </c>
      <c r="V44" s="32">
        <v>4.2664050405040506</v>
      </c>
      <c r="W44" s="32">
        <v>3.7437423582358234</v>
      </c>
      <c r="X44" s="32">
        <v>3.416783294329433</v>
      </c>
      <c r="Y44" s="6">
        <v>3.5802628262826279</v>
      </c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</row>
    <row r="45" spans="1:69" x14ac:dyDescent="0.2">
      <c r="A45" s="56"/>
      <c r="B45" s="54"/>
      <c r="C45" s="33" t="s">
        <v>104</v>
      </c>
      <c r="D45" s="34">
        <v>3.2757604774707927</v>
      </c>
      <c r="E45" s="34">
        <v>3.782218599314827</v>
      </c>
      <c r="F45" s="34">
        <v>4.024766523063767</v>
      </c>
      <c r="G45" s="34">
        <v>1.7000050504918987</v>
      </c>
      <c r="H45" s="34">
        <v>1.5354183447548551</v>
      </c>
      <c r="I45" s="34">
        <v>0.91612899393232272</v>
      </c>
      <c r="J45" s="34">
        <v>0.82504721015162386</v>
      </c>
      <c r="K45" s="34">
        <v>0.52534889665021789</v>
      </c>
      <c r="L45" s="34">
        <v>1.1298016961040362</v>
      </c>
      <c r="M45" s="34">
        <v>0.65522909697425968</v>
      </c>
      <c r="N45" s="34">
        <v>1.3109403422752031</v>
      </c>
      <c r="O45" s="34">
        <v>1.4868787293303976</v>
      </c>
      <c r="P45" s="34">
        <v>0.99607740023590974</v>
      </c>
      <c r="Q45" s="34">
        <v>2.7956066937147206</v>
      </c>
      <c r="R45" s="34">
        <v>2.8833515381392614</v>
      </c>
      <c r="S45" s="34">
        <v>3.1052797148691269</v>
      </c>
      <c r="T45" s="34">
        <v>3.3103280899736087</v>
      </c>
      <c r="U45" s="34">
        <v>3.2468898110292059</v>
      </c>
      <c r="V45" s="34">
        <v>2.3316452493835218</v>
      </c>
      <c r="W45" s="34">
        <v>1.3098431348762927</v>
      </c>
      <c r="X45" s="34">
        <v>0.79762004831185229</v>
      </c>
      <c r="Y45" s="10">
        <v>0.88247296364113037</v>
      </c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</row>
    <row r="46" spans="1:69" x14ac:dyDescent="0.2">
      <c r="A46" s="30"/>
      <c r="B46" s="30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</row>
    <row r="47" spans="1:69" x14ac:dyDescent="0.2">
      <c r="A47" s="55">
        <v>7</v>
      </c>
      <c r="B47" s="53" t="s">
        <v>78</v>
      </c>
      <c r="C47" s="31" t="s">
        <v>103</v>
      </c>
      <c r="D47" s="32">
        <v>3.5939543204320441</v>
      </c>
      <c r="E47" s="32">
        <v>4.503095004500449</v>
      </c>
      <c r="F47" s="32">
        <v>4.9733010801080111</v>
      </c>
      <c r="G47" s="32">
        <v>3.9009004500450044</v>
      </c>
      <c r="H47" s="32">
        <v>3.9321714671467149</v>
      </c>
      <c r="I47" s="32">
        <v>3.0950279027902794</v>
      </c>
      <c r="J47" s="32">
        <v>2.6714711071107113</v>
      </c>
      <c r="K47" s="32">
        <v>1.7732009675967602</v>
      </c>
      <c r="L47" s="32">
        <v>2.7652245274527449</v>
      </c>
      <c r="M47" s="32">
        <v>2.3891549054905492</v>
      </c>
      <c r="N47" s="32">
        <v>2.2883504050405041</v>
      </c>
      <c r="O47" s="32">
        <v>2.3792055355535555</v>
      </c>
      <c r="P47" s="32">
        <v>2.3574750675067508</v>
      </c>
      <c r="Q47" s="32">
        <v>4.8324562106210616</v>
      </c>
      <c r="R47" s="32">
        <v>5.1433658865886587</v>
      </c>
      <c r="S47" s="32">
        <v>4.1002402340234019</v>
      </c>
      <c r="T47" s="32">
        <v>5.6266355985598571</v>
      </c>
      <c r="U47" s="32">
        <v>4.2660096759675978</v>
      </c>
      <c r="V47" s="32">
        <v>4.3468882538253828</v>
      </c>
      <c r="W47" s="32">
        <v>3.5329749864986497</v>
      </c>
      <c r="X47" s="32">
        <v>3.6665453150315042</v>
      </c>
      <c r="Y47" s="6">
        <v>3.5997601507650754</v>
      </c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</row>
    <row r="48" spans="1:69" x14ac:dyDescent="0.2">
      <c r="A48" s="56"/>
      <c r="B48" s="54"/>
      <c r="C48" s="33" t="s">
        <v>104</v>
      </c>
      <c r="D48" s="34">
        <v>3.1929242031135794</v>
      </c>
      <c r="E48" s="34">
        <v>2.5514794579098363</v>
      </c>
      <c r="F48" s="34">
        <v>3.0275787814864219</v>
      </c>
      <c r="G48" s="34">
        <v>1.5126026930690584</v>
      </c>
      <c r="H48" s="34">
        <v>1.381426894856143</v>
      </c>
      <c r="I48" s="34">
        <v>1.132395493071892</v>
      </c>
      <c r="J48" s="34">
        <v>0.82578205200781518</v>
      </c>
      <c r="K48" s="34">
        <v>1.2545846839866264</v>
      </c>
      <c r="L48" s="34">
        <v>1.520735885378272</v>
      </c>
      <c r="M48" s="34">
        <v>1.5126063129275282</v>
      </c>
      <c r="N48" s="34">
        <v>1.4651027954487064</v>
      </c>
      <c r="O48" s="34">
        <v>1.0348503369556274</v>
      </c>
      <c r="P48" s="34">
        <v>1.3514862693996692</v>
      </c>
      <c r="Q48" s="34">
        <v>2.4600906917677032</v>
      </c>
      <c r="R48" s="34">
        <v>2.5536279598357998</v>
      </c>
      <c r="S48" s="34">
        <v>1.836252389821778</v>
      </c>
      <c r="T48" s="34">
        <v>2.3062090387468199</v>
      </c>
      <c r="U48" s="34">
        <v>1.9778268391916567</v>
      </c>
      <c r="V48" s="34">
        <v>2.4915682158546022</v>
      </c>
      <c r="W48" s="34">
        <v>0.62680027968821406</v>
      </c>
      <c r="X48" s="34">
        <v>0.7352201564590688</v>
      </c>
      <c r="Y48" s="10">
        <v>0.60011302483003437</v>
      </c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</row>
    <row r="49" spans="1:69" x14ac:dyDescent="0.2">
      <c r="A49" s="30"/>
      <c r="B49" s="30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</row>
    <row r="50" spans="1:69" x14ac:dyDescent="0.2">
      <c r="A50" s="55">
        <v>8</v>
      </c>
      <c r="B50" s="53" t="s">
        <v>77</v>
      </c>
      <c r="C50" s="31" t="s">
        <v>103</v>
      </c>
      <c r="D50" s="32">
        <v>3.1426006300630074</v>
      </c>
      <c r="E50" s="32">
        <v>5.0519355985598562</v>
      </c>
      <c r="F50" s="32">
        <v>4.7523955895589554</v>
      </c>
      <c r="G50" s="32">
        <v>4.1700175967596751</v>
      </c>
      <c r="H50" s="32">
        <v>3.8913626012601266</v>
      </c>
      <c r="I50" s="32">
        <v>2.5540619261926198</v>
      </c>
      <c r="J50" s="32">
        <v>2.6249301080108012</v>
      </c>
      <c r="K50" s="32">
        <v>1.612221579657966</v>
      </c>
      <c r="L50" s="32">
        <v>2.1383959945994602</v>
      </c>
      <c r="M50" s="32">
        <v>2.3516358685868579</v>
      </c>
      <c r="N50" s="32">
        <v>2.4904670567056701</v>
      </c>
      <c r="O50" s="32">
        <v>2.624771692169217</v>
      </c>
      <c r="P50" s="32">
        <v>2.5446452745274519</v>
      </c>
      <c r="Q50" s="32">
        <v>4.2420945094509461</v>
      </c>
      <c r="R50" s="32">
        <v>5.432368406840685</v>
      </c>
      <c r="S50" s="32">
        <v>4.4903145814581444</v>
      </c>
      <c r="T50" s="32">
        <v>3.9935072457245719</v>
      </c>
      <c r="U50" s="32">
        <v>3.9341069306930692</v>
      </c>
      <c r="V50" s="32">
        <v>4.3882457245724575</v>
      </c>
      <c r="W50" s="32">
        <v>3.3645326822682269</v>
      </c>
      <c r="X50" s="32">
        <v>3.496898082808281</v>
      </c>
      <c r="Y50" s="6">
        <v>3.4307153825382533</v>
      </c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</row>
    <row r="51" spans="1:69" x14ac:dyDescent="0.2">
      <c r="A51" s="56"/>
      <c r="B51" s="54"/>
      <c r="C51" s="33" t="s">
        <v>104</v>
      </c>
      <c r="D51" s="34">
        <v>2.2153457379445611</v>
      </c>
      <c r="E51" s="34">
        <v>2.7632428982620234</v>
      </c>
      <c r="F51" s="34">
        <v>2.4076467905956935</v>
      </c>
      <c r="G51" s="34">
        <v>1.7935007635310718</v>
      </c>
      <c r="H51" s="34">
        <v>1.6442807675969391</v>
      </c>
      <c r="I51" s="34">
        <v>1.0624782442791456</v>
      </c>
      <c r="J51" s="34">
        <v>1.1093718132291219</v>
      </c>
      <c r="K51" s="34">
        <v>0.7657939128276412</v>
      </c>
      <c r="L51" s="34">
        <v>0.90763456998726544</v>
      </c>
      <c r="M51" s="34">
        <v>1.0019770382286208</v>
      </c>
      <c r="N51" s="34">
        <v>1.5489298355660039</v>
      </c>
      <c r="O51" s="34">
        <v>1.9838059690493015</v>
      </c>
      <c r="P51" s="34">
        <v>0.87114569374323558</v>
      </c>
      <c r="Q51" s="34">
        <v>2.5346483475019732</v>
      </c>
      <c r="R51" s="34">
        <v>2.7839182577974984</v>
      </c>
      <c r="S51" s="34">
        <v>1.8735733795715206</v>
      </c>
      <c r="T51" s="34">
        <v>1.2758611215977398</v>
      </c>
      <c r="U51" s="34">
        <v>2.1522377275037745</v>
      </c>
      <c r="V51" s="34">
        <v>2.0811854819412519</v>
      </c>
      <c r="W51" s="34">
        <v>0.78298596391252906</v>
      </c>
      <c r="X51" s="34">
        <v>0.69847607774714582</v>
      </c>
      <c r="Y51" s="10">
        <v>0.55995685563938435</v>
      </c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</row>
    <row r="52" spans="1:69" x14ac:dyDescent="0.2">
      <c r="A52" s="29"/>
      <c r="B52" s="29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</row>
    <row r="53" spans="1:69" x14ac:dyDescent="0.2">
      <c r="A53" s="55">
        <v>9</v>
      </c>
      <c r="B53" s="53" t="s">
        <v>87</v>
      </c>
      <c r="C53" s="31" t="s">
        <v>103</v>
      </c>
      <c r="D53" s="32">
        <v>6.0217216721672173</v>
      </c>
      <c r="E53" s="32">
        <v>6.5781826182618257</v>
      </c>
      <c r="F53" s="32">
        <v>6.3493839383938386</v>
      </c>
      <c r="G53" s="32">
        <v>6.5677777777777777</v>
      </c>
      <c r="H53" s="32">
        <v>6.9753476347634766</v>
      </c>
      <c r="I53" s="32">
        <v>4.9219866886688672</v>
      </c>
      <c r="J53" s="32">
        <v>4.9906083608360836</v>
      </c>
      <c r="K53" s="32">
        <v>2.91156303630363</v>
      </c>
      <c r="L53" s="32">
        <v>3.8400284928492852</v>
      </c>
      <c r="M53" s="32">
        <v>4.4740464246424638</v>
      </c>
      <c r="N53" s="35">
        <v>3.6038727172717273</v>
      </c>
      <c r="O53" s="35">
        <v>4.7334026402640266</v>
      </c>
      <c r="P53" s="32">
        <v>5.3758511551155106</v>
      </c>
      <c r="Q53" s="32">
        <v>7.1096017601760169</v>
      </c>
      <c r="R53" s="32">
        <v>7.7914616061606159</v>
      </c>
      <c r="S53" s="32">
        <v>7.1934037403740394</v>
      </c>
      <c r="T53" s="32">
        <v>8.1765071507150697</v>
      </c>
      <c r="U53" s="32">
        <v>5.5607075907590753</v>
      </c>
      <c r="V53" s="32">
        <v>4.7233718371837181</v>
      </c>
      <c r="W53" s="32">
        <v>5.5807014631463154</v>
      </c>
      <c r="X53" s="32">
        <v>5.8063672717271722</v>
      </c>
      <c r="Y53" s="6">
        <v>5.6935343674367438</v>
      </c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</row>
    <row r="54" spans="1:69" x14ac:dyDescent="0.2">
      <c r="A54" s="56"/>
      <c r="B54" s="54"/>
      <c r="C54" s="33" t="s">
        <v>104</v>
      </c>
      <c r="D54" s="34">
        <v>2.6938387858978343</v>
      </c>
      <c r="E54" s="34">
        <v>2.1958290262319364</v>
      </c>
      <c r="F54" s="34">
        <v>2.7362225517813079</v>
      </c>
      <c r="G54" s="34">
        <v>1.7851839443878732</v>
      </c>
      <c r="H54" s="34">
        <v>2.0657104784830644</v>
      </c>
      <c r="I54" s="34">
        <v>2.4076163997880498</v>
      </c>
      <c r="J54" s="34">
        <v>1.5907925194983572</v>
      </c>
      <c r="K54" s="34">
        <v>1.0192427914315896</v>
      </c>
      <c r="L54" s="34">
        <v>1.7574247430471133</v>
      </c>
      <c r="M54" s="34">
        <v>2.4063104767110759</v>
      </c>
      <c r="N54" s="36">
        <v>1.4906039816186671</v>
      </c>
      <c r="O54" s="36">
        <v>1.6112491589568025</v>
      </c>
      <c r="P54" s="34">
        <v>1.1729648723226007</v>
      </c>
      <c r="Q54" s="34">
        <v>2.7522951113003331</v>
      </c>
      <c r="R54" s="34">
        <v>3.9586859505034893</v>
      </c>
      <c r="S54" s="34">
        <v>2.8227219911009009</v>
      </c>
      <c r="T54" s="34">
        <v>3.810701223365959</v>
      </c>
      <c r="U54" s="34">
        <v>2.7145858445843762</v>
      </c>
      <c r="V54" s="34">
        <v>1.8009524838433795</v>
      </c>
      <c r="W54" s="34">
        <v>0.84286190243520143</v>
      </c>
      <c r="X54" s="34">
        <v>1.6539058875127854</v>
      </c>
      <c r="Y54" s="10">
        <v>1.0798615631522734</v>
      </c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</row>
    <row r="55" spans="1:69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</row>
    <row r="57" spans="1:69" x14ac:dyDescent="0.2">
      <c r="A57" s="26"/>
      <c r="B57" s="26"/>
    </row>
    <row r="58" spans="1:69" x14ac:dyDescent="0.2">
      <c r="A58" s="29"/>
      <c r="B58" s="29"/>
    </row>
  </sheetData>
  <mergeCells count="23">
    <mergeCell ref="E11:F16"/>
    <mergeCell ref="A35:A36"/>
    <mergeCell ref="B35:B36"/>
    <mergeCell ref="C18:F18"/>
    <mergeCell ref="A1:C1"/>
    <mergeCell ref="B29:B30"/>
    <mergeCell ref="B32:B33"/>
    <mergeCell ref="B53:B54"/>
    <mergeCell ref="A53:A54"/>
    <mergeCell ref="A25:C25"/>
    <mergeCell ref="A27:B27"/>
    <mergeCell ref="A29:A30"/>
    <mergeCell ref="B47:B48"/>
    <mergeCell ref="B50:B51"/>
    <mergeCell ref="A47:A48"/>
    <mergeCell ref="A32:A33"/>
    <mergeCell ref="A50:A51"/>
    <mergeCell ref="A44:A45"/>
    <mergeCell ref="A38:A39"/>
    <mergeCell ref="B38:B39"/>
    <mergeCell ref="A41:A42"/>
    <mergeCell ref="B41:B42"/>
    <mergeCell ref="B44:B45"/>
  </mergeCells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B153"/>
  <sheetViews>
    <sheetView workbookViewId="0">
      <selection activeCell="DG54" sqref="DG54"/>
    </sheetView>
  </sheetViews>
  <sheetFormatPr defaultColWidth="8.85546875" defaultRowHeight="12.75" x14ac:dyDescent="0.2"/>
  <cols>
    <col min="1" max="1" width="10.28515625" bestFit="1" customWidth="1"/>
    <col min="2" max="2" width="22.42578125" bestFit="1" customWidth="1"/>
    <col min="3" max="3" width="26.42578125" bestFit="1" customWidth="1"/>
  </cols>
  <sheetData>
    <row r="1" spans="1:3" x14ac:dyDescent="0.2">
      <c r="A1" s="52" t="s">
        <v>79</v>
      </c>
      <c r="B1" s="52"/>
      <c r="C1" s="52"/>
    </row>
    <row r="2" spans="1:3" x14ac:dyDescent="0.2">
      <c r="A2" s="17"/>
      <c r="B2" s="17"/>
      <c r="C2" s="17"/>
    </row>
    <row r="3" spans="1:3" x14ac:dyDescent="0.2">
      <c r="A3" s="17" t="s">
        <v>80</v>
      </c>
      <c r="B3" s="17">
        <f>Current!B14</f>
        <v>12</v>
      </c>
      <c r="C3" s="22" t="s">
        <v>83</v>
      </c>
    </row>
    <row r="4" spans="1:3" x14ac:dyDescent="0.2">
      <c r="A4" s="17" t="s">
        <v>81</v>
      </c>
      <c r="B4" s="17" t="str">
        <f>Current!E14</f>
        <v>f</v>
      </c>
      <c r="C4" s="22" t="s">
        <v>83</v>
      </c>
    </row>
    <row r="5" spans="1:3" x14ac:dyDescent="0.2">
      <c r="A5" s="17" t="s">
        <v>82</v>
      </c>
      <c r="B5" s="17" t="str">
        <f>IF(B3&lt;5, "3-4", IF(B3&lt;8,"5-7",IF(B3&lt;10,"8-9",IF(B3&lt;13,"10-12",IF(B3&lt;17,"13-16","adult")))))</f>
        <v>10-12</v>
      </c>
      <c r="C5" s="22" t="s">
        <v>84</v>
      </c>
    </row>
    <row r="6" spans="1:3" x14ac:dyDescent="0.2">
      <c r="A6" s="17"/>
      <c r="B6" s="17"/>
      <c r="C6" s="17"/>
    </row>
    <row r="7" spans="1:3" x14ac:dyDescent="0.2">
      <c r="A7" s="17">
        <v>1</v>
      </c>
      <c r="B7" s="17" t="b">
        <f>IF(B5="5-7", TRUE, FALSE)</f>
        <v>0</v>
      </c>
      <c r="C7" s="17">
        <f>IF(B7=TRUE,1,0)</f>
        <v>0</v>
      </c>
    </row>
    <row r="8" spans="1:3" x14ac:dyDescent="0.2">
      <c r="A8" s="17">
        <v>2</v>
      </c>
      <c r="B8" s="17" t="b">
        <f>IF(B5="8-9",TRUE,FALSE)</f>
        <v>0</v>
      </c>
      <c r="C8" s="17">
        <f>IF(B8=TRUE,2,0)</f>
        <v>0</v>
      </c>
    </row>
    <row r="9" spans="1:3" x14ac:dyDescent="0.2">
      <c r="A9" s="17">
        <v>3</v>
      </c>
      <c r="B9" s="17" t="b">
        <f>AND(B5="10-12",B4="F")</f>
        <v>1</v>
      </c>
      <c r="C9" s="17">
        <f>IF(B9=TRUE,3,0)</f>
        <v>3</v>
      </c>
    </row>
    <row r="10" spans="1:3" x14ac:dyDescent="0.2">
      <c r="A10" s="17">
        <v>4</v>
      </c>
      <c r="B10" s="17" t="b">
        <f>AND(B5="10-12",B4="M")</f>
        <v>0</v>
      </c>
      <c r="C10" s="17">
        <f>IF(B10=TRUE,4,0)</f>
        <v>0</v>
      </c>
    </row>
    <row r="11" spans="1:3" x14ac:dyDescent="0.2">
      <c r="A11" s="17">
        <v>5</v>
      </c>
      <c r="B11" s="17" t="b">
        <f>AND(B5="13-16",B4="f")</f>
        <v>0</v>
      </c>
      <c r="C11" s="17">
        <f>IF(B11=TRUE,5,0)</f>
        <v>0</v>
      </c>
    </row>
    <row r="12" spans="1:3" x14ac:dyDescent="0.2">
      <c r="A12" s="17">
        <v>6</v>
      </c>
      <c r="B12" s="17" t="b">
        <f>AND(B5="13-16",B4="m")</f>
        <v>0</v>
      </c>
      <c r="C12" s="17">
        <f>IF(B12=TRUE,6,0)</f>
        <v>0</v>
      </c>
    </row>
    <row r="13" spans="1:3" x14ac:dyDescent="0.2">
      <c r="A13" s="17">
        <v>7</v>
      </c>
      <c r="B13" s="17" t="b">
        <f>AND(B5="adult",B4="F")</f>
        <v>0</v>
      </c>
      <c r="C13" s="17">
        <f>IF(B13=TRUE,7,0)</f>
        <v>0</v>
      </c>
    </row>
    <row r="14" spans="1:3" x14ac:dyDescent="0.2">
      <c r="A14" s="17">
        <v>8</v>
      </c>
      <c r="B14" s="17" t="b">
        <f>AND(B5="adult",B4="M")</f>
        <v>0</v>
      </c>
      <c r="C14" s="17">
        <f>IF(B14=TRUE,8,0)</f>
        <v>0</v>
      </c>
    </row>
    <row r="15" spans="1:3" x14ac:dyDescent="0.2">
      <c r="A15" s="17">
        <v>9</v>
      </c>
      <c r="B15" s="17" t="b">
        <f>IF(B5="3-4", TRUE, FALSE)</f>
        <v>0</v>
      </c>
      <c r="C15" s="17">
        <f>IF(B15=TRUE,9,0)</f>
        <v>0</v>
      </c>
    </row>
    <row r="16" spans="1:3" x14ac:dyDescent="0.2">
      <c r="A16" s="17"/>
      <c r="B16" s="17" t="s">
        <v>86</v>
      </c>
      <c r="C16" s="17">
        <f>SUM(C7:C15)</f>
        <v>3</v>
      </c>
    </row>
    <row r="17" spans="1:106" x14ac:dyDescent="0.2">
      <c r="A17" s="17"/>
      <c r="B17" s="17"/>
      <c r="C17" s="17"/>
    </row>
    <row r="18" spans="1:106" x14ac:dyDescent="0.2">
      <c r="A18" s="17"/>
      <c r="B18" s="17"/>
      <c r="C18" s="52" t="s">
        <v>85</v>
      </c>
      <c r="D18" s="52"/>
    </row>
    <row r="19" spans="1:106" x14ac:dyDescent="0.2">
      <c r="A19" s="17"/>
      <c r="B19" s="17"/>
      <c r="C19" s="17"/>
    </row>
    <row r="20" spans="1:106" x14ac:dyDescent="0.2">
      <c r="A20" s="17"/>
      <c r="B20" s="17"/>
      <c r="C20" t="s">
        <v>54</v>
      </c>
      <c r="F20">
        <f t="shared" ref="F20:F31" si="0">CHOOSE($C$16,F38,F51,F64,F77,F90,F103,F116,F129,F142)</f>
        <v>10.1</v>
      </c>
      <c r="G20">
        <f t="shared" ref="G20:BR21" si="1">CHOOSE($C$16,G38,G51,G64,G77,G90,G103,G116,G129,G142)</f>
        <v>10.1</v>
      </c>
      <c r="H20">
        <f t="shared" si="1"/>
        <v>10</v>
      </c>
      <c r="I20">
        <f t="shared" si="1"/>
        <v>9.99</v>
      </c>
      <c r="J20">
        <f t="shared" si="1"/>
        <v>9.92</v>
      </c>
      <c r="K20">
        <f t="shared" si="1"/>
        <v>9.84</v>
      </c>
      <c r="L20">
        <f t="shared" si="1"/>
        <v>9.76</v>
      </c>
      <c r="M20">
        <f t="shared" si="1"/>
        <v>9.68</v>
      </c>
      <c r="N20">
        <f t="shared" si="1"/>
        <v>9.59</v>
      </c>
      <c r="O20">
        <f t="shared" si="1"/>
        <v>9.51</v>
      </c>
      <c r="P20">
        <f t="shared" si="1"/>
        <v>9.44</v>
      </c>
      <c r="Q20">
        <f t="shared" si="1"/>
        <v>9.3800000000000008</v>
      </c>
      <c r="R20">
        <f t="shared" si="1"/>
        <v>9.33</v>
      </c>
      <c r="S20">
        <f t="shared" si="1"/>
        <v>9.3000000000000007</v>
      </c>
      <c r="T20">
        <f t="shared" si="1"/>
        <v>9.2899999999999991</v>
      </c>
      <c r="U20">
        <f t="shared" si="1"/>
        <v>9.2899999999999991</v>
      </c>
      <c r="V20">
        <f t="shared" si="1"/>
        <v>9.31</v>
      </c>
      <c r="W20">
        <f t="shared" si="1"/>
        <v>9.35</v>
      </c>
      <c r="X20">
        <f t="shared" si="1"/>
        <v>9.41</v>
      </c>
      <c r="Y20">
        <f t="shared" si="1"/>
        <v>9.48</v>
      </c>
      <c r="Z20">
        <f t="shared" si="1"/>
        <v>9.56</v>
      </c>
      <c r="AA20">
        <f t="shared" si="1"/>
        <v>9.64</v>
      </c>
      <c r="AB20">
        <f t="shared" si="1"/>
        <v>9.7200000000000006</v>
      </c>
      <c r="AC20">
        <f t="shared" si="1"/>
        <v>9.81</v>
      </c>
      <c r="AD20">
        <f t="shared" si="1"/>
        <v>9.89</v>
      </c>
      <c r="AE20">
        <f t="shared" si="1"/>
        <v>9.9600000000000009</v>
      </c>
      <c r="AF20">
        <f t="shared" si="1"/>
        <v>10</v>
      </c>
      <c r="AG20">
        <f t="shared" si="1"/>
        <v>10.1</v>
      </c>
      <c r="AH20">
        <f t="shared" si="1"/>
        <v>10.1</v>
      </c>
      <c r="AI20">
        <f t="shared" si="1"/>
        <v>10.1</v>
      </c>
      <c r="AJ20">
        <f t="shared" si="1"/>
        <v>10.199999999999999</v>
      </c>
      <c r="AK20">
        <f t="shared" si="1"/>
        <v>10.199999999999999</v>
      </c>
      <c r="AL20">
        <f t="shared" si="1"/>
        <v>10.199999999999999</v>
      </c>
      <c r="AM20">
        <f t="shared" si="1"/>
        <v>10.199999999999999</v>
      </c>
      <c r="AN20">
        <f t="shared" si="1"/>
        <v>10.199999999999999</v>
      </c>
      <c r="AO20">
        <f t="shared" si="1"/>
        <v>10.199999999999999</v>
      </c>
      <c r="AP20">
        <f t="shared" si="1"/>
        <v>10.199999999999999</v>
      </c>
      <c r="AQ20">
        <f t="shared" si="1"/>
        <v>10.199999999999999</v>
      </c>
      <c r="AR20">
        <f t="shared" si="1"/>
        <v>10.199999999999999</v>
      </c>
      <c r="AS20">
        <f t="shared" si="1"/>
        <v>10.199999999999999</v>
      </c>
      <c r="AT20">
        <f t="shared" si="1"/>
        <v>10.199999999999999</v>
      </c>
      <c r="AU20">
        <f t="shared" si="1"/>
        <v>10.199999999999999</v>
      </c>
      <c r="AV20">
        <f t="shared" si="1"/>
        <v>10.3</v>
      </c>
      <c r="AW20">
        <f t="shared" si="1"/>
        <v>10.3</v>
      </c>
      <c r="AX20">
        <f t="shared" si="1"/>
        <v>10.3</v>
      </c>
      <c r="AY20">
        <f t="shared" si="1"/>
        <v>10.3</v>
      </c>
      <c r="AZ20">
        <f t="shared" si="1"/>
        <v>10.3</v>
      </c>
      <c r="BA20">
        <f t="shared" si="1"/>
        <v>10.3</v>
      </c>
      <c r="BB20">
        <f t="shared" si="1"/>
        <v>10.3</v>
      </c>
      <c r="BC20">
        <f t="shared" si="1"/>
        <v>10.3</v>
      </c>
      <c r="BD20">
        <f t="shared" si="1"/>
        <v>10.199999999999999</v>
      </c>
      <c r="BE20">
        <f t="shared" si="1"/>
        <v>10.199999999999999</v>
      </c>
      <c r="BF20">
        <f t="shared" si="1"/>
        <v>10.1</v>
      </c>
      <c r="BG20">
        <f t="shared" si="1"/>
        <v>10</v>
      </c>
      <c r="BH20">
        <f t="shared" si="1"/>
        <v>9.93</v>
      </c>
      <c r="BI20">
        <f t="shared" si="1"/>
        <v>9.82</v>
      </c>
      <c r="BJ20">
        <f t="shared" si="1"/>
        <v>9.7100000000000009</v>
      </c>
      <c r="BK20">
        <f t="shared" si="1"/>
        <v>9.59</v>
      </c>
      <c r="BL20">
        <f t="shared" si="1"/>
        <v>9.48</v>
      </c>
      <c r="BM20">
        <f t="shared" si="1"/>
        <v>9.3800000000000008</v>
      </c>
      <c r="BN20">
        <f t="shared" si="1"/>
        <v>9.2799999999999994</v>
      </c>
      <c r="BO20">
        <f t="shared" si="1"/>
        <v>9.1999999999999993</v>
      </c>
      <c r="BP20">
        <f t="shared" si="1"/>
        <v>9.1300000000000008</v>
      </c>
      <c r="BQ20">
        <f t="shared" si="1"/>
        <v>9.08</v>
      </c>
      <c r="BR20">
        <f t="shared" si="1"/>
        <v>9.0500000000000007</v>
      </c>
      <c r="BS20">
        <f t="shared" ref="BS20:DB24" si="2">CHOOSE($C$16,BS38,BS51,BS64,BS77,BS90,BS103,BS116,BS129,BS142)</f>
        <v>9.0399999999999991</v>
      </c>
      <c r="BT20">
        <f t="shared" si="2"/>
        <v>9.0500000000000007</v>
      </c>
      <c r="BU20">
        <f t="shared" si="2"/>
        <v>9.08</v>
      </c>
      <c r="BV20">
        <f t="shared" si="2"/>
        <v>9.1199999999999992</v>
      </c>
      <c r="BW20">
        <f t="shared" si="2"/>
        <v>9.17</v>
      </c>
      <c r="BX20">
        <f t="shared" si="2"/>
        <v>9.23</v>
      </c>
      <c r="BY20">
        <f t="shared" si="2"/>
        <v>9.3000000000000007</v>
      </c>
      <c r="BZ20">
        <f t="shared" si="2"/>
        <v>9.36</v>
      </c>
      <c r="CA20">
        <f t="shared" si="2"/>
        <v>9.43</v>
      </c>
      <c r="CB20">
        <f t="shared" si="2"/>
        <v>9.49</v>
      </c>
      <c r="CC20">
        <f t="shared" si="2"/>
        <v>9.5399999999999991</v>
      </c>
      <c r="CD20">
        <f t="shared" si="2"/>
        <v>9.59</v>
      </c>
      <c r="CE20">
        <f t="shared" si="2"/>
        <v>9.6300000000000008</v>
      </c>
      <c r="CF20">
        <f t="shared" si="2"/>
        <v>9.67</v>
      </c>
      <c r="CG20">
        <f t="shared" si="2"/>
        <v>9.69</v>
      </c>
      <c r="CH20">
        <f t="shared" si="2"/>
        <v>9.7200000000000006</v>
      </c>
      <c r="CI20">
        <f t="shared" si="2"/>
        <v>9.74</v>
      </c>
      <c r="CJ20">
        <f t="shared" si="2"/>
        <v>9.76</v>
      </c>
      <c r="CK20">
        <f t="shared" si="2"/>
        <v>9.7799999999999994</v>
      </c>
      <c r="CL20">
        <f t="shared" si="2"/>
        <v>9.81</v>
      </c>
      <c r="CM20">
        <f t="shared" si="2"/>
        <v>9.83</v>
      </c>
      <c r="CN20">
        <f t="shared" si="2"/>
        <v>9.8699999999999992</v>
      </c>
      <c r="CO20">
        <f t="shared" si="2"/>
        <v>9.9</v>
      </c>
      <c r="CP20">
        <f t="shared" si="2"/>
        <v>9.94</v>
      </c>
      <c r="CQ20">
        <f t="shared" si="2"/>
        <v>9.99</v>
      </c>
      <c r="CR20">
        <f t="shared" si="2"/>
        <v>10</v>
      </c>
      <c r="CS20">
        <f t="shared" si="2"/>
        <v>10.1</v>
      </c>
      <c r="CT20">
        <f t="shared" si="2"/>
        <v>10.1</v>
      </c>
      <c r="CU20">
        <f t="shared" si="2"/>
        <v>10.199999999999999</v>
      </c>
      <c r="CV20">
        <f t="shared" si="2"/>
        <v>10.199999999999999</v>
      </c>
      <c r="CW20">
        <f t="shared" si="2"/>
        <v>10.199999999999999</v>
      </c>
      <c r="CX20">
        <f t="shared" si="2"/>
        <v>10.3</v>
      </c>
      <c r="CY20">
        <f t="shared" si="2"/>
        <v>10.3</v>
      </c>
      <c r="CZ20">
        <f t="shared" si="2"/>
        <v>10.3</v>
      </c>
      <c r="DA20">
        <f t="shared" si="2"/>
        <v>10.3</v>
      </c>
      <c r="DB20">
        <f t="shared" si="2"/>
        <v>10.3</v>
      </c>
    </row>
    <row r="21" spans="1:106" x14ac:dyDescent="0.2">
      <c r="A21" s="17"/>
      <c r="B21" s="17"/>
      <c r="C21" t="s">
        <v>55</v>
      </c>
      <c r="F21">
        <f t="shared" si="0"/>
        <v>30.2</v>
      </c>
      <c r="G21">
        <f t="shared" ref="G21:U21" si="3">CHOOSE($C$16,G39,G52,G65,G78,G91,G104,G117,G130,G143)</f>
        <v>30.1</v>
      </c>
      <c r="H21">
        <f t="shared" si="3"/>
        <v>30</v>
      </c>
      <c r="I21">
        <f t="shared" si="3"/>
        <v>29.8</v>
      </c>
      <c r="J21">
        <f t="shared" si="3"/>
        <v>29.6</v>
      </c>
      <c r="K21">
        <f t="shared" si="3"/>
        <v>29.3</v>
      </c>
      <c r="L21">
        <f t="shared" si="3"/>
        <v>28.9</v>
      </c>
      <c r="M21">
        <f t="shared" si="3"/>
        <v>28.4</v>
      </c>
      <c r="N21">
        <f t="shared" si="3"/>
        <v>27.8</v>
      </c>
      <c r="O21">
        <f t="shared" si="3"/>
        <v>27.1</v>
      </c>
      <c r="P21">
        <f t="shared" si="3"/>
        <v>26.3</v>
      </c>
      <c r="Q21">
        <f t="shared" si="3"/>
        <v>25.5</v>
      </c>
      <c r="R21">
        <f t="shared" si="3"/>
        <v>24.6</v>
      </c>
      <c r="S21">
        <f t="shared" si="3"/>
        <v>23.6</v>
      </c>
      <c r="T21">
        <f t="shared" si="3"/>
        <v>22.6</v>
      </c>
      <c r="U21">
        <f t="shared" si="3"/>
        <v>21.6</v>
      </c>
      <c r="V21">
        <f t="shared" si="1"/>
        <v>20.5</v>
      </c>
      <c r="W21">
        <f t="shared" si="1"/>
        <v>19.399999999999999</v>
      </c>
      <c r="X21">
        <f t="shared" si="1"/>
        <v>18.2</v>
      </c>
      <c r="Y21">
        <f t="shared" si="1"/>
        <v>17.100000000000001</v>
      </c>
      <c r="Z21">
        <f t="shared" si="1"/>
        <v>15.9</v>
      </c>
      <c r="AA21">
        <f t="shared" si="1"/>
        <v>14.8</v>
      </c>
      <c r="AB21">
        <f t="shared" si="1"/>
        <v>13.6</v>
      </c>
      <c r="AC21">
        <f t="shared" si="1"/>
        <v>12.5</v>
      </c>
      <c r="AD21">
        <f t="shared" si="1"/>
        <v>11.4</v>
      </c>
      <c r="AE21">
        <f t="shared" si="1"/>
        <v>10.3</v>
      </c>
      <c r="AF21">
        <f t="shared" si="1"/>
        <v>9.2100000000000009</v>
      </c>
      <c r="AG21">
        <f t="shared" si="1"/>
        <v>8.1300000000000008</v>
      </c>
      <c r="AH21">
        <f t="shared" si="1"/>
        <v>7.06</v>
      </c>
      <c r="AI21">
        <f t="shared" si="1"/>
        <v>5.99</v>
      </c>
      <c r="AJ21">
        <f t="shared" si="1"/>
        <v>4.92</v>
      </c>
      <c r="AK21">
        <f t="shared" si="1"/>
        <v>3.86</v>
      </c>
      <c r="AL21">
        <f t="shared" si="1"/>
        <v>2.81</v>
      </c>
      <c r="AM21">
        <f t="shared" si="1"/>
        <v>1.77</v>
      </c>
      <c r="AN21">
        <f t="shared" si="1"/>
        <v>0.74</v>
      </c>
      <c r="AO21">
        <f t="shared" si="1"/>
        <v>-0.27</v>
      </c>
      <c r="AP21">
        <f t="shared" si="1"/>
        <v>-1.25</v>
      </c>
      <c r="AQ21">
        <f t="shared" si="1"/>
        <v>-2.2200000000000002</v>
      </c>
      <c r="AR21">
        <f t="shared" si="1"/>
        <v>-3.15</v>
      </c>
      <c r="AS21">
        <f t="shared" si="1"/>
        <v>-4.05</v>
      </c>
      <c r="AT21">
        <f t="shared" si="1"/>
        <v>-4.92</v>
      </c>
      <c r="AU21">
        <f t="shared" si="1"/>
        <v>-5.74</v>
      </c>
      <c r="AV21">
        <f t="shared" si="1"/>
        <v>-6.51</v>
      </c>
      <c r="AW21">
        <f t="shared" si="1"/>
        <v>-7.22</v>
      </c>
      <c r="AX21">
        <f t="shared" si="1"/>
        <v>-7.86</v>
      </c>
      <c r="AY21">
        <f t="shared" si="1"/>
        <v>-8.43</v>
      </c>
      <c r="AZ21">
        <f t="shared" si="1"/>
        <v>-8.89</v>
      </c>
      <c r="BA21">
        <f t="shared" si="1"/>
        <v>-9.26</v>
      </c>
      <c r="BB21">
        <f t="shared" si="1"/>
        <v>-9.5</v>
      </c>
      <c r="BC21">
        <f t="shared" si="1"/>
        <v>-9.6199999999999992</v>
      </c>
      <c r="BD21">
        <f t="shared" si="1"/>
        <v>-9.6</v>
      </c>
      <c r="BE21">
        <f t="shared" si="1"/>
        <v>-9.43</v>
      </c>
      <c r="BF21">
        <f t="shared" si="1"/>
        <v>-9.11</v>
      </c>
      <c r="BG21">
        <f t="shared" si="1"/>
        <v>-8.6300000000000008</v>
      </c>
      <c r="BH21">
        <f t="shared" si="1"/>
        <v>-7.99</v>
      </c>
      <c r="BI21">
        <f t="shared" si="1"/>
        <v>-7.18</v>
      </c>
      <c r="BJ21">
        <f t="shared" si="1"/>
        <v>-6.2</v>
      </c>
      <c r="BK21">
        <f t="shared" si="1"/>
        <v>-5.05</v>
      </c>
      <c r="BL21">
        <f t="shared" si="1"/>
        <v>-3.73</v>
      </c>
      <c r="BM21">
        <f t="shared" si="1"/>
        <v>-2.2599999999999998</v>
      </c>
      <c r="BN21">
        <f t="shared" si="1"/>
        <v>-0.64</v>
      </c>
      <c r="BO21">
        <f t="shared" si="1"/>
        <v>1.1100000000000001</v>
      </c>
      <c r="BP21">
        <f t="shared" si="1"/>
        <v>2.98</v>
      </c>
      <c r="BQ21">
        <f t="shared" si="1"/>
        <v>4.9400000000000004</v>
      </c>
      <c r="BR21">
        <f t="shared" si="1"/>
        <v>6.96</v>
      </c>
      <c r="BS21">
        <f t="shared" si="2"/>
        <v>9.02</v>
      </c>
      <c r="BT21">
        <f t="shared" si="2"/>
        <v>11.1</v>
      </c>
      <c r="BU21">
        <f t="shared" si="2"/>
        <v>13.1</v>
      </c>
      <c r="BV21">
        <f t="shared" si="2"/>
        <v>15.1</v>
      </c>
      <c r="BW21">
        <f t="shared" si="2"/>
        <v>17.100000000000001</v>
      </c>
      <c r="BX21">
        <f t="shared" si="2"/>
        <v>18.899999999999999</v>
      </c>
      <c r="BY21">
        <f t="shared" si="2"/>
        <v>20.7</v>
      </c>
      <c r="BZ21">
        <f t="shared" si="2"/>
        <v>22.3</v>
      </c>
      <c r="CA21">
        <f t="shared" si="2"/>
        <v>23.8</v>
      </c>
      <c r="CB21">
        <f t="shared" si="2"/>
        <v>25.2</v>
      </c>
      <c r="CC21">
        <f t="shared" si="2"/>
        <v>26.4</v>
      </c>
      <c r="CD21">
        <f t="shared" si="2"/>
        <v>27.5</v>
      </c>
      <c r="CE21">
        <f t="shared" si="2"/>
        <v>28.5</v>
      </c>
      <c r="CF21">
        <f t="shared" si="2"/>
        <v>29.3</v>
      </c>
      <c r="CG21">
        <f t="shared" si="2"/>
        <v>30</v>
      </c>
      <c r="CH21">
        <f t="shared" si="2"/>
        <v>30.6</v>
      </c>
      <c r="CI21">
        <f t="shared" si="2"/>
        <v>31</v>
      </c>
      <c r="CJ21">
        <f t="shared" si="2"/>
        <v>31.3</v>
      </c>
      <c r="CK21">
        <f t="shared" si="2"/>
        <v>31.5</v>
      </c>
      <c r="CL21">
        <f t="shared" si="2"/>
        <v>31.6</v>
      </c>
      <c r="CM21">
        <f t="shared" si="2"/>
        <v>31.7</v>
      </c>
      <c r="CN21">
        <f t="shared" si="2"/>
        <v>31.7</v>
      </c>
      <c r="CO21">
        <f t="shared" si="2"/>
        <v>31.6</v>
      </c>
      <c r="CP21">
        <f t="shared" si="2"/>
        <v>31.5</v>
      </c>
      <c r="CQ21">
        <f t="shared" si="2"/>
        <v>31.4</v>
      </c>
      <c r="CR21">
        <f t="shared" si="2"/>
        <v>31.3</v>
      </c>
      <c r="CS21">
        <f t="shared" si="2"/>
        <v>31.1</v>
      </c>
      <c r="CT21">
        <f t="shared" si="2"/>
        <v>31</v>
      </c>
      <c r="CU21">
        <f t="shared" si="2"/>
        <v>30.8</v>
      </c>
      <c r="CV21">
        <f t="shared" si="2"/>
        <v>30.7</v>
      </c>
      <c r="CW21">
        <f t="shared" si="2"/>
        <v>30.5</v>
      </c>
      <c r="CX21">
        <f t="shared" si="2"/>
        <v>30.4</v>
      </c>
      <c r="CY21">
        <f t="shared" si="2"/>
        <v>30.3</v>
      </c>
      <c r="CZ21">
        <f t="shared" si="2"/>
        <v>30.2</v>
      </c>
      <c r="DA21">
        <f t="shared" si="2"/>
        <v>30.1</v>
      </c>
      <c r="DB21">
        <f t="shared" si="2"/>
        <v>30</v>
      </c>
    </row>
    <row r="22" spans="1:106" x14ac:dyDescent="0.2">
      <c r="A22" s="17"/>
      <c r="B22" s="17"/>
      <c r="C22" t="s">
        <v>56</v>
      </c>
      <c r="F22">
        <f t="shared" si="0"/>
        <v>3.02</v>
      </c>
      <c r="G22">
        <f t="shared" ref="G22:BR25" si="4">CHOOSE($C$16,G40,G53,G66,G79,G92,G105,G118,G131,G144)</f>
        <v>4.09</v>
      </c>
      <c r="H22">
        <f t="shared" si="4"/>
        <v>5.34</v>
      </c>
      <c r="I22">
        <f t="shared" si="4"/>
        <v>6.7</v>
      </c>
      <c r="J22">
        <f t="shared" si="4"/>
        <v>8.1</v>
      </c>
      <c r="K22">
        <f t="shared" si="4"/>
        <v>9.4700000000000006</v>
      </c>
      <c r="L22">
        <f t="shared" si="4"/>
        <v>10.7</v>
      </c>
      <c r="M22">
        <f t="shared" si="4"/>
        <v>11.9</v>
      </c>
      <c r="N22">
        <f t="shared" si="4"/>
        <v>12.8</v>
      </c>
      <c r="O22">
        <f t="shared" si="4"/>
        <v>13.5</v>
      </c>
      <c r="P22">
        <f t="shared" si="4"/>
        <v>14.1</v>
      </c>
      <c r="Q22">
        <f t="shared" si="4"/>
        <v>14.4</v>
      </c>
      <c r="R22">
        <f t="shared" si="4"/>
        <v>14.6</v>
      </c>
      <c r="S22">
        <f t="shared" si="4"/>
        <v>14.6</v>
      </c>
      <c r="T22">
        <f t="shared" si="4"/>
        <v>14.4</v>
      </c>
      <c r="U22">
        <f t="shared" si="4"/>
        <v>14.1</v>
      </c>
      <c r="V22">
        <f t="shared" si="4"/>
        <v>13.6</v>
      </c>
      <c r="W22">
        <f t="shared" si="4"/>
        <v>13.1</v>
      </c>
      <c r="X22">
        <f t="shared" si="4"/>
        <v>12.5</v>
      </c>
      <c r="Y22">
        <f t="shared" si="4"/>
        <v>11.8</v>
      </c>
      <c r="Z22">
        <f t="shared" si="4"/>
        <v>11.1</v>
      </c>
      <c r="AA22">
        <f t="shared" si="4"/>
        <v>10.4</v>
      </c>
      <c r="AB22">
        <f t="shared" si="4"/>
        <v>9.73</v>
      </c>
      <c r="AC22">
        <f t="shared" si="4"/>
        <v>9.07</v>
      </c>
      <c r="AD22">
        <f t="shared" si="4"/>
        <v>8.42</v>
      </c>
      <c r="AE22">
        <f t="shared" si="4"/>
        <v>7.81</v>
      </c>
      <c r="AF22">
        <f t="shared" si="4"/>
        <v>7.22</v>
      </c>
      <c r="AG22">
        <f t="shared" si="4"/>
        <v>6.65</v>
      </c>
      <c r="AH22">
        <f t="shared" si="4"/>
        <v>6.12</v>
      </c>
      <c r="AI22">
        <f t="shared" si="4"/>
        <v>5.61</v>
      </c>
      <c r="AJ22">
        <f t="shared" si="4"/>
        <v>5.13</v>
      </c>
      <c r="AK22">
        <f t="shared" si="4"/>
        <v>4.68</v>
      </c>
      <c r="AL22">
        <f t="shared" si="4"/>
        <v>4.26</v>
      </c>
      <c r="AM22">
        <f t="shared" si="4"/>
        <v>3.88</v>
      </c>
      <c r="AN22">
        <f t="shared" si="4"/>
        <v>3.55</v>
      </c>
      <c r="AO22">
        <f t="shared" si="4"/>
        <v>3.26</v>
      </c>
      <c r="AP22">
        <f t="shared" si="4"/>
        <v>3.02</v>
      </c>
      <c r="AQ22">
        <f t="shared" si="4"/>
        <v>2.84</v>
      </c>
      <c r="AR22">
        <f t="shared" si="4"/>
        <v>2.73</v>
      </c>
      <c r="AS22">
        <f t="shared" si="4"/>
        <v>2.7</v>
      </c>
      <c r="AT22">
        <f t="shared" si="4"/>
        <v>2.75</v>
      </c>
      <c r="AU22">
        <f t="shared" si="4"/>
        <v>2.9</v>
      </c>
      <c r="AV22">
        <f t="shared" si="4"/>
        <v>3.17</v>
      </c>
      <c r="AW22">
        <f t="shared" si="4"/>
        <v>3.55</v>
      </c>
      <c r="AX22">
        <f t="shared" si="4"/>
        <v>4.08</v>
      </c>
      <c r="AY22">
        <f t="shared" si="4"/>
        <v>4.7699999999999996</v>
      </c>
      <c r="AZ22">
        <f t="shared" si="4"/>
        <v>5.63</v>
      </c>
      <c r="BA22">
        <f t="shared" si="4"/>
        <v>6.68</v>
      </c>
      <c r="BB22">
        <f t="shared" si="4"/>
        <v>7.93</v>
      </c>
      <c r="BC22">
        <f t="shared" si="4"/>
        <v>9.39</v>
      </c>
      <c r="BD22">
        <f t="shared" si="4"/>
        <v>11.1</v>
      </c>
      <c r="BE22">
        <f t="shared" si="4"/>
        <v>12.9</v>
      </c>
      <c r="BF22">
        <f t="shared" si="4"/>
        <v>15</v>
      </c>
      <c r="BG22">
        <f t="shared" si="4"/>
        <v>17.3</v>
      </c>
      <c r="BH22">
        <f t="shared" si="4"/>
        <v>19.8</v>
      </c>
      <c r="BI22">
        <f t="shared" si="4"/>
        <v>22.5</v>
      </c>
      <c r="BJ22">
        <f t="shared" si="4"/>
        <v>25.3</v>
      </c>
      <c r="BK22">
        <f t="shared" si="4"/>
        <v>28.3</v>
      </c>
      <c r="BL22">
        <f t="shared" si="4"/>
        <v>31.4</v>
      </c>
      <c r="BM22">
        <f t="shared" si="4"/>
        <v>34.5</v>
      </c>
      <c r="BN22">
        <f t="shared" si="4"/>
        <v>37.700000000000003</v>
      </c>
      <c r="BO22">
        <f t="shared" si="4"/>
        <v>40.799999999999997</v>
      </c>
      <c r="BP22">
        <f t="shared" si="4"/>
        <v>43.9</v>
      </c>
      <c r="BQ22">
        <f t="shared" si="4"/>
        <v>46.8</v>
      </c>
      <c r="BR22">
        <f t="shared" si="4"/>
        <v>49.5</v>
      </c>
      <c r="BS22">
        <f t="shared" si="2"/>
        <v>51.8</v>
      </c>
      <c r="BT22">
        <f t="shared" si="2"/>
        <v>53.9</v>
      </c>
      <c r="BU22">
        <f t="shared" si="2"/>
        <v>55.6</v>
      </c>
      <c r="BV22">
        <f t="shared" si="2"/>
        <v>57</v>
      </c>
      <c r="BW22">
        <f t="shared" si="2"/>
        <v>57.9</v>
      </c>
      <c r="BX22">
        <f t="shared" si="2"/>
        <v>58.4</v>
      </c>
      <c r="BY22">
        <f t="shared" si="2"/>
        <v>58.6</v>
      </c>
      <c r="BZ22">
        <f t="shared" si="2"/>
        <v>58.4</v>
      </c>
      <c r="CA22">
        <f t="shared" si="2"/>
        <v>57.8</v>
      </c>
      <c r="CB22">
        <f t="shared" si="2"/>
        <v>56.9</v>
      </c>
      <c r="CC22">
        <f t="shared" si="2"/>
        <v>55.6</v>
      </c>
      <c r="CD22">
        <f t="shared" si="2"/>
        <v>54</v>
      </c>
      <c r="CE22">
        <f t="shared" si="2"/>
        <v>52</v>
      </c>
      <c r="CF22">
        <f t="shared" si="2"/>
        <v>49.8</v>
      </c>
      <c r="CG22">
        <f t="shared" si="2"/>
        <v>47.2</v>
      </c>
      <c r="CH22">
        <f t="shared" si="2"/>
        <v>44.4</v>
      </c>
      <c r="CI22">
        <f t="shared" si="2"/>
        <v>41.3</v>
      </c>
      <c r="CJ22">
        <f t="shared" si="2"/>
        <v>38.1</v>
      </c>
      <c r="CK22">
        <f t="shared" si="2"/>
        <v>34.6</v>
      </c>
      <c r="CL22">
        <f t="shared" si="2"/>
        <v>31.1</v>
      </c>
      <c r="CM22">
        <f t="shared" si="2"/>
        <v>27.4</v>
      </c>
      <c r="CN22">
        <f t="shared" si="2"/>
        <v>23.8</v>
      </c>
      <c r="CO22">
        <f t="shared" si="2"/>
        <v>20.2</v>
      </c>
      <c r="CP22">
        <f t="shared" si="2"/>
        <v>16.8</v>
      </c>
      <c r="CQ22">
        <f t="shared" si="2"/>
        <v>13.5</v>
      </c>
      <c r="CR22">
        <f t="shared" si="2"/>
        <v>10.5</v>
      </c>
      <c r="CS22">
        <f t="shared" si="2"/>
        <v>7.84</v>
      </c>
      <c r="CT22">
        <f t="shared" si="2"/>
        <v>5.51</v>
      </c>
      <c r="CU22">
        <f t="shared" si="2"/>
        <v>3.61</v>
      </c>
      <c r="CV22">
        <f t="shared" si="2"/>
        <v>2.13</v>
      </c>
      <c r="CW22">
        <f t="shared" si="2"/>
        <v>1.08</v>
      </c>
      <c r="CX22">
        <f t="shared" si="2"/>
        <v>0.47</v>
      </c>
      <c r="CY22">
        <f t="shared" si="2"/>
        <v>0.28999999999999998</v>
      </c>
      <c r="CZ22">
        <f t="shared" si="2"/>
        <v>0.51</v>
      </c>
      <c r="DA22">
        <f t="shared" si="2"/>
        <v>1.08</v>
      </c>
      <c r="DB22">
        <f t="shared" si="2"/>
        <v>1.95</v>
      </c>
    </row>
    <row r="23" spans="1:106" x14ac:dyDescent="0.2">
      <c r="A23" s="17"/>
      <c r="B23" s="17"/>
      <c r="C23" t="s">
        <v>57</v>
      </c>
      <c r="F23">
        <f t="shared" si="0"/>
        <v>-2.77</v>
      </c>
      <c r="G23">
        <f t="shared" si="4"/>
        <v>-3.9</v>
      </c>
      <c r="H23">
        <f t="shared" si="4"/>
        <v>-4.88</v>
      </c>
      <c r="I23">
        <f t="shared" si="4"/>
        <v>-5.59</v>
      </c>
      <c r="J23">
        <f t="shared" si="4"/>
        <v>-5.95</v>
      </c>
      <c r="K23">
        <f t="shared" si="4"/>
        <v>-5.94</v>
      </c>
      <c r="L23">
        <f t="shared" si="4"/>
        <v>-5.58</v>
      </c>
      <c r="M23">
        <f t="shared" si="4"/>
        <v>-4.92</v>
      </c>
      <c r="N23">
        <f t="shared" si="4"/>
        <v>-4.05</v>
      </c>
      <c r="O23">
        <f t="shared" si="4"/>
        <v>-3.03</v>
      </c>
      <c r="P23">
        <f t="shared" si="4"/>
        <v>-1.96</v>
      </c>
      <c r="Q23">
        <f t="shared" si="4"/>
        <v>-0.9</v>
      </c>
      <c r="R23">
        <f t="shared" si="4"/>
        <v>0.11</v>
      </c>
      <c r="S23">
        <f t="shared" si="4"/>
        <v>1.05</v>
      </c>
      <c r="T23">
        <f t="shared" si="4"/>
        <v>1.89</v>
      </c>
      <c r="U23">
        <f t="shared" si="4"/>
        <v>2.63</v>
      </c>
      <c r="V23">
        <f t="shared" si="4"/>
        <v>3.28</v>
      </c>
      <c r="W23">
        <f t="shared" si="4"/>
        <v>3.85</v>
      </c>
      <c r="X23">
        <f t="shared" si="4"/>
        <v>4.3600000000000003</v>
      </c>
      <c r="Y23">
        <f t="shared" si="4"/>
        <v>4.82</v>
      </c>
      <c r="Z23">
        <f t="shared" si="4"/>
        <v>5.24</v>
      </c>
      <c r="AA23">
        <f t="shared" si="4"/>
        <v>5.65</v>
      </c>
      <c r="AB23">
        <f t="shared" si="4"/>
        <v>6.03</v>
      </c>
      <c r="AC23">
        <f t="shared" si="4"/>
        <v>6.41</v>
      </c>
      <c r="AD23">
        <f t="shared" si="4"/>
        <v>6.77</v>
      </c>
      <c r="AE23">
        <f t="shared" si="4"/>
        <v>7.13</v>
      </c>
      <c r="AF23">
        <f t="shared" si="4"/>
        <v>7.48</v>
      </c>
      <c r="AG23">
        <f t="shared" si="4"/>
        <v>7.83</v>
      </c>
      <c r="AH23">
        <f t="shared" si="4"/>
        <v>8.16</v>
      </c>
      <c r="AI23">
        <f t="shared" si="4"/>
        <v>8.49</v>
      </c>
      <c r="AJ23">
        <f t="shared" si="4"/>
        <v>8.81</v>
      </c>
      <c r="AK23">
        <f t="shared" si="4"/>
        <v>9.1300000000000008</v>
      </c>
      <c r="AL23">
        <f t="shared" si="4"/>
        <v>9.44</v>
      </c>
      <c r="AM23">
        <f t="shared" si="4"/>
        <v>9.74</v>
      </c>
      <c r="AN23">
        <f t="shared" si="4"/>
        <v>10</v>
      </c>
      <c r="AO23">
        <f t="shared" si="4"/>
        <v>10.3</v>
      </c>
      <c r="AP23">
        <f t="shared" si="4"/>
        <v>10.6</v>
      </c>
      <c r="AQ23">
        <f t="shared" si="4"/>
        <v>10.9</v>
      </c>
      <c r="AR23">
        <f t="shared" si="4"/>
        <v>11.2</v>
      </c>
      <c r="AS23">
        <f t="shared" si="4"/>
        <v>11.5</v>
      </c>
      <c r="AT23">
        <f t="shared" si="4"/>
        <v>11.7</v>
      </c>
      <c r="AU23">
        <f t="shared" si="4"/>
        <v>11.9</v>
      </c>
      <c r="AV23">
        <f t="shared" si="4"/>
        <v>12.1</v>
      </c>
      <c r="AW23">
        <f t="shared" si="4"/>
        <v>12.3</v>
      </c>
      <c r="AX23">
        <f t="shared" si="4"/>
        <v>12.3</v>
      </c>
      <c r="AY23">
        <f t="shared" si="4"/>
        <v>12.2</v>
      </c>
      <c r="AZ23">
        <f t="shared" si="4"/>
        <v>12</v>
      </c>
      <c r="BA23">
        <f t="shared" si="4"/>
        <v>11.5</v>
      </c>
      <c r="BB23">
        <f t="shared" si="4"/>
        <v>10.8</v>
      </c>
      <c r="BC23">
        <f t="shared" si="4"/>
        <v>9.7799999999999994</v>
      </c>
      <c r="BD23">
        <f t="shared" si="4"/>
        <v>8.3800000000000008</v>
      </c>
      <c r="BE23">
        <f t="shared" si="4"/>
        <v>6.58</v>
      </c>
      <c r="BF23">
        <f t="shared" si="4"/>
        <v>4.37</v>
      </c>
      <c r="BG23">
        <f t="shared" si="4"/>
        <v>1.77</v>
      </c>
      <c r="BH23">
        <f t="shared" si="4"/>
        <v>-1.1299999999999999</v>
      </c>
      <c r="BI23">
        <f t="shared" si="4"/>
        <v>-4.24</v>
      </c>
      <c r="BJ23">
        <f t="shared" si="4"/>
        <v>-7.38</v>
      </c>
      <c r="BK23">
        <f t="shared" si="4"/>
        <v>-10.4</v>
      </c>
      <c r="BL23">
        <f t="shared" si="4"/>
        <v>-13.1</v>
      </c>
      <c r="BM23">
        <f t="shared" si="4"/>
        <v>-15.4</v>
      </c>
      <c r="BN23">
        <f t="shared" si="4"/>
        <v>-17.100000000000001</v>
      </c>
      <c r="BO23">
        <f t="shared" si="4"/>
        <v>-18.100000000000001</v>
      </c>
      <c r="BP23">
        <f t="shared" si="4"/>
        <v>-18.5</v>
      </c>
      <c r="BQ23">
        <f t="shared" si="4"/>
        <v>-18.2</v>
      </c>
      <c r="BR23">
        <f t="shared" si="4"/>
        <v>-17.5</v>
      </c>
      <c r="BS23">
        <f t="shared" si="2"/>
        <v>-16.3</v>
      </c>
      <c r="BT23">
        <f t="shared" si="2"/>
        <v>-14.8</v>
      </c>
      <c r="BU23">
        <f t="shared" si="2"/>
        <v>-13.2</v>
      </c>
      <c r="BV23">
        <f t="shared" si="2"/>
        <v>-11.5</v>
      </c>
      <c r="BW23">
        <f t="shared" si="2"/>
        <v>-9.7799999999999994</v>
      </c>
      <c r="BX23">
        <f t="shared" si="2"/>
        <v>-8.17</v>
      </c>
      <c r="BY23">
        <f t="shared" si="2"/>
        <v>-6.67</v>
      </c>
      <c r="BZ23">
        <f t="shared" si="2"/>
        <v>-5.32</v>
      </c>
      <c r="CA23">
        <f t="shared" si="2"/>
        <v>-4.12</v>
      </c>
      <c r="CB23">
        <f t="shared" si="2"/>
        <v>-3.07</v>
      </c>
      <c r="CC23">
        <f t="shared" si="2"/>
        <v>-2.1800000000000002</v>
      </c>
      <c r="CD23">
        <f t="shared" si="2"/>
        <v>-1.43</v>
      </c>
      <c r="CE23">
        <f t="shared" si="2"/>
        <v>-0.84</v>
      </c>
      <c r="CF23">
        <f t="shared" si="2"/>
        <v>-0.38</v>
      </c>
      <c r="CG23">
        <f t="shared" si="2"/>
        <v>-6.7000000000000004E-2</v>
      </c>
      <c r="CH23">
        <f t="shared" si="2"/>
        <v>0.12</v>
      </c>
      <c r="CI23">
        <f t="shared" si="2"/>
        <v>0.18</v>
      </c>
      <c r="CJ23">
        <f t="shared" si="2"/>
        <v>0.15</v>
      </c>
      <c r="CK23">
        <f t="shared" si="2"/>
        <v>4.1000000000000002E-2</v>
      </c>
      <c r="CL23">
        <f t="shared" si="2"/>
        <v>-0.12</v>
      </c>
      <c r="CM23">
        <f t="shared" si="2"/>
        <v>-0.28000000000000003</v>
      </c>
      <c r="CN23">
        <f t="shared" si="2"/>
        <v>-0.41</v>
      </c>
      <c r="CO23">
        <f t="shared" si="2"/>
        <v>-0.49</v>
      </c>
      <c r="CP23">
        <f t="shared" si="2"/>
        <v>-0.49</v>
      </c>
      <c r="CQ23">
        <f t="shared" si="2"/>
        <v>-0.39</v>
      </c>
      <c r="CR23">
        <f t="shared" si="2"/>
        <v>-0.22</v>
      </c>
      <c r="CS23">
        <f t="shared" si="2"/>
        <v>-5.7000000000000002E-3</v>
      </c>
      <c r="CT23">
        <f t="shared" si="2"/>
        <v>0.21</v>
      </c>
      <c r="CU23">
        <f t="shared" si="2"/>
        <v>0.37</v>
      </c>
      <c r="CV23">
        <f t="shared" si="2"/>
        <v>0.41</v>
      </c>
      <c r="CW23">
        <f t="shared" si="2"/>
        <v>0.26</v>
      </c>
      <c r="CX23">
        <f t="shared" si="2"/>
        <v>-0.11</v>
      </c>
      <c r="CY23">
        <f t="shared" si="2"/>
        <v>-0.72</v>
      </c>
      <c r="CZ23">
        <f t="shared" si="2"/>
        <v>-1.54</v>
      </c>
      <c r="DA23">
        <f t="shared" si="2"/>
        <v>-2.5299999999999998</v>
      </c>
      <c r="DB23">
        <f t="shared" si="2"/>
        <v>-3.6</v>
      </c>
    </row>
    <row r="24" spans="1:106" x14ac:dyDescent="0.2">
      <c r="A24" s="17"/>
      <c r="B24" s="17"/>
      <c r="C24" t="s">
        <v>58</v>
      </c>
      <c r="F24">
        <f t="shared" si="0"/>
        <v>1.47</v>
      </c>
      <c r="G24">
        <f t="shared" si="4"/>
        <v>1.68</v>
      </c>
      <c r="H24">
        <f t="shared" si="4"/>
        <v>1.91</v>
      </c>
      <c r="I24">
        <f t="shared" si="4"/>
        <v>2.16</v>
      </c>
      <c r="J24">
        <f t="shared" si="4"/>
        <v>2.42</v>
      </c>
      <c r="K24">
        <f t="shared" si="4"/>
        <v>2.69</v>
      </c>
      <c r="L24">
        <f t="shared" si="4"/>
        <v>2.96</v>
      </c>
      <c r="M24">
        <f t="shared" si="4"/>
        <v>3.23</v>
      </c>
      <c r="N24">
        <f t="shared" si="4"/>
        <v>3.48</v>
      </c>
      <c r="O24">
        <f t="shared" si="4"/>
        <v>3.71</v>
      </c>
      <c r="P24">
        <f t="shared" si="4"/>
        <v>3.9</v>
      </c>
      <c r="Q24">
        <f t="shared" si="4"/>
        <v>4.07</v>
      </c>
      <c r="R24">
        <f t="shared" si="4"/>
        <v>4.1900000000000004</v>
      </c>
      <c r="S24">
        <f t="shared" si="4"/>
        <v>4.26</v>
      </c>
      <c r="T24">
        <f t="shared" si="4"/>
        <v>4.29</v>
      </c>
      <c r="U24">
        <f t="shared" si="4"/>
        <v>4.2699999999999996</v>
      </c>
      <c r="V24">
        <f t="shared" si="4"/>
        <v>4.2</v>
      </c>
      <c r="W24">
        <f t="shared" si="4"/>
        <v>4.09</v>
      </c>
      <c r="X24">
        <f t="shared" si="4"/>
        <v>3.93</v>
      </c>
      <c r="Y24">
        <f t="shared" si="4"/>
        <v>3.74</v>
      </c>
      <c r="Z24">
        <f t="shared" si="4"/>
        <v>3.51</v>
      </c>
      <c r="AA24">
        <f t="shared" si="4"/>
        <v>3.26</v>
      </c>
      <c r="AB24">
        <f t="shared" si="4"/>
        <v>2.99</v>
      </c>
      <c r="AC24">
        <f t="shared" si="4"/>
        <v>2.7</v>
      </c>
      <c r="AD24">
        <f t="shared" si="4"/>
        <v>2.4</v>
      </c>
      <c r="AE24">
        <f t="shared" si="4"/>
        <v>2.11</v>
      </c>
      <c r="AF24">
        <f t="shared" si="4"/>
        <v>1.82</v>
      </c>
      <c r="AG24">
        <f t="shared" si="4"/>
        <v>1.54</v>
      </c>
      <c r="AH24">
        <f t="shared" si="4"/>
        <v>1.28</v>
      </c>
      <c r="AI24">
        <f t="shared" si="4"/>
        <v>1.04</v>
      </c>
      <c r="AJ24">
        <f t="shared" si="4"/>
        <v>0.82</v>
      </c>
      <c r="AK24">
        <f t="shared" si="4"/>
        <v>0.63</v>
      </c>
      <c r="AL24">
        <f t="shared" si="4"/>
        <v>0.47</v>
      </c>
      <c r="AM24">
        <f t="shared" si="4"/>
        <v>0.34</v>
      </c>
      <c r="AN24">
        <f t="shared" si="4"/>
        <v>0.24</v>
      </c>
      <c r="AO24">
        <f t="shared" si="4"/>
        <v>0.16</v>
      </c>
      <c r="AP24">
        <f t="shared" si="4"/>
        <v>0.1</v>
      </c>
      <c r="AQ24">
        <f t="shared" si="4"/>
        <v>6.4000000000000001E-2</v>
      </c>
      <c r="AR24">
        <f t="shared" si="4"/>
        <v>3.7999999999999999E-2</v>
      </c>
      <c r="AS24">
        <f t="shared" si="4"/>
        <v>0.02</v>
      </c>
      <c r="AT24">
        <f t="shared" si="4"/>
        <v>2.7000000000000001E-3</v>
      </c>
      <c r="AU24">
        <f t="shared" si="4"/>
        <v>-1.7000000000000001E-2</v>
      </c>
      <c r="AV24">
        <f t="shared" si="4"/>
        <v>-4.5999999999999999E-2</v>
      </c>
      <c r="AW24">
        <f t="shared" si="4"/>
        <v>-8.6999999999999994E-2</v>
      </c>
      <c r="AX24">
        <f t="shared" si="4"/>
        <v>-0.14000000000000001</v>
      </c>
      <c r="AY24">
        <f t="shared" si="4"/>
        <v>-0.22</v>
      </c>
      <c r="AZ24">
        <f t="shared" si="4"/>
        <v>-0.32</v>
      </c>
      <c r="BA24">
        <f t="shared" si="4"/>
        <v>-0.44</v>
      </c>
      <c r="BB24">
        <f t="shared" si="4"/>
        <v>-0.59</v>
      </c>
      <c r="BC24">
        <f t="shared" si="4"/>
        <v>-0.76</v>
      </c>
      <c r="BD24">
        <f t="shared" si="4"/>
        <v>-0.95</v>
      </c>
      <c r="BE24">
        <f t="shared" si="4"/>
        <v>-1.17</v>
      </c>
      <c r="BF24">
        <f t="shared" si="4"/>
        <v>-1.41</v>
      </c>
      <c r="BG24">
        <f t="shared" si="4"/>
        <v>-1.66</v>
      </c>
      <c r="BH24">
        <f t="shared" si="4"/>
        <v>-1.92</v>
      </c>
      <c r="BI24">
        <f t="shared" si="4"/>
        <v>-2.19</v>
      </c>
      <c r="BJ24">
        <f t="shared" si="4"/>
        <v>-2.46</v>
      </c>
      <c r="BK24">
        <f t="shared" si="4"/>
        <v>-2.73</v>
      </c>
      <c r="BL24">
        <f t="shared" si="4"/>
        <v>-2.98</v>
      </c>
      <c r="BM24">
        <f t="shared" si="4"/>
        <v>-3.2</v>
      </c>
      <c r="BN24">
        <f t="shared" si="4"/>
        <v>-3.4</v>
      </c>
      <c r="BO24">
        <f t="shared" si="4"/>
        <v>-3.57</v>
      </c>
      <c r="BP24">
        <f t="shared" si="4"/>
        <v>-3.69</v>
      </c>
      <c r="BQ24">
        <f t="shared" si="4"/>
        <v>-3.77</v>
      </c>
      <c r="BR24">
        <f t="shared" si="4"/>
        <v>-3.8</v>
      </c>
      <c r="BS24">
        <f t="shared" si="2"/>
        <v>-3.78</v>
      </c>
      <c r="BT24">
        <f t="shared" si="2"/>
        <v>-3.72</v>
      </c>
      <c r="BU24">
        <f t="shared" si="2"/>
        <v>-3.61</v>
      </c>
      <c r="BV24">
        <f t="shared" si="2"/>
        <v>-3.45</v>
      </c>
      <c r="BW24">
        <f t="shared" si="2"/>
        <v>-3.26</v>
      </c>
      <c r="BX24">
        <f t="shared" si="2"/>
        <v>-3.03</v>
      </c>
      <c r="BY24">
        <f t="shared" si="2"/>
        <v>-2.77</v>
      </c>
      <c r="BZ24">
        <f t="shared" si="2"/>
        <v>-2.48</v>
      </c>
      <c r="CA24">
        <f t="shared" si="2"/>
        <v>-2.1800000000000002</v>
      </c>
      <c r="CB24">
        <f t="shared" si="2"/>
        <v>-1.87</v>
      </c>
      <c r="CC24">
        <f t="shared" si="2"/>
        <v>-1.55</v>
      </c>
      <c r="CD24">
        <f t="shared" si="2"/>
        <v>-1.24</v>
      </c>
      <c r="CE24">
        <f t="shared" si="2"/>
        <v>-0.93</v>
      </c>
      <c r="CF24">
        <f t="shared" si="2"/>
        <v>-0.64</v>
      </c>
      <c r="CG24">
        <f t="shared" si="2"/>
        <v>-0.37</v>
      </c>
      <c r="CH24">
        <f t="shared" si="2"/>
        <v>-0.13</v>
      </c>
      <c r="CI24">
        <f t="shared" si="2"/>
        <v>8.5999999999999993E-2</v>
      </c>
      <c r="CJ24">
        <f t="shared" si="2"/>
        <v>0.27</v>
      </c>
      <c r="CK24">
        <f t="shared" si="2"/>
        <v>0.42</v>
      </c>
      <c r="CL24">
        <f t="shared" si="2"/>
        <v>0.55000000000000004</v>
      </c>
      <c r="CM24">
        <f t="shared" si="2"/>
        <v>0.64</v>
      </c>
      <c r="CN24">
        <f t="shared" si="2"/>
        <v>0.7</v>
      </c>
      <c r="CO24">
        <f t="shared" si="2"/>
        <v>0.75</v>
      </c>
      <c r="CP24">
        <f t="shared" si="2"/>
        <v>0.77</v>
      </c>
      <c r="CQ24">
        <f t="shared" si="2"/>
        <v>0.78</v>
      </c>
      <c r="CR24">
        <f t="shared" si="2"/>
        <v>0.79</v>
      </c>
      <c r="CS24">
        <f t="shared" si="2"/>
        <v>0.8</v>
      </c>
      <c r="CT24">
        <f t="shared" si="2"/>
        <v>0.81</v>
      </c>
      <c r="CU24">
        <f t="shared" si="2"/>
        <v>0.83</v>
      </c>
      <c r="CV24">
        <f t="shared" si="2"/>
        <v>0.87</v>
      </c>
      <c r="CW24">
        <f t="shared" si="2"/>
        <v>0.93</v>
      </c>
      <c r="CX24">
        <f t="shared" si="2"/>
        <v>1.01</v>
      </c>
      <c r="CY24">
        <f t="shared" si="2"/>
        <v>1.1200000000000001</v>
      </c>
      <c r="CZ24">
        <f t="shared" si="2"/>
        <v>1.25</v>
      </c>
      <c r="DA24">
        <f t="shared" si="2"/>
        <v>1.42</v>
      </c>
      <c r="DB24">
        <f t="shared" si="2"/>
        <v>1.61</v>
      </c>
    </row>
    <row r="25" spans="1:106" x14ac:dyDescent="0.2">
      <c r="A25" s="17"/>
      <c r="B25" s="17"/>
      <c r="C25" t="s">
        <v>59</v>
      </c>
      <c r="F25">
        <f t="shared" si="0"/>
        <v>-1.5</v>
      </c>
      <c r="G25">
        <f t="shared" si="4"/>
        <v>-1.03</v>
      </c>
      <c r="H25">
        <f t="shared" si="4"/>
        <v>-0.52</v>
      </c>
      <c r="I25">
        <f t="shared" si="4"/>
        <v>3.2000000000000001E-2</v>
      </c>
      <c r="J25">
        <f t="shared" si="4"/>
        <v>0.61</v>
      </c>
      <c r="K25">
        <f t="shared" si="4"/>
        <v>1.2</v>
      </c>
      <c r="L25">
        <f t="shared" si="4"/>
        <v>1.79</v>
      </c>
      <c r="M25">
        <f t="shared" si="4"/>
        <v>2.37</v>
      </c>
      <c r="N25">
        <f t="shared" si="4"/>
        <v>2.93</v>
      </c>
      <c r="O25">
        <f t="shared" si="4"/>
        <v>3.45</v>
      </c>
      <c r="P25">
        <f t="shared" si="4"/>
        <v>3.93</v>
      </c>
      <c r="Q25">
        <f t="shared" si="4"/>
        <v>4.3499999999999996</v>
      </c>
      <c r="R25">
        <f t="shared" si="4"/>
        <v>4.7300000000000004</v>
      </c>
      <c r="S25">
        <f t="shared" si="4"/>
        <v>5.04</v>
      </c>
      <c r="T25">
        <f t="shared" si="4"/>
        <v>5.29</v>
      </c>
      <c r="U25">
        <f t="shared" si="4"/>
        <v>5.47</v>
      </c>
      <c r="V25">
        <f t="shared" si="4"/>
        <v>5.59</v>
      </c>
      <c r="W25">
        <f t="shared" si="4"/>
        <v>5.65</v>
      </c>
      <c r="X25">
        <f t="shared" si="4"/>
        <v>5.65</v>
      </c>
      <c r="Y25">
        <f t="shared" si="4"/>
        <v>5.61</v>
      </c>
      <c r="Z25">
        <f t="shared" si="4"/>
        <v>5.53</v>
      </c>
      <c r="AA25">
        <f t="shared" si="4"/>
        <v>5.42</v>
      </c>
      <c r="AB25">
        <f t="shared" si="4"/>
        <v>5.29</v>
      </c>
      <c r="AC25">
        <f t="shared" si="4"/>
        <v>5.14</v>
      </c>
      <c r="AD25">
        <f t="shared" si="4"/>
        <v>4.9800000000000004</v>
      </c>
      <c r="AE25">
        <f t="shared" si="4"/>
        <v>4.8099999999999996</v>
      </c>
      <c r="AF25">
        <f t="shared" si="4"/>
        <v>4.6500000000000004</v>
      </c>
      <c r="AG25">
        <f t="shared" si="4"/>
        <v>4.49</v>
      </c>
      <c r="AH25">
        <f t="shared" si="4"/>
        <v>4.34</v>
      </c>
      <c r="AI25">
        <f t="shared" si="4"/>
        <v>4.2</v>
      </c>
      <c r="AJ25">
        <f t="shared" si="4"/>
        <v>4.07</v>
      </c>
      <c r="AK25">
        <f t="shared" si="4"/>
        <v>3.96</v>
      </c>
      <c r="AL25">
        <f t="shared" si="4"/>
        <v>3.86</v>
      </c>
      <c r="AM25">
        <f t="shared" si="4"/>
        <v>3.77</v>
      </c>
      <c r="AN25">
        <f t="shared" si="4"/>
        <v>3.69</v>
      </c>
      <c r="AO25">
        <f t="shared" si="4"/>
        <v>3.63</v>
      </c>
      <c r="AP25">
        <f t="shared" si="4"/>
        <v>3.56</v>
      </c>
      <c r="AQ25">
        <f t="shared" si="4"/>
        <v>3.49</v>
      </c>
      <c r="AR25">
        <f t="shared" si="4"/>
        <v>3.42</v>
      </c>
      <c r="AS25">
        <f t="shared" si="4"/>
        <v>3.33</v>
      </c>
      <c r="AT25">
        <f t="shared" si="4"/>
        <v>3.22</v>
      </c>
      <c r="AU25">
        <f t="shared" si="4"/>
        <v>3.09</v>
      </c>
      <c r="AV25">
        <f t="shared" si="4"/>
        <v>2.93</v>
      </c>
      <c r="AW25">
        <f t="shared" si="4"/>
        <v>2.74</v>
      </c>
      <c r="AX25">
        <f t="shared" si="4"/>
        <v>2.5299999999999998</v>
      </c>
      <c r="AY25">
        <f t="shared" si="4"/>
        <v>2.2799999999999998</v>
      </c>
      <c r="AZ25">
        <f t="shared" si="4"/>
        <v>2</v>
      </c>
      <c r="BA25">
        <f t="shared" si="4"/>
        <v>1.68</v>
      </c>
      <c r="BB25">
        <f t="shared" si="4"/>
        <v>1.33</v>
      </c>
      <c r="BC25">
        <f t="shared" si="4"/>
        <v>0.94</v>
      </c>
      <c r="BD25">
        <f t="shared" si="4"/>
        <v>0.52</v>
      </c>
      <c r="BE25">
        <f t="shared" si="4"/>
        <v>7.0000000000000007E-2</v>
      </c>
      <c r="BF25">
        <f t="shared" si="4"/>
        <v>-0.42</v>
      </c>
      <c r="BG25">
        <f t="shared" si="4"/>
        <v>-0.93</v>
      </c>
      <c r="BH25">
        <f t="shared" si="4"/>
        <v>-1.48</v>
      </c>
      <c r="BI25">
        <f t="shared" si="4"/>
        <v>-2.0299999999999998</v>
      </c>
      <c r="BJ25">
        <f t="shared" si="4"/>
        <v>-2.6</v>
      </c>
      <c r="BK25">
        <f t="shared" si="4"/>
        <v>-3.16</v>
      </c>
      <c r="BL25">
        <f t="shared" si="4"/>
        <v>-3.7</v>
      </c>
      <c r="BM25">
        <f t="shared" si="4"/>
        <v>-4.2</v>
      </c>
      <c r="BN25">
        <f t="shared" si="4"/>
        <v>-4.66</v>
      </c>
      <c r="BO25">
        <f t="shared" si="4"/>
        <v>-5.04</v>
      </c>
      <c r="BP25">
        <f t="shared" si="4"/>
        <v>-5.35</v>
      </c>
      <c r="BQ25">
        <f t="shared" si="4"/>
        <v>-5.58</v>
      </c>
      <c r="BR25">
        <f t="shared" ref="BR25:DB28" si="5">CHOOSE($C$16,BR43,BR56,BR69,BR82,BR95,BR108,BR121,BR134,BR147)</f>
        <v>-5.72</v>
      </c>
      <c r="BS25">
        <f t="shared" si="5"/>
        <v>-5.77</v>
      </c>
      <c r="BT25">
        <f t="shared" si="5"/>
        <v>-5.74</v>
      </c>
      <c r="BU25">
        <f t="shared" si="5"/>
        <v>-5.63</v>
      </c>
      <c r="BV25">
        <f t="shared" si="5"/>
        <v>-5.44</v>
      </c>
      <c r="BW25">
        <f t="shared" si="5"/>
        <v>-5.19</v>
      </c>
      <c r="BX25">
        <f t="shared" si="5"/>
        <v>-4.8899999999999997</v>
      </c>
      <c r="BY25">
        <f t="shared" si="5"/>
        <v>-4.55</v>
      </c>
      <c r="BZ25">
        <f t="shared" si="5"/>
        <v>-4.1900000000000004</v>
      </c>
      <c r="CA25">
        <f t="shared" si="5"/>
        <v>-3.82</v>
      </c>
      <c r="CB25">
        <f t="shared" si="5"/>
        <v>-3.44</v>
      </c>
      <c r="CC25">
        <f t="shared" si="5"/>
        <v>-3.09</v>
      </c>
      <c r="CD25">
        <f t="shared" si="5"/>
        <v>-2.76</v>
      </c>
      <c r="CE25">
        <f t="shared" si="5"/>
        <v>-2.46</v>
      </c>
      <c r="CF25">
        <f t="shared" si="5"/>
        <v>-2.21</v>
      </c>
      <c r="CG25">
        <f t="shared" si="5"/>
        <v>-2</v>
      </c>
      <c r="CH25">
        <f t="shared" si="5"/>
        <v>-1.84</v>
      </c>
      <c r="CI25">
        <f t="shared" si="5"/>
        <v>-1.72</v>
      </c>
      <c r="CJ25">
        <f t="shared" si="5"/>
        <v>-1.66</v>
      </c>
      <c r="CK25">
        <f t="shared" si="5"/>
        <v>-1.63</v>
      </c>
      <c r="CL25">
        <f t="shared" si="5"/>
        <v>-1.65</v>
      </c>
      <c r="CM25">
        <f t="shared" si="5"/>
        <v>-1.7</v>
      </c>
      <c r="CN25">
        <f t="shared" si="5"/>
        <v>-1.78</v>
      </c>
      <c r="CO25">
        <f t="shared" si="5"/>
        <v>-1.89</v>
      </c>
      <c r="CP25">
        <f t="shared" si="5"/>
        <v>-2.0099999999999998</v>
      </c>
      <c r="CQ25">
        <f t="shared" si="5"/>
        <v>-2.14</v>
      </c>
      <c r="CR25">
        <f t="shared" si="5"/>
        <v>-2.27</v>
      </c>
      <c r="CS25">
        <f t="shared" si="5"/>
        <v>-2.38</v>
      </c>
      <c r="CT25">
        <f t="shared" si="5"/>
        <v>-2.46</v>
      </c>
      <c r="CU25">
        <f t="shared" si="5"/>
        <v>-2.48</v>
      </c>
      <c r="CV25">
        <f t="shared" si="5"/>
        <v>-2.4500000000000002</v>
      </c>
      <c r="CW25">
        <f t="shared" si="5"/>
        <v>-2.34</v>
      </c>
      <c r="CX25">
        <f t="shared" si="5"/>
        <v>-2.17</v>
      </c>
      <c r="CY25">
        <f t="shared" si="5"/>
        <v>-1.92</v>
      </c>
      <c r="CZ25">
        <f t="shared" si="5"/>
        <v>-1.61</v>
      </c>
      <c r="DA25">
        <f t="shared" si="5"/>
        <v>-1.23</v>
      </c>
      <c r="DB25">
        <f t="shared" si="5"/>
        <v>-0.8</v>
      </c>
    </row>
    <row r="26" spans="1:106" x14ac:dyDescent="0.2">
      <c r="A26" s="17"/>
      <c r="B26" s="17"/>
      <c r="C26" t="s">
        <v>60</v>
      </c>
      <c r="F26">
        <f t="shared" si="0"/>
        <v>-1.6</v>
      </c>
      <c r="G26">
        <f t="shared" ref="G26:BR29" si="6">CHOOSE($C$16,G44,G57,G70,G83,G96,G109,G122,G135,G148)</f>
        <v>-1.72</v>
      </c>
      <c r="H26">
        <f t="shared" si="6"/>
        <v>-1.81</v>
      </c>
      <c r="I26">
        <f t="shared" si="6"/>
        <v>-1.85</v>
      </c>
      <c r="J26">
        <f t="shared" si="6"/>
        <v>-1.82</v>
      </c>
      <c r="K26">
        <f t="shared" si="6"/>
        <v>-1.7</v>
      </c>
      <c r="L26">
        <f t="shared" si="6"/>
        <v>-1.51</v>
      </c>
      <c r="M26">
        <f t="shared" si="6"/>
        <v>-1.26</v>
      </c>
      <c r="N26">
        <f t="shared" si="6"/>
        <v>-1</v>
      </c>
      <c r="O26">
        <f t="shared" si="6"/>
        <v>-0.77</v>
      </c>
      <c r="P26">
        <f t="shared" si="6"/>
        <v>-0.6</v>
      </c>
      <c r="Q26">
        <f t="shared" si="6"/>
        <v>-0.51</v>
      </c>
      <c r="R26">
        <f t="shared" si="6"/>
        <v>-0.5</v>
      </c>
      <c r="S26">
        <f t="shared" si="6"/>
        <v>-0.56000000000000005</v>
      </c>
      <c r="T26">
        <f t="shared" si="6"/>
        <v>-0.67</v>
      </c>
      <c r="U26">
        <f t="shared" si="6"/>
        <v>-0.8</v>
      </c>
      <c r="V26">
        <f t="shared" si="6"/>
        <v>-0.92</v>
      </c>
      <c r="W26">
        <f t="shared" si="6"/>
        <v>-1.02</v>
      </c>
      <c r="X26">
        <f t="shared" si="6"/>
        <v>-1.0900000000000001</v>
      </c>
      <c r="Y26">
        <f t="shared" si="6"/>
        <v>-1.1399999999999999</v>
      </c>
      <c r="Z26">
        <f t="shared" si="6"/>
        <v>-1.17</v>
      </c>
      <c r="AA26">
        <f t="shared" si="6"/>
        <v>-1.19</v>
      </c>
      <c r="AB26">
        <f t="shared" si="6"/>
        <v>-1.2</v>
      </c>
      <c r="AC26">
        <f t="shared" si="6"/>
        <v>-1.21</v>
      </c>
      <c r="AD26">
        <f t="shared" si="6"/>
        <v>-1.21</v>
      </c>
      <c r="AE26">
        <f t="shared" si="6"/>
        <v>-1.21</v>
      </c>
      <c r="AF26">
        <f t="shared" si="6"/>
        <v>-1.21</v>
      </c>
      <c r="AG26">
        <f t="shared" si="6"/>
        <v>-1.2</v>
      </c>
      <c r="AH26">
        <f t="shared" si="6"/>
        <v>-1.19</v>
      </c>
      <c r="AI26">
        <f t="shared" si="6"/>
        <v>-1.17</v>
      </c>
      <c r="AJ26">
        <f t="shared" si="6"/>
        <v>-1.1499999999999999</v>
      </c>
      <c r="AK26">
        <f t="shared" si="6"/>
        <v>-1.1200000000000001</v>
      </c>
      <c r="AL26">
        <f t="shared" si="6"/>
        <v>-1.1000000000000001</v>
      </c>
      <c r="AM26">
        <f t="shared" si="6"/>
        <v>-1.08</v>
      </c>
      <c r="AN26">
        <f t="shared" si="6"/>
        <v>-1.06</v>
      </c>
      <c r="AO26">
        <f t="shared" si="6"/>
        <v>-1.05</v>
      </c>
      <c r="AP26">
        <f t="shared" si="6"/>
        <v>-1.04</v>
      </c>
      <c r="AQ26">
        <f t="shared" si="6"/>
        <v>-1.04</v>
      </c>
      <c r="AR26">
        <f t="shared" si="6"/>
        <v>-1.05</v>
      </c>
      <c r="AS26">
        <f t="shared" si="6"/>
        <v>-1.06</v>
      </c>
      <c r="AT26">
        <f t="shared" si="6"/>
        <v>-1.08</v>
      </c>
      <c r="AU26">
        <f t="shared" si="6"/>
        <v>-1.1000000000000001</v>
      </c>
      <c r="AV26">
        <f t="shared" si="6"/>
        <v>-1.1299999999999999</v>
      </c>
      <c r="AW26">
        <f t="shared" si="6"/>
        <v>-1.1499999999999999</v>
      </c>
      <c r="AX26">
        <f t="shared" si="6"/>
        <v>-1.18</v>
      </c>
      <c r="AY26">
        <f t="shared" si="6"/>
        <v>-1.21</v>
      </c>
      <c r="AZ26">
        <f t="shared" si="6"/>
        <v>-1.23</v>
      </c>
      <c r="BA26">
        <f t="shared" si="6"/>
        <v>-1.24</v>
      </c>
      <c r="BB26">
        <f t="shared" si="6"/>
        <v>-1.24</v>
      </c>
      <c r="BC26">
        <f t="shared" si="6"/>
        <v>-1.22</v>
      </c>
      <c r="BD26">
        <f t="shared" si="6"/>
        <v>-1.17</v>
      </c>
      <c r="BE26">
        <f t="shared" si="6"/>
        <v>-1.08</v>
      </c>
      <c r="BF26">
        <f t="shared" si="6"/>
        <v>-0.94</v>
      </c>
      <c r="BG26">
        <f t="shared" si="6"/>
        <v>-0.76</v>
      </c>
      <c r="BH26">
        <f t="shared" si="6"/>
        <v>-0.51</v>
      </c>
      <c r="BI26">
        <f t="shared" si="6"/>
        <v>-0.22</v>
      </c>
      <c r="BJ26">
        <f t="shared" si="6"/>
        <v>0.1</v>
      </c>
      <c r="BK26">
        <f t="shared" si="6"/>
        <v>0.41</v>
      </c>
      <c r="BL26">
        <f t="shared" si="6"/>
        <v>0.66</v>
      </c>
      <c r="BM26">
        <f t="shared" si="6"/>
        <v>0.81</v>
      </c>
      <c r="BN26">
        <f t="shared" si="6"/>
        <v>0.81</v>
      </c>
      <c r="BO26">
        <f t="shared" si="6"/>
        <v>0.63</v>
      </c>
      <c r="BP26">
        <f t="shared" si="6"/>
        <v>0.26</v>
      </c>
      <c r="BQ26">
        <f t="shared" si="6"/>
        <v>-0.28999999999999998</v>
      </c>
      <c r="BR26">
        <f t="shared" si="6"/>
        <v>-0.97</v>
      </c>
      <c r="BS26">
        <f t="shared" si="5"/>
        <v>-1.72</v>
      </c>
      <c r="BT26">
        <f t="shared" si="5"/>
        <v>-2.4700000000000002</v>
      </c>
      <c r="BU26">
        <f t="shared" si="5"/>
        <v>-3.14</v>
      </c>
      <c r="BV26">
        <f t="shared" si="5"/>
        <v>-3.68</v>
      </c>
      <c r="BW26">
        <f t="shared" si="5"/>
        <v>-4.03</v>
      </c>
      <c r="BX26">
        <f t="shared" si="5"/>
        <v>-4.16</v>
      </c>
      <c r="BY26">
        <f t="shared" si="5"/>
        <v>-4.08</v>
      </c>
      <c r="BZ26">
        <f t="shared" si="5"/>
        <v>-3.81</v>
      </c>
      <c r="CA26">
        <f t="shared" si="5"/>
        <v>-3.36</v>
      </c>
      <c r="CB26">
        <f t="shared" si="5"/>
        <v>-2.79</v>
      </c>
      <c r="CC26">
        <f t="shared" si="5"/>
        <v>-2.14</v>
      </c>
      <c r="CD26">
        <f t="shared" si="5"/>
        <v>-1.45</v>
      </c>
      <c r="CE26">
        <f t="shared" si="5"/>
        <v>-0.77</v>
      </c>
      <c r="CF26">
        <f t="shared" si="5"/>
        <v>-0.15</v>
      </c>
      <c r="CG26">
        <f t="shared" si="5"/>
        <v>0.37</v>
      </c>
      <c r="CH26">
        <f t="shared" si="5"/>
        <v>0.75</v>
      </c>
      <c r="CI26">
        <f t="shared" si="5"/>
        <v>0.97</v>
      </c>
      <c r="CJ26">
        <f t="shared" si="5"/>
        <v>1.01</v>
      </c>
      <c r="CK26">
        <f t="shared" si="5"/>
        <v>0.87</v>
      </c>
      <c r="CL26">
        <f t="shared" si="5"/>
        <v>0.56000000000000005</v>
      </c>
      <c r="CM26">
        <f t="shared" si="5"/>
        <v>0.13</v>
      </c>
      <c r="CN26">
        <f t="shared" si="5"/>
        <v>-0.35</v>
      </c>
      <c r="CO26">
        <f t="shared" si="5"/>
        <v>-0.82</v>
      </c>
      <c r="CP26">
        <f t="shared" si="5"/>
        <v>-1.2</v>
      </c>
      <c r="CQ26">
        <f t="shared" si="5"/>
        <v>-1.46</v>
      </c>
      <c r="CR26">
        <f t="shared" si="5"/>
        <v>-1.56</v>
      </c>
      <c r="CS26">
        <f t="shared" si="5"/>
        <v>-1.53</v>
      </c>
      <c r="CT26">
        <f t="shared" si="5"/>
        <v>-1.41</v>
      </c>
      <c r="CU26">
        <f t="shared" si="5"/>
        <v>-1.24</v>
      </c>
      <c r="CV26">
        <f t="shared" si="5"/>
        <v>-1.08</v>
      </c>
      <c r="CW26">
        <f t="shared" si="5"/>
        <v>-0.97</v>
      </c>
      <c r="CX26">
        <f t="shared" si="5"/>
        <v>-0.92</v>
      </c>
      <c r="CY26">
        <f t="shared" si="5"/>
        <v>-0.95</v>
      </c>
      <c r="CZ26">
        <f t="shared" si="5"/>
        <v>-1.03</v>
      </c>
      <c r="DA26">
        <f t="shared" si="5"/>
        <v>-1.1499999999999999</v>
      </c>
      <c r="DB26">
        <f t="shared" si="5"/>
        <v>-1.27</v>
      </c>
    </row>
    <row r="27" spans="1:106" x14ac:dyDescent="0.2">
      <c r="A27" s="17"/>
      <c r="B27" s="17"/>
      <c r="C27" t="s">
        <v>61</v>
      </c>
      <c r="F27">
        <f t="shared" si="0"/>
        <v>7.66</v>
      </c>
      <c r="G27">
        <f t="shared" si="6"/>
        <v>7.61</v>
      </c>
      <c r="H27">
        <f t="shared" si="6"/>
        <v>7.51</v>
      </c>
      <c r="I27">
        <f t="shared" si="6"/>
        <v>7.38</v>
      </c>
      <c r="J27">
        <f t="shared" si="6"/>
        <v>7.22</v>
      </c>
      <c r="K27">
        <f t="shared" si="6"/>
        <v>7.04</v>
      </c>
      <c r="L27">
        <f t="shared" si="6"/>
        <v>6.84</v>
      </c>
      <c r="M27">
        <f t="shared" si="6"/>
        <v>6.65</v>
      </c>
      <c r="N27">
        <f t="shared" si="6"/>
        <v>6.45</v>
      </c>
      <c r="O27">
        <f t="shared" si="6"/>
        <v>6.26</v>
      </c>
      <c r="P27">
        <f t="shared" si="6"/>
        <v>6.09</v>
      </c>
      <c r="Q27">
        <f t="shared" si="6"/>
        <v>5.93</v>
      </c>
      <c r="R27">
        <f t="shared" si="6"/>
        <v>5.79</v>
      </c>
      <c r="S27">
        <f t="shared" si="6"/>
        <v>5.66</v>
      </c>
      <c r="T27">
        <f t="shared" si="6"/>
        <v>5.55</v>
      </c>
      <c r="U27">
        <f t="shared" si="6"/>
        <v>5.45</v>
      </c>
      <c r="V27">
        <f t="shared" si="6"/>
        <v>5.35</v>
      </c>
      <c r="W27">
        <f t="shared" si="6"/>
        <v>5.25</v>
      </c>
      <c r="X27">
        <f t="shared" si="6"/>
        <v>5.15</v>
      </c>
      <c r="Y27">
        <f t="shared" si="6"/>
        <v>5.04</v>
      </c>
      <c r="Z27">
        <f t="shared" si="6"/>
        <v>4.92</v>
      </c>
      <c r="AA27">
        <f t="shared" si="6"/>
        <v>4.78</v>
      </c>
      <c r="AB27">
        <f t="shared" si="6"/>
        <v>4.62</v>
      </c>
      <c r="AC27">
        <f t="shared" si="6"/>
        <v>4.43</v>
      </c>
      <c r="AD27">
        <f t="shared" si="6"/>
        <v>4.22</v>
      </c>
      <c r="AE27">
        <f t="shared" si="6"/>
        <v>3.97</v>
      </c>
      <c r="AF27">
        <f t="shared" si="6"/>
        <v>3.7</v>
      </c>
      <c r="AG27">
        <f t="shared" si="6"/>
        <v>3.39</v>
      </c>
      <c r="AH27">
        <f t="shared" si="6"/>
        <v>3.06</v>
      </c>
      <c r="AI27">
        <f t="shared" si="6"/>
        <v>2.69</v>
      </c>
      <c r="AJ27">
        <f t="shared" si="6"/>
        <v>2.29</v>
      </c>
      <c r="AK27">
        <f t="shared" si="6"/>
        <v>1.87</v>
      </c>
      <c r="AL27">
        <f t="shared" si="6"/>
        <v>1.42</v>
      </c>
      <c r="AM27">
        <f t="shared" si="6"/>
        <v>0.95</v>
      </c>
      <c r="AN27">
        <f t="shared" si="6"/>
        <v>0.46</v>
      </c>
      <c r="AO27">
        <f t="shared" si="6"/>
        <v>-0.03</v>
      </c>
      <c r="AP27">
        <f t="shared" si="6"/>
        <v>-0.53</v>
      </c>
      <c r="AQ27">
        <f t="shared" si="6"/>
        <v>-1.02</v>
      </c>
      <c r="AR27">
        <f t="shared" si="6"/>
        <v>-1.51</v>
      </c>
      <c r="AS27">
        <f t="shared" si="6"/>
        <v>-1.98</v>
      </c>
      <c r="AT27">
        <f t="shared" si="6"/>
        <v>-2.4300000000000002</v>
      </c>
      <c r="AU27">
        <f t="shared" si="6"/>
        <v>-2.84</v>
      </c>
      <c r="AV27">
        <f t="shared" si="6"/>
        <v>-3.22</v>
      </c>
      <c r="AW27">
        <f t="shared" si="6"/>
        <v>-3.56</v>
      </c>
      <c r="AX27">
        <f t="shared" si="6"/>
        <v>-3.85</v>
      </c>
      <c r="AY27">
        <f t="shared" si="6"/>
        <v>-4.0999999999999996</v>
      </c>
      <c r="AZ27">
        <f t="shared" si="6"/>
        <v>-4.29</v>
      </c>
      <c r="BA27">
        <f t="shared" si="6"/>
        <v>-4.43</v>
      </c>
      <c r="BB27">
        <f t="shared" si="6"/>
        <v>-4.51</v>
      </c>
      <c r="BC27">
        <f t="shared" si="6"/>
        <v>-4.55</v>
      </c>
      <c r="BD27">
        <f t="shared" si="6"/>
        <v>-4.54</v>
      </c>
      <c r="BE27">
        <f t="shared" si="6"/>
        <v>-4.4800000000000004</v>
      </c>
      <c r="BF27">
        <f t="shared" si="6"/>
        <v>-4.3899999999999997</v>
      </c>
      <c r="BG27">
        <f t="shared" si="6"/>
        <v>-4.28</v>
      </c>
      <c r="BH27">
        <f t="shared" si="6"/>
        <v>-4.13</v>
      </c>
      <c r="BI27">
        <f t="shared" si="6"/>
        <v>-3.98</v>
      </c>
      <c r="BJ27">
        <f t="shared" si="6"/>
        <v>-3.82</v>
      </c>
      <c r="BK27">
        <f t="shared" si="6"/>
        <v>-3.65</v>
      </c>
      <c r="BL27">
        <f t="shared" si="6"/>
        <v>-3.5</v>
      </c>
      <c r="BM27">
        <f t="shared" si="6"/>
        <v>-3.35</v>
      </c>
      <c r="BN27">
        <f t="shared" si="6"/>
        <v>-3.22</v>
      </c>
      <c r="BO27">
        <f t="shared" si="6"/>
        <v>-3.1</v>
      </c>
      <c r="BP27">
        <f t="shared" si="6"/>
        <v>-3</v>
      </c>
      <c r="BQ27">
        <f t="shared" si="6"/>
        <v>-2.9</v>
      </c>
      <c r="BR27">
        <f t="shared" si="6"/>
        <v>-2.82</v>
      </c>
      <c r="BS27">
        <f t="shared" si="5"/>
        <v>-2.75</v>
      </c>
      <c r="BT27">
        <f t="shared" si="5"/>
        <v>-2.67</v>
      </c>
      <c r="BU27">
        <f t="shared" si="5"/>
        <v>-2.6</v>
      </c>
      <c r="BV27">
        <f t="shared" si="5"/>
        <v>-2.5099999999999998</v>
      </c>
      <c r="BW27">
        <f t="shared" si="5"/>
        <v>-2.41</v>
      </c>
      <c r="BX27">
        <f t="shared" si="5"/>
        <v>-2.2999999999999998</v>
      </c>
      <c r="BY27">
        <f t="shared" si="5"/>
        <v>-2.16</v>
      </c>
      <c r="BZ27">
        <f t="shared" si="5"/>
        <v>-2</v>
      </c>
      <c r="CA27">
        <f t="shared" si="5"/>
        <v>-1.82</v>
      </c>
      <c r="CB27">
        <f t="shared" si="5"/>
        <v>-1.6</v>
      </c>
      <c r="CC27">
        <f t="shared" si="5"/>
        <v>-1.36</v>
      </c>
      <c r="CD27">
        <f t="shared" si="5"/>
        <v>-1.08</v>
      </c>
      <c r="CE27">
        <f t="shared" si="5"/>
        <v>-0.77</v>
      </c>
      <c r="CF27">
        <f t="shared" si="5"/>
        <v>-0.44</v>
      </c>
      <c r="CG27">
        <f t="shared" si="5"/>
        <v>-7.4999999999999997E-2</v>
      </c>
      <c r="CH27">
        <f t="shared" si="5"/>
        <v>0.31</v>
      </c>
      <c r="CI27">
        <f t="shared" si="5"/>
        <v>0.73</v>
      </c>
      <c r="CJ27">
        <f t="shared" si="5"/>
        <v>1.1599999999999999</v>
      </c>
      <c r="CK27">
        <f t="shared" si="5"/>
        <v>1.6</v>
      </c>
      <c r="CL27">
        <f t="shared" si="5"/>
        <v>2.06</v>
      </c>
      <c r="CM27">
        <f t="shared" si="5"/>
        <v>2.52</v>
      </c>
      <c r="CN27">
        <f t="shared" si="5"/>
        <v>2.99</v>
      </c>
      <c r="CO27">
        <f t="shared" si="5"/>
        <v>3.44</v>
      </c>
      <c r="CP27">
        <f t="shared" si="5"/>
        <v>3.89</v>
      </c>
      <c r="CQ27">
        <f t="shared" si="5"/>
        <v>4.32</v>
      </c>
      <c r="CR27">
        <f t="shared" si="5"/>
        <v>4.72</v>
      </c>
      <c r="CS27">
        <f t="shared" si="5"/>
        <v>5.09</v>
      </c>
      <c r="CT27">
        <f t="shared" si="5"/>
        <v>5.43</v>
      </c>
      <c r="CU27">
        <f t="shared" si="5"/>
        <v>5.73</v>
      </c>
      <c r="CV27">
        <f t="shared" si="5"/>
        <v>5.98</v>
      </c>
      <c r="CW27">
        <f t="shared" si="5"/>
        <v>6.18</v>
      </c>
      <c r="CX27">
        <f t="shared" si="5"/>
        <v>6.34</v>
      </c>
      <c r="CY27">
        <f t="shared" si="5"/>
        <v>6.44</v>
      </c>
      <c r="CZ27">
        <f t="shared" si="5"/>
        <v>6.49</v>
      </c>
      <c r="DA27">
        <f t="shared" si="5"/>
        <v>6.5</v>
      </c>
      <c r="DB27">
        <f t="shared" si="5"/>
        <v>6.46</v>
      </c>
    </row>
    <row r="28" spans="1:106" x14ac:dyDescent="0.2">
      <c r="A28" s="17"/>
      <c r="B28" s="17"/>
      <c r="C28" t="s">
        <v>62</v>
      </c>
      <c r="F28">
        <f t="shared" si="0"/>
        <v>-13</v>
      </c>
      <c r="G28">
        <f t="shared" si="6"/>
        <v>-12</v>
      </c>
      <c r="H28">
        <f t="shared" si="6"/>
        <v>-10.9</v>
      </c>
      <c r="I28">
        <f t="shared" si="6"/>
        <v>-9.7100000000000009</v>
      </c>
      <c r="J28">
        <f t="shared" si="6"/>
        <v>-8.4</v>
      </c>
      <c r="K28">
        <f t="shared" si="6"/>
        <v>-7.02</v>
      </c>
      <c r="L28">
        <f t="shared" si="6"/>
        <v>-5.62</v>
      </c>
      <c r="M28">
        <f t="shared" si="6"/>
        <v>-4.26</v>
      </c>
      <c r="N28">
        <f t="shared" si="6"/>
        <v>-3.03</v>
      </c>
      <c r="O28">
        <f t="shared" si="6"/>
        <v>-2.04</v>
      </c>
      <c r="P28">
        <f t="shared" si="6"/>
        <v>-1.34</v>
      </c>
      <c r="Q28">
        <f t="shared" si="6"/>
        <v>-0.96</v>
      </c>
      <c r="R28">
        <f t="shared" si="6"/>
        <v>-0.87</v>
      </c>
      <c r="S28">
        <f t="shared" si="6"/>
        <v>-1.03</v>
      </c>
      <c r="T28">
        <f t="shared" si="6"/>
        <v>-1.35</v>
      </c>
      <c r="U28">
        <f t="shared" si="6"/>
        <v>-1.74</v>
      </c>
      <c r="V28">
        <f t="shared" si="6"/>
        <v>-2.1</v>
      </c>
      <c r="W28">
        <f t="shared" si="6"/>
        <v>-2.39</v>
      </c>
      <c r="X28">
        <f t="shared" si="6"/>
        <v>-2.56</v>
      </c>
      <c r="Y28">
        <f t="shared" si="6"/>
        <v>-2.62</v>
      </c>
      <c r="Z28">
        <f t="shared" si="6"/>
        <v>-2.58</v>
      </c>
      <c r="AA28">
        <f t="shared" si="6"/>
        <v>-2.4500000000000002</v>
      </c>
      <c r="AB28">
        <f t="shared" si="6"/>
        <v>-2.2599999999999998</v>
      </c>
      <c r="AC28">
        <f t="shared" si="6"/>
        <v>-2.02</v>
      </c>
      <c r="AD28">
        <f t="shared" si="6"/>
        <v>-1.74</v>
      </c>
      <c r="AE28">
        <f t="shared" si="6"/>
        <v>-1.43</v>
      </c>
      <c r="AF28">
        <f t="shared" si="6"/>
        <v>-1.06</v>
      </c>
      <c r="AG28">
        <f t="shared" si="6"/>
        <v>-0.65</v>
      </c>
      <c r="AH28">
        <f t="shared" si="6"/>
        <v>-0.19</v>
      </c>
      <c r="AI28">
        <f t="shared" si="6"/>
        <v>0.32</v>
      </c>
      <c r="AJ28">
        <f t="shared" si="6"/>
        <v>0.86</v>
      </c>
      <c r="AK28">
        <f t="shared" si="6"/>
        <v>1.43</v>
      </c>
      <c r="AL28">
        <f t="shared" si="6"/>
        <v>1.99</v>
      </c>
      <c r="AM28">
        <f t="shared" si="6"/>
        <v>2.52</v>
      </c>
      <c r="AN28">
        <f t="shared" si="6"/>
        <v>3</v>
      </c>
      <c r="AO28">
        <f t="shared" si="6"/>
        <v>3.42</v>
      </c>
      <c r="AP28">
        <f t="shared" si="6"/>
        <v>3.76</v>
      </c>
      <c r="AQ28">
        <f t="shared" si="6"/>
        <v>4.0199999999999996</v>
      </c>
      <c r="AR28">
        <f t="shared" si="6"/>
        <v>4.21</v>
      </c>
      <c r="AS28">
        <f t="shared" si="6"/>
        <v>4.32</v>
      </c>
      <c r="AT28">
        <f t="shared" si="6"/>
        <v>4.3600000000000003</v>
      </c>
      <c r="AU28">
        <f t="shared" si="6"/>
        <v>4.3600000000000003</v>
      </c>
      <c r="AV28">
        <f t="shared" si="6"/>
        <v>4.3</v>
      </c>
      <c r="AW28">
        <f t="shared" si="6"/>
        <v>4.21</v>
      </c>
      <c r="AX28">
        <f t="shared" si="6"/>
        <v>4.08</v>
      </c>
      <c r="AY28">
        <f t="shared" si="6"/>
        <v>3.92</v>
      </c>
      <c r="AZ28">
        <f t="shared" si="6"/>
        <v>3.73</v>
      </c>
      <c r="BA28">
        <f t="shared" si="6"/>
        <v>3.52</v>
      </c>
      <c r="BB28">
        <f t="shared" si="6"/>
        <v>3.3</v>
      </c>
      <c r="BC28">
        <f t="shared" si="6"/>
        <v>3.09</v>
      </c>
      <c r="BD28">
        <f t="shared" si="6"/>
        <v>2.89</v>
      </c>
      <c r="BE28">
        <f t="shared" si="6"/>
        <v>2.73</v>
      </c>
      <c r="BF28">
        <f t="shared" si="6"/>
        <v>2.62</v>
      </c>
      <c r="BG28">
        <f t="shared" si="6"/>
        <v>2.57</v>
      </c>
      <c r="BH28">
        <f t="shared" si="6"/>
        <v>2.56</v>
      </c>
      <c r="BI28">
        <f t="shared" si="6"/>
        <v>2.58</v>
      </c>
      <c r="BJ28">
        <f t="shared" si="6"/>
        <v>2.6</v>
      </c>
      <c r="BK28">
        <f t="shared" si="6"/>
        <v>2.58</v>
      </c>
      <c r="BL28">
        <f t="shared" si="6"/>
        <v>2.48</v>
      </c>
      <c r="BM28">
        <f t="shared" si="6"/>
        <v>2.2599999999999998</v>
      </c>
      <c r="BN28">
        <f t="shared" si="6"/>
        <v>1.91</v>
      </c>
      <c r="BO28">
        <f t="shared" si="6"/>
        <v>1.4</v>
      </c>
      <c r="BP28">
        <f t="shared" si="6"/>
        <v>0.76</v>
      </c>
      <c r="BQ28">
        <f t="shared" si="6"/>
        <v>5.1000000000000004E-3</v>
      </c>
      <c r="BR28">
        <f t="shared" si="6"/>
        <v>-0.82</v>
      </c>
      <c r="BS28">
        <f t="shared" si="5"/>
        <v>-1.65</v>
      </c>
      <c r="BT28">
        <f t="shared" si="5"/>
        <v>-2.4300000000000002</v>
      </c>
      <c r="BU28">
        <f t="shared" si="5"/>
        <v>-3.1</v>
      </c>
      <c r="BV28">
        <f t="shared" si="5"/>
        <v>-3.62</v>
      </c>
      <c r="BW28">
        <f t="shared" si="5"/>
        <v>-3.95</v>
      </c>
      <c r="BX28">
        <f t="shared" si="5"/>
        <v>-4.07</v>
      </c>
      <c r="BY28">
        <f t="shared" si="5"/>
        <v>-3.99</v>
      </c>
      <c r="BZ28">
        <f t="shared" si="5"/>
        <v>-3.74</v>
      </c>
      <c r="CA28">
        <f t="shared" si="5"/>
        <v>-3.33</v>
      </c>
      <c r="CB28">
        <f t="shared" si="5"/>
        <v>-2.81</v>
      </c>
      <c r="CC28">
        <f t="shared" si="5"/>
        <v>-2.2200000000000002</v>
      </c>
      <c r="CD28">
        <f t="shared" si="5"/>
        <v>-1.59</v>
      </c>
      <c r="CE28">
        <f t="shared" si="5"/>
        <v>-0.96</v>
      </c>
      <c r="CF28">
        <f t="shared" si="5"/>
        <v>-0.37</v>
      </c>
      <c r="CG28">
        <f t="shared" si="5"/>
        <v>0.14000000000000001</v>
      </c>
      <c r="CH28">
        <f t="shared" si="5"/>
        <v>0.53</v>
      </c>
      <c r="CI28">
        <f t="shared" si="5"/>
        <v>0.77</v>
      </c>
      <c r="CJ28">
        <f t="shared" si="5"/>
        <v>0.8</v>
      </c>
      <c r="CK28">
        <f t="shared" si="5"/>
        <v>0.59</v>
      </c>
      <c r="CL28">
        <f t="shared" si="5"/>
        <v>9.6000000000000002E-2</v>
      </c>
      <c r="CM28">
        <f t="shared" si="5"/>
        <v>-0.71</v>
      </c>
      <c r="CN28">
        <f t="shared" si="5"/>
        <v>-1.83</v>
      </c>
      <c r="CO28">
        <f t="shared" si="5"/>
        <v>-3.23</v>
      </c>
      <c r="CP28">
        <f t="shared" si="5"/>
        <v>-4.8499999999999996</v>
      </c>
      <c r="CQ28">
        <f t="shared" si="5"/>
        <v>-6.6</v>
      </c>
      <c r="CR28">
        <f t="shared" si="5"/>
        <v>-8.3699999999999992</v>
      </c>
      <c r="CS28">
        <f t="shared" si="5"/>
        <v>-10</v>
      </c>
      <c r="CT28">
        <f t="shared" si="5"/>
        <v>-11.5</v>
      </c>
      <c r="CU28">
        <f t="shared" si="5"/>
        <v>-12.7</v>
      </c>
      <c r="CV28">
        <f t="shared" si="5"/>
        <v>-13.4</v>
      </c>
      <c r="CW28">
        <f t="shared" si="5"/>
        <v>-13.9</v>
      </c>
      <c r="CX28">
        <f t="shared" si="5"/>
        <v>-13.9</v>
      </c>
      <c r="CY28">
        <f t="shared" si="5"/>
        <v>-13.6</v>
      </c>
      <c r="CZ28">
        <f t="shared" si="5"/>
        <v>-13</v>
      </c>
      <c r="DA28">
        <f t="shared" si="5"/>
        <v>-12.2</v>
      </c>
      <c r="DB28">
        <f t="shared" si="5"/>
        <v>-11.2</v>
      </c>
    </row>
    <row r="29" spans="1:106" x14ac:dyDescent="0.2">
      <c r="A29" s="17"/>
      <c r="B29" s="17"/>
      <c r="C29" t="s">
        <v>63</v>
      </c>
      <c r="F29">
        <f t="shared" si="0"/>
        <v>5.43</v>
      </c>
      <c r="G29">
        <f t="shared" si="6"/>
        <v>5.23</v>
      </c>
      <c r="H29">
        <f t="shared" si="6"/>
        <v>5.24</v>
      </c>
      <c r="I29">
        <f t="shared" si="6"/>
        <v>5.45</v>
      </c>
      <c r="J29">
        <f t="shared" si="6"/>
        <v>5.83</v>
      </c>
      <c r="K29">
        <f t="shared" si="6"/>
        <v>6.32</v>
      </c>
      <c r="L29">
        <f t="shared" si="6"/>
        <v>6.83</v>
      </c>
      <c r="M29">
        <f t="shared" si="6"/>
        <v>7.29</v>
      </c>
      <c r="N29">
        <f t="shared" si="6"/>
        <v>7.65</v>
      </c>
      <c r="O29">
        <f t="shared" si="6"/>
        <v>7.89</v>
      </c>
      <c r="P29">
        <f t="shared" si="6"/>
        <v>8</v>
      </c>
      <c r="Q29">
        <f t="shared" si="6"/>
        <v>8.01</v>
      </c>
      <c r="R29">
        <f t="shared" si="6"/>
        <v>7.92</v>
      </c>
      <c r="S29">
        <f t="shared" si="6"/>
        <v>7.75</v>
      </c>
      <c r="T29">
        <f t="shared" si="6"/>
        <v>7.54</v>
      </c>
      <c r="U29">
        <f t="shared" si="6"/>
        <v>7.29</v>
      </c>
      <c r="V29">
        <f t="shared" si="6"/>
        <v>7.04</v>
      </c>
      <c r="W29">
        <f t="shared" si="6"/>
        <v>6.81</v>
      </c>
      <c r="X29">
        <f t="shared" si="6"/>
        <v>6.62</v>
      </c>
      <c r="Y29">
        <f t="shared" si="6"/>
        <v>6.47</v>
      </c>
      <c r="Z29">
        <f t="shared" si="6"/>
        <v>6.38</v>
      </c>
      <c r="AA29">
        <f t="shared" si="6"/>
        <v>6.32</v>
      </c>
      <c r="AB29">
        <f t="shared" si="6"/>
        <v>6.29</v>
      </c>
      <c r="AC29">
        <f t="shared" si="6"/>
        <v>6.25</v>
      </c>
      <c r="AD29">
        <f t="shared" si="6"/>
        <v>6.19</v>
      </c>
      <c r="AE29">
        <f t="shared" si="6"/>
        <v>6.09</v>
      </c>
      <c r="AF29">
        <f t="shared" si="6"/>
        <v>5.94</v>
      </c>
      <c r="AG29">
        <f t="shared" si="6"/>
        <v>5.74</v>
      </c>
      <c r="AH29">
        <f t="shared" si="6"/>
        <v>5.5</v>
      </c>
      <c r="AI29">
        <f t="shared" si="6"/>
        <v>5.23</v>
      </c>
      <c r="AJ29">
        <f t="shared" si="6"/>
        <v>4.9400000000000004</v>
      </c>
      <c r="AK29">
        <f t="shared" si="6"/>
        <v>4.6500000000000004</v>
      </c>
      <c r="AL29">
        <f t="shared" si="6"/>
        <v>4.3600000000000003</v>
      </c>
      <c r="AM29">
        <f t="shared" si="6"/>
        <v>4.0999999999999996</v>
      </c>
      <c r="AN29">
        <f t="shared" si="6"/>
        <v>3.87</v>
      </c>
      <c r="AO29">
        <f t="shared" si="6"/>
        <v>3.69</v>
      </c>
      <c r="AP29">
        <f t="shared" si="6"/>
        <v>3.57</v>
      </c>
      <c r="AQ29">
        <f t="shared" si="6"/>
        <v>3.51</v>
      </c>
      <c r="AR29">
        <f t="shared" si="6"/>
        <v>3.51</v>
      </c>
      <c r="AS29">
        <f t="shared" si="6"/>
        <v>3.57</v>
      </c>
      <c r="AT29">
        <f t="shared" si="6"/>
        <v>3.69</v>
      </c>
      <c r="AU29">
        <f t="shared" si="6"/>
        <v>3.85</v>
      </c>
      <c r="AV29">
        <f t="shared" si="6"/>
        <v>4.04</v>
      </c>
      <c r="AW29">
        <f t="shared" si="6"/>
        <v>4.25</v>
      </c>
      <c r="AX29">
        <f t="shared" si="6"/>
        <v>4.45</v>
      </c>
      <c r="AY29">
        <f t="shared" si="6"/>
        <v>4.62</v>
      </c>
      <c r="AZ29">
        <f t="shared" si="6"/>
        <v>4.74</v>
      </c>
      <c r="BA29">
        <f t="shared" si="6"/>
        <v>4.79</v>
      </c>
      <c r="BB29">
        <f t="shared" si="6"/>
        <v>4.76</v>
      </c>
      <c r="BC29">
        <f t="shared" si="6"/>
        <v>4.63</v>
      </c>
      <c r="BD29">
        <f t="shared" si="6"/>
        <v>4.42</v>
      </c>
      <c r="BE29">
        <f t="shared" si="6"/>
        <v>4.12</v>
      </c>
      <c r="BF29">
        <f t="shared" si="6"/>
        <v>3.77</v>
      </c>
      <c r="BG29">
        <f t="shared" si="6"/>
        <v>3.42</v>
      </c>
      <c r="BH29">
        <f t="shared" si="6"/>
        <v>3.11</v>
      </c>
      <c r="BI29">
        <f t="shared" si="6"/>
        <v>2.93</v>
      </c>
      <c r="BJ29">
        <f t="shared" si="6"/>
        <v>2.93</v>
      </c>
      <c r="BK29">
        <f t="shared" si="6"/>
        <v>3.17</v>
      </c>
      <c r="BL29">
        <f t="shared" si="6"/>
        <v>3.67</v>
      </c>
      <c r="BM29">
        <f t="shared" si="6"/>
        <v>4.43</v>
      </c>
      <c r="BN29">
        <f t="shared" si="6"/>
        <v>5.43</v>
      </c>
      <c r="BO29">
        <f t="shared" si="6"/>
        <v>6.62</v>
      </c>
      <c r="BP29">
        <f t="shared" si="6"/>
        <v>7.9</v>
      </c>
      <c r="BQ29">
        <f t="shared" si="6"/>
        <v>9.16</v>
      </c>
      <c r="BR29">
        <f t="shared" ref="BR29:DB31" si="7">CHOOSE($C$16,BR47,BR60,BR73,BR86,BR99,BR112,BR125,BR138,BR151)</f>
        <v>10.3</v>
      </c>
      <c r="BS29">
        <f t="shared" si="7"/>
        <v>11.3</v>
      </c>
      <c r="BT29">
        <f t="shared" si="7"/>
        <v>12</v>
      </c>
      <c r="BU29">
        <f t="shared" si="7"/>
        <v>12.5</v>
      </c>
      <c r="BV29">
        <f t="shared" si="7"/>
        <v>12.6</v>
      </c>
      <c r="BW29">
        <f t="shared" si="7"/>
        <v>12.6</v>
      </c>
      <c r="BX29">
        <f t="shared" si="7"/>
        <v>12.3</v>
      </c>
      <c r="BY29">
        <f t="shared" si="7"/>
        <v>11.8</v>
      </c>
      <c r="BZ29">
        <f t="shared" si="7"/>
        <v>11.2</v>
      </c>
      <c r="CA29">
        <f t="shared" si="7"/>
        <v>10.4</v>
      </c>
      <c r="CB29">
        <f t="shared" si="7"/>
        <v>9.59</v>
      </c>
      <c r="CC29">
        <f t="shared" si="7"/>
        <v>8.6999999999999993</v>
      </c>
      <c r="CD29">
        <f t="shared" si="7"/>
        <v>7.78</v>
      </c>
      <c r="CE29">
        <f t="shared" si="7"/>
        <v>6.83</v>
      </c>
      <c r="CF29">
        <f t="shared" si="7"/>
        <v>5.89</v>
      </c>
      <c r="CG29">
        <f t="shared" si="7"/>
        <v>4.96</v>
      </c>
      <c r="CH29">
        <f t="shared" si="7"/>
        <v>4.05</v>
      </c>
      <c r="CI29">
        <f t="shared" si="7"/>
        <v>3.2</v>
      </c>
      <c r="CJ29">
        <f t="shared" si="7"/>
        <v>2.44</v>
      </c>
      <c r="CK29">
        <f t="shared" si="7"/>
        <v>1.8</v>
      </c>
      <c r="CL29">
        <f t="shared" si="7"/>
        <v>1.35</v>
      </c>
      <c r="CM29">
        <f t="shared" si="7"/>
        <v>1.1399999999999999</v>
      </c>
      <c r="CN29">
        <f t="shared" si="7"/>
        <v>1.2</v>
      </c>
      <c r="CO29">
        <f t="shared" si="7"/>
        <v>1.53</v>
      </c>
      <c r="CP29">
        <f t="shared" si="7"/>
        <v>2.1</v>
      </c>
      <c r="CQ29">
        <f t="shared" si="7"/>
        <v>2.86</v>
      </c>
      <c r="CR29">
        <f t="shared" si="7"/>
        <v>3.72</v>
      </c>
      <c r="CS29">
        <f t="shared" si="7"/>
        <v>4.57</v>
      </c>
      <c r="CT29">
        <f t="shared" si="7"/>
        <v>5.32</v>
      </c>
      <c r="CU29">
        <f t="shared" si="7"/>
        <v>5.87</v>
      </c>
      <c r="CV29">
        <f t="shared" si="7"/>
        <v>6.19</v>
      </c>
      <c r="CW29">
        <f t="shared" si="7"/>
        <v>6.26</v>
      </c>
      <c r="CX29">
        <f t="shared" si="7"/>
        <v>6.1</v>
      </c>
      <c r="CY29">
        <f t="shared" si="7"/>
        <v>5.76</v>
      </c>
      <c r="CZ29">
        <f t="shared" si="7"/>
        <v>5.35</v>
      </c>
      <c r="DA29">
        <f t="shared" si="7"/>
        <v>4.9400000000000004</v>
      </c>
      <c r="DB29">
        <f t="shared" si="7"/>
        <v>4.6399999999999997</v>
      </c>
    </row>
    <row r="30" spans="1:106" x14ac:dyDescent="0.2">
      <c r="A30" s="17"/>
      <c r="B30" s="17"/>
      <c r="C30" t="s">
        <v>64</v>
      </c>
      <c r="F30">
        <f t="shared" si="0"/>
        <v>9.82</v>
      </c>
      <c r="G30">
        <f t="shared" ref="G30:BR31" si="8">CHOOSE($C$16,G48,G61,G74,G87,G100,G113,G126,G139,G152)</f>
        <v>9.0500000000000007</v>
      </c>
      <c r="H30">
        <f t="shared" si="8"/>
        <v>7.99</v>
      </c>
      <c r="I30">
        <f t="shared" si="8"/>
        <v>6.67</v>
      </c>
      <c r="J30">
        <f t="shared" si="8"/>
        <v>5.14</v>
      </c>
      <c r="K30">
        <f t="shared" si="8"/>
        <v>3.48</v>
      </c>
      <c r="L30">
        <f t="shared" si="8"/>
        <v>1.79</v>
      </c>
      <c r="M30">
        <f t="shared" si="8"/>
        <v>0.19</v>
      </c>
      <c r="N30">
        <f t="shared" si="8"/>
        <v>-1.2</v>
      </c>
      <c r="O30">
        <f t="shared" si="8"/>
        <v>-2.29</v>
      </c>
      <c r="P30">
        <f t="shared" si="8"/>
        <v>-3.01</v>
      </c>
      <c r="Q30">
        <f t="shared" si="8"/>
        <v>-3.35</v>
      </c>
      <c r="R30">
        <f t="shared" si="8"/>
        <v>-3.34</v>
      </c>
      <c r="S30">
        <f t="shared" si="8"/>
        <v>-3.02</v>
      </c>
      <c r="T30">
        <f t="shared" si="8"/>
        <v>-2.4900000000000002</v>
      </c>
      <c r="U30">
        <f t="shared" si="8"/>
        <v>-1.86</v>
      </c>
      <c r="V30">
        <f t="shared" si="8"/>
        <v>-1.2</v>
      </c>
      <c r="W30">
        <f t="shared" si="8"/>
        <v>-0.6</v>
      </c>
      <c r="X30">
        <f t="shared" si="8"/>
        <v>-0.12</v>
      </c>
      <c r="Y30">
        <f t="shared" si="8"/>
        <v>0.23</v>
      </c>
      <c r="Z30">
        <f t="shared" si="8"/>
        <v>0.45</v>
      </c>
      <c r="AA30">
        <f t="shared" si="8"/>
        <v>0.57999999999999996</v>
      </c>
      <c r="AB30">
        <f t="shared" si="8"/>
        <v>0.64</v>
      </c>
      <c r="AC30">
        <f t="shared" si="8"/>
        <v>0.67</v>
      </c>
      <c r="AD30">
        <f t="shared" si="8"/>
        <v>0.69</v>
      </c>
      <c r="AE30">
        <f t="shared" si="8"/>
        <v>0.72</v>
      </c>
      <c r="AF30">
        <f t="shared" si="8"/>
        <v>0.76</v>
      </c>
      <c r="AG30">
        <f t="shared" si="8"/>
        <v>0.79</v>
      </c>
      <c r="AH30">
        <f t="shared" si="8"/>
        <v>0.83</v>
      </c>
      <c r="AI30">
        <f t="shared" si="8"/>
        <v>0.84</v>
      </c>
      <c r="AJ30">
        <f t="shared" si="8"/>
        <v>0.85</v>
      </c>
      <c r="AK30">
        <f t="shared" si="8"/>
        <v>0.83</v>
      </c>
      <c r="AL30">
        <f t="shared" si="8"/>
        <v>0.82</v>
      </c>
      <c r="AM30">
        <f t="shared" si="8"/>
        <v>0.81</v>
      </c>
      <c r="AN30">
        <f t="shared" si="8"/>
        <v>0.81</v>
      </c>
      <c r="AO30">
        <f t="shared" si="8"/>
        <v>0.84</v>
      </c>
      <c r="AP30">
        <f t="shared" si="8"/>
        <v>0.89</v>
      </c>
      <c r="AQ30">
        <f t="shared" si="8"/>
        <v>0.98</v>
      </c>
      <c r="AR30">
        <f t="shared" si="8"/>
        <v>1.0900000000000001</v>
      </c>
      <c r="AS30">
        <f t="shared" si="8"/>
        <v>1.22</v>
      </c>
      <c r="AT30">
        <f t="shared" si="8"/>
        <v>1.37</v>
      </c>
      <c r="AU30">
        <f t="shared" si="8"/>
        <v>1.54</v>
      </c>
      <c r="AV30">
        <f t="shared" si="8"/>
        <v>1.73</v>
      </c>
      <c r="AW30">
        <f t="shared" si="8"/>
        <v>1.96</v>
      </c>
      <c r="AX30">
        <f t="shared" si="8"/>
        <v>2.23</v>
      </c>
      <c r="AY30">
        <f t="shared" si="8"/>
        <v>2.56</v>
      </c>
      <c r="AZ30">
        <f t="shared" si="8"/>
        <v>2.97</v>
      </c>
      <c r="BA30">
        <f t="shared" si="8"/>
        <v>3.47</v>
      </c>
      <c r="BB30">
        <f t="shared" si="8"/>
        <v>4.07</v>
      </c>
      <c r="BC30">
        <f t="shared" si="8"/>
        <v>4.78</v>
      </c>
      <c r="BD30">
        <f t="shared" si="8"/>
        <v>5.57</v>
      </c>
      <c r="BE30">
        <f t="shared" si="8"/>
        <v>6.44</v>
      </c>
      <c r="BF30">
        <f t="shared" si="8"/>
        <v>7.35</v>
      </c>
      <c r="BG30">
        <f t="shared" si="8"/>
        <v>8.24</v>
      </c>
      <c r="BH30">
        <f t="shared" si="8"/>
        <v>9.06</v>
      </c>
      <c r="BI30">
        <f t="shared" si="8"/>
        <v>9.73</v>
      </c>
      <c r="BJ30">
        <f t="shared" si="8"/>
        <v>10.199999999999999</v>
      </c>
      <c r="BK30">
        <f t="shared" si="8"/>
        <v>10.4</v>
      </c>
      <c r="BL30">
        <f t="shared" si="8"/>
        <v>10.3</v>
      </c>
      <c r="BM30">
        <f t="shared" si="8"/>
        <v>9.94</v>
      </c>
      <c r="BN30">
        <f t="shared" si="8"/>
        <v>9.2799999999999994</v>
      </c>
      <c r="BO30">
        <f t="shared" si="8"/>
        <v>8.34</v>
      </c>
      <c r="BP30">
        <f t="shared" si="8"/>
        <v>7.21</v>
      </c>
      <c r="BQ30">
        <f t="shared" si="8"/>
        <v>5.95</v>
      </c>
      <c r="BR30">
        <f t="shared" si="8"/>
        <v>4.6399999999999997</v>
      </c>
      <c r="BS30">
        <f t="shared" si="7"/>
        <v>3.35</v>
      </c>
      <c r="BT30">
        <f t="shared" si="7"/>
        <v>2.13</v>
      </c>
      <c r="BU30">
        <f t="shared" si="7"/>
        <v>1.04</v>
      </c>
      <c r="BV30">
        <f t="shared" si="7"/>
        <v>0.1</v>
      </c>
      <c r="BW30">
        <f t="shared" si="7"/>
        <v>-0.64</v>
      </c>
      <c r="BX30">
        <f t="shared" si="7"/>
        <v>-1.2</v>
      </c>
      <c r="BY30">
        <f t="shared" si="7"/>
        <v>-1.59</v>
      </c>
      <c r="BZ30">
        <f t="shared" si="7"/>
        <v>-1.84</v>
      </c>
      <c r="CA30">
        <f t="shared" si="7"/>
        <v>-1.98</v>
      </c>
      <c r="CB30">
        <f t="shared" si="7"/>
        <v>-2.0499999999999998</v>
      </c>
      <c r="CC30">
        <f t="shared" si="7"/>
        <v>-2.09</v>
      </c>
      <c r="CD30">
        <f t="shared" si="7"/>
        <v>-2.1</v>
      </c>
      <c r="CE30">
        <f t="shared" si="7"/>
        <v>-2.12</v>
      </c>
      <c r="CF30">
        <f t="shared" si="7"/>
        <v>-2.13</v>
      </c>
      <c r="CG30">
        <f t="shared" si="7"/>
        <v>-2.11</v>
      </c>
      <c r="CH30">
        <f t="shared" si="7"/>
        <v>-2.0499999999999998</v>
      </c>
      <c r="CI30">
        <f t="shared" si="7"/>
        <v>-1.9</v>
      </c>
      <c r="CJ30">
        <f t="shared" si="7"/>
        <v>-1.63</v>
      </c>
      <c r="CK30">
        <f t="shared" si="7"/>
        <v>-1.19</v>
      </c>
      <c r="CL30">
        <f t="shared" si="7"/>
        <v>-0.57999999999999996</v>
      </c>
      <c r="CM30">
        <f t="shared" si="7"/>
        <v>0.22</v>
      </c>
      <c r="CN30">
        <f t="shared" si="7"/>
        <v>1.21</v>
      </c>
      <c r="CO30">
        <f t="shared" si="7"/>
        <v>2.33</v>
      </c>
      <c r="CP30">
        <f t="shared" si="7"/>
        <v>3.56</v>
      </c>
      <c r="CQ30">
        <f t="shared" si="7"/>
        <v>4.82</v>
      </c>
      <c r="CR30">
        <f t="shared" si="7"/>
        <v>6.07</v>
      </c>
      <c r="CS30">
        <f t="shared" si="7"/>
        <v>7.23</v>
      </c>
      <c r="CT30">
        <f t="shared" si="7"/>
        <v>8.27</v>
      </c>
      <c r="CU30">
        <f t="shared" si="7"/>
        <v>9.1300000000000008</v>
      </c>
      <c r="CV30">
        <f t="shared" si="7"/>
        <v>9.7899999999999991</v>
      </c>
      <c r="CW30">
        <f t="shared" si="7"/>
        <v>10.199999999999999</v>
      </c>
      <c r="CX30">
        <f t="shared" si="7"/>
        <v>10.5</v>
      </c>
      <c r="CY30">
        <f t="shared" si="7"/>
        <v>10.5</v>
      </c>
      <c r="CZ30">
        <f t="shared" si="7"/>
        <v>10.3</v>
      </c>
      <c r="DA30">
        <f t="shared" si="7"/>
        <v>9.85</v>
      </c>
      <c r="DB30">
        <f t="shared" si="7"/>
        <v>9.1300000000000008</v>
      </c>
    </row>
    <row r="31" spans="1:106" x14ac:dyDescent="0.2">
      <c r="A31" s="17"/>
      <c r="B31" s="17"/>
      <c r="C31" t="s">
        <v>65</v>
      </c>
      <c r="F31">
        <f t="shared" si="0"/>
        <v>-7.63</v>
      </c>
      <c r="G31">
        <f t="shared" si="8"/>
        <v>-7.49</v>
      </c>
      <c r="H31">
        <f t="shared" si="8"/>
        <v>-7.32</v>
      </c>
      <c r="I31">
        <f t="shared" si="8"/>
        <v>-7.11</v>
      </c>
      <c r="J31">
        <f t="shared" si="8"/>
        <v>-6.87</v>
      </c>
      <c r="K31">
        <f t="shared" si="8"/>
        <v>-6.62</v>
      </c>
      <c r="L31">
        <f t="shared" si="8"/>
        <v>-6.38</v>
      </c>
      <c r="M31">
        <f t="shared" si="8"/>
        <v>-6.17</v>
      </c>
      <c r="N31">
        <f t="shared" si="8"/>
        <v>-6.01</v>
      </c>
      <c r="O31">
        <f t="shared" si="8"/>
        <v>-5.92</v>
      </c>
      <c r="P31">
        <f t="shared" si="8"/>
        <v>-5.89</v>
      </c>
      <c r="Q31">
        <f t="shared" si="8"/>
        <v>-5.92</v>
      </c>
      <c r="R31">
        <f t="shared" si="8"/>
        <v>-6</v>
      </c>
      <c r="S31">
        <f t="shared" si="8"/>
        <v>-6.1</v>
      </c>
      <c r="T31">
        <f t="shared" si="8"/>
        <v>-6.23</v>
      </c>
      <c r="U31">
        <f t="shared" si="8"/>
        <v>-6.36</v>
      </c>
      <c r="V31">
        <f t="shared" si="8"/>
        <v>-6.48</v>
      </c>
      <c r="W31">
        <f t="shared" si="8"/>
        <v>-6.59</v>
      </c>
      <c r="X31">
        <f t="shared" si="8"/>
        <v>-6.69</v>
      </c>
      <c r="Y31">
        <f t="shared" si="8"/>
        <v>-6.79</v>
      </c>
      <c r="Z31">
        <f t="shared" si="8"/>
        <v>-6.88</v>
      </c>
      <c r="AA31">
        <f t="shared" si="8"/>
        <v>-6.97</v>
      </c>
      <c r="AB31">
        <f t="shared" si="8"/>
        <v>-7.05</v>
      </c>
      <c r="AC31">
        <f t="shared" si="8"/>
        <v>-7.15</v>
      </c>
      <c r="AD31">
        <f t="shared" si="8"/>
        <v>-7.25</v>
      </c>
      <c r="AE31">
        <f t="shared" si="8"/>
        <v>-7.37</v>
      </c>
      <c r="AF31">
        <f t="shared" si="8"/>
        <v>-7.51</v>
      </c>
      <c r="AG31">
        <f t="shared" si="8"/>
        <v>-7.67</v>
      </c>
      <c r="AH31">
        <f t="shared" si="8"/>
        <v>-7.84</v>
      </c>
      <c r="AI31">
        <f t="shared" si="8"/>
        <v>-8.0299999999999994</v>
      </c>
      <c r="AJ31">
        <f t="shared" si="8"/>
        <v>-8.24</v>
      </c>
      <c r="AK31">
        <f t="shared" si="8"/>
        <v>-8.4700000000000006</v>
      </c>
      <c r="AL31">
        <f t="shared" si="8"/>
        <v>-8.7100000000000009</v>
      </c>
      <c r="AM31">
        <f t="shared" si="8"/>
        <v>-8.9600000000000009</v>
      </c>
      <c r="AN31">
        <f t="shared" si="8"/>
        <v>-9.2200000000000006</v>
      </c>
      <c r="AO31">
        <f t="shared" si="8"/>
        <v>-9.4700000000000006</v>
      </c>
      <c r="AP31">
        <f t="shared" si="8"/>
        <v>-9.7100000000000009</v>
      </c>
      <c r="AQ31">
        <f t="shared" si="8"/>
        <v>-9.94</v>
      </c>
      <c r="AR31">
        <f t="shared" si="8"/>
        <v>-10.1</v>
      </c>
      <c r="AS31">
        <f t="shared" si="8"/>
        <v>-10.3</v>
      </c>
      <c r="AT31">
        <f t="shared" si="8"/>
        <v>-10.4</v>
      </c>
      <c r="AU31">
        <f t="shared" si="8"/>
        <v>-10.5</v>
      </c>
      <c r="AV31">
        <f t="shared" si="8"/>
        <v>-10.5</v>
      </c>
      <c r="AW31">
        <f t="shared" si="8"/>
        <v>-10.4</v>
      </c>
      <c r="AX31">
        <f t="shared" si="8"/>
        <v>-10.3</v>
      </c>
      <c r="AY31">
        <f t="shared" si="8"/>
        <v>-10.1</v>
      </c>
      <c r="AZ31">
        <f t="shared" si="8"/>
        <v>-9.85</v>
      </c>
      <c r="BA31">
        <f t="shared" si="8"/>
        <v>-9.5500000000000007</v>
      </c>
      <c r="BB31">
        <f t="shared" si="8"/>
        <v>-9.18</v>
      </c>
      <c r="BC31">
        <f t="shared" si="8"/>
        <v>-8.75</v>
      </c>
      <c r="BD31">
        <f t="shared" si="8"/>
        <v>-8.26</v>
      </c>
      <c r="BE31">
        <f t="shared" si="8"/>
        <v>-7.71</v>
      </c>
      <c r="BF31">
        <f t="shared" si="8"/>
        <v>-7.11</v>
      </c>
      <c r="BG31">
        <f t="shared" si="8"/>
        <v>-6.47</v>
      </c>
      <c r="BH31">
        <f t="shared" si="8"/>
        <v>-5.82</v>
      </c>
      <c r="BI31">
        <f t="shared" si="8"/>
        <v>-5.18</v>
      </c>
      <c r="BJ31">
        <f t="shared" si="8"/>
        <v>-4.58</v>
      </c>
      <c r="BK31">
        <f t="shared" si="8"/>
        <v>-4.09</v>
      </c>
      <c r="BL31">
        <f t="shared" si="8"/>
        <v>-3.73</v>
      </c>
      <c r="BM31">
        <f t="shared" si="8"/>
        <v>-3.54</v>
      </c>
      <c r="BN31">
        <f t="shared" si="8"/>
        <v>-3.56</v>
      </c>
      <c r="BO31">
        <f t="shared" si="8"/>
        <v>-3.82</v>
      </c>
      <c r="BP31">
        <f t="shared" si="8"/>
        <v>-4.3</v>
      </c>
      <c r="BQ31">
        <f t="shared" si="8"/>
        <v>-5</v>
      </c>
      <c r="BR31">
        <f t="shared" si="8"/>
        <v>-5.87</v>
      </c>
      <c r="BS31">
        <f t="shared" si="7"/>
        <v>-6.88</v>
      </c>
      <c r="BT31">
        <f t="shared" si="7"/>
        <v>-7.96</v>
      </c>
      <c r="BU31">
        <f t="shared" si="7"/>
        <v>-9.06</v>
      </c>
      <c r="BV31">
        <f t="shared" si="7"/>
        <v>-10.1</v>
      </c>
      <c r="BW31">
        <f t="shared" si="7"/>
        <v>-11.1</v>
      </c>
      <c r="BX31">
        <f t="shared" si="7"/>
        <v>-12</v>
      </c>
      <c r="BY31">
        <f t="shared" si="7"/>
        <v>-12.8</v>
      </c>
      <c r="BZ31">
        <f t="shared" si="7"/>
        <v>-13.4</v>
      </c>
      <c r="CA31">
        <f t="shared" si="7"/>
        <v>-14</v>
      </c>
      <c r="CB31">
        <f t="shared" si="7"/>
        <v>-14.4</v>
      </c>
      <c r="CC31">
        <f t="shared" si="7"/>
        <v>-14.8</v>
      </c>
      <c r="CD31">
        <f t="shared" si="7"/>
        <v>-15.1</v>
      </c>
      <c r="CE31">
        <f t="shared" si="7"/>
        <v>-15.3</v>
      </c>
      <c r="CF31">
        <f t="shared" si="7"/>
        <v>-15.5</v>
      </c>
      <c r="CG31">
        <f t="shared" si="7"/>
        <v>-15.6</v>
      </c>
      <c r="CH31">
        <f t="shared" si="7"/>
        <v>-15.7</v>
      </c>
      <c r="CI31">
        <f t="shared" si="7"/>
        <v>-15.6</v>
      </c>
      <c r="CJ31">
        <f t="shared" si="7"/>
        <v>-15.5</v>
      </c>
      <c r="CK31">
        <f t="shared" si="7"/>
        <v>-15.3</v>
      </c>
      <c r="CL31">
        <f t="shared" si="7"/>
        <v>-15</v>
      </c>
      <c r="CM31">
        <f t="shared" si="7"/>
        <v>-14.6</v>
      </c>
      <c r="CN31">
        <f t="shared" si="7"/>
        <v>-14.1</v>
      </c>
      <c r="CO31">
        <f t="shared" si="7"/>
        <v>-13.5</v>
      </c>
      <c r="CP31">
        <f t="shared" si="7"/>
        <v>-12.8</v>
      </c>
      <c r="CQ31">
        <f t="shared" si="7"/>
        <v>-12.1</v>
      </c>
      <c r="CR31">
        <f t="shared" si="7"/>
        <v>-11.4</v>
      </c>
      <c r="CS31">
        <f t="shared" si="7"/>
        <v>-10.7</v>
      </c>
      <c r="CT31">
        <f t="shared" si="7"/>
        <v>-10.1</v>
      </c>
      <c r="CU31">
        <f t="shared" si="7"/>
        <v>-9.5500000000000007</v>
      </c>
      <c r="CV31">
        <f t="shared" si="7"/>
        <v>-9.1300000000000008</v>
      </c>
      <c r="CW31">
        <f t="shared" si="7"/>
        <v>-8.82</v>
      </c>
      <c r="CX31">
        <f t="shared" si="7"/>
        <v>-8.6</v>
      </c>
      <c r="CY31">
        <f t="shared" si="7"/>
        <v>-8.4700000000000006</v>
      </c>
      <c r="CZ31">
        <f t="shared" si="7"/>
        <v>-8.3800000000000008</v>
      </c>
      <c r="DA31">
        <f t="shared" si="7"/>
        <v>-8.31</v>
      </c>
      <c r="DB31">
        <f t="shared" si="7"/>
        <v>-8.2200000000000006</v>
      </c>
    </row>
    <row r="32" spans="1:106" x14ac:dyDescent="0.2">
      <c r="A32" s="17"/>
      <c r="B32" s="17"/>
    </row>
    <row r="33" spans="1:106" x14ac:dyDescent="0.2">
      <c r="A33" s="17"/>
      <c r="B33" s="17"/>
      <c r="C33" s="17"/>
    </row>
    <row r="34" spans="1:106" x14ac:dyDescent="0.2">
      <c r="A34" s="52" t="s">
        <v>73</v>
      </c>
      <c r="B34" s="52"/>
      <c r="C34" s="52"/>
    </row>
    <row r="36" spans="1:106" x14ac:dyDescent="0.2">
      <c r="A36" s="57" t="s">
        <v>74</v>
      </c>
      <c r="B36" s="57"/>
    </row>
    <row r="37" spans="1:106" x14ac:dyDescent="0.2">
      <c r="A37" s="1" t="s">
        <v>75</v>
      </c>
      <c r="B37" s="1" t="s">
        <v>76</v>
      </c>
    </row>
    <row r="38" spans="1:106" x14ac:dyDescent="0.2">
      <c r="A38" s="59">
        <v>1</v>
      </c>
      <c r="B38" s="59" t="s">
        <v>70</v>
      </c>
      <c r="C38" t="s">
        <v>54</v>
      </c>
      <c r="D38">
        <v>25</v>
      </c>
      <c r="E38" t="s">
        <v>2</v>
      </c>
      <c r="F38">
        <v>13.6</v>
      </c>
      <c r="G38">
        <v>13.4</v>
      </c>
      <c r="H38">
        <v>13.3</v>
      </c>
      <c r="I38">
        <v>13.1</v>
      </c>
      <c r="J38">
        <v>12.9</v>
      </c>
      <c r="K38">
        <v>12.7</v>
      </c>
      <c r="L38">
        <v>12.6</v>
      </c>
      <c r="M38">
        <v>12.4</v>
      </c>
      <c r="N38">
        <v>12.3</v>
      </c>
      <c r="O38">
        <v>12.2</v>
      </c>
      <c r="P38">
        <v>12.1</v>
      </c>
      <c r="Q38">
        <v>12.1</v>
      </c>
      <c r="R38">
        <v>12.1</v>
      </c>
      <c r="S38">
        <v>12.1</v>
      </c>
      <c r="T38">
        <v>12.1</v>
      </c>
      <c r="U38">
        <v>12.2</v>
      </c>
      <c r="V38">
        <v>12.3</v>
      </c>
      <c r="W38">
        <v>12.4</v>
      </c>
      <c r="X38">
        <v>12.5</v>
      </c>
      <c r="Y38">
        <v>12.6</v>
      </c>
      <c r="Z38">
        <v>12.7</v>
      </c>
      <c r="AA38">
        <v>12.9</v>
      </c>
      <c r="AB38">
        <v>13</v>
      </c>
      <c r="AC38">
        <v>13.1</v>
      </c>
      <c r="AD38">
        <v>13.2</v>
      </c>
      <c r="AE38">
        <v>13.3</v>
      </c>
      <c r="AF38">
        <v>13.4</v>
      </c>
      <c r="AG38">
        <v>13.5</v>
      </c>
      <c r="AH38">
        <v>13.5</v>
      </c>
      <c r="AI38">
        <v>13.6</v>
      </c>
      <c r="AJ38">
        <v>13.6</v>
      </c>
      <c r="AK38">
        <v>13.6</v>
      </c>
      <c r="AL38">
        <v>13.6</v>
      </c>
      <c r="AM38">
        <v>13.7</v>
      </c>
      <c r="AN38">
        <v>13.7</v>
      </c>
      <c r="AO38">
        <v>13.7</v>
      </c>
      <c r="AP38">
        <v>13.7</v>
      </c>
      <c r="AQ38">
        <v>13.7</v>
      </c>
      <c r="AR38">
        <v>13.7</v>
      </c>
      <c r="AS38">
        <v>13.7</v>
      </c>
      <c r="AT38">
        <v>13.7</v>
      </c>
      <c r="AU38">
        <v>13.6</v>
      </c>
      <c r="AV38">
        <v>13.6</v>
      </c>
      <c r="AW38">
        <v>13.6</v>
      </c>
      <c r="AX38">
        <v>13.5</v>
      </c>
      <c r="AY38">
        <v>13.5</v>
      </c>
      <c r="AZ38">
        <v>13.4</v>
      </c>
      <c r="BA38">
        <v>13.3</v>
      </c>
      <c r="BB38">
        <v>13.2</v>
      </c>
      <c r="BC38">
        <v>13.1</v>
      </c>
      <c r="BD38">
        <v>13</v>
      </c>
      <c r="BE38">
        <v>12.9</v>
      </c>
      <c r="BF38">
        <v>12.7</v>
      </c>
      <c r="BG38">
        <v>12.6</v>
      </c>
      <c r="BH38">
        <v>12.4</v>
      </c>
      <c r="BI38">
        <v>12.3</v>
      </c>
      <c r="BJ38">
        <v>12.1</v>
      </c>
      <c r="BK38">
        <v>12</v>
      </c>
      <c r="BL38">
        <v>11.9</v>
      </c>
      <c r="BM38">
        <v>11.8</v>
      </c>
      <c r="BN38">
        <v>11.8</v>
      </c>
      <c r="BO38">
        <v>11.7</v>
      </c>
      <c r="BP38">
        <v>11.7</v>
      </c>
      <c r="BQ38">
        <v>11.7</v>
      </c>
      <c r="BR38">
        <v>11.7</v>
      </c>
      <c r="BS38">
        <v>11.8</v>
      </c>
      <c r="BT38">
        <v>11.9</v>
      </c>
      <c r="BU38">
        <v>12</v>
      </c>
      <c r="BV38">
        <v>12.1</v>
      </c>
      <c r="BW38">
        <v>12.2</v>
      </c>
      <c r="BX38">
        <v>12.3</v>
      </c>
      <c r="BY38">
        <v>12.4</v>
      </c>
      <c r="BZ38">
        <v>12.6</v>
      </c>
      <c r="CA38">
        <v>12.7</v>
      </c>
      <c r="CB38">
        <v>12.8</v>
      </c>
      <c r="CC38">
        <v>12.9</v>
      </c>
      <c r="CD38">
        <v>13</v>
      </c>
      <c r="CE38">
        <v>13</v>
      </c>
      <c r="CF38">
        <v>13.1</v>
      </c>
      <c r="CG38">
        <v>13.2</v>
      </c>
      <c r="CH38">
        <v>13.2</v>
      </c>
      <c r="CI38">
        <v>13.3</v>
      </c>
      <c r="CJ38">
        <v>13.3</v>
      </c>
      <c r="CK38">
        <v>13.4</v>
      </c>
      <c r="CL38">
        <v>13.4</v>
      </c>
      <c r="CM38">
        <v>13.4</v>
      </c>
      <c r="CN38">
        <v>13.5</v>
      </c>
      <c r="CO38">
        <v>13.5</v>
      </c>
      <c r="CP38">
        <v>13.5</v>
      </c>
      <c r="CQ38">
        <v>13.5</v>
      </c>
      <c r="CR38">
        <v>13.6</v>
      </c>
      <c r="CS38">
        <v>13.6</v>
      </c>
      <c r="CT38">
        <v>13.6</v>
      </c>
      <c r="CU38">
        <v>13.6</v>
      </c>
      <c r="CV38">
        <v>13.6</v>
      </c>
      <c r="CW38">
        <v>13.5</v>
      </c>
      <c r="CX38">
        <v>13.5</v>
      </c>
      <c r="CY38">
        <v>13.4</v>
      </c>
      <c r="CZ38">
        <v>13.3</v>
      </c>
      <c r="DA38">
        <v>13.2</v>
      </c>
      <c r="DB38">
        <v>13.1</v>
      </c>
    </row>
    <row r="39" spans="1:106" x14ac:dyDescent="0.2">
      <c r="A39" s="59"/>
      <c r="B39" s="59"/>
      <c r="C39" t="s">
        <v>55</v>
      </c>
      <c r="D39">
        <v>25</v>
      </c>
      <c r="E39" t="s">
        <v>2</v>
      </c>
      <c r="F39">
        <v>33.6</v>
      </c>
      <c r="G39">
        <v>33.4</v>
      </c>
      <c r="H39">
        <v>33.299999999999997</v>
      </c>
      <c r="I39">
        <v>33</v>
      </c>
      <c r="J39">
        <v>32.799999999999997</v>
      </c>
      <c r="K39">
        <v>32.4</v>
      </c>
      <c r="L39">
        <v>31.9</v>
      </c>
      <c r="M39">
        <v>31.4</v>
      </c>
      <c r="N39">
        <v>30.7</v>
      </c>
      <c r="O39">
        <v>29.9</v>
      </c>
      <c r="P39">
        <v>29.1</v>
      </c>
      <c r="Q39">
        <v>28.1</v>
      </c>
      <c r="R39">
        <v>27</v>
      </c>
      <c r="S39">
        <v>25.8</v>
      </c>
      <c r="T39">
        <v>24.6</v>
      </c>
      <c r="U39">
        <v>23.3</v>
      </c>
      <c r="V39">
        <v>21.9</v>
      </c>
      <c r="W39">
        <v>20.5</v>
      </c>
      <c r="X39">
        <v>19.100000000000001</v>
      </c>
      <c r="Y39">
        <v>17.7</v>
      </c>
      <c r="Z39">
        <v>16.3</v>
      </c>
      <c r="AA39">
        <v>15</v>
      </c>
      <c r="AB39">
        <v>13.6</v>
      </c>
      <c r="AC39">
        <v>12.3</v>
      </c>
      <c r="AD39">
        <v>11.1</v>
      </c>
      <c r="AE39">
        <v>9.82</v>
      </c>
      <c r="AF39">
        <v>8.64</v>
      </c>
      <c r="AG39">
        <v>7.48</v>
      </c>
      <c r="AH39">
        <v>6.35</v>
      </c>
      <c r="AI39">
        <v>5.24</v>
      </c>
      <c r="AJ39">
        <v>4.1399999999999997</v>
      </c>
      <c r="AK39">
        <v>3.06</v>
      </c>
      <c r="AL39">
        <v>1.99</v>
      </c>
      <c r="AM39">
        <v>0.91</v>
      </c>
      <c r="AN39">
        <v>-0.16</v>
      </c>
      <c r="AO39">
        <v>-1.23</v>
      </c>
      <c r="AP39">
        <v>-2.2999999999999998</v>
      </c>
      <c r="AQ39">
        <v>-3.36</v>
      </c>
      <c r="AR39">
        <v>-4.42</v>
      </c>
      <c r="AS39">
        <v>-5.45</v>
      </c>
      <c r="AT39">
        <v>-6.46</v>
      </c>
      <c r="AU39">
        <v>-7.43</v>
      </c>
      <c r="AV39">
        <v>-8.36</v>
      </c>
      <c r="AW39">
        <v>-9.23</v>
      </c>
      <c r="AX39">
        <v>-10</v>
      </c>
      <c r="AY39">
        <v>-10.8</v>
      </c>
      <c r="AZ39">
        <v>-11.4</v>
      </c>
      <c r="BA39">
        <v>-11.9</v>
      </c>
      <c r="BB39">
        <v>-12.3</v>
      </c>
      <c r="BC39">
        <v>-12.5</v>
      </c>
      <c r="BD39">
        <v>-12.6</v>
      </c>
      <c r="BE39">
        <v>-12.5</v>
      </c>
      <c r="BF39">
        <v>-12.3</v>
      </c>
      <c r="BG39">
        <v>-11.8</v>
      </c>
      <c r="BH39">
        <v>-11.2</v>
      </c>
      <c r="BI39">
        <v>-10.4</v>
      </c>
      <c r="BJ39">
        <v>-9.39</v>
      </c>
      <c r="BK39">
        <v>-8.1999999999999993</v>
      </c>
      <c r="BL39">
        <v>-6.83</v>
      </c>
      <c r="BM39">
        <v>-5.29</v>
      </c>
      <c r="BN39">
        <v>-3.59</v>
      </c>
      <c r="BO39">
        <v>-1.73</v>
      </c>
      <c r="BP39">
        <v>0.24</v>
      </c>
      <c r="BQ39">
        <v>2.3199999999999998</v>
      </c>
      <c r="BR39">
        <v>4.47</v>
      </c>
      <c r="BS39">
        <v>6.69</v>
      </c>
      <c r="BT39">
        <v>8.93</v>
      </c>
      <c r="BU39">
        <v>11.2</v>
      </c>
      <c r="BV39">
        <v>13.4</v>
      </c>
      <c r="BW39">
        <v>15.5</v>
      </c>
      <c r="BX39">
        <v>17.600000000000001</v>
      </c>
      <c r="BY39">
        <v>19.600000000000001</v>
      </c>
      <c r="BZ39">
        <v>21.5</v>
      </c>
      <c r="CA39">
        <v>23.3</v>
      </c>
      <c r="CB39">
        <v>25</v>
      </c>
      <c r="CC39">
        <v>26.5</v>
      </c>
      <c r="CD39">
        <v>27.9</v>
      </c>
      <c r="CE39">
        <v>29.2</v>
      </c>
      <c r="CF39">
        <v>30.4</v>
      </c>
      <c r="CG39">
        <v>31.4</v>
      </c>
      <c r="CH39">
        <v>32.299999999999997</v>
      </c>
      <c r="CI39">
        <v>33.1</v>
      </c>
      <c r="CJ39">
        <v>33.799999999999997</v>
      </c>
      <c r="CK39">
        <v>34.299999999999997</v>
      </c>
      <c r="CL39">
        <v>34.799999999999997</v>
      </c>
      <c r="CM39">
        <v>35.1</v>
      </c>
      <c r="CN39">
        <v>35.299999999999997</v>
      </c>
      <c r="CO39">
        <v>35.5</v>
      </c>
      <c r="CP39">
        <v>35.5</v>
      </c>
      <c r="CQ39">
        <v>35.5</v>
      </c>
      <c r="CR39">
        <v>35.4</v>
      </c>
      <c r="CS39">
        <v>35.299999999999997</v>
      </c>
      <c r="CT39">
        <v>35.200000000000003</v>
      </c>
      <c r="CU39">
        <v>35</v>
      </c>
      <c r="CV39">
        <v>34.799999999999997</v>
      </c>
      <c r="CW39">
        <v>34.5</v>
      </c>
      <c r="CX39">
        <v>34.299999999999997</v>
      </c>
      <c r="CY39">
        <v>34.1</v>
      </c>
      <c r="CZ39">
        <v>33.9</v>
      </c>
      <c r="DA39">
        <v>33.700000000000003</v>
      </c>
      <c r="DB39">
        <v>33.5</v>
      </c>
    </row>
    <row r="40" spans="1:106" x14ac:dyDescent="0.2">
      <c r="A40" s="59"/>
      <c r="B40" s="59"/>
      <c r="C40" t="s">
        <v>56</v>
      </c>
      <c r="D40">
        <v>25</v>
      </c>
      <c r="E40" t="s">
        <v>2</v>
      </c>
      <c r="F40">
        <v>2.48</v>
      </c>
      <c r="G40">
        <v>3.8</v>
      </c>
      <c r="H40">
        <v>5.32</v>
      </c>
      <c r="I40">
        <v>7</v>
      </c>
      <c r="J40">
        <v>8.7899999999999991</v>
      </c>
      <c r="K40">
        <v>10.5</v>
      </c>
      <c r="L40">
        <v>12.2</v>
      </c>
      <c r="M40">
        <v>13.6</v>
      </c>
      <c r="N40">
        <v>14.8</v>
      </c>
      <c r="O40">
        <v>15.7</v>
      </c>
      <c r="P40">
        <v>16.2</v>
      </c>
      <c r="Q40">
        <v>16.5</v>
      </c>
      <c r="R40">
        <v>16.5</v>
      </c>
      <c r="S40">
        <v>16.2</v>
      </c>
      <c r="T40">
        <v>15.7</v>
      </c>
      <c r="U40">
        <v>15</v>
      </c>
      <c r="V40">
        <v>14.1</v>
      </c>
      <c r="W40">
        <v>13.2</v>
      </c>
      <c r="X40">
        <v>12.2</v>
      </c>
      <c r="Y40">
        <v>11.1</v>
      </c>
      <c r="Z40">
        <v>10.1</v>
      </c>
      <c r="AA40">
        <v>9.1300000000000008</v>
      </c>
      <c r="AB40">
        <v>8.19</v>
      </c>
      <c r="AC40">
        <v>7.3</v>
      </c>
      <c r="AD40">
        <v>6.49</v>
      </c>
      <c r="AE40">
        <v>5.74</v>
      </c>
      <c r="AF40">
        <v>5.0599999999999996</v>
      </c>
      <c r="AG40">
        <v>4.45</v>
      </c>
      <c r="AH40">
        <v>3.9</v>
      </c>
      <c r="AI40">
        <v>3.4</v>
      </c>
      <c r="AJ40">
        <v>2.96</v>
      </c>
      <c r="AK40">
        <v>2.56</v>
      </c>
      <c r="AL40">
        <v>2.19</v>
      </c>
      <c r="AM40">
        <v>1.85</v>
      </c>
      <c r="AN40">
        <v>1.54</v>
      </c>
      <c r="AO40">
        <v>1.26</v>
      </c>
      <c r="AP40">
        <v>1</v>
      </c>
      <c r="AQ40">
        <v>0.78</v>
      </c>
      <c r="AR40">
        <v>0.6</v>
      </c>
      <c r="AS40">
        <v>0.49</v>
      </c>
      <c r="AT40">
        <v>0.45</v>
      </c>
      <c r="AU40">
        <v>0.5</v>
      </c>
      <c r="AV40">
        <v>0.67</v>
      </c>
      <c r="AW40">
        <v>0.97</v>
      </c>
      <c r="AX40">
        <v>1.42</v>
      </c>
      <c r="AY40">
        <v>2.04</v>
      </c>
      <c r="AZ40">
        <v>2.84</v>
      </c>
      <c r="BA40">
        <v>3.83</v>
      </c>
      <c r="BB40">
        <v>5.04</v>
      </c>
      <c r="BC40">
        <v>6.46</v>
      </c>
      <c r="BD40">
        <v>8.09</v>
      </c>
      <c r="BE40">
        <v>9.99</v>
      </c>
      <c r="BF40">
        <v>12.1</v>
      </c>
      <c r="BG40">
        <v>14.5</v>
      </c>
      <c r="BH40">
        <v>17</v>
      </c>
      <c r="BI40">
        <v>19.899999999999999</v>
      </c>
      <c r="BJ40">
        <v>22.9</v>
      </c>
      <c r="BK40">
        <v>26</v>
      </c>
      <c r="BL40">
        <v>29.4</v>
      </c>
      <c r="BM40">
        <v>32.799999999999997</v>
      </c>
      <c r="BN40">
        <v>36.200000000000003</v>
      </c>
      <c r="BO40">
        <v>39.700000000000003</v>
      </c>
      <c r="BP40">
        <v>43</v>
      </c>
      <c r="BQ40">
        <v>46.3</v>
      </c>
      <c r="BR40">
        <v>49.3</v>
      </c>
      <c r="BS40">
        <v>52</v>
      </c>
      <c r="BT40">
        <v>54.4</v>
      </c>
      <c r="BU40">
        <v>56.5</v>
      </c>
      <c r="BV40">
        <v>58.1</v>
      </c>
      <c r="BW40">
        <v>59.4</v>
      </c>
      <c r="BX40">
        <v>60.3</v>
      </c>
      <c r="BY40">
        <v>60.8</v>
      </c>
      <c r="BZ40">
        <v>60.9</v>
      </c>
      <c r="CA40">
        <v>60.6</v>
      </c>
      <c r="CB40">
        <v>59.9</v>
      </c>
      <c r="CC40">
        <v>58.9</v>
      </c>
      <c r="CD40">
        <v>57.6</v>
      </c>
      <c r="CE40">
        <v>55.9</v>
      </c>
      <c r="CF40">
        <v>53.9</v>
      </c>
      <c r="CG40">
        <v>51.6</v>
      </c>
      <c r="CH40">
        <v>49</v>
      </c>
      <c r="CI40">
        <v>46.1</v>
      </c>
      <c r="CJ40">
        <v>43</v>
      </c>
      <c r="CK40">
        <v>39.700000000000003</v>
      </c>
      <c r="CL40">
        <v>36.299999999999997</v>
      </c>
      <c r="CM40">
        <v>32.700000000000003</v>
      </c>
      <c r="CN40">
        <v>29.2</v>
      </c>
      <c r="CO40">
        <v>25.6</v>
      </c>
      <c r="CP40">
        <v>22.1</v>
      </c>
      <c r="CQ40">
        <v>18.7</v>
      </c>
      <c r="CR40">
        <v>15.4</v>
      </c>
      <c r="CS40">
        <v>12.4</v>
      </c>
      <c r="CT40">
        <v>9.73</v>
      </c>
      <c r="CU40">
        <v>7.39</v>
      </c>
      <c r="CV40">
        <v>5.44</v>
      </c>
      <c r="CW40">
        <v>3.9</v>
      </c>
      <c r="CX40">
        <v>2.82</v>
      </c>
      <c r="CY40">
        <v>2.21</v>
      </c>
      <c r="CZ40">
        <v>2.0499999999999998</v>
      </c>
      <c r="DA40">
        <v>2.29</v>
      </c>
      <c r="DB40">
        <v>2.9</v>
      </c>
    </row>
    <row r="41" spans="1:106" x14ac:dyDescent="0.2">
      <c r="A41" s="59"/>
      <c r="B41" s="59"/>
      <c r="C41" t="s">
        <v>57</v>
      </c>
      <c r="D41">
        <v>25</v>
      </c>
      <c r="E41" t="s">
        <v>2</v>
      </c>
      <c r="F41">
        <v>-3.82</v>
      </c>
      <c r="G41">
        <v>-5.04</v>
      </c>
      <c r="H41">
        <v>-5.95</v>
      </c>
      <c r="I41">
        <v>-6.48</v>
      </c>
      <c r="J41">
        <v>-6.53</v>
      </c>
      <c r="K41">
        <v>-6.09</v>
      </c>
      <c r="L41">
        <v>-5.28</v>
      </c>
      <c r="M41">
        <v>-4.2</v>
      </c>
      <c r="N41">
        <v>-2.94</v>
      </c>
      <c r="O41">
        <v>-1.61</v>
      </c>
      <c r="P41">
        <v>-0.3</v>
      </c>
      <c r="Q41">
        <v>0.93</v>
      </c>
      <c r="R41">
        <v>2.04</v>
      </c>
      <c r="S41">
        <v>2.99</v>
      </c>
      <c r="T41">
        <v>3.79</v>
      </c>
      <c r="U41">
        <v>4.45</v>
      </c>
      <c r="V41">
        <v>4.97</v>
      </c>
      <c r="W41">
        <v>5.4</v>
      </c>
      <c r="X41">
        <v>5.74</v>
      </c>
      <c r="Y41">
        <v>6.02</v>
      </c>
      <c r="Z41">
        <v>6.26</v>
      </c>
      <c r="AA41">
        <v>6.46</v>
      </c>
      <c r="AB41">
        <v>6.64</v>
      </c>
      <c r="AC41">
        <v>6.8</v>
      </c>
      <c r="AD41">
        <v>6.96</v>
      </c>
      <c r="AE41">
        <v>7.11</v>
      </c>
      <c r="AF41">
        <v>7.25</v>
      </c>
      <c r="AG41">
        <v>7.4</v>
      </c>
      <c r="AH41">
        <v>7.55</v>
      </c>
      <c r="AI41">
        <v>7.69</v>
      </c>
      <c r="AJ41">
        <v>7.83</v>
      </c>
      <c r="AK41">
        <v>7.95</v>
      </c>
      <c r="AL41">
        <v>8.07</v>
      </c>
      <c r="AM41">
        <v>8.17</v>
      </c>
      <c r="AN41">
        <v>8.26</v>
      </c>
      <c r="AO41">
        <v>8.33</v>
      </c>
      <c r="AP41">
        <v>8.3800000000000008</v>
      </c>
      <c r="AQ41">
        <v>8.43</v>
      </c>
      <c r="AR41">
        <v>8.4600000000000009</v>
      </c>
      <c r="AS41">
        <v>8.49</v>
      </c>
      <c r="AT41">
        <v>8.5</v>
      </c>
      <c r="AU41">
        <v>8.5</v>
      </c>
      <c r="AV41">
        <v>8.4700000000000006</v>
      </c>
      <c r="AW41">
        <v>8.39</v>
      </c>
      <c r="AX41">
        <v>8.23</v>
      </c>
      <c r="AY41">
        <v>7.94</v>
      </c>
      <c r="AZ41">
        <v>7.49</v>
      </c>
      <c r="BA41">
        <v>6.81</v>
      </c>
      <c r="BB41">
        <v>5.85</v>
      </c>
      <c r="BC41">
        <v>4.54</v>
      </c>
      <c r="BD41">
        <v>2.9</v>
      </c>
      <c r="BE41">
        <v>0.79</v>
      </c>
      <c r="BF41">
        <v>-1.67</v>
      </c>
      <c r="BG41">
        <v>-4.47</v>
      </c>
      <c r="BH41">
        <v>-7.52</v>
      </c>
      <c r="BI41">
        <v>-10.6</v>
      </c>
      <c r="BJ41">
        <v>-13.7</v>
      </c>
      <c r="BK41">
        <v>-16.399999999999999</v>
      </c>
      <c r="BL41">
        <v>-18.8</v>
      </c>
      <c r="BM41">
        <v>-20.6</v>
      </c>
      <c r="BN41">
        <v>-21.9</v>
      </c>
      <c r="BO41">
        <v>-22.5</v>
      </c>
      <c r="BP41">
        <v>-22.5</v>
      </c>
      <c r="BQ41">
        <v>-22.1</v>
      </c>
      <c r="BR41">
        <v>-21.1</v>
      </c>
      <c r="BS41">
        <v>-19.8</v>
      </c>
      <c r="BT41">
        <v>-18.3</v>
      </c>
      <c r="BU41">
        <v>-16.5</v>
      </c>
      <c r="BV41">
        <v>-14.7</v>
      </c>
      <c r="BW41">
        <v>-12.9</v>
      </c>
      <c r="BX41">
        <v>-11.2</v>
      </c>
      <c r="BY41">
        <v>-9.51</v>
      </c>
      <c r="BZ41">
        <v>-7.97</v>
      </c>
      <c r="CA41">
        <v>-6.58</v>
      </c>
      <c r="CB41">
        <v>-5.34</v>
      </c>
      <c r="CC41">
        <v>-4.25</v>
      </c>
      <c r="CD41">
        <v>-3.33</v>
      </c>
      <c r="CE41">
        <v>-2.56</v>
      </c>
      <c r="CF41">
        <v>-1.94</v>
      </c>
      <c r="CG41">
        <v>-1.46</v>
      </c>
      <c r="CH41">
        <v>-1.1000000000000001</v>
      </c>
      <c r="CI41">
        <v>-0.85</v>
      </c>
      <c r="CJ41">
        <v>-0.7</v>
      </c>
      <c r="CK41">
        <v>-0.61</v>
      </c>
      <c r="CL41">
        <v>-0.55000000000000004</v>
      </c>
      <c r="CM41">
        <v>-0.5</v>
      </c>
      <c r="CN41">
        <v>-0.42</v>
      </c>
      <c r="CO41">
        <v>-0.28999999999999998</v>
      </c>
      <c r="CP41">
        <v>-7.9000000000000001E-2</v>
      </c>
      <c r="CQ41">
        <v>0.21</v>
      </c>
      <c r="CR41">
        <v>0.54</v>
      </c>
      <c r="CS41">
        <v>0.88</v>
      </c>
      <c r="CT41">
        <v>1.2</v>
      </c>
      <c r="CU41">
        <v>1.4</v>
      </c>
      <c r="CV41">
        <v>1.45</v>
      </c>
      <c r="CW41">
        <v>1.29</v>
      </c>
      <c r="CX41">
        <v>0.9</v>
      </c>
      <c r="CY41">
        <v>0.22</v>
      </c>
      <c r="CZ41">
        <v>-0.68</v>
      </c>
      <c r="DA41">
        <v>-1.73</v>
      </c>
      <c r="DB41">
        <v>-2.89</v>
      </c>
    </row>
    <row r="42" spans="1:106" x14ac:dyDescent="0.2">
      <c r="A42" s="59"/>
      <c r="B42" s="59"/>
      <c r="C42" t="s">
        <v>58</v>
      </c>
      <c r="D42">
        <v>25</v>
      </c>
      <c r="E42" t="s">
        <v>2</v>
      </c>
      <c r="F42">
        <v>1.88</v>
      </c>
      <c r="G42">
        <v>2.1800000000000002</v>
      </c>
      <c r="H42">
        <v>2.5</v>
      </c>
      <c r="I42">
        <v>2.85</v>
      </c>
      <c r="J42">
        <v>3.2</v>
      </c>
      <c r="K42">
        <v>3.57</v>
      </c>
      <c r="L42">
        <v>3.94</v>
      </c>
      <c r="M42">
        <v>4.3</v>
      </c>
      <c r="N42">
        <v>4.6399999999999997</v>
      </c>
      <c r="O42">
        <v>4.96</v>
      </c>
      <c r="P42">
        <v>5.23</v>
      </c>
      <c r="Q42">
        <v>5.47</v>
      </c>
      <c r="R42">
        <v>5.65</v>
      </c>
      <c r="S42">
        <v>5.77</v>
      </c>
      <c r="T42">
        <v>5.83</v>
      </c>
      <c r="U42">
        <v>5.83</v>
      </c>
      <c r="V42">
        <v>5.77</v>
      </c>
      <c r="W42">
        <v>5.64</v>
      </c>
      <c r="X42">
        <v>5.45</v>
      </c>
      <c r="Y42">
        <v>5.22</v>
      </c>
      <c r="Z42">
        <v>4.93</v>
      </c>
      <c r="AA42">
        <v>4.6100000000000003</v>
      </c>
      <c r="AB42">
        <v>4.25</v>
      </c>
      <c r="AC42">
        <v>3.87</v>
      </c>
      <c r="AD42">
        <v>3.48</v>
      </c>
      <c r="AE42">
        <v>3.08</v>
      </c>
      <c r="AF42">
        <v>2.68</v>
      </c>
      <c r="AG42">
        <v>2.29</v>
      </c>
      <c r="AH42">
        <v>1.93</v>
      </c>
      <c r="AI42">
        <v>1.58</v>
      </c>
      <c r="AJ42">
        <v>1.27</v>
      </c>
      <c r="AK42">
        <v>0.99</v>
      </c>
      <c r="AL42">
        <v>0.74</v>
      </c>
      <c r="AM42">
        <v>0.53</v>
      </c>
      <c r="AN42">
        <v>0.35</v>
      </c>
      <c r="AO42">
        <v>0.2</v>
      </c>
      <c r="AP42">
        <v>8.5999999999999993E-2</v>
      </c>
      <c r="AQ42">
        <v>-8.0000000000000002E-3</v>
      </c>
      <c r="AR42">
        <v>-8.3000000000000004E-2</v>
      </c>
      <c r="AS42">
        <v>-0.14000000000000001</v>
      </c>
      <c r="AT42">
        <v>-0.2</v>
      </c>
      <c r="AU42">
        <v>-0.25</v>
      </c>
      <c r="AV42">
        <v>-0.3</v>
      </c>
      <c r="AW42">
        <v>-0.37</v>
      </c>
      <c r="AX42">
        <v>-0.45</v>
      </c>
      <c r="AY42">
        <v>-0.55000000000000004</v>
      </c>
      <c r="AZ42">
        <v>-0.68</v>
      </c>
      <c r="BA42">
        <v>-0.83</v>
      </c>
      <c r="BB42">
        <v>-1.02</v>
      </c>
      <c r="BC42">
        <v>-1.24</v>
      </c>
      <c r="BD42">
        <v>-1.48</v>
      </c>
      <c r="BE42">
        <v>-1.77</v>
      </c>
      <c r="BF42">
        <v>-2.0699999999999998</v>
      </c>
      <c r="BG42">
        <v>-2.4</v>
      </c>
      <c r="BH42">
        <v>-2.76</v>
      </c>
      <c r="BI42">
        <v>-3.12</v>
      </c>
      <c r="BJ42">
        <v>-3.48</v>
      </c>
      <c r="BK42">
        <v>-3.84</v>
      </c>
      <c r="BL42">
        <v>-4.18</v>
      </c>
      <c r="BM42">
        <v>-4.5</v>
      </c>
      <c r="BN42">
        <v>-4.78</v>
      </c>
      <c r="BO42">
        <v>-5.03</v>
      </c>
      <c r="BP42">
        <v>-5.22</v>
      </c>
      <c r="BQ42">
        <v>-5.36</v>
      </c>
      <c r="BR42">
        <v>-5.43</v>
      </c>
      <c r="BS42">
        <v>-5.45</v>
      </c>
      <c r="BT42">
        <v>-5.41</v>
      </c>
      <c r="BU42">
        <v>-5.3</v>
      </c>
      <c r="BV42">
        <v>-5.14</v>
      </c>
      <c r="BW42">
        <v>-4.93</v>
      </c>
      <c r="BX42">
        <v>-4.67</v>
      </c>
      <c r="BY42">
        <v>-4.38</v>
      </c>
      <c r="BZ42">
        <v>-4.05</v>
      </c>
      <c r="CA42">
        <v>-3.7</v>
      </c>
      <c r="CB42">
        <v>-3.34</v>
      </c>
      <c r="CC42">
        <v>-2.96</v>
      </c>
      <c r="CD42">
        <v>-2.59</v>
      </c>
      <c r="CE42">
        <v>-2.23</v>
      </c>
      <c r="CF42">
        <v>-1.88</v>
      </c>
      <c r="CG42">
        <v>-1.56</v>
      </c>
      <c r="CH42">
        <v>-1.25</v>
      </c>
      <c r="CI42">
        <v>-0.98</v>
      </c>
      <c r="CJ42">
        <v>-0.73</v>
      </c>
      <c r="CK42">
        <v>-0.51</v>
      </c>
      <c r="CL42">
        <v>-0.32</v>
      </c>
      <c r="CM42">
        <v>-0.16</v>
      </c>
      <c r="CN42">
        <v>-1.7000000000000001E-2</v>
      </c>
      <c r="CO42">
        <v>0.1</v>
      </c>
      <c r="CP42">
        <v>0.21</v>
      </c>
      <c r="CQ42">
        <v>0.3</v>
      </c>
      <c r="CR42">
        <v>0.39</v>
      </c>
      <c r="CS42">
        <v>0.48</v>
      </c>
      <c r="CT42">
        <v>0.56000000000000005</v>
      </c>
      <c r="CU42">
        <v>0.66</v>
      </c>
      <c r="CV42">
        <v>0.77</v>
      </c>
      <c r="CW42">
        <v>0.9</v>
      </c>
      <c r="CX42">
        <v>1.05</v>
      </c>
      <c r="CY42">
        <v>1.22</v>
      </c>
      <c r="CZ42">
        <v>1.42</v>
      </c>
      <c r="DA42">
        <v>1.64</v>
      </c>
      <c r="DB42">
        <v>1.89</v>
      </c>
    </row>
    <row r="43" spans="1:106" x14ac:dyDescent="0.2">
      <c r="A43" s="59"/>
      <c r="B43" s="59"/>
      <c r="C43" t="s">
        <v>59</v>
      </c>
      <c r="D43">
        <v>25</v>
      </c>
      <c r="E43" t="s">
        <v>2</v>
      </c>
      <c r="F43">
        <v>-1.84</v>
      </c>
      <c r="G43">
        <v>-1.21</v>
      </c>
      <c r="H43">
        <v>-0.54</v>
      </c>
      <c r="I43">
        <v>0.17</v>
      </c>
      <c r="J43">
        <v>0.93</v>
      </c>
      <c r="K43">
        <v>1.69</v>
      </c>
      <c r="L43">
        <v>2.46</v>
      </c>
      <c r="M43">
        <v>3.21</v>
      </c>
      <c r="N43">
        <v>3.94</v>
      </c>
      <c r="O43">
        <v>4.63</v>
      </c>
      <c r="P43">
        <v>5.27</v>
      </c>
      <c r="Q43">
        <v>5.86</v>
      </c>
      <c r="R43">
        <v>6.39</v>
      </c>
      <c r="S43">
        <v>6.84</v>
      </c>
      <c r="T43">
        <v>7.22</v>
      </c>
      <c r="U43">
        <v>7.52</v>
      </c>
      <c r="V43">
        <v>7.74</v>
      </c>
      <c r="W43">
        <v>7.88</v>
      </c>
      <c r="X43">
        <v>7.95</v>
      </c>
      <c r="Y43">
        <v>7.94</v>
      </c>
      <c r="Z43">
        <v>7.86</v>
      </c>
      <c r="AA43">
        <v>7.73</v>
      </c>
      <c r="AB43">
        <v>7.54</v>
      </c>
      <c r="AC43">
        <v>7.31</v>
      </c>
      <c r="AD43">
        <v>7.04</v>
      </c>
      <c r="AE43">
        <v>6.76</v>
      </c>
      <c r="AF43">
        <v>6.46</v>
      </c>
      <c r="AG43">
        <v>6.16</v>
      </c>
      <c r="AH43">
        <v>5.87</v>
      </c>
      <c r="AI43">
        <v>5.59</v>
      </c>
      <c r="AJ43">
        <v>5.33</v>
      </c>
      <c r="AK43">
        <v>5.09</v>
      </c>
      <c r="AL43">
        <v>4.8600000000000003</v>
      </c>
      <c r="AM43">
        <v>4.66</v>
      </c>
      <c r="AN43">
        <v>4.46</v>
      </c>
      <c r="AO43">
        <v>4.28</v>
      </c>
      <c r="AP43">
        <v>4.0999999999999996</v>
      </c>
      <c r="AQ43">
        <v>3.92</v>
      </c>
      <c r="AR43">
        <v>3.74</v>
      </c>
      <c r="AS43">
        <v>3.54</v>
      </c>
      <c r="AT43">
        <v>3.32</v>
      </c>
      <c r="AU43">
        <v>3.08</v>
      </c>
      <c r="AV43">
        <v>2.81</v>
      </c>
      <c r="AW43">
        <v>2.5099999999999998</v>
      </c>
      <c r="AX43">
        <v>2.1800000000000002</v>
      </c>
      <c r="AY43">
        <v>1.81</v>
      </c>
      <c r="AZ43">
        <v>1.41</v>
      </c>
      <c r="BA43">
        <v>0.99</v>
      </c>
      <c r="BB43">
        <v>0.53</v>
      </c>
      <c r="BC43">
        <v>5.3999999999999999E-2</v>
      </c>
      <c r="BD43">
        <v>-0.45</v>
      </c>
      <c r="BE43">
        <v>-0.97</v>
      </c>
      <c r="BF43">
        <v>-1.5</v>
      </c>
      <c r="BG43">
        <v>-2.04</v>
      </c>
      <c r="BH43">
        <v>-2.59</v>
      </c>
      <c r="BI43">
        <v>-3.14</v>
      </c>
      <c r="BJ43">
        <v>-3.68</v>
      </c>
      <c r="BK43">
        <v>-4.2</v>
      </c>
      <c r="BL43">
        <v>-4.7</v>
      </c>
      <c r="BM43">
        <v>-5.15</v>
      </c>
      <c r="BN43">
        <v>-5.55</v>
      </c>
      <c r="BO43">
        <v>-5.89</v>
      </c>
      <c r="BP43">
        <v>-6.16</v>
      </c>
      <c r="BQ43">
        <v>-6.36</v>
      </c>
      <c r="BR43">
        <v>-6.47</v>
      </c>
      <c r="BS43">
        <v>-6.5</v>
      </c>
      <c r="BT43">
        <v>-6.46</v>
      </c>
      <c r="BU43">
        <v>-6.35</v>
      </c>
      <c r="BV43">
        <v>-6.18</v>
      </c>
      <c r="BW43">
        <v>-5.96</v>
      </c>
      <c r="BX43">
        <v>-5.7</v>
      </c>
      <c r="BY43">
        <v>-5.4</v>
      </c>
      <c r="BZ43">
        <v>-5.0999999999999996</v>
      </c>
      <c r="CA43">
        <v>-4.79</v>
      </c>
      <c r="CB43">
        <v>-4.4800000000000004</v>
      </c>
      <c r="CC43">
        <v>-4.2</v>
      </c>
      <c r="CD43">
        <v>-3.95</v>
      </c>
      <c r="CE43">
        <v>-3.74</v>
      </c>
      <c r="CF43">
        <v>-3.57</v>
      </c>
      <c r="CG43">
        <v>-3.45</v>
      </c>
      <c r="CH43">
        <v>-3.37</v>
      </c>
      <c r="CI43">
        <v>-3.34</v>
      </c>
      <c r="CJ43">
        <v>-3.35</v>
      </c>
      <c r="CK43">
        <v>-3.39</v>
      </c>
      <c r="CL43">
        <v>-3.45</v>
      </c>
      <c r="CM43">
        <v>-3.54</v>
      </c>
      <c r="CN43">
        <v>-3.64</v>
      </c>
      <c r="CO43">
        <v>-3.75</v>
      </c>
      <c r="CP43">
        <v>-3.87</v>
      </c>
      <c r="CQ43">
        <v>-3.98</v>
      </c>
      <c r="CR43">
        <v>-4.09</v>
      </c>
      <c r="CS43">
        <v>-4.18</v>
      </c>
      <c r="CT43">
        <v>-4.24</v>
      </c>
      <c r="CU43">
        <v>-4.2699999999999996</v>
      </c>
      <c r="CV43">
        <v>-4.25</v>
      </c>
      <c r="CW43">
        <v>-4.17</v>
      </c>
      <c r="CX43">
        <v>-4.0199999999999996</v>
      </c>
      <c r="CY43">
        <v>-3.8</v>
      </c>
      <c r="CZ43">
        <v>-3.5</v>
      </c>
      <c r="DA43">
        <v>-3.12</v>
      </c>
      <c r="DB43">
        <v>-2.67</v>
      </c>
    </row>
    <row r="44" spans="1:106" x14ac:dyDescent="0.2">
      <c r="A44" s="59"/>
      <c r="B44" s="59"/>
      <c r="C44" t="s">
        <v>60</v>
      </c>
      <c r="D44">
        <v>25</v>
      </c>
      <c r="E44" t="s">
        <v>2</v>
      </c>
      <c r="F44">
        <v>-2.17</v>
      </c>
      <c r="G44">
        <v>-2.2000000000000002</v>
      </c>
      <c r="H44">
        <v>-2.19</v>
      </c>
      <c r="I44">
        <v>-2.12</v>
      </c>
      <c r="J44">
        <v>-1.95</v>
      </c>
      <c r="K44">
        <v>-1.69</v>
      </c>
      <c r="L44">
        <v>-1.37</v>
      </c>
      <c r="M44">
        <v>-1</v>
      </c>
      <c r="N44">
        <v>-0.64</v>
      </c>
      <c r="O44">
        <v>-0.34</v>
      </c>
      <c r="P44">
        <v>-0.12</v>
      </c>
      <c r="Q44">
        <v>-4.0000000000000001E-3</v>
      </c>
      <c r="R44">
        <v>9.4999999999999998E-3</v>
      </c>
      <c r="S44">
        <v>-7.2999999999999995E-2</v>
      </c>
      <c r="T44">
        <v>-0.21</v>
      </c>
      <c r="U44">
        <v>-0.39</v>
      </c>
      <c r="V44">
        <v>-0.59</v>
      </c>
      <c r="W44">
        <v>-0.78</v>
      </c>
      <c r="X44">
        <v>-0.95</v>
      </c>
      <c r="Y44">
        <v>-1.1000000000000001</v>
      </c>
      <c r="Z44">
        <v>-1.24</v>
      </c>
      <c r="AA44">
        <v>-1.35</v>
      </c>
      <c r="AB44">
        <v>-1.45</v>
      </c>
      <c r="AC44">
        <v>-1.53</v>
      </c>
      <c r="AD44">
        <v>-1.6</v>
      </c>
      <c r="AE44">
        <v>-1.66</v>
      </c>
      <c r="AF44">
        <v>-1.72</v>
      </c>
      <c r="AG44">
        <v>-1.78</v>
      </c>
      <c r="AH44">
        <v>-1.84</v>
      </c>
      <c r="AI44">
        <v>-1.89</v>
      </c>
      <c r="AJ44">
        <v>-1.93</v>
      </c>
      <c r="AK44">
        <v>-1.97</v>
      </c>
      <c r="AL44">
        <v>-2</v>
      </c>
      <c r="AM44">
        <v>-2.02</v>
      </c>
      <c r="AN44">
        <v>-2.02</v>
      </c>
      <c r="AO44">
        <v>-2.02</v>
      </c>
      <c r="AP44">
        <v>-2.0099999999999998</v>
      </c>
      <c r="AQ44">
        <v>-1.99</v>
      </c>
      <c r="AR44">
        <v>-1.96</v>
      </c>
      <c r="AS44">
        <v>-1.94</v>
      </c>
      <c r="AT44">
        <v>-1.91</v>
      </c>
      <c r="AU44">
        <v>-1.89</v>
      </c>
      <c r="AV44">
        <v>-1.87</v>
      </c>
      <c r="AW44">
        <v>-1.86</v>
      </c>
      <c r="AX44">
        <v>-1.87</v>
      </c>
      <c r="AY44">
        <v>-1.89</v>
      </c>
      <c r="AZ44">
        <v>-1.93</v>
      </c>
      <c r="BA44">
        <v>-1.98</v>
      </c>
      <c r="BB44">
        <v>-2.06</v>
      </c>
      <c r="BC44">
        <v>-2.16</v>
      </c>
      <c r="BD44">
        <v>-2.2599999999999998</v>
      </c>
      <c r="BE44">
        <v>-2.37</v>
      </c>
      <c r="BF44">
        <v>-2.46</v>
      </c>
      <c r="BG44">
        <v>-2.5299999999999998</v>
      </c>
      <c r="BH44">
        <v>-2.5499999999999998</v>
      </c>
      <c r="BI44">
        <v>-2.52</v>
      </c>
      <c r="BJ44">
        <v>-2.4300000000000002</v>
      </c>
      <c r="BK44">
        <v>-2.27</v>
      </c>
      <c r="BL44">
        <v>-2.1</v>
      </c>
      <c r="BM44">
        <v>-1.93</v>
      </c>
      <c r="BN44">
        <v>-1.81</v>
      </c>
      <c r="BO44">
        <v>-1.79</v>
      </c>
      <c r="BP44">
        <v>-1.89</v>
      </c>
      <c r="BQ44">
        <v>-2.13</v>
      </c>
      <c r="BR44">
        <v>-2.5</v>
      </c>
      <c r="BS44">
        <v>-2.97</v>
      </c>
      <c r="BT44">
        <v>-3.47</v>
      </c>
      <c r="BU44">
        <v>-3.92</v>
      </c>
      <c r="BV44">
        <v>-4.26</v>
      </c>
      <c r="BW44">
        <v>-4.4400000000000004</v>
      </c>
      <c r="BX44">
        <v>-4.4000000000000004</v>
      </c>
      <c r="BY44">
        <v>-4.13</v>
      </c>
      <c r="BZ44">
        <v>-3.61</v>
      </c>
      <c r="CA44">
        <v>-2.87</v>
      </c>
      <c r="CB44">
        <v>-1.95</v>
      </c>
      <c r="CC44">
        <v>-0.92</v>
      </c>
      <c r="CD44">
        <v>0.2</v>
      </c>
      <c r="CE44">
        <v>1.31</v>
      </c>
      <c r="CF44">
        <v>2.35</v>
      </c>
      <c r="CG44">
        <v>3.24</v>
      </c>
      <c r="CH44">
        <v>3.92</v>
      </c>
      <c r="CI44">
        <v>4.33</v>
      </c>
      <c r="CJ44">
        <v>4.46</v>
      </c>
      <c r="CK44">
        <v>4.3099999999999996</v>
      </c>
      <c r="CL44">
        <v>3.89</v>
      </c>
      <c r="CM44">
        <v>3.24</v>
      </c>
      <c r="CN44">
        <v>2.44</v>
      </c>
      <c r="CO44">
        <v>1.56</v>
      </c>
      <c r="CP44">
        <v>0.69</v>
      </c>
      <c r="CQ44">
        <v>-0.11</v>
      </c>
      <c r="CR44">
        <v>-0.78</v>
      </c>
      <c r="CS44">
        <v>-1.3</v>
      </c>
      <c r="CT44">
        <v>-1.67</v>
      </c>
      <c r="CU44">
        <v>-1.9</v>
      </c>
      <c r="CV44">
        <v>-2.04</v>
      </c>
      <c r="CW44">
        <v>-2.11</v>
      </c>
      <c r="CX44">
        <v>-2.15</v>
      </c>
      <c r="CY44">
        <v>-2.17</v>
      </c>
      <c r="CZ44">
        <v>-2.2000000000000002</v>
      </c>
      <c r="DA44">
        <v>-2.2200000000000002</v>
      </c>
      <c r="DB44">
        <v>-2.23</v>
      </c>
    </row>
    <row r="45" spans="1:106" x14ac:dyDescent="0.2">
      <c r="A45" s="59"/>
      <c r="B45" s="59"/>
      <c r="C45" t="s">
        <v>61</v>
      </c>
      <c r="D45">
        <v>25</v>
      </c>
      <c r="E45" t="s">
        <v>2</v>
      </c>
      <c r="F45">
        <v>9.0500000000000007</v>
      </c>
      <c r="G45">
        <v>8.9499999999999993</v>
      </c>
      <c r="H45">
        <v>8.81</v>
      </c>
      <c r="I45">
        <v>8.64</v>
      </c>
      <c r="J45">
        <v>8.4499999999999993</v>
      </c>
      <c r="K45">
        <v>8.23</v>
      </c>
      <c r="L45">
        <v>8.01</v>
      </c>
      <c r="M45">
        <v>7.77</v>
      </c>
      <c r="N45">
        <v>7.53</v>
      </c>
      <c r="O45">
        <v>7.28</v>
      </c>
      <c r="P45">
        <v>7.03</v>
      </c>
      <c r="Q45">
        <v>6.79</v>
      </c>
      <c r="R45">
        <v>6.54</v>
      </c>
      <c r="S45">
        <v>6.28</v>
      </c>
      <c r="T45">
        <v>6.02</v>
      </c>
      <c r="U45">
        <v>5.75</v>
      </c>
      <c r="V45">
        <v>5.46</v>
      </c>
      <c r="W45">
        <v>5.16</v>
      </c>
      <c r="X45">
        <v>4.84</v>
      </c>
      <c r="Y45">
        <v>4.51</v>
      </c>
      <c r="Z45">
        <v>4.1500000000000004</v>
      </c>
      <c r="AA45">
        <v>3.77</v>
      </c>
      <c r="AB45">
        <v>3.37</v>
      </c>
      <c r="AC45">
        <v>2.95</v>
      </c>
      <c r="AD45">
        <v>2.5099999999999998</v>
      </c>
      <c r="AE45">
        <v>2.0499999999999998</v>
      </c>
      <c r="AF45">
        <v>1.58</v>
      </c>
      <c r="AG45">
        <v>1.0900000000000001</v>
      </c>
      <c r="AH45">
        <v>0.57999999999999996</v>
      </c>
      <c r="AI45">
        <v>6.6000000000000003E-2</v>
      </c>
      <c r="AJ45">
        <v>-0.46</v>
      </c>
      <c r="AK45">
        <v>-0.99</v>
      </c>
      <c r="AL45">
        <v>-1.53</v>
      </c>
      <c r="AM45">
        <v>-2.06</v>
      </c>
      <c r="AN45">
        <v>-2.59</v>
      </c>
      <c r="AO45">
        <v>-3.12</v>
      </c>
      <c r="AP45">
        <v>-3.64</v>
      </c>
      <c r="AQ45">
        <v>-4.1500000000000004</v>
      </c>
      <c r="AR45">
        <v>-4.6399999999999997</v>
      </c>
      <c r="AS45">
        <v>-5.1100000000000003</v>
      </c>
      <c r="AT45">
        <v>-5.56</v>
      </c>
      <c r="AU45">
        <v>-5.97</v>
      </c>
      <c r="AV45">
        <v>-6.36</v>
      </c>
      <c r="AW45">
        <v>-6.71</v>
      </c>
      <c r="AX45">
        <v>-7.03</v>
      </c>
      <c r="AY45">
        <v>-7.29</v>
      </c>
      <c r="AZ45">
        <v>-7.52</v>
      </c>
      <c r="BA45">
        <v>-7.69</v>
      </c>
      <c r="BB45">
        <v>-7.82</v>
      </c>
      <c r="BC45">
        <v>-7.89</v>
      </c>
      <c r="BD45">
        <v>-7.92</v>
      </c>
      <c r="BE45">
        <v>-7.89</v>
      </c>
      <c r="BF45">
        <v>-7.83</v>
      </c>
      <c r="BG45">
        <v>-7.71</v>
      </c>
      <c r="BH45">
        <v>-7.56</v>
      </c>
      <c r="BI45">
        <v>-7.38</v>
      </c>
      <c r="BJ45">
        <v>-7.16</v>
      </c>
      <c r="BK45">
        <v>-6.92</v>
      </c>
      <c r="BL45">
        <v>-6.66</v>
      </c>
      <c r="BM45">
        <v>-6.38</v>
      </c>
      <c r="BN45">
        <v>-6.09</v>
      </c>
      <c r="BO45">
        <v>-5.78</v>
      </c>
      <c r="BP45">
        <v>-5.46</v>
      </c>
      <c r="BQ45">
        <v>-5.13</v>
      </c>
      <c r="BR45">
        <v>-4.78</v>
      </c>
      <c r="BS45">
        <v>-4.43</v>
      </c>
      <c r="BT45">
        <v>-4.0599999999999996</v>
      </c>
      <c r="BU45">
        <v>-3.67</v>
      </c>
      <c r="BV45">
        <v>-3.28</v>
      </c>
      <c r="BW45">
        <v>-2.87</v>
      </c>
      <c r="BX45">
        <v>-2.44</v>
      </c>
      <c r="BY45">
        <v>-2.0099999999999998</v>
      </c>
      <c r="BZ45">
        <v>-1.56</v>
      </c>
      <c r="CA45">
        <v>-1.1000000000000001</v>
      </c>
      <c r="CB45">
        <v>-0.62</v>
      </c>
      <c r="CC45">
        <v>-0.14000000000000001</v>
      </c>
      <c r="CD45">
        <v>0.36</v>
      </c>
      <c r="CE45">
        <v>0.87</v>
      </c>
      <c r="CF45">
        <v>1.39</v>
      </c>
      <c r="CG45">
        <v>1.92</v>
      </c>
      <c r="CH45">
        <v>2.4500000000000002</v>
      </c>
      <c r="CI45">
        <v>3</v>
      </c>
      <c r="CJ45">
        <v>3.55</v>
      </c>
      <c r="CK45">
        <v>4.0999999999999996</v>
      </c>
      <c r="CL45">
        <v>4.66</v>
      </c>
      <c r="CM45">
        <v>5.21</v>
      </c>
      <c r="CN45">
        <v>5.75</v>
      </c>
      <c r="CO45">
        <v>6.29</v>
      </c>
      <c r="CP45">
        <v>6.81</v>
      </c>
      <c r="CQ45">
        <v>7.32</v>
      </c>
      <c r="CR45">
        <v>7.79</v>
      </c>
      <c r="CS45">
        <v>8.25</v>
      </c>
      <c r="CT45">
        <v>8.66</v>
      </c>
      <c r="CU45">
        <v>9.0399999999999991</v>
      </c>
      <c r="CV45">
        <v>9.3800000000000008</v>
      </c>
      <c r="CW45">
        <v>9.67</v>
      </c>
      <c r="CX45">
        <v>9.91</v>
      </c>
      <c r="CY45">
        <v>10.1</v>
      </c>
      <c r="CZ45">
        <v>10.199999999999999</v>
      </c>
      <c r="DA45">
        <v>10.3</v>
      </c>
      <c r="DB45">
        <v>10.4</v>
      </c>
    </row>
    <row r="46" spans="1:106" x14ac:dyDescent="0.2">
      <c r="A46" s="59"/>
      <c r="B46" s="59"/>
      <c r="C46" t="s">
        <v>62</v>
      </c>
      <c r="D46">
        <v>25</v>
      </c>
      <c r="E46" t="s">
        <v>2</v>
      </c>
      <c r="F46">
        <v>-8.67</v>
      </c>
      <c r="G46">
        <v>-8.0299999999999994</v>
      </c>
      <c r="H46">
        <v>-7.23</v>
      </c>
      <c r="I46">
        <v>-6.28</v>
      </c>
      <c r="J46">
        <v>-5.16</v>
      </c>
      <c r="K46">
        <v>-3.94</v>
      </c>
      <c r="L46">
        <v>-2.71</v>
      </c>
      <c r="M46">
        <v>-1.52</v>
      </c>
      <c r="N46">
        <v>-0.48</v>
      </c>
      <c r="O46">
        <v>0.35</v>
      </c>
      <c r="P46">
        <v>0.95</v>
      </c>
      <c r="Q46">
        <v>1.31</v>
      </c>
      <c r="R46">
        <v>1.45</v>
      </c>
      <c r="S46">
        <v>1.43</v>
      </c>
      <c r="T46">
        <v>1.31</v>
      </c>
      <c r="U46">
        <v>1.1399999999999999</v>
      </c>
      <c r="V46">
        <v>0.97</v>
      </c>
      <c r="W46">
        <v>0.83</v>
      </c>
      <c r="X46">
        <v>0.73</v>
      </c>
      <c r="Y46">
        <v>0.65</v>
      </c>
      <c r="Z46">
        <v>0.63</v>
      </c>
      <c r="AA46">
        <v>0.63</v>
      </c>
      <c r="AB46">
        <v>0.65</v>
      </c>
      <c r="AC46">
        <v>0.7</v>
      </c>
      <c r="AD46">
        <v>0.76</v>
      </c>
      <c r="AE46">
        <v>0.86</v>
      </c>
      <c r="AF46">
        <v>0.98</v>
      </c>
      <c r="AG46">
        <v>1.1499999999999999</v>
      </c>
      <c r="AH46">
        <v>1.36</v>
      </c>
      <c r="AI46">
        <v>1.61</v>
      </c>
      <c r="AJ46">
        <v>1.9</v>
      </c>
      <c r="AK46">
        <v>2.23</v>
      </c>
      <c r="AL46">
        <v>2.57</v>
      </c>
      <c r="AM46">
        <v>2.94</v>
      </c>
      <c r="AN46">
        <v>3.29</v>
      </c>
      <c r="AO46">
        <v>3.62</v>
      </c>
      <c r="AP46">
        <v>3.92</v>
      </c>
      <c r="AQ46">
        <v>4.1500000000000004</v>
      </c>
      <c r="AR46">
        <v>4.32</v>
      </c>
      <c r="AS46">
        <v>4.3899999999999997</v>
      </c>
      <c r="AT46">
        <v>4.38</v>
      </c>
      <c r="AU46">
        <v>4.29</v>
      </c>
      <c r="AV46">
        <v>4.0999999999999996</v>
      </c>
      <c r="AW46">
        <v>3.84</v>
      </c>
      <c r="AX46">
        <v>3.52</v>
      </c>
      <c r="AY46">
        <v>3.14</v>
      </c>
      <c r="AZ46">
        <v>2.73</v>
      </c>
      <c r="BA46">
        <v>2.2999999999999998</v>
      </c>
      <c r="BB46">
        <v>1.87</v>
      </c>
      <c r="BC46">
        <v>1.46</v>
      </c>
      <c r="BD46">
        <v>1.07</v>
      </c>
      <c r="BE46">
        <v>0.75</v>
      </c>
      <c r="BF46">
        <v>0.49</v>
      </c>
      <c r="BG46">
        <v>0.31</v>
      </c>
      <c r="BH46">
        <v>0.22</v>
      </c>
      <c r="BI46">
        <v>0.2</v>
      </c>
      <c r="BJ46">
        <v>0.23</v>
      </c>
      <c r="BK46">
        <v>0.28999999999999998</v>
      </c>
      <c r="BL46">
        <v>0.33</v>
      </c>
      <c r="BM46">
        <v>0.32</v>
      </c>
      <c r="BN46">
        <v>0.2</v>
      </c>
      <c r="BO46">
        <v>-0.05</v>
      </c>
      <c r="BP46">
        <v>-0.44</v>
      </c>
      <c r="BQ46">
        <v>-0.98</v>
      </c>
      <c r="BR46">
        <v>-1.62</v>
      </c>
      <c r="BS46">
        <v>-2.34</v>
      </c>
      <c r="BT46">
        <v>-3.07</v>
      </c>
      <c r="BU46">
        <v>-3.75</v>
      </c>
      <c r="BV46">
        <v>-4.32</v>
      </c>
      <c r="BW46">
        <v>-4.7300000000000004</v>
      </c>
      <c r="BX46">
        <v>-4.9400000000000004</v>
      </c>
      <c r="BY46">
        <v>-4.92</v>
      </c>
      <c r="BZ46">
        <v>-4.68</v>
      </c>
      <c r="CA46">
        <v>-4.22</v>
      </c>
      <c r="CB46">
        <v>-3.57</v>
      </c>
      <c r="CC46">
        <v>-2.78</v>
      </c>
      <c r="CD46">
        <v>-1.88</v>
      </c>
      <c r="CE46">
        <v>-0.94</v>
      </c>
      <c r="CF46">
        <v>-2.5999999999999999E-3</v>
      </c>
      <c r="CG46">
        <v>0.85</v>
      </c>
      <c r="CH46">
        <v>1.58</v>
      </c>
      <c r="CI46">
        <v>2.11</v>
      </c>
      <c r="CJ46">
        <v>2.42</v>
      </c>
      <c r="CK46">
        <v>2.4900000000000002</v>
      </c>
      <c r="CL46">
        <v>2.27</v>
      </c>
      <c r="CM46">
        <v>1.77</v>
      </c>
      <c r="CN46">
        <v>1.01</v>
      </c>
      <c r="CO46">
        <v>1.6E-2</v>
      </c>
      <c r="CP46">
        <v>-1.1599999999999999</v>
      </c>
      <c r="CQ46">
        <v>-2.46</v>
      </c>
      <c r="CR46">
        <v>-3.8</v>
      </c>
      <c r="CS46">
        <v>-5.12</v>
      </c>
      <c r="CT46">
        <v>-6.33</v>
      </c>
      <c r="CU46">
        <v>-7.36</v>
      </c>
      <c r="CV46">
        <v>-8.17</v>
      </c>
      <c r="CW46">
        <v>-8.73</v>
      </c>
      <c r="CX46">
        <v>-9.0299999999999994</v>
      </c>
      <c r="CY46">
        <v>-9.0299999999999994</v>
      </c>
      <c r="CZ46">
        <v>-8.7899999999999991</v>
      </c>
      <c r="DA46">
        <v>-8.35</v>
      </c>
      <c r="DB46">
        <v>-7.74</v>
      </c>
    </row>
    <row r="47" spans="1:106" x14ac:dyDescent="0.2">
      <c r="A47" s="59"/>
      <c r="B47" s="59"/>
      <c r="C47" t="s">
        <v>63</v>
      </c>
      <c r="D47">
        <v>25</v>
      </c>
      <c r="E47" t="s">
        <v>2</v>
      </c>
      <c r="F47">
        <v>4.07</v>
      </c>
      <c r="G47">
        <v>4.0199999999999996</v>
      </c>
      <c r="H47">
        <v>4.22</v>
      </c>
      <c r="I47">
        <v>4.6500000000000004</v>
      </c>
      <c r="J47">
        <v>5.29</v>
      </c>
      <c r="K47">
        <v>6.1</v>
      </c>
      <c r="L47">
        <v>6.91</v>
      </c>
      <c r="M47">
        <v>7.63</v>
      </c>
      <c r="N47">
        <v>8.2100000000000009</v>
      </c>
      <c r="O47">
        <v>8.56</v>
      </c>
      <c r="P47">
        <v>8.68</v>
      </c>
      <c r="Q47">
        <v>8.57</v>
      </c>
      <c r="R47">
        <v>8.2799999999999994</v>
      </c>
      <c r="S47">
        <v>7.85</v>
      </c>
      <c r="T47">
        <v>7.34</v>
      </c>
      <c r="U47">
        <v>6.84</v>
      </c>
      <c r="V47">
        <v>6.41</v>
      </c>
      <c r="W47">
        <v>6.09</v>
      </c>
      <c r="X47">
        <v>5.92</v>
      </c>
      <c r="Y47">
        <v>5.89</v>
      </c>
      <c r="Z47">
        <v>5.96</v>
      </c>
      <c r="AA47">
        <v>6.12</v>
      </c>
      <c r="AB47">
        <v>6.32</v>
      </c>
      <c r="AC47">
        <v>6.51</v>
      </c>
      <c r="AD47">
        <v>6.68</v>
      </c>
      <c r="AE47">
        <v>6.8</v>
      </c>
      <c r="AF47">
        <v>6.87</v>
      </c>
      <c r="AG47">
        <v>6.88</v>
      </c>
      <c r="AH47">
        <v>6.84</v>
      </c>
      <c r="AI47">
        <v>6.76</v>
      </c>
      <c r="AJ47">
        <v>6.66</v>
      </c>
      <c r="AK47">
        <v>6.54</v>
      </c>
      <c r="AL47">
        <v>6.4</v>
      </c>
      <c r="AM47">
        <v>6.24</v>
      </c>
      <c r="AN47">
        <v>6.09</v>
      </c>
      <c r="AO47">
        <v>5.93</v>
      </c>
      <c r="AP47">
        <v>5.78</v>
      </c>
      <c r="AQ47">
        <v>5.66</v>
      </c>
      <c r="AR47">
        <v>5.58</v>
      </c>
      <c r="AS47">
        <v>5.57</v>
      </c>
      <c r="AT47">
        <v>5.64</v>
      </c>
      <c r="AU47">
        <v>5.79</v>
      </c>
      <c r="AV47">
        <v>6.03</v>
      </c>
      <c r="AW47">
        <v>6.34</v>
      </c>
      <c r="AX47">
        <v>6.7</v>
      </c>
      <c r="AY47">
        <v>7.1</v>
      </c>
      <c r="AZ47">
        <v>7.47</v>
      </c>
      <c r="BA47">
        <v>7.79</v>
      </c>
      <c r="BB47">
        <v>8.01</v>
      </c>
      <c r="BC47">
        <v>8.11</v>
      </c>
      <c r="BD47">
        <v>8.09</v>
      </c>
      <c r="BE47">
        <v>7.91</v>
      </c>
      <c r="BF47">
        <v>7.63</v>
      </c>
      <c r="BG47">
        <v>7.27</v>
      </c>
      <c r="BH47">
        <v>6.86</v>
      </c>
      <c r="BI47">
        <v>6.5</v>
      </c>
      <c r="BJ47">
        <v>6.22</v>
      </c>
      <c r="BK47">
        <v>6.09</v>
      </c>
      <c r="BL47">
        <v>6.16</v>
      </c>
      <c r="BM47">
        <v>6.43</v>
      </c>
      <c r="BN47">
        <v>6.9</v>
      </c>
      <c r="BO47">
        <v>7.54</v>
      </c>
      <c r="BP47">
        <v>8.26</v>
      </c>
      <c r="BQ47">
        <v>9.01</v>
      </c>
      <c r="BR47">
        <v>9.7100000000000009</v>
      </c>
      <c r="BS47">
        <v>10.3</v>
      </c>
      <c r="BT47">
        <v>10.8</v>
      </c>
      <c r="BU47">
        <v>11.2</v>
      </c>
      <c r="BV47">
        <v>11.4</v>
      </c>
      <c r="BW47">
        <v>11.5</v>
      </c>
      <c r="BX47">
        <v>11.6</v>
      </c>
      <c r="BY47">
        <v>11.5</v>
      </c>
      <c r="BZ47">
        <v>11.4</v>
      </c>
      <c r="CA47">
        <v>11.1</v>
      </c>
      <c r="CB47">
        <v>10.8</v>
      </c>
      <c r="CC47">
        <v>10.4</v>
      </c>
      <c r="CD47">
        <v>9.7799999999999994</v>
      </c>
      <c r="CE47">
        <v>9.06</v>
      </c>
      <c r="CF47">
        <v>8.2100000000000009</v>
      </c>
      <c r="CG47">
        <v>7.25</v>
      </c>
      <c r="CH47">
        <v>6.19</v>
      </c>
      <c r="CI47">
        <v>5.07</v>
      </c>
      <c r="CJ47">
        <v>3.94</v>
      </c>
      <c r="CK47">
        <v>2.89</v>
      </c>
      <c r="CL47">
        <v>1.99</v>
      </c>
      <c r="CM47">
        <v>1.34</v>
      </c>
      <c r="CN47">
        <v>0.98</v>
      </c>
      <c r="CO47">
        <v>0.93</v>
      </c>
      <c r="CP47">
        <v>1.2</v>
      </c>
      <c r="CQ47">
        <v>1.8</v>
      </c>
      <c r="CR47">
        <v>2.62</v>
      </c>
      <c r="CS47">
        <v>3.56</v>
      </c>
      <c r="CT47">
        <v>4.5199999999999996</v>
      </c>
      <c r="CU47">
        <v>5.38</v>
      </c>
      <c r="CV47">
        <v>6.04</v>
      </c>
      <c r="CW47">
        <v>6.44</v>
      </c>
      <c r="CX47">
        <v>6.55</v>
      </c>
      <c r="CY47">
        <v>6.34</v>
      </c>
      <c r="CZ47">
        <v>5.89</v>
      </c>
      <c r="DA47">
        <v>5.27</v>
      </c>
      <c r="DB47">
        <v>4.5599999999999996</v>
      </c>
    </row>
    <row r="48" spans="1:106" x14ac:dyDescent="0.2">
      <c r="A48" s="59"/>
      <c r="B48" s="59"/>
      <c r="C48" t="s">
        <v>64</v>
      </c>
      <c r="D48">
        <v>25</v>
      </c>
      <c r="E48" t="s">
        <v>2</v>
      </c>
      <c r="F48">
        <v>10.7</v>
      </c>
      <c r="G48">
        <v>10</v>
      </c>
      <c r="H48">
        <v>8.98</v>
      </c>
      <c r="I48">
        <v>7.57</v>
      </c>
      <c r="J48">
        <v>5.8</v>
      </c>
      <c r="K48">
        <v>3.81</v>
      </c>
      <c r="L48">
        <v>1.84</v>
      </c>
      <c r="M48">
        <v>-1.0999999999999999E-2</v>
      </c>
      <c r="N48">
        <v>-1.58</v>
      </c>
      <c r="O48">
        <v>-2.72</v>
      </c>
      <c r="P48">
        <v>-3.42</v>
      </c>
      <c r="Q48">
        <v>-3.64</v>
      </c>
      <c r="R48">
        <v>-3.45</v>
      </c>
      <c r="S48">
        <v>-2.89</v>
      </c>
      <c r="T48">
        <v>-2.1</v>
      </c>
      <c r="U48">
        <v>-1.19</v>
      </c>
      <c r="V48">
        <v>-0.26</v>
      </c>
      <c r="W48">
        <v>0.6</v>
      </c>
      <c r="X48">
        <v>1.33</v>
      </c>
      <c r="Y48">
        <v>1.95</v>
      </c>
      <c r="Z48">
        <v>2.4500000000000002</v>
      </c>
      <c r="AA48">
        <v>2.84</v>
      </c>
      <c r="AB48">
        <v>3.2</v>
      </c>
      <c r="AC48">
        <v>3.51</v>
      </c>
      <c r="AD48">
        <v>3.82</v>
      </c>
      <c r="AE48">
        <v>4.12</v>
      </c>
      <c r="AF48">
        <v>4.42</v>
      </c>
      <c r="AG48">
        <v>4.7</v>
      </c>
      <c r="AH48">
        <v>4.9400000000000004</v>
      </c>
      <c r="AI48">
        <v>5.16</v>
      </c>
      <c r="AJ48">
        <v>5.33</v>
      </c>
      <c r="AK48">
        <v>5.47</v>
      </c>
      <c r="AL48">
        <v>5.58</v>
      </c>
      <c r="AM48">
        <v>5.67</v>
      </c>
      <c r="AN48">
        <v>5.77</v>
      </c>
      <c r="AO48">
        <v>5.89</v>
      </c>
      <c r="AP48">
        <v>6.05</v>
      </c>
      <c r="AQ48">
        <v>6.24</v>
      </c>
      <c r="AR48">
        <v>6.48</v>
      </c>
      <c r="AS48">
        <v>6.76</v>
      </c>
      <c r="AT48">
        <v>7.08</v>
      </c>
      <c r="AU48">
        <v>7.42</v>
      </c>
      <c r="AV48">
        <v>7.78</v>
      </c>
      <c r="AW48">
        <v>8.15</v>
      </c>
      <c r="AX48">
        <v>8.5399999999999991</v>
      </c>
      <c r="AY48">
        <v>8.9499999999999993</v>
      </c>
      <c r="AZ48">
        <v>9.4</v>
      </c>
      <c r="BA48">
        <v>9.91</v>
      </c>
      <c r="BB48">
        <v>10.5</v>
      </c>
      <c r="BC48">
        <v>11.1</v>
      </c>
      <c r="BD48">
        <v>11.8</v>
      </c>
      <c r="BE48">
        <v>12.5</v>
      </c>
      <c r="BF48">
        <v>13.1</v>
      </c>
      <c r="BG48">
        <v>13.7</v>
      </c>
      <c r="BH48">
        <v>14</v>
      </c>
      <c r="BI48">
        <v>14.1</v>
      </c>
      <c r="BJ48">
        <v>14</v>
      </c>
      <c r="BK48">
        <v>13.5</v>
      </c>
      <c r="BL48">
        <v>12.7</v>
      </c>
      <c r="BM48">
        <v>11.7</v>
      </c>
      <c r="BN48">
        <v>10.5</v>
      </c>
      <c r="BO48">
        <v>9.23</v>
      </c>
      <c r="BP48">
        <v>7.89</v>
      </c>
      <c r="BQ48">
        <v>6.59</v>
      </c>
      <c r="BR48">
        <v>5.39</v>
      </c>
      <c r="BS48">
        <v>4.34</v>
      </c>
      <c r="BT48">
        <v>3.46</v>
      </c>
      <c r="BU48">
        <v>2.77</v>
      </c>
      <c r="BV48">
        <v>2.2599999999999998</v>
      </c>
      <c r="BW48">
        <v>1.87</v>
      </c>
      <c r="BX48">
        <v>1.57</v>
      </c>
      <c r="BY48">
        <v>1.32</v>
      </c>
      <c r="BZ48">
        <v>1.07</v>
      </c>
      <c r="CA48">
        <v>0.81</v>
      </c>
      <c r="CB48">
        <v>0.52</v>
      </c>
      <c r="CC48">
        <v>0.2</v>
      </c>
      <c r="CD48">
        <v>-0.12</v>
      </c>
      <c r="CE48">
        <v>-0.44</v>
      </c>
      <c r="CF48">
        <v>-0.73</v>
      </c>
      <c r="CG48">
        <v>-0.95</v>
      </c>
      <c r="CH48">
        <v>-1.07</v>
      </c>
      <c r="CI48">
        <v>-1.06</v>
      </c>
      <c r="CJ48">
        <v>-0.89</v>
      </c>
      <c r="CK48">
        <v>-0.57999999999999996</v>
      </c>
      <c r="CL48">
        <v>-0.1</v>
      </c>
      <c r="CM48">
        <v>0.51</v>
      </c>
      <c r="CN48">
        <v>1.24</v>
      </c>
      <c r="CO48">
        <v>2.06</v>
      </c>
      <c r="CP48">
        <v>2.93</v>
      </c>
      <c r="CQ48">
        <v>3.79</v>
      </c>
      <c r="CR48">
        <v>4.63</v>
      </c>
      <c r="CS48">
        <v>5.41</v>
      </c>
      <c r="CT48">
        <v>6.13</v>
      </c>
      <c r="CU48">
        <v>6.76</v>
      </c>
      <c r="CV48">
        <v>7.32</v>
      </c>
      <c r="CW48">
        <v>7.83</v>
      </c>
      <c r="CX48">
        <v>8.27</v>
      </c>
      <c r="CY48">
        <v>8.65</v>
      </c>
      <c r="CZ48">
        <v>8.93</v>
      </c>
      <c r="DA48">
        <v>9.11</v>
      </c>
      <c r="DB48">
        <v>9.14</v>
      </c>
    </row>
    <row r="49" spans="1:106" x14ac:dyDescent="0.2">
      <c r="A49" s="59"/>
      <c r="B49" s="59"/>
      <c r="C49" t="s">
        <v>65</v>
      </c>
      <c r="D49">
        <v>25</v>
      </c>
      <c r="E49" t="s">
        <v>2</v>
      </c>
      <c r="F49">
        <v>-4.88</v>
      </c>
      <c r="G49">
        <v>-4.76</v>
      </c>
      <c r="H49">
        <v>-4.63</v>
      </c>
      <c r="I49">
        <v>-4.49</v>
      </c>
      <c r="J49">
        <v>-4.34</v>
      </c>
      <c r="K49">
        <v>-4.18</v>
      </c>
      <c r="L49">
        <v>-4.04</v>
      </c>
      <c r="M49">
        <v>-3.94</v>
      </c>
      <c r="N49">
        <v>-3.88</v>
      </c>
      <c r="O49">
        <v>-3.88</v>
      </c>
      <c r="P49">
        <v>-3.94</v>
      </c>
      <c r="Q49">
        <v>-4.04</v>
      </c>
      <c r="R49">
        <v>-4.1500000000000004</v>
      </c>
      <c r="S49">
        <v>-4.2699999999999996</v>
      </c>
      <c r="T49">
        <v>-4.37</v>
      </c>
      <c r="U49">
        <v>-4.45</v>
      </c>
      <c r="V49">
        <v>-4.51</v>
      </c>
      <c r="W49">
        <v>-4.55</v>
      </c>
      <c r="X49">
        <v>-4.58</v>
      </c>
      <c r="Y49">
        <v>-4.6100000000000003</v>
      </c>
      <c r="Z49">
        <v>-4.63</v>
      </c>
      <c r="AA49">
        <v>-4.67</v>
      </c>
      <c r="AB49">
        <v>-4.72</v>
      </c>
      <c r="AC49">
        <v>-4.79</v>
      </c>
      <c r="AD49">
        <v>-4.88</v>
      </c>
      <c r="AE49">
        <v>-5</v>
      </c>
      <c r="AF49">
        <v>-5.14</v>
      </c>
      <c r="AG49">
        <v>-5.31</v>
      </c>
      <c r="AH49">
        <v>-5.51</v>
      </c>
      <c r="AI49">
        <v>-5.73</v>
      </c>
      <c r="AJ49">
        <v>-5.97</v>
      </c>
      <c r="AK49">
        <v>-6.23</v>
      </c>
      <c r="AL49">
        <v>-6.49</v>
      </c>
      <c r="AM49">
        <v>-6.77</v>
      </c>
      <c r="AN49">
        <v>-7.03</v>
      </c>
      <c r="AO49">
        <v>-7.28</v>
      </c>
      <c r="AP49">
        <v>-7.51</v>
      </c>
      <c r="AQ49">
        <v>-7.71</v>
      </c>
      <c r="AR49">
        <v>-7.86</v>
      </c>
      <c r="AS49">
        <v>-7.97</v>
      </c>
      <c r="AT49">
        <v>-8.01</v>
      </c>
      <c r="AU49">
        <v>-7.99</v>
      </c>
      <c r="AV49">
        <v>-7.91</v>
      </c>
      <c r="AW49">
        <v>-7.77</v>
      </c>
      <c r="AX49">
        <v>-7.57</v>
      </c>
      <c r="AY49">
        <v>-7.31</v>
      </c>
      <c r="AZ49">
        <v>-7</v>
      </c>
      <c r="BA49">
        <v>-6.66</v>
      </c>
      <c r="BB49">
        <v>-6.28</v>
      </c>
      <c r="BC49">
        <v>-5.88</v>
      </c>
      <c r="BD49">
        <v>-5.46</v>
      </c>
      <c r="BE49">
        <v>-5.04</v>
      </c>
      <c r="BF49">
        <v>-4.6500000000000004</v>
      </c>
      <c r="BG49">
        <v>-4.29</v>
      </c>
      <c r="BH49">
        <v>-4.01</v>
      </c>
      <c r="BI49">
        <v>-3.84</v>
      </c>
      <c r="BJ49">
        <v>-3.78</v>
      </c>
      <c r="BK49">
        <v>-3.87</v>
      </c>
      <c r="BL49">
        <v>-4.12</v>
      </c>
      <c r="BM49">
        <v>-4.51</v>
      </c>
      <c r="BN49">
        <v>-5.03</v>
      </c>
      <c r="BO49">
        <v>-5.67</v>
      </c>
      <c r="BP49">
        <v>-6.39</v>
      </c>
      <c r="BQ49">
        <v>-7.16</v>
      </c>
      <c r="BR49">
        <v>-7.93</v>
      </c>
      <c r="BS49">
        <v>-8.67</v>
      </c>
      <c r="BT49">
        <v>-9.34</v>
      </c>
      <c r="BU49">
        <v>-9.92</v>
      </c>
      <c r="BV49">
        <v>-10.4</v>
      </c>
      <c r="BW49">
        <v>-10.7</v>
      </c>
      <c r="BX49">
        <v>-11</v>
      </c>
      <c r="BY49">
        <v>-11.2</v>
      </c>
      <c r="BZ49">
        <v>-11.4</v>
      </c>
      <c r="CA49">
        <v>-11.5</v>
      </c>
      <c r="CB49">
        <v>-11.6</v>
      </c>
      <c r="CC49">
        <v>-11.8</v>
      </c>
      <c r="CD49">
        <v>-12</v>
      </c>
      <c r="CE49">
        <v>-12.2</v>
      </c>
      <c r="CF49">
        <v>-12.4</v>
      </c>
      <c r="CG49">
        <v>-12.6</v>
      </c>
      <c r="CH49">
        <v>-12.9</v>
      </c>
      <c r="CI49">
        <v>-13</v>
      </c>
      <c r="CJ49">
        <v>-13.2</v>
      </c>
      <c r="CK49">
        <v>-13.2</v>
      </c>
      <c r="CL49">
        <v>-13.1</v>
      </c>
      <c r="CM49">
        <v>-12.9</v>
      </c>
      <c r="CN49">
        <v>-12.5</v>
      </c>
      <c r="CO49">
        <v>-12</v>
      </c>
      <c r="CP49">
        <v>-11.4</v>
      </c>
      <c r="CQ49">
        <v>-10.6</v>
      </c>
      <c r="CR49">
        <v>-9.6999999999999993</v>
      </c>
      <c r="CS49">
        <v>-8.7899999999999991</v>
      </c>
      <c r="CT49">
        <v>-7.87</v>
      </c>
      <c r="CU49">
        <v>-7</v>
      </c>
      <c r="CV49">
        <v>-6.21</v>
      </c>
      <c r="CW49">
        <v>-5.53</v>
      </c>
      <c r="CX49">
        <v>-4.97</v>
      </c>
      <c r="CY49">
        <v>-4.54</v>
      </c>
      <c r="CZ49">
        <v>-4.21</v>
      </c>
      <c r="DA49">
        <v>-3.99</v>
      </c>
      <c r="DB49">
        <v>-3.84</v>
      </c>
    </row>
    <row r="50" spans="1:106" x14ac:dyDescent="0.2">
      <c r="A50" s="18"/>
      <c r="B50" s="18"/>
    </row>
    <row r="51" spans="1:106" x14ac:dyDescent="0.2">
      <c r="A51" s="59">
        <v>2</v>
      </c>
      <c r="B51" s="59" t="s">
        <v>69</v>
      </c>
      <c r="C51" t="s">
        <v>54</v>
      </c>
      <c r="D51">
        <v>16</v>
      </c>
      <c r="E51" t="s">
        <v>2</v>
      </c>
      <c r="F51">
        <v>11.8</v>
      </c>
      <c r="G51">
        <v>11.6</v>
      </c>
      <c r="H51">
        <v>11.5</v>
      </c>
      <c r="I51">
        <v>11.4</v>
      </c>
      <c r="J51">
        <v>11.3</v>
      </c>
      <c r="K51">
        <v>11.2</v>
      </c>
      <c r="L51">
        <v>11.1</v>
      </c>
      <c r="M51">
        <v>11</v>
      </c>
      <c r="N51">
        <v>10.9</v>
      </c>
      <c r="O51">
        <v>10.9</v>
      </c>
      <c r="P51">
        <v>10.8</v>
      </c>
      <c r="Q51">
        <v>10.8</v>
      </c>
      <c r="R51">
        <v>10.8</v>
      </c>
      <c r="S51">
        <v>10.9</v>
      </c>
      <c r="T51">
        <v>11</v>
      </c>
      <c r="U51">
        <v>11</v>
      </c>
      <c r="V51">
        <v>11.1</v>
      </c>
      <c r="W51">
        <v>11.3</v>
      </c>
      <c r="X51">
        <v>11.4</v>
      </c>
      <c r="Y51">
        <v>11.5</v>
      </c>
      <c r="Z51">
        <v>11.6</v>
      </c>
      <c r="AA51">
        <v>11.7</v>
      </c>
      <c r="AB51">
        <v>11.9</v>
      </c>
      <c r="AC51">
        <v>12</v>
      </c>
      <c r="AD51">
        <v>12.1</v>
      </c>
      <c r="AE51">
        <v>12.2</v>
      </c>
      <c r="AF51">
        <v>12.2</v>
      </c>
      <c r="AG51">
        <v>12.3</v>
      </c>
      <c r="AH51">
        <v>12.3</v>
      </c>
      <c r="AI51">
        <v>12.4</v>
      </c>
      <c r="AJ51">
        <v>12.4</v>
      </c>
      <c r="AK51">
        <v>12.4</v>
      </c>
      <c r="AL51">
        <v>12.4</v>
      </c>
      <c r="AM51">
        <v>12.5</v>
      </c>
      <c r="AN51">
        <v>12.5</v>
      </c>
      <c r="AO51">
        <v>12.5</v>
      </c>
      <c r="AP51">
        <v>12.5</v>
      </c>
      <c r="AQ51">
        <v>12.5</v>
      </c>
      <c r="AR51">
        <v>12.5</v>
      </c>
      <c r="AS51">
        <v>12.5</v>
      </c>
      <c r="AT51">
        <v>12.5</v>
      </c>
      <c r="AU51">
        <v>12.5</v>
      </c>
      <c r="AV51">
        <v>12.5</v>
      </c>
      <c r="AW51">
        <v>12.5</v>
      </c>
      <c r="AX51">
        <v>12.4</v>
      </c>
      <c r="AY51">
        <v>12.4</v>
      </c>
      <c r="AZ51">
        <v>12.3</v>
      </c>
      <c r="BA51">
        <v>12.2</v>
      </c>
      <c r="BB51">
        <v>12.1</v>
      </c>
      <c r="BC51">
        <v>12</v>
      </c>
      <c r="BD51">
        <v>11.8</v>
      </c>
      <c r="BE51">
        <v>11.7</v>
      </c>
      <c r="BF51">
        <v>11.5</v>
      </c>
      <c r="BG51">
        <v>11.4</v>
      </c>
      <c r="BH51">
        <v>11.2</v>
      </c>
      <c r="BI51">
        <v>11.1</v>
      </c>
      <c r="BJ51">
        <v>10.9</v>
      </c>
      <c r="BK51">
        <v>10.8</v>
      </c>
      <c r="BL51">
        <v>10.7</v>
      </c>
      <c r="BM51">
        <v>10.6</v>
      </c>
      <c r="BN51">
        <v>10.5</v>
      </c>
      <c r="BO51">
        <v>10.5</v>
      </c>
      <c r="BP51">
        <v>10.5</v>
      </c>
      <c r="BQ51">
        <v>10.5</v>
      </c>
      <c r="BR51">
        <v>10.6</v>
      </c>
      <c r="BS51">
        <v>10.7</v>
      </c>
      <c r="BT51">
        <v>10.8</v>
      </c>
      <c r="BU51">
        <v>10.9</v>
      </c>
      <c r="BV51">
        <v>11</v>
      </c>
      <c r="BW51">
        <v>11.1</v>
      </c>
      <c r="BX51">
        <v>11.3</v>
      </c>
      <c r="BY51">
        <v>11.4</v>
      </c>
      <c r="BZ51">
        <v>11.5</v>
      </c>
      <c r="CA51">
        <v>11.7</v>
      </c>
      <c r="CB51">
        <v>11.8</v>
      </c>
      <c r="CC51">
        <v>11.9</v>
      </c>
      <c r="CD51">
        <v>12</v>
      </c>
      <c r="CE51">
        <v>12.1</v>
      </c>
      <c r="CF51">
        <v>12.2</v>
      </c>
      <c r="CG51">
        <v>12.2</v>
      </c>
      <c r="CH51">
        <v>12.3</v>
      </c>
      <c r="CI51">
        <v>12.4</v>
      </c>
      <c r="CJ51">
        <v>12.4</v>
      </c>
      <c r="CK51">
        <v>12.5</v>
      </c>
      <c r="CL51">
        <v>12.5</v>
      </c>
      <c r="CM51">
        <v>12.5</v>
      </c>
      <c r="CN51">
        <v>12.6</v>
      </c>
      <c r="CO51">
        <v>12.6</v>
      </c>
      <c r="CP51">
        <v>12.6</v>
      </c>
      <c r="CQ51">
        <v>12.6</v>
      </c>
      <c r="CR51">
        <v>12.6</v>
      </c>
      <c r="CS51">
        <v>12.6</v>
      </c>
      <c r="CT51">
        <v>12.6</v>
      </c>
      <c r="CU51">
        <v>12.6</v>
      </c>
      <c r="CV51">
        <v>12.5</v>
      </c>
      <c r="CW51">
        <v>12.5</v>
      </c>
      <c r="CX51">
        <v>12.4</v>
      </c>
      <c r="CY51">
        <v>12.3</v>
      </c>
      <c r="CZ51">
        <v>12.2</v>
      </c>
      <c r="DA51">
        <v>12.1</v>
      </c>
      <c r="DB51">
        <v>12</v>
      </c>
    </row>
    <row r="52" spans="1:106" x14ac:dyDescent="0.2">
      <c r="A52" s="59"/>
      <c r="B52" s="59"/>
      <c r="C52" t="s">
        <v>55</v>
      </c>
      <c r="D52">
        <v>16</v>
      </c>
      <c r="E52" t="s">
        <v>2</v>
      </c>
      <c r="F52">
        <v>34</v>
      </c>
      <c r="G52">
        <v>33.9</v>
      </c>
      <c r="H52">
        <v>33.9</v>
      </c>
      <c r="I52">
        <v>33.799999999999997</v>
      </c>
      <c r="J52">
        <v>33.700000000000003</v>
      </c>
      <c r="K52">
        <v>33.4</v>
      </c>
      <c r="L52">
        <v>33.1</v>
      </c>
      <c r="M52">
        <v>32.700000000000003</v>
      </c>
      <c r="N52">
        <v>32.1</v>
      </c>
      <c r="O52">
        <v>31.4</v>
      </c>
      <c r="P52">
        <v>30.6</v>
      </c>
      <c r="Q52">
        <v>29.6</v>
      </c>
      <c r="R52">
        <v>28.6</v>
      </c>
      <c r="S52">
        <v>27.4</v>
      </c>
      <c r="T52">
        <v>26.2</v>
      </c>
      <c r="U52">
        <v>25</v>
      </c>
      <c r="V52">
        <v>23.6</v>
      </c>
      <c r="W52">
        <v>22.3</v>
      </c>
      <c r="X52">
        <v>20.9</v>
      </c>
      <c r="Y52">
        <v>19.600000000000001</v>
      </c>
      <c r="Z52">
        <v>18.2</v>
      </c>
      <c r="AA52">
        <v>16.899999999999999</v>
      </c>
      <c r="AB52">
        <v>15.5</v>
      </c>
      <c r="AC52">
        <v>14.2</v>
      </c>
      <c r="AD52">
        <v>12.9</v>
      </c>
      <c r="AE52">
        <v>11.7</v>
      </c>
      <c r="AF52">
        <v>10.4</v>
      </c>
      <c r="AG52">
        <v>9.18</v>
      </c>
      <c r="AH52">
        <v>7.94</v>
      </c>
      <c r="AI52">
        <v>6.71</v>
      </c>
      <c r="AJ52">
        <v>5.5</v>
      </c>
      <c r="AK52">
        <v>4.29</v>
      </c>
      <c r="AL52">
        <v>3.09</v>
      </c>
      <c r="AM52">
        <v>1.91</v>
      </c>
      <c r="AN52">
        <v>0.75</v>
      </c>
      <c r="AO52">
        <v>-0.39</v>
      </c>
      <c r="AP52">
        <v>-1.51</v>
      </c>
      <c r="AQ52">
        <v>-2.61</v>
      </c>
      <c r="AR52">
        <v>-3.67</v>
      </c>
      <c r="AS52">
        <v>-4.7</v>
      </c>
      <c r="AT52">
        <v>-5.69</v>
      </c>
      <c r="AU52">
        <v>-6.64</v>
      </c>
      <c r="AV52">
        <v>-7.53</v>
      </c>
      <c r="AW52">
        <v>-8.36</v>
      </c>
      <c r="AX52">
        <v>-9.1199999999999992</v>
      </c>
      <c r="AY52">
        <v>-9.8000000000000007</v>
      </c>
      <c r="AZ52">
        <v>-10.4</v>
      </c>
      <c r="BA52">
        <v>-10.8</v>
      </c>
      <c r="BB52">
        <v>-11.2</v>
      </c>
      <c r="BC52">
        <v>-11.4</v>
      </c>
      <c r="BD52">
        <v>-11.4</v>
      </c>
      <c r="BE52">
        <v>-11.3</v>
      </c>
      <c r="BF52">
        <v>-10.9</v>
      </c>
      <c r="BG52">
        <v>-10.4</v>
      </c>
      <c r="BH52">
        <v>-9.65</v>
      </c>
      <c r="BI52">
        <v>-8.6999999999999993</v>
      </c>
      <c r="BJ52">
        <v>-7.54</v>
      </c>
      <c r="BK52">
        <v>-6.19</v>
      </c>
      <c r="BL52">
        <v>-4.63</v>
      </c>
      <c r="BM52">
        <v>-2.89</v>
      </c>
      <c r="BN52">
        <v>-0.98</v>
      </c>
      <c r="BO52">
        <v>1.08</v>
      </c>
      <c r="BP52">
        <v>3.26</v>
      </c>
      <c r="BQ52">
        <v>5.54</v>
      </c>
      <c r="BR52">
        <v>7.86</v>
      </c>
      <c r="BS52">
        <v>10.199999999999999</v>
      </c>
      <c r="BT52">
        <v>12.5</v>
      </c>
      <c r="BU52">
        <v>14.8</v>
      </c>
      <c r="BV52">
        <v>17.100000000000001</v>
      </c>
      <c r="BW52">
        <v>19.2</v>
      </c>
      <c r="BX52">
        <v>21.2</v>
      </c>
      <c r="BY52">
        <v>23.1</v>
      </c>
      <c r="BZ52">
        <v>24.9</v>
      </c>
      <c r="CA52">
        <v>26.6</v>
      </c>
      <c r="CB52">
        <v>28.1</v>
      </c>
      <c r="CC52">
        <v>29.5</v>
      </c>
      <c r="CD52">
        <v>30.8</v>
      </c>
      <c r="CE52">
        <v>32</v>
      </c>
      <c r="CF52">
        <v>33</v>
      </c>
      <c r="CG52">
        <v>33.9</v>
      </c>
      <c r="CH52">
        <v>34.700000000000003</v>
      </c>
      <c r="CI52">
        <v>35.299999999999997</v>
      </c>
      <c r="CJ52">
        <v>35.799999999999997</v>
      </c>
      <c r="CK52">
        <v>36.200000000000003</v>
      </c>
      <c r="CL52">
        <v>36.5</v>
      </c>
      <c r="CM52">
        <v>36.700000000000003</v>
      </c>
      <c r="CN52">
        <v>36.700000000000003</v>
      </c>
      <c r="CO52">
        <v>36.700000000000003</v>
      </c>
      <c r="CP52">
        <v>36.6</v>
      </c>
      <c r="CQ52">
        <v>36.4</v>
      </c>
      <c r="CR52">
        <v>36.200000000000003</v>
      </c>
      <c r="CS52">
        <v>35.9</v>
      </c>
      <c r="CT52">
        <v>35.5</v>
      </c>
      <c r="CU52">
        <v>35.200000000000003</v>
      </c>
      <c r="CV52">
        <v>34.9</v>
      </c>
      <c r="CW52">
        <v>34.6</v>
      </c>
      <c r="CX52">
        <v>34.299999999999997</v>
      </c>
      <c r="CY52">
        <v>34.1</v>
      </c>
      <c r="CZ52">
        <v>34</v>
      </c>
      <c r="DA52">
        <v>33.799999999999997</v>
      </c>
      <c r="DB52">
        <v>33.700000000000003</v>
      </c>
    </row>
    <row r="53" spans="1:106" x14ac:dyDescent="0.2">
      <c r="A53" s="59"/>
      <c r="B53" s="59"/>
      <c r="C53" t="s">
        <v>56</v>
      </c>
      <c r="D53">
        <v>16</v>
      </c>
      <c r="E53" t="s">
        <v>2</v>
      </c>
      <c r="F53">
        <v>2.92</v>
      </c>
      <c r="G53">
        <v>4.5</v>
      </c>
      <c r="H53">
        <v>6.27</v>
      </c>
      <c r="I53">
        <v>8.16</v>
      </c>
      <c r="J53">
        <v>10.1</v>
      </c>
      <c r="K53">
        <v>11.9</v>
      </c>
      <c r="L53">
        <v>13.6</v>
      </c>
      <c r="M53">
        <v>15.1</v>
      </c>
      <c r="N53">
        <v>16.3</v>
      </c>
      <c r="O53">
        <v>17.2</v>
      </c>
      <c r="P53">
        <v>17.7</v>
      </c>
      <c r="Q53">
        <v>18</v>
      </c>
      <c r="R53">
        <v>18</v>
      </c>
      <c r="S53">
        <v>17.7</v>
      </c>
      <c r="T53">
        <v>17.2</v>
      </c>
      <c r="U53">
        <v>16.5</v>
      </c>
      <c r="V53">
        <v>15.7</v>
      </c>
      <c r="W53">
        <v>14.8</v>
      </c>
      <c r="X53">
        <v>13.9</v>
      </c>
      <c r="Y53">
        <v>12.9</v>
      </c>
      <c r="Z53">
        <v>11.9</v>
      </c>
      <c r="AA53">
        <v>11</v>
      </c>
      <c r="AB53">
        <v>10.1</v>
      </c>
      <c r="AC53">
        <v>9.17</v>
      </c>
      <c r="AD53">
        <v>8.33</v>
      </c>
      <c r="AE53">
        <v>7.53</v>
      </c>
      <c r="AF53">
        <v>6.77</v>
      </c>
      <c r="AG53">
        <v>6.04</v>
      </c>
      <c r="AH53">
        <v>5.35</v>
      </c>
      <c r="AI53">
        <v>4.68</v>
      </c>
      <c r="AJ53">
        <v>4.05</v>
      </c>
      <c r="AK53">
        <v>3.46</v>
      </c>
      <c r="AL53">
        <v>2.9</v>
      </c>
      <c r="AM53">
        <v>2.39</v>
      </c>
      <c r="AN53">
        <v>1.93</v>
      </c>
      <c r="AO53">
        <v>1.53</v>
      </c>
      <c r="AP53">
        <v>1.2</v>
      </c>
      <c r="AQ53">
        <v>0.95</v>
      </c>
      <c r="AR53">
        <v>0.78</v>
      </c>
      <c r="AS53">
        <v>0.72</v>
      </c>
      <c r="AT53">
        <v>0.76</v>
      </c>
      <c r="AU53">
        <v>0.93</v>
      </c>
      <c r="AV53">
        <v>1.23</v>
      </c>
      <c r="AW53">
        <v>1.67</v>
      </c>
      <c r="AX53">
        <v>2.2799999999999998</v>
      </c>
      <c r="AY53">
        <v>3.04</v>
      </c>
      <c r="AZ53">
        <v>3.99</v>
      </c>
      <c r="BA53">
        <v>5.13</v>
      </c>
      <c r="BB53">
        <v>6.48</v>
      </c>
      <c r="BC53">
        <v>8.0299999999999994</v>
      </c>
      <c r="BD53">
        <v>9.7899999999999991</v>
      </c>
      <c r="BE53">
        <v>11.8</v>
      </c>
      <c r="BF53">
        <v>14</v>
      </c>
      <c r="BG53">
        <v>16.5</v>
      </c>
      <c r="BH53">
        <v>19.100000000000001</v>
      </c>
      <c r="BI53">
        <v>22</v>
      </c>
      <c r="BJ53">
        <v>25.1</v>
      </c>
      <c r="BK53">
        <v>28.4</v>
      </c>
      <c r="BL53">
        <v>31.9</v>
      </c>
      <c r="BM53">
        <v>35.4</v>
      </c>
      <c r="BN53">
        <v>39</v>
      </c>
      <c r="BO53">
        <v>42.6</v>
      </c>
      <c r="BP53">
        <v>46.1</v>
      </c>
      <c r="BQ53">
        <v>49.3</v>
      </c>
      <c r="BR53">
        <v>52.3</v>
      </c>
      <c r="BS53">
        <v>54.9</v>
      </c>
      <c r="BT53">
        <v>57.1</v>
      </c>
      <c r="BU53">
        <v>58.9</v>
      </c>
      <c r="BV53">
        <v>60.2</v>
      </c>
      <c r="BW53">
        <v>61.1</v>
      </c>
      <c r="BX53">
        <v>61.5</v>
      </c>
      <c r="BY53">
        <v>61.5</v>
      </c>
      <c r="BZ53">
        <v>61.1</v>
      </c>
      <c r="CA53">
        <v>60.3</v>
      </c>
      <c r="CB53">
        <v>59.2</v>
      </c>
      <c r="CC53">
        <v>57.7</v>
      </c>
      <c r="CD53">
        <v>55.9</v>
      </c>
      <c r="CE53">
        <v>53.8</v>
      </c>
      <c r="CF53">
        <v>51.5</v>
      </c>
      <c r="CG53">
        <v>48.8</v>
      </c>
      <c r="CH53">
        <v>46</v>
      </c>
      <c r="CI53">
        <v>42.8</v>
      </c>
      <c r="CJ53">
        <v>39.5</v>
      </c>
      <c r="CK53">
        <v>36</v>
      </c>
      <c r="CL53">
        <v>32.299999999999997</v>
      </c>
      <c r="CM53">
        <v>28.6</v>
      </c>
      <c r="CN53">
        <v>24.8</v>
      </c>
      <c r="CO53">
        <v>21</v>
      </c>
      <c r="CP53">
        <v>17.3</v>
      </c>
      <c r="CQ53">
        <v>13.7</v>
      </c>
      <c r="CR53">
        <v>10.4</v>
      </c>
      <c r="CS53">
        <v>7.39</v>
      </c>
      <c r="CT53">
        <v>4.74</v>
      </c>
      <c r="CU53">
        <v>2.57</v>
      </c>
      <c r="CV53">
        <v>0.91</v>
      </c>
      <c r="CW53">
        <v>-0.2</v>
      </c>
      <c r="CX53">
        <v>-0.77</v>
      </c>
      <c r="CY53">
        <v>-0.78</v>
      </c>
      <c r="CZ53">
        <v>-0.3</v>
      </c>
      <c r="DA53">
        <v>0.63</v>
      </c>
      <c r="DB53">
        <v>1.93</v>
      </c>
    </row>
    <row r="54" spans="1:106" x14ac:dyDescent="0.2">
      <c r="A54" s="59"/>
      <c r="B54" s="59"/>
      <c r="C54" t="s">
        <v>57</v>
      </c>
      <c r="D54">
        <v>16</v>
      </c>
      <c r="E54" t="s">
        <v>2</v>
      </c>
      <c r="F54">
        <v>-4.12</v>
      </c>
      <c r="G54">
        <v>-5.2</v>
      </c>
      <c r="H54">
        <v>-6.05</v>
      </c>
      <c r="I54">
        <v>-6.55</v>
      </c>
      <c r="J54">
        <v>-6.65</v>
      </c>
      <c r="K54">
        <v>-6.31</v>
      </c>
      <c r="L54">
        <v>-5.61</v>
      </c>
      <c r="M54">
        <v>-4.63</v>
      </c>
      <c r="N54">
        <v>-3.46</v>
      </c>
      <c r="O54">
        <v>-2.21</v>
      </c>
      <c r="P54">
        <v>-0.96</v>
      </c>
      <c r="Q54">
        <v>0.22</v>
      </c>
      <c r="R54">
        <v>1.29</v>
      </c>
      <c r="S54">
        <v>2.2200000000000002</v>
      </c>
      <c r="T54">
        <v>3.01</v>
      </c>
      <c r="U54">
        <v>3.68</v>
      </c>
      <c r="V54">
        <v>4.24</v>
      </c>
      <c r="W54">
        <v>4.7</v>
      </c>
      <c r="X54">
        <v>5.0999999999999996</v>
      </c>
      <c r="Y54">
        <v>5.45</v>
      </c>
      <c r="Z54">
        <v>5.77</v>
      </c>
      <c r="AA54">
        <v>6.08</v>
      </c>
      <c r="AB54">
        <v>6.37</v>
      </c>
      <c r="AC54">
        <v>6.66</v>
      </c>
      <c r="AD54">
        <v>6.95</v>
      </c>
      <c r="AE54">
        <v>7.25</v>
      </c>
      <c r="AF54">
        <v>7.55</v>
      </c>
      <c r="AG54">
        <v>7.85</v>
      </c>
      <c r="AH54">
        <v>8.16</v>
      </c>
      <c r="AI54">
        <v>8.4700000000000006</v>
      </c>
      <c r="AJ54">
        <v>8.77</v>
      </c>
      <c r="AK54">
        <v>9.07</v>
      </c>
      <c r="AL54">
        <v>9.36</v>
      </c>
      <c r="AM54">
        <v>9.64</v>
      </c>
      <c r="AN54">
        <v>9.91</v>
      </c>
      <c r="AO54">
        <v>10.199999999999999</v>
      </c>
      <c r="AP54">
        <v>10.4</v>
      </c>
      <c r="AQ54">
        <v>10.6</v>
      </c>
      <c r="AR54">
        <v>10.8</v>
      </c>
      <c r="AS54">
        <v>11</v>
      </c>
      <c r="AT54">
        <v>11.1</v>
      </c>
      <c r="AU54">
        <v>11.2</v>
      </c>
      <c r="AV54">
        <v>11.3</v>
      </c>
      <c r="AW54">
        <v>11.2</v>
      </c>
      <c r="AX54">
        <v>11.1</v>
      </c>
      <c r="AY54">
        <v>10.8</v>
      </c>
      <c r="AZ54">
        <v>10.4</v>
      </c>
      <c r="BA54">
        <v>9.6999999999999993</v>
      </c>
      <c r="BB54">
        <v>8.6999999999999993</v>
      </c>
      <c r="BC54">
        <v>7.35</v>
      </c>
      <c r="BD54">
        <v>5.59</v>
      </c>
      <c r="BE54">
        <v>3.32</v>
      </c>
      <c r="BF54">
        <v>0.6</v>
      </c>
      <c r="BG54">
        <v>-2.5299999999999998</v>
      </c>
      <c r="BH54">
        <v>-5.98</v>
      </c>
      <c r="BI54">
        <v>-9.5500000000000007</v>
      </c>
      <c r="BJ54">
        <v>-13</v>
      </c>
      <c r="BK54">
        <v>-16.100000000000001</v>
      </c>
      <c r="BL54">
        <v>-18.7</v>
      </c>
      <c r="BM54">
        <v>-20.5</v>
      </c>
      <c r="BN54">
        <v>-21.5</v>
      </c>
      <c r="BO54">
        <v>-21.7</v>
      </c>
      <c r="BP54">
        <v>-21.2</v>
      </c>
      <c r="BQ54">
        <v>-20.100000000000001</v>
      </c>
      <c r="BR54">
        <v>-18.600000000000001</v>
      </c>
      <c r="BS54">
        <v>-16.899999999999999</v>
      </c>
      <c r="BT54">
        <v>-15</v>
      </c>
      <c r="BU54">
        <v>-13.2</v>
      </c>
      <c r="BV54">
        <v>-11.4</v>
      </c>
      <c r="BW54">
        <v>-9.68</v>
      </c>
      <c r="BX54">
        <v>-8.16</v>
      </c>
      <c r="BY54">
        <v>-6.83</v>
      </c>
      <c r="BZ54">
        <v>-5.67</v>
      </c>
      <c r="CA54">
        <v>-4.67</v>
      </c>
      <c r="CB54">
        <v>-3.81</v>
      </c>
      <c r="CC54">
        <v>-3.07</v>
      </c>
      <c r="CD54">
        <v>-2.4500000000000002</v>
      </c>
      <c r="CE54">
        <v>-1.93</v>
      </c>
      <c r="CF54">
        <v>-1.52</v>
      </c>
      <c r="CG54">
        <v>-1.2</v>
      </c>
      <c r="CH54">
        <v>-0.99</v>
      </c>
      <c r="CI54">
        <v>-0.88</v>
      </c>
      <c r="CJ54">
        <v>-0.85</v>
      </c>
      <c r="CK54">
        <v>-0.89</v>
      </c>
      <c r="CL54">
        <v>-0.96</v>
      </c>
      <c r="CM54">
        <v>-1.03</v>
      </c>
      <c r="CN54">
        <v>-1.06</v>
      </c>
      <c r="CO54">
        <v>-1.03</v>
      </c>
      <c r="CP54">
        <v>-0.92</v>
      </c>
      <c r="CQ54">
        <v>-0.73</v>
      </c>
      <c r="CR54">
        <v>-0.48</v>
      </c>
      <c r="CS54">
        <v>-0.23</v>
      </c>
      <c r="CT54">
        <v>-1.2999999999999999E-3</v>
      </c>
      <c r="CU54">
        <v>0.13</v>
      </c>
      <c r="CV54">
        <v>0.11</v>
      </c>
      <c r="CW54">
        <v>-0.11</v>
      </c>
      <c r="CX54">
        <v>-0.54</v>
      </c>
      <c r="CY54">
        <v>-1.21</v>
      </c>
      <c r="CZ54">
        <v>-2.08</v>
      </c>
      <c r="DA54">
        <v>-3.09</v>
      </c>
      <c r="DB54">
        <v>-4.18</v>
      </c>
    </row>
    <row r="55" spans="1:106" x14ac:dyDescent="0.2">
      <c r="A55" s="59"/>
      <c r="B55" s="59"/>
      <c r="C55" t="s">
        <v>58</v>
      </c>
      <c r="D55">
        <v>16</v>
      </c>
      <c r="E55" t="s">
        <v>2</v>
      </c>
      <c r="F55">
        <v>1.46</v>
      </c>
      <c r="G55">
        <v>1.74</v>
      </c>
      <c r="H55">
        <v>2.04</v>
      </c>
      <c r="I55">
        <v>2.35</v>
      </c>
      <c r="J55">
        <v>2.67</v>
      </c>
      <c r="K55">
        <v>3</v>
      </c>
      <c r="L55">
        <v>3.32</v>
      </c>
      <c r="M55">
        <v>3.63</v>
      </c>
      <c r="N55">
        <v>3.91</v>
      </c>
      <c r="O55">
        <v>4.17</v>
      </c>
      <c r="P55">
        <v>4.3899999999999997</v>
      </c>
      <c r="Q55">
        <v>4.57</v>
      </c>
      <c r="R55">
        <v>4.7</v>
      </c>
      <c r="S55">
        <v>4.7699999999999996</v>
      </c>
      <c r="T55">
        <v>4.78</v>
      </c>
      <c r="U55">
        <v>4.74</v>
      </c>
      <c r="V55">
        <v>4.63</v>
      </c>
      <c r="W55">
        <v>4.4800000000000004</v>
      </c>
      <c r="X55">
        <v>4.2699999999999996</v>
      </c>
      <c r="Y55">
        <v>4.01</v>
      </c>
      <c r="Z55">
        <v>3.71</v>
      </c>
      <c r="AA55">
        <v>3.38</v>
      </c>
      <c r="AB55">
        <v>3.03</v>
      </c>
      <c r="AC55">
        <v>2.66</v>
      </c>
      <c r="AD55">
        <v>2.2799999999999998</v>
      </c>
      <c r="AE55">
        <v>1.91</v>
      </c>
      <c r="AF55">
        <v>1.55</v>
      </c>
      <c r="AG55">
        <v>1.2</v>
      </c>
      <c r="AH55">
        <v>0.89</v>
      </c>
      <c r="AI55">
        <v>0.6</v>
      </c>
      <c r="AJ55">
        <v>0.34</v>
      </c>
      <c r="AK55">
        <v>0.13</v>
      </c>
      <c r="AL55">
        <v>-5.2999999999999999E-2</v>
      </c>
      <c r="AM55">
        <v>-0.2</v>
      </c>
      <c r="AN55">
        <v>-0.3</v>
      </c>
      <c r="AO55">
        <v>-0.37</v>
      </c>
      <c r="AP55">
        <v>-0.42</v>
      </c>
      <c r="AQ55">
        <v>-0.44</v>
      </c>
      <c r="AR55">
        <v>-0.44</v>
      </c>
      <c r="AS55">
        <v>-0.43</v>
      </c>
      <c r="AT55">
        <v>-0.42</v>
      </c>
      <c r="AU55">
        <v>-0.4</v>
      </c>
      <c r="AV55">
        <v>-0.4</v>
      </c>
      <c r="AW55">
        <v>-0.41</v>
      </c>
      <c r="AX55">
        <v>-0.44</v>
      </c>
      <c r="AY55">
        <v>-0.49</v>
      </c>
      <c r="AZ55">
        <v>-0.57999999999999996</v>
      </c>
      <c r="BA55">
        <v>-0.7</v>
      </c>
      <c r="BB55">
        <v>-0.85</v>
      </c>
      <c r="BC55">
        <v>-1.04</v>
      </c>
      <c r="BD55">
        <v>-1.27</v>
      </c>
      <c r="BE55">
        <v>-1.54</v>
      </c>
      <c r="BF55">
        <v>-1.85</v>
      </c>
      <c r="BG55">
        <v>-2.1800000000000002</v>
      </c>
      <c r="BH55">
        <v>-2.5299999999999998</v>
      </c>
      <c r="BI55">
        <v>-2.9</v>
      </c>
      <c r="BJ55">
        <v>-3.28</v>
      </c>
      <c r="BK55">
        <v>-3.65</v>
      </c>
      <c r="BL55">
        <v>-4</v>
      </c>
      <c r="BM55">
        <v>-4.33</v>
      </c>
      <c r="BN55">
        <v>-4.62</v>
      </c>
      <c r="BO55">
        <v>-4.8600000000000003</v>
      </c>
      <c r="BP55">
        <v>-5.05</v>
      </c>
      <c r="BQ55">
        <v>-5.18</v>
      </c>
      <c r="BR55">
        <v>-5.25</v>
      </c>
      <c r="BS55">
        <v>-5.25</v>
      </c>
      <c r="BT55">
        <v>-5.19</v>
      </c>
      <c r="BU55">
        <v>-5.0599999999999996</v>
      </c>
      <c r="BV55">
        <v>-4.88</v>
      </c>
      <c r="BW55">
        <v>-4.6399999999999997</v>
      </c>
      <c r="BX55">
        <v>-4.3600000000000003</v>
      </c>
      <c r="BY55">
        <v>-4.05</v>
      </c>
      <c r="BZ55">
        <v>-3.71</v>
      </c>
      <c r="CA55">
        <v>-3.35</v>
      </c>
      <c r="CB55">
        <v>-2.98</v>
      </c>
      <c r="CC55">
        <v>-2.61</v>
      </c>
      <c r="CD55">
        <v>-2.2599999999999998</v>
      </c>
      <c r="CE55">
        <v>-1.91</v>
      </c>
      <c r="CF55">
        <v>-1.6</v>
      </c>
      <c r="CG55">
        <v>-1.3</v>
      </c>
      <c r="CH55">
        <v>-1.04</v>
      </c>
      <c r="CI55">
        <v>-0.82</v>
      </c>
      <c r="CJ55">
        <v>-0.63</v>
      </c>
      <c r="CK55">
        <v>-0.46</v>
      </c>
      <c r="CL55">
        <v>-0.34</v>
      </c>
      <c r="CM55">
        <v>-0.23</v>
      </c>
      <c r="CN55">
        <v>-0.16</v>
      </c>
      <c r="CO55">
        <v>-9.5000000000000001E-2</v>
      </c>
      <c r="CP55">
        <v>-4.8000000000000001E-2</v>
      </c>
      <c r="CQ55">
        <v>-0.01</v>
      </c>
      <c r="CR55">
        <v>2.5999999999999999E-2</v>
      </c>
      <c r="CS55">
        <v>6.5000000000000002E-2</v>
      </c>
      <c r="CT55">
        <v>0.11</v>
      </c>
      <c r="CU55">
        <v>0.17</v>
      </c>
      <c r="CV55">
        <v>0.25</v>
      </c>
      <c r="CW55">
        <v>0.35</v>
      </c>
      <c r="CX55">
        <v>0.47</v>
      </c>
      <c r="CY55">
        <v>0.62</v>
      </c>
      <c r="CZ55">
        <v>0.8</v>
      </c>
      <c r="DA55">
        <v>1</v>
      </c>
      <c r="DB55">
        <v>1.24</v>
      </c>
    </row>
    <row r="56" spans="1:106" ht="14.25" customHeight="1" x14ac:dyDescent="0.2">
      <c r="A56" s="59"/>
      <c r="B56" s="59"/>
      <c r="C56" t="s">
        <v>59</v>
      </c>
      <c r="D56">
        <v>16</v>
      </c>
      <c r="E56" t="s">
        <v>2</v>
      </c>
      <c r="F56">
        <v>-1.32</v>
      </c>
      <c r="G56">
        <v>-0.76</v>
      </c>
      <c r="H56">
        <v>-0.17</v>
      </c>
      <c r="I56">
        <v>0.45</v>
      </c>
      <c r="J56">
        <v>1.1000000000000001</v>
      </c>
      <c r="K56">
        <v>1.76</v>
      </c>
      <c r="L56">
        <v>2.42</v>
      </c>
      <c r="M56">
        <v>3.06</v>
      </c>
      <c r="N56">
        <v>3.68</v>
      </c>
      <c r="O56">
        <v>4.2699999999999996</v>
      </c>
      <c r="P56">
        <v>4.8099999999999996</v>
      </c>
      <c r="Q56">
        <v>5.3</v>
      </c>
      <c r="R56">
        <v>5.73</v>
      </c>
      <c r="S56">
        <v>6.1</v>
      </c>
      <c r="T56">
        <v>6.38</v>
      </c>
      <c r="U56">
        <v>6.59</v>
      </c>
      <c r="V56">
        <v>6.73</v>
      </c>
      <c r="W56">
        <v>6.78</v>
      </c>
      <c r="X56">
        <v>6.76</v>
      </c>
      <c r="Y56">
        <v>6.68</v>
      </c>
      <c r="Z56">
        <v>6.54</v>
      </c>
      <c r="AA56">
        <v>6.34</v>
      </c>
      <c r="AB56">
        <v>6.11</v>
      </c>
      <c r="AC56">
        <v>5.85</v>
      </c>
      <c r="AD56">
        <v>5.57</v>
      </c>
      <c r="AE56">
        <v>5.29</v>
      </c>
      <c r="AF56">
        <v>5</v>
      </c>
      <c r="AG56">
        <v>4.72</v>
      </c>
      <c r="AH56">
        <v>4.46</v>
      </c>
      <c r="AI56">
        <v>4.21</v>
      </c>
      <c r="AJ56">
        <v>3.98</v>
      </c>
      <c r="AK56">
        <v>3.78</v>
      </c>
      <c r="AL56">
        <v>3.6</v>
      </c>
      <c r="AM56">
        <v>3.43</v>
      </c>
      <c r="AN56">
        <v>3.28</v>
      </c>
      <c r="AO56">
        <v>3.15</v>
      </c>
      <c r="AP56">
        <v>3.01</v>
      </c>
      <c r="AQ56">
        <v>2.88</v>
      </c>
      <c r="AR56">
        <v>2.74</v>
      </c>
      <c r="AS56">
        <v>2.58</v>
      </c>
      <c r="AT56">
        <v>2.4</v>
      </c>
      <c r="AU56">
        <v>2.2000000000000002</v>
      </c>
      <c r="AV56">
        <v>1.96</v>
      </c>
      <c r="AW56">
        <v>1.69</v>
      </c>
      <c r="AX56">
        <v>1.38</v>
      </c>
      <c r="AY56">
        <v>1.03</v>
      </c>
      <c r="AZ56">
        <v>0.63</v>
      </c>
      <c r="BA56">
        <v>0.2</v>
      </c>
      <c r="BB56">
        <v>-0.28000000000000003</v>
      </c>
      <c r="BC56">
        <v>-0.8</v>
      </c>
      <c r="BD56">
        <v>-1.36</v>
      </c>
      <c r="BE56">
        <v>-1.95</v>
      </c>
      <c r="BF56">
        <v>-2.57</v>
      </c>
      <c r="BG56">
        <v>-3.22</v>
      </c>
      <c r="BH56">
        <v>-3.87</v>
      </c>
      <c r="BI56">
        <v>-4.53</v>
      </c>
      <c r="BJ56">
        <v>-5.17</v>
      </c>
      <c r="BK56">
        <v>-5.79</v>
      </c>
      <c r="BL56">
        <v>-6.37</v>
      </c>
      <c r="BM56">
        <v>-6.88</v>
      </c>
      <c r="BN56">
        <v>-7.32</v>
      </c>
      <c r="BO56">
        <v>-7.66</v>
      </c>
      <c r="BP56">
        <v>-7.9</v>
      </c>
      <c r="BQ56">
        <v>-8.0299999999999994</v>
      </c>
      <c r="BR56">
        <v>-8.0399999999999991</v>
      </c>
      <c r="BS56">
        <v>-7.96</v>
      </c>
      <c r="BT56">
        <v>-7.78</v>
      </c>
      <c r="BU56">
        <v>-7.5</v>
      </c>
      <c r="BV56">
        <v>-7.16</v>
      </c>
      <c r="BW56">
        <v>-6.75</v>
      </c>
      <c r="BX56">
        <v>-6.31</v>
      </c>
      <c r="BY56">
        <v>-5.85</v>
      </c>
      <c r="BZ56">
        <v>-5.39</v>
      </c>
      <c r="CA56">
        <v>-4.9400000000000004</v>
      </c>
      <c r="CB56">
        <v>-4.5199999999999996</v>
      </c>
      <c r="CC56">
        <v>-4.1399999999999997</v>
      </c>
      <c r="CD56">
        <v>-3.81</v>
      </c>
      <c r="CE56">
        <v>-3.54</v>
      </c>
      <c r="CF56">
        <v>-3.34</v>
      </c>
      <c r="CG56">
        <v>-3.19</v>
      </c>
      <c r="CH56">
        <v>-3.11</v>
      </c>
      <c r="CI56">
        <v>-3.08</v>
      </c>
      <c r="CJ56">
        <v>-3.09</v>
      </c>
      <c r="CK56">
        <v>-3.15</v>
      </c>
      <c r="CL56">
        <v>-3.24</v>
      </c>
      <c r="CM56">
        <v>-3.35</v>
      </c>
      <c r="CN56">
        <v>-3.48</v>
      </c>
      <c r="CO56">
        <v>-3.61</v>
      </c>
      <c r="CP56">
        <v>-3.75</v>
      </c>
      <c r="CQ56">
        <v>-3.89</v>
      </c>
      <c r="CR56">
        <v>-4</v>
      </c>
      <c r="CS56">
        <v>-4.0999999999999996</v>
      </c>
      <c r="CT56">
        <v>-4.1500000000000004</v>
      </c>
      <c r="CU56">
        <v>-4.16</v>
      </c>
      <c r="CV56">
        <v>-4.0999999999999996</v>
      </c>
      <c r="CW56">
        <v>-3.97</v>
      </c>
      <c r="CX56">
        <v>-3.78</v>
      </c>
      <c r="CY56">
        <v>-3.51</v>
      </c>
      <c r="CZ56">
        <v>-3.17</v>
      </c>
      <c r="DA56">
        <v>-2.77</v>
      </c>
      <c r="DB56">
        <v>-2.2999999999999998</v>
      </c>
    </row>
    <row r="57" spans="1:106" x14ac:dyDescent="0.2">
      <c r="A57" s="59"/>
      <c r="B57" s="59"/>
      <c r="C57" t="s">
        <v>60</v>
      </c>
      <c r="D57">
        <v>16</v>
      </c>
      <c r="E57" t="s">
        <v>2</v>
      </c>
      <c r="F57">
        <v>-1.65</v>
      </c>
      <c r="G57">
        <v>-1.61</v>
      </c>
      <c r="H57">
        <v>-1.53</v>
      </c>
      <c r="I57">
        <v>-1.43</v>
      </c>
      <c r="J57">
        <v>-1.29</v>
      </c>
      <c r="K57">
        <v>-1.1100000000000001</v>
      </c>
      <c r="L57">
        <v>-0.91</v>
      </c>
      <c r="M57">
        <v>-0.7</v>
      </c>
      <c r="N57">
        <v>-0.5</v>
      </c>
      <c r="O57">
        <v>-0.33</v>
      </c>
      <c r="P57">
        <v>-0.23</v>
      </c>
      <c r="Q57">
        <v>-0.18</v>
      </c>
      <c r="R57">
        <v>-0.2</v>
      </c>
      <c r="S57">
        <v>-0.27</v>
      </c>
      <c r="T57">
        <v>-0.38</v>
      </c>
      <c r="U57">
        <v>-0.51</v>
      </c>
      <c r="V57">
        <v>-0.64</v>
      </c>
      <c r="W57">
        <v>-0.77</v>
      </c>
      <c r="X57">
        <v>-0.89</v>
      </c>
      <c r="Y57">
        <v>-1</v>
      </c>
      <c r="Z57">
        <v>-1.1000000000000001</v>
      </c>
      <c r="AA57">
        <v>-1.19</v>
      </c>
      <c r="AB57">
        <v>-1.27</v>
      </c>
      <c r="AC57">
        <v>-1.35</v>
      </c>
      <c r="AD57">
        <v>-1.41</v>
      </c>
      <c r="AE57">
        <v>-1.46</v>
      </c>
      <c r="AF57">
        <v>-1.49</v>
      </c>
      <c r="AG57">
        <v>-1.51</v>
      </c>
      <c r="AH57">
        <v>-1.52</v>
      </c>
      <c r="AI57">
        <v>-1.52</v>
      </c>
      <c r="AJ57">
        <v>-1.5</v>
      </c>
      <c r="AK57">
        <v>-1.48</v>
      </c>
      <c r="AL57">
        <v>-1.46</v>
      </c>
      <c r="AM57">
        <v>-1.43</v>
      </c>
      <c r="AN57">
        <v>-1.41</v>
      </c>
      <c r="AO57">
        <v>-1.38</v>
      </c>
      <c r="AP57">
        <v>-1.35</v>
      </c>
      <c r="AQ57">
        <v>-1.33</v>
      </c>
      <c r="AR57">
        <v>-1.31</v>
      </c>
      <c r="AS57">
        <v>-1.29</v>
      </c>
      <c r="AT57">
        <v>-1.28</v>
      </c>
      <c r="AU57">
        <v>-1.28</v>
      </c>
      <c r="AV57">
        <v>-1.29</v>
      </c>
      <c r="AW57">
        <v>-1.3</v>
      </c>
      <c r="AX57">
        <v>-1.33</v>
      </c>
      <c r="AY57">
        <v>-1.36</v>
      </c>
      <c r="AZ57">
        <v>-1.39</v>
      </c>
      <c r="BA57">
        <v>-1.43</v>
      </c>
      <c r="BB57">
        <v>-1.47</v>
      </c>
      <c r="BC57">
        <v>-1.51</v>
      </c>
      <c r="BD57">
        <v>-1.53</v>
      </c>
      <c r="BE57">
        <v>-1.54</v>
      </c>
      <c r="BF57">
        <v>-1.52</v>
      </c>
      <c r="BG57">
        <v>-1.48</v>
      </c>
      <c r="BH57">
        <v>-1.4</v>
      </c>
      <c r="BI57">
        <v>-1.28</v>
      </c>
      <c r="BJ57">
        <v>-1.1499999999999999</v>
      </c>
      <c r="BK57">
        <v>-1.02</v>
      </c>
      <c r="BL57">
        <v>-0.93</v>
      </c>
      <c r="BM57">
        <v>-0.91</v>
      </c>
      <c r="BN57">
        <v>-1.02</v>
      </c>
      <c r="BO57">
        <v>-1.27</v>
      </c>
      <c r="BP57">
        <v>-1.69</v>
      </c>
      <c r="BQ57">
        <v>-2.25</v>
      </c>
      <c r="BR57">
        <v>-2.9</v>
      </c>
      <c r="BS57">
        <v>-3.56</v>
      </c>
      <c r="BT57">
        <v>-4.16</v>
      </c>
      <c r="BU57">
        <v>-4.59</v>
      </c>
      <c r="BV57">
        <v>-4.79</v>
      </c>
      <c r="BW57">
        <v>-4.71</v>
      </c>
      <c r="BX57">
        <v>-4.34</v>
      </c>
      <c r="BY57">
        <v>-3.7</v>
      </c>
      <c r="BZ57">
        <v>-2.81</v>
      </c>
      <c r="CA57">
        <v>-1.75</v>
      </c>
      <c r="CB57">
        <v>-0.56999999999999995</v>
      </c>
      <c r="CC57">
        <v>0.64</v>
      </c>
      <c r="CD57">
        <v>1.81</v>
      </c>
      <c r="CE57">
        <v>2.85</v>
      </c>
      <c r="CF57">
        <v>3.72</v>
      </c>
      <c r="CG57">
        <v>4.3499999999999996</v>
      </c>
      <c r="CH57">
        <v>4.71</v>
      </c>
      <c r="CI57">
        <v>4.78</v>
      </c>
      <c r="CJ57">
        <v>4.58</v>
      </c>
      <c r="CK57">
        <v>4.12</v>
      </c>
      <c r="CL57">
        <v>3.45</v>
      </c>
      <c r="CM57">
        <v>2.64</v>
      </c>
      <c r="CN57">
        <v>1.78</v>
      </c>
      <c r="CO57">
        <v>0.94</v>
      </c>
      <c r="CP57">
        <v>0.19</v>
      </c>
      <c r="CQ57">
        <v>-0.41</v>
      </c>
      <c r="CR57">
        <v>-0.83</v>
      </c>
      <c r="CS57">
        <v>-1.0900000000000001</v>
      </c>
      <c r="CT57">
        <v>-1.21</v>
      </c>
      <c r="CU57">
        <v>-1.24</v>
      </c>
      <c r="CV57">
        <v>-1.24</v>
      </c>
      <c r="CW57">
        <v>-1.23</v>
      </c>
      <c r="CX57">
        <v>-1.23</v>
      </c>
      <c r="CY57">
        <v>-1.25</v>
      </c>
      <c r="CZ57">
        <v>-1.28</v>
      </c>
      <c r="DA57">
        <v>-1.31</v>
      </c>
      <c r="DB57">
        <v>-1.32</v>
      </c>
    </row>
    <row r="58" spans="1:106" x14ac:dyDescent="0.2">
      <c r="A58" s="59"/>
      <c r="B58" s="59"/>
      <c r="C58" t="s">
        <v>61</v>
      </c>
      <c r="D58">
        <v>16</v>
      </c>
      <c r="E58" t="s">
        <v>2</v>
      </c>
      <c r="F58">
        <v>6.58</v>
      </c>
      <c r="G58">
        <v>6.47</v>
      </c>
      <c r="H58">
        <v>6.32</v>
      </c>
      <c r="I58">
        <v>6.14</v>
      </c>
      <c r="J58">
        <v>5.94</v>
      </c>
      <c r="K58">
        <v>5.73</v>
      </c>
      <c r="L58">
        <v>5.51</v>
      </c>
      <c r="M58">
        <v>5.28</v>
      </c>
      <c r="N58">
        <v>5.05</v>
      </c>
      <c r="O58">
        <v>4.83</v>
      </c>
      <c r="P58">
        <v>4.6100000000000003</v>
      </c>
      <c r="Q58">
        <v>4.4000000000000004</v>
      </c>
      <c r="R58">
        <v>4.2</v>
      </c>
      <c r="S58">
        <v>3.99</v>
      </c>
      <c r="T58">
        <v>3.79</v>
      </c>
      <c r="U58">
        <v>3.58</v>
      </c>
      <c r="V58">
        <v>3.37</v>
      </c>
      <c r="W58">
        <v>3.14</v>
      </c>
      <c r="X58">
        <v>2.91</v>
      </c>
      <c r="Y58">
        <v>2.65</v>
      </c>
      <c r="Z58">
        <v>2.38</v>
      </c>
      <c r="AA58">
        <v>2.08</v>
      </c>
      <c r="AB58">
        <v>1.76</v>
      </c>
      <c r="AC58">
        <v>1.42</v>
      </c>
      <c r="AD58">
        <v>1.05</v>
      </c>
      <c r="AE58">
        <v>0.66</v>
      </c>
      <c r="AF58">
        <v>0.23</v>
      </c>
      <c r="AG58">
        <v>-0.21</v>
      </c>
      <c r="AH58">
        <v>-0.69</v>
      </c>
      <c r="AI58">
        <v>-1.19</v>
      </c>
      <c r="AJ58">
        <v>-1.71</v>
      </c>
      <c r="AK58">
        <v>-2.25</v>
      </c>
      <c r="AL58">
        <v>-2.81</v>
      </c>
      <c r="AM58">
        <v>-3.38</v>
      </c>
      <c r="AN58">
        <v>-3.96</v>
      </c>
      <c r="AO58">
        <v>-4.54</v>
      </c>
      <c r="AP58">
        <v>-5.13</v>
      </c>
      <c r="AQ58">
        <v>-5.7</v>
      </c>
      <c r="AR58">
        <v>-6.26</v>
      </c>
      <c r="AS58">
        <v>-6.79</v>
      </c>
      <c r="AT58">
        <v>-7.3</v>
      </c>
      <c r="AU58">
        <v>-7.77</v>
      </c>
      <c r="AV58">
        <v>-8.1999999999999993</v>
      </c>
      <c r="AW58">
        <v>-8.58</v>
      </c>
      <c r="AX58">
        <v>-8.91</v>
      </c>
      <c r="AY58">
        <v>-9.18</v>
      </c>
      <c r="AZ58">
        <v>-9.4</v>
      </c>
      <c r="BA58">
        <v>-9.5500000000000007</v>
      </c>
      <c r="BB58">
        <v>-9.64</v>
      </c>
      <c r="BC58">
        <v>-9.68</v>
      </c>
      <c r="BD58">
        <v>-9.66</v>
      </c>
      <c r="BE58">
        <v>-9.59</v>
      </c>
      <c r="BF58">
        <v>-9.48</v>
      </c>
      <c r="BG58">
        <v>-9.33</v>
      </c>
      <c r="BH58">
        <v>-9.15</v>
      </c>
      <c r="BI58">
        <v>-8.94</v>
      </c>
      <c r="BJ58">
        <v>-8.7200000000000006</v>
      </c>
      <c r="BK58">
        <v>-8.49</v>
      </c>
      <c r="BL58">
        <v>-8.25</v>
      </c>
      <c r="BM58">
        <v>-8.01</v>
      </c>
      <c r="BN58">
        <v>-7.77</v>
      </c>
      <c r="BO58">
        <v>-7.54</v>
      </c>
      <c r="BP58">
        <v>-7.3</v>
      </c>
      <c r="BQ58">
        <v>-7.06</v>
      </c>
      <c r="BR58">
        <v>-6.82</v>
      </c>
      <c r="BS58">
        <v>-6.57</v>
      </c>
      <c r="BT58">
        <v>-6.31</v>
      </c>
      <c r="BU58">
        <v>-6.03</v>
      </c>
      <c r="BV58">
        <v>-5.74</v>
      </c>
      <c r="BW58">
        <v>-5.43</v>
      </c>
      <c r="BX58">
        <v>-5.1100000000000003</v>
      </c>
      <c r="BY58">
        <v>-4.76</v>
      </c>
      <c r="BZ58">
        <v>-4.3899999999999997</v>
      </c>
      <c r="CA58">
        <v>-3.99</v>
      </c>
      <c r="CB58">
        <v>-3.57</v>
      </c>
      <c r="CC58">
        <v>-3.14</v>
      </c>
      <c r="CD58">
        <v>-2.67</v>
      </c>
      <c r="CE58">
        <v>-2.19</v>
      </c>
      <c r="CF58">
        <v>-1.69</v>
      </c>
      <c r="CG58">
        <v>-1.17</v>
      </c>
      <c r="CH58">
        <v>-0.63</v>
      </c>
      <c r="CI58">
        <v>-0.08</v>
      </c>
      <c r="CJ58">
        <v>0.48</v>
      </c>
      <c r="CK58">
        <v>1.05</v>
      </c>
      <c r="CL58">
        <v>1.62</v>
      </c>
      <c r="CM58">
        <v>2.2000000000000002</v>
      </c>
      <c r="CN58">
        <v>2.76</v>
      </c>
      <c r="CO58">
        <v>3.32</v>
      </c>
      <c r="CP58">
        <v>3.85</v>
      </c>
      <c r="CQ58">
        <v>4.37</v>
      </c>
      <c r="CR58">
        <v>4.8499999999999996</v>
      </c>
      <c r="CS58">
        <v>5.3</v>
      </c>
      <c r="CT58">
        <v>5.7</v>
      </c>
      <c r="CU58">
        <v>6.06</v>
      </c>
      <c r="CV58">
        <v>6.36</v>
      </c>
      <c r="CW58">
        <v>6.61</v>
      </c>
      <c r="CX58">
        <v>6.79</v>
      </c>
      <c r="CY58">
        <v>6.92</v>
      </c>
      <c r="CZ58">
        <v>6.98</v>
      </c>
      <c r="DA58">
        <v>6.98</v>
      </c>
      <c r="DB58">
        <v>6.92</v>
      </c>
    </row>
    <row r="59" spans="1:106" x14ac:dyDescent="0.2">
      <c r="A59" s="59"/>
      <c r="B59" s="59"/>
      <c r="C59" t="s">
        <v>62</v>
      </c>
      <c r="D59">
        <v>16</v>
      </c>
      <c r="E59" t="s">
        <v>2</v>
      </c>
      <c r="F59">
        <v>-6.81</v>
      </c>
      <c r="G59">
        <v>-6.07</v>
      </c>
      <c r="H59">
        <v>-5.33</v>
      </c>
      <c r="I59">
        <v>-4.57</v>
      </c>
      <c r="J59">
        <v>-3.79</v>
      </c>
      <c r="K59">
        <v>-2.99</v>
      </c>
      <c r="L59">
        <v>-2.19</v>
      </c>
      <c r="M59">
        <v>-1.42</v>
      </c>
      <c r="N59">
        <v>-0.73</v>
      </c>
      <c r="O59">
        <v>-0.14000000000000001</v>
      </c>
      <c r="P59">
        <v>0.3</v>
      </c>
      <c r="Q59">
        <v>0.61</v>
      </c>
      <c r="R59">
        <v>0.79</v>
      </c>
      <c r="S59">
        <v>0.88</v>
      </c>
      <c r="T59">
        <v>0.9</v>
      </c>
      <c r="U59">
        <v>0.89</v>
      </c>
      <c r="V59">
        <v>0.89</v>
      </c>
      <c r="W59">
        <v>0.9</v>
      </c>
      <c r="X59">
        <v>0.94</v>
      </c>
      <c r="Y59">
        <v>1</v>
      </c>
      <c r="Z59">
        <v>1.07</v>
      </c>
      <c r="AA59">
        <v>1.1599999999999999</v>
      </c>
      <c r="AB59">
        <v>1.26</v>
      </c>
      <c r="AC59">
        <v>1.38</v>
      </c>
      <c r="AD59">
        <v>1.52</v>
      </c>
      <c r="AE59">
        <v>1.68</v>
      </c>
      <c r="AF59">
        <v>1.88</v>
      </c>
      <c r="AG59">
        <v>2.1</v>
      </c>
      <c r="AH59">
        <v>2.36</v>
      </c>
      <c r="AI59">
        <v>2.64</v>
      </c>
      <c r="AJ59">
        <v>2.93</v>
      </c>
      <c r="AK59">
        <v>3.23</v>
      </c>
      <c r="AL59">
        <v>3.51</v>
      </c>
      <c r="AM59">
        <v>3.78</v>
      </c>
      <c r="AN59">
        <v>4.01</v>
      </c>
      <c r="AO59">
        <v>4.21</v>
      </c>
      <c r="AP59">
        <v>4.38</v>
      </c>
      <c r="AQ59">
        <v>4.51</v>
      </c>
      <c r="AR59">
        <v>4.5999999999999996</v>
      </c>
      <c r="AS59">
        <v>4.66</v>
      </c>
      <c r="AT59">
        <v>4.6900000000000004</v>
      </c>
      <c r="AU59">
        <v>4.68</v>
      </c>
      <c r="AV59">
        <v>4.6399999999999997</v>
      </c>
      <c r="AW59">
        <v>4.57</v>
      </c>
      <c r="AX59">
        <v>4.45</v>
      </c>
      <c r="AY59">
        <v>4.29</v>
      </c>
      <c r="AZ59">
        <v>4.08</v>
      </c>
      <c r="BA59">
        <v>3.82</v>
      </c>
      <c r="BB59">
        <v>3.53</v>
      </c>
      <c r="BC59">
        <v>3.2</v>
      </c>
      <c r="BD59">
        <v>2.87</v>
      </c>
      <c r="BE59">
        <v>2.5499999999999998</v>
      </c>
      <c r="BF59">
        <v>2.25</v>
      </c>
      <c r="BG59">
        <v>2.0099999999999998</v>
      </c>
      <c r="BH59">
        <v>1.83</v>
      </c>
      <c r="BI59">
        <v>1.71</v>
      </c>
      <c r="BJ59">
        <v>1.64</v>
      </c>
      <c r="BK59">
        <v>1.58</v>
      </c>
      <c r="BL59">
        <v>1.5</v>
      </c>
      <c r="BM59">
        <v>1.35</v>
      </c>
      <c r="BN59">
        <v>1.1100000000000001</v>
      </c>
      <c r="BO59">
        <v>0.75</v>
      </c>
      <c r="BP59">
        <v>0.26</v>
      </c>
      <c r="BQ59">
        <v>-0.33</v>
      </c>
      <c r="BR59">
        <v>-0.97</v>
      </c>
      <c r="BS59">
        <v>-1.61</v>
      </c>
      <c r="BT59">
        <v>-2.1800000000000002</v>
      </c>
      <c r="BU59">
        <v>-2.6</v>
      </c>
      <c r="BV59">
        <v>-2.82</v>
      </c>
      <c r="BW59">
        <v>-2.82</v>
      </c>
      <c r="BX59">
        <v>-2.58</v>
      </c>
      <c r="BY59">
        <v>-2.1</v>
      </c>
      <c r="BZ59">
        <v>-1.43</v>
      </c>
      <c r="CA59">
        <v>-0.61</v>
      </c>
      <c r="CB59">
        <v>0.3</v>
      </c>
      <c r="CC59">
        <v>1.24</v>
      </c>
      <c r="CD59">
        <v>2.15</v>
      </c>
      <c r="CE59">
        <v>2.96</v>
      </c>
      <c r="CF59">
        <v>3.62</v>
      </c>
      <c r="CG59">
        <v>4.08</v>
      </c>
      <c r="CH59">
        <v>4.3</v>
      </c>
      <c r="CI59">
        <v>4.2699999999999996</v>
      </c>
      <c r="CJ59">
        <v>3.95</v>
      </c>
      <c r="CK59">
        <v>3.36</v>
      </c>
      <c r="CL59">
        <v>2.4700000000000002</v>
      </c>
      <c r="CM59">
        <v>1.31</v>
      </c>
      <c r="CN59">
        <v>-4.8000000000000001E-2</v>
      </c>
      <c r="CO59">
        <v>-1.56</v>
      </c>
      <c r="CP59">
        <v>-3.16</v>
      </c>
      <c r="CQ59">
        <v>-4.74</v>
      </c>
      <c r="CR59">
        <v>-6.21</v>
      </c>
      <c r="CS59">
        <v>-7.49</v>
      </c>
      <c r="CT59">
        <v>-8.5</v>
      </c>
      <c r="CU59">
        <v>-9.1999999999999993</v>
      </c>
      <c r="CV59">
        <v>-9.61</v>
      </c>
      <c r="CW59">
        <v>-9.7100000000000009</v>
      </c>
      <c r="CX59">
        <v>-9.56</v>
      </c>
      <c r="CY59">
        <v>-9.1999999999999993</v>
      </c>
      <c r="CZ59">
        <v>-8.68</v>
      </c>
      <c r="DA59">
        <v>-8.0500000000000007</v>
      </c>
      <c r="DB59">
        <v>-7.33</v>
      </c>
    </row>
    <row r="60" spans="1:106" x14ac:dyDescent="0.2">
      <c r="A60" s="59"/>
      <c r="B60" s="59"/>
      <c r="C60" t="s">
        <v>63</v>
      </c>
      <c r="D60">
        <v>16</v>
      </c>
      <c r="E60" t="s">
        <v>2</v>
      </c>
      <c r="F60">
        <v>0.8</v>
      </c>
      <c r="G60">
        <v>0.95</v>
      </c>
      <c r="H60">
        <v>1.48</v>
      </c>
      <c r="I60">
        <v>2.36</v>
      </c>
      <c r="J60">
        <v>3.52</v>
      </c>
      <c r="K60">
        <v>4.84</v>
      </c>
      <c r="L60">
        <v>6.15</v>
      </c>
      <c r="M60">
        <v>7.32</v>
      </c>
      <c r="N60">
        <v>8.23</v>
      </c>
      <c r="O60">
        <v>8.8000000000000007</v>
      </c>
      <c r="P60">
        <v>9.0399999999999991</v>
      </c>
      <c r="Q60">
        <v>8.9600000000000009</v>
      </c>
      <c r="R60">
        <v>8.6199999999999992</v>
      </c>
      <c r="S60">
        <v>8.11</v>
      </c>
      <c r="T60">
        <v>7.51</v>
      </c>
      <c r="U60">
        <v>6.9</v>
      </c>
      <c r="V60">
        <v>6.35</v>
      </c>
      <c r="W60">
        <v>5.89</v>
      </c>
      <c r="X60">
        <v>5.56</v>
      </c>
      <c r="Y60">
        <v>5.35</v>
      </c>
      <c r="Z60">
        <v>5.25</v>
      </c>
      <c r="AA60">
        <v>5.24</v>
      </c>
      <c r="AB60">
        <v>5.29</v>
      </c>
      <c r="AC60">
        <v>5.35</v>
      </c>
      <c r="AD60">
        <v>5.41</v>
      </c>
      <c r="AE60">
        <v>5.46</v>
      </c>
      <c r="AF60">
        <v>5.48</v>
      </c>
      <c r="AG60">
        <v>5.46</v>
      </c>
      <c r="AH60">
        <v>5.41</v>
      </c>
      <c r="AI60">
        <v>5.32</v>
      </c>
      <c r="AJ60">
        <v>5.21</v>
      </c>
      <c r="AK60">
        <v>5.07</v>
      </c>
      <c r="AL60">
        <v>4.9400000000000004</v>
      </c>
      <c r="AM60">
        <v>4.8</v>
      </c>
      <c r="AN60">
        <v>4.68</v>
      </c>
      <c r="AO60">
        <v>4.59</v>
      </c>
      <c r="AP60">
        <v>4.54</v>
      </c>
      <c r="AQ60">
        <v>4.54</v>
      </c>
      <c r="AR60">
        <v>4.62</v>
      </c>
      <c r="AS60">
        <v>4.76</v>
      </c>
      <c r="AT60">
        <v>4.99</v>
      </c>
      <c r="AU60">
        <v>5.29</v>
      </c>
      <c r="AV60">
        <v>5.68</v>
      </c>
      <c r="AW60">
        <v>6.12</v>
      </c>
      <c r="AX60">
        <v>6.59</v>
      </c>
      <c r="AY60">
        <v>7.06</v>
      </c>
      <c r="AZ60">
        <v>7.49</v>
      </c>
      <c r="BA60">
        <v>7.83</v>
      </c>
      <c r="BB60">
        <v>8.0399999999999991</v>
      </c>
      <c r="BC60">
        <v>8.1</v>
      </c>
      <c r="BD60">
        <v>7.98</v>
      </c>
      <c r="BE60">
        <v>7.68</v>
      </c>
      <c r="BF60">
        <v>7.24</v>
      </c>
      <c r="BG60">
        <v>6.73</v>
      </c>
      <c r="BH60">
        <v>6.23</v>
      </c>
      <c r="BI60">
        <v>5.84</v>
      </c>
      <c r="BJ60">
        <v>5.66</v>
      </c>
      <c r="BK60">
        <v>5.79</v>
      </c>
      <c r="BL60">
        <v>6.27</v>
      </c>
      <c r="BM60">
        <v>7.14</v>
      </c>
      <c r="BN60">
        <v>8.34</v>
      </c>
      <c r="BO60">
        <v>9.76</v>
      </c>
      <c r="BP60">
        <v>11.3</v>
      </c>
      <c r="BQ60">
        <v>12.7</v>
      </c>
      <c r="BR60">
        <v>13.9</v>
      </c>
      <c r="BS60">
        <v>14.8</v>
      </c>
      <c r="BT60">
        <v>15.4</v>
      </c>
      <c r="BU60">
        <v>15.6</v>
      </c>
      <c r="BV60">
        <v>15.4</v>
      </c>
      <c r="BW60">
        <v>15</v>
      </c>
      <c r="BX60">
        <v>14.2</v>
      </c>
      <c r="BY60">
        <v>13.3</v>
      </c>
      <c r="BZ60">
        <v>12.3</v>
      </c>
      <c r="CA60">
        <v>11.1</v>
      </c>
      <c r="CB60">
        <v>9.91</v>
      </c>
      <c r="CC60">
        <v>8.6999999999999993</v>
      </c>
      <c r="CD60">
        <v>7.49</v>
      </c>
      <c r="CE60">
        <v>6.33</v>
      </c>
      <c r="CF60">
        <v>5.23</v>
      </c>
      <c r="CG60">
        <v>4.2</v>
      </c>
      <c r="CH60">
        <v>3.26</v>
      </c>
      <c r="CI60">
        <v>2.4300000000000002</v>
      </c>
      <c r="CJ60">
        <v>1.73</v>
      </c>
      <c r="CK60">
        <v>1.1599999999999999</v>
      </c>
      <c r="CL60">
        <v>0.76</v>
      </c>
      <c r="CM60">
        <v>0.53</v>
      </c>
      <c r="CN60">
        <v>0.47</v>
      </c>
      <c r="CO60">
        <v>0.57999999999999996</v>
      </c>
      <c r="CP60">
        <v>0.81</v>
      </c>
      <c r="CQ60">
        <v>1.1200000000000001</v>
      </c>
      <c r="CR60">
        <v>1.44</v>
      </c>
      <c r="CS60">
        <v>1.72</v>
      </c>
      <c r="CT60">
        <v>1.9</v>
      </c>
      <c r="CU60">
        <v>1.93</v>
      </c>
      <c r="CV60">
        <v>1.83</v>
      </c>
      <c r="CW60">
        <v>1.57</v>
      </c>
      <c r="CX60">
        <v>1.23</v>
      </c>
      <c r="CY60">
        <v>0.85</v>
      </c>
      <c r="CZ60">
        <v>0.5</v>
      </c>
      <c r="DA60">
        <v>0.25</v>
      </c>
      <c r="DB60">
        <v>0.17</v>
      </c>
    </row>
    <row r="61" spans="1:106" x14ac:dyDescent="0.2">
      <c r="A61" s="59"/>
      <c r="B61" s="59"/>
      <c r="C61" t="s">
        <v>64</v>
      </c>
      <c r="D61">
        <v>16</v>
      </c>
      <c r="E61" t="s">
        <v>2</v>
      </c>
      <c r="F61">
        <v>9.18</v>
      </c>
      <c r="G61">
        <v>8.43</v>
      </c>
      <c r="H61">
        <v>7.39</v>
      </c>
      <c r="I61">
        <v>6.08</v>
      </c>
      <c r="J61">
        <v>4.5199999999999996</v>
      </c>
      <c r="K61">
        <v>2.82</v>
      </c>
      <c r="L61">
        <v>1.1100000000000001</v>
      </c>
      <c r="M61">
        <v>-0.49</v>
      </c>
      <c r="N61">
        <v>-1.82</v>
      </c>
      <c r="O61">
        <v>-2.78</v>
      </c>
      <c r="P61">
        <v>-3.34</v>
      </c>
      <c r="Q61">
        <v>-3.49</v>
      </c>
      <c r="R61">
        <v>-3.28</v>
      </c>
      <c r="S61">
        <v>-2.76</v>
      </c>
      <c r="T61">
        <v>-2.06</v>
      </c>
      <c r="U61">
        <v>-1.27</v>
      </c>
      <c r="V61">
        <v>-0.47</v>
      </c>
      <c r="W61">
        <v>0.28000000000000003</v>
      </c>
      <c r="X61">
        <v>0.92</v>
      </c>
      <c r="Y61">
        <v>1.46</v>
      </c>
      <c r="Z61">
        <v>1.9</v>
      </c>
      <c r="AA61">
        <v>2.25</v>
      </c>
      <c r="AB61">
        <v>2.54</v>
      </c>
      <c r="AC61">
        <v>2.79</v>
      </c>
      <c r="AD61">
        <v>3.01</v>
      </c>
      <c r="AE61">
        <v>3.21</v>
      </c>
      <c r="AF61">
        <v>3.4</v>
      </c>
      <c r="AG61">
        <v>3.58</v>
      </c>
      <c r="AH61">
        <v>3.75</v>
      </c>
      <c r="AI61">
        <v>3.92</v>
      </c>
      <c r="AJ61">
        <v>4.09</v>
      </c>
      <c r="AK61">
        <v>4.26</v>
      </c>
      <c r="AL61">
        <v>4.43</v>
      </c>
      <c r="AM61">
        <v>4.62</v>
      </c>
      <c r="AN61">
        <v>4.82</v>
      </c>
      <c r="AO61">
        <v>5.03</v>
      </c>
      <c r="AP61">
        <v>5.25</v>
      </c>
      <c r="AQ61">
        <v>5.47</v>
      </c>
      <c r="AR61">
        <v>5.68</v>
      </c>
      <c r="AS61">
        <v>5.88</v>
      </c>
      <c r="AT61">
        <v>6.06</v>
      </c>
      <c r="AU61">
        <v>6.2</v>
      </c>
      <c r="AV61">
        <v>6.33</v>
      </c>
      <c r="AW61">
        <v>6.44</v>
      </c>
      <c r="AX61">
        <v>6.57</v>
      </c>
      <c r="AY61">
        <v>6.75</v>
      </c>
      <c r="AZ61">
        <v>7</v>
      </c>
      <c r="BA61">
        <v>7.37</v>
      </c>
      <c r="BB61">
        <v>7.9</v>
      </c>
      <c r="BC61">
        <v>8.58</v>
      </c>
      <c r="BD61">
        <v>9.44</v>
      </c>
      <c r="BE61">
        <v>10.4</v>
      </c>
      <c r="BF61">
        <v>11.5</v>
      </c>
      <c r="BG61">
        <v>12.6</v>
      </c>
      <c r="BH61">
        <v>13.5</v>
      </c>
      <c r="BI61">
        <v>14.2</v>
      </c>
      <c r="BJ61">
        <v>14.5</v>
      </c>
      <c r="BK61">
        <v>14.4</v>
      </c>
      <c r="BL61">
        <v>13.8</v>
      </c>
      <c r="BM61">
        <v>12.8</v>
      </c>
      <c r="BN61">
        <v>11.4</v>
      </c>
      <c r="BO61">
        <v>9.86</v>
      </c>
      <c r="BP61">
        <v>8.1300000000000008</v>
      </c>
      <c r="BQ61">
        <v>6.39</v>
      </c>
      <c r="BR61">
        <v>4.74</v>
      </c>
      <c r="BS61">
        <v>3.24</v>
      </c>
      <c r="BT61">
        <v>1.98</v>
      </c>
      <c r="BU61">
        <v>1</v>
      </c>
      <c r="BV61">
        <v>0.28999999999999998</v>
      </c>
      <c r="BW61">
        <v>-0.18</v>
      </c>
      <c r="BX61">
        <v>-0.42</v>
      </c>
      <c r="BY61">
        <v>-0.51</v>
      </c>
      <c r="BZ61">
        <v>-0.49</v>
      </c>
      <c r="CA61">
        <v>-0.43</v>
      </c>
      <c r="CB61">
        <v>-0.38</v>
      </c>
      <c r="CC61">
        <v>-0.37</v>
      </c>
      <c r="CD61">
        <v>-0.42</v>
      </c>
      <c r="CE61">
        <v>-0.53</v>
      </c>
      <c r="CF61">
        <v>-0.68</v>
      </c>
      <c r="CG61">
        <v>-0.84</v>
      </c>
      <c r="CH61">
        <v>-0.96</v>
      </c>
      <c r="CI61">
        <v>-0.99</v>
      </c>
      <c r="CJ61">
        <v>-0.89</v>
      </c>
      <c r="CK61">
        <v>-0.62</v>
      </c>
      <c r="CL61">
        <v>-0.13</v>
      </c>
      <c r="CM61">
        <v>0.55000000000000004</v>
      </c>
      <c r="CN61">
        <v>1.41</v>
      </c>
      <c r="CO61">
        <v>2.42</v>
      </c>
      <c r="CP61">
        <v>3.53</v>
      </c>
      <c r="CQ61">
        <v>4.68</v>
      </c>
      <c r="CR61">
        <v>5.8</v>
      </c>
      <c r="CS61">
        <v>6.82</v>
      </c>
      <c r="CT61">
        <v>7.7</v>
      </c>
      <c r="CU61">
        <v>8.39</v>
      </c>
      <c r="CV61">
        <v>8.9</v>
      </c>
      <c r="CW61">
        <v>9.24</v>
      </c>
      <c r="CX61">
        <v>9.39</v>
      </c>
      <c r="CY61">
        <v>9.3699999999999992</v>
      </c>
      <c r="CZ61">
        <v>9.18</v>
      </c>
      <c r="DA61">
        <v>8.8000000000000007</v>
      </c>
      <c r="DB61">
        <v>8.2100000000000009</v>
      </c>
    </row>
    <row r="62" spans="1:106" x14ac:dyDescent="0.2">
      <c r="A62" s="59"/>
      <c r="B62" s="59"/>
      <c r="C62" t="s">
        <v>65</v>
      </c>
      <c r="D62">
        <v>16</v>
      </c>
      <c r="E62" t="s">
        <v>2</v>
      </c>
      <c r="F62">
        <v>-6.74</v>
      </c>
      <c r="G62">
        <v>-6.46</v>
      </c>
      <c r="H62">
        <v>-6.09</v>
      </c>
      <c r="I62">
        <v>-5.64</v>
      </c>
      <c r="J62">
        <v>-5.16</v>
      </c>
      <c r="K62">
        <v>-4.67</v>
      </c>
      <c r="L62">
        <v>-4.22</v>
      </c>
      <c r="M62">
        <v>-3.85</v>
      </c>
      <c r="N62">
        <v>-3.59</v>
      </c>
      <c r="O62">
        <v>-3.43</v>
      </c>
      <c r="P62">
        <v>-3.38</v>
      </c>
      <c r="Q62">
        <v>-3.41</v>
      </c>
      <c r="R62">
        <v>-3.49</v>
      </c>
      <c r="S62">
        <v>-3.6</v>
      </c>
      <c r="T62">
        <v>-3.72</v>
      </c>
      <c r="U62">
        <v>-3.82</v>
      </c>
      <c r="V62">
        <v>-3.91</v>
      </c>
      <c r="W62">
        <v>-3.98</v>
      </c>
      <c r="X62">
        <v>-4.04</v>
      </c>
      <c r="Y62">
        <v>-4.09</v>
      </c>
      <c r="Z62">
        <v>-4.1500000000000004</v>
      </c>
      <c r="AA62">
        <v>-4.22</v>
      </c>
      <c r="AB62">
        <v>-4.3</v>
      </c>
      <c r="AC62">
        <v>-4.4000000000000004</v>
      </c>
      <c r="AD62">
        <v>-4.5199999999999996</v>
      </c>
      <c r="AE62">
        <v>-4.66</v>
      </c>
      <c r="AF62">
        <v>-4.83</v>
      </c>
      <c r="AG62">
        <v>-5.0199999999999996</v>
      </c>
      <c r="AH62">
        <v>-5.23</v>
      </c>
      <c r="AI62">
        <v>-5.46</v>
      </c>
      <c r="AJ62">
        <v>-5.72</v>
      </c>
      <c r="AK62">
        <v>-5.99</v>
      </c>
      <c r="AL62">
        <v>-6.28</v>
      </c>
      <c r="AM62">
        <v>-6.57</v>
      </c>
      <c r="AN62">
        <v>-6.86</v>
      </c>
      <c r="AO62">
        <v>-7.13</v>
      </c>
      <c r="AP62">
        <v>-7.38</v>
      </c>
      <c r="AQ62">
        <v>-7.6</v>
      </c>
      <c r="AR62">
        <v>-7.77</v>
      </c>
      <c r="AS62">
        <v>-7.88</v>
      </c>
      <c r="AT62">
        <v>-7.92</v>
      </c>
      <c r="AU62">
        <v>-7.9</v>
      </c>
      <c r="AV62">
        <v>-7.81</v>
      </c>
      <c r="AW62">
        <v>-7.64</v>
      </c>
      <c r="AX62">
        <v>-7.4</v>
      </c>
      <c r="AY62">
        <v>-7.1</v>
      </c>
      <c r="AZ62">
        <v>-6.74</v>
      </c>
      <c r="BA62">
        <v>-6.33</v>
      </c>
      <c r="BB62">
        <v>-5.87</v>
      </c>
      <c r="BC62">
        <v>-5.36</v>
      </c>
      <c r="BD62">
        <v>-4.82</v>
      </c>
      <c r="BE62">
        <v>-4.25</v>
      </c>
      <c r="BF62">
        <v>-3.66</v>
      </c>
      <c r="BG62">
        <v>-3.06</v>
      </c>
      <c r="BH62">
        <v>-2.48</v>
      </c>
      <c r="BI62">
        <v>-1.96</v>
      </c>
      <c r="BJ62">
        <v>-1.53</v>
      </c>
      <c r="BK62">
        <v>-1.24</v>
      </c>
      <c r="BL62">
        <v>-1.1100000000000001</v>
      </c>
      <c r="BM62">
        <v>-1.19</v>
      </c>
      <c r="BN62">
        <v>-1.49</v>
      </c>
      <c r="BO62">
        <v>-2</v>
      </c>
      <c r="BP62">
        <v>-2.7</v>
      </c>
      <c r="BQ62">
        <v>-3.55</v>
      </c>
      <c r="BR62">
        <v>-4.51</v>
      </c>
      <c r="BS62">
        <v>-5.52</v>
      </c>
      <c r="BT62">
        <v>-6.54</v>
      </c>
      <c r="BU62">
        <v>-7.5</v>
      </c>
      <c r="BV62">
        <v>-8.3800000000000008</v>
      </c>
      <c r="BW62">
        <v>-9.16</v>
      </c>
      <c r="BX62">
        <v>-9.85</v>
      </c>
      <c r="BY62">
        <v>-10.4</v>
      </c>
      <c r="BZ62">
        <v>-11</v>
      </c>
      <c r="CA62">
        <v>-11.4</v>
      </c>
      <c r="CB62">
        <v>-11.8</v>
      </c>
      <c r="CC62">
        <v>-12.2</v>
      </c>
      <c r="CD62">
        <v>-12.6</v>
      </c>
      <c r="CE62">
        <v>-12.9</v>
      </c>
      <c r="CF62">
        <v>-13.2</v>
      </c>
      <c r="CG62">
        <v>-13.5</v>
      </c>
      <c r="CH62">
        <v>-13.8</v>
      </c>
      <c r="CI62">
        <v>-13.9</v>
      </c>
      <c r="CJ62">
        <v>-14</v>
      </c>
      <c r="CK62">
        <v>-14</v>
      </c>
      <c r="CL62">
        <v>-13.9</v>
      </c>
      <c r="CM62">
        <v>-13.7</v>
      </c>
      <c r="CN62">
        <v>-13.5</v>
      </c>
      <c r="CO62">
        <v>-13.1</v>
      </c>
      <c r="CP62">
        <v>-12.6</v>
      </c>
      <c r="CQ62">
        <v>-12.1</v>
      </c>
      <c r="CR62">
        <v>-11.6</v>
      </c>
      <c r="CS62">
        <v>-11.1</v>
      </c>
      <c r="CT62">
        <v>-10.6</v>
      </c>
      <c r="CU62">
        <v>-10.199999999999999</v>
      </c>
      <c r="CV62">
        <v>-9.9</v>
      </c>
      <c r="CW62">
        <v>-9.64</v>
      </c>
      <c r="CX62">
        <v>-9.44</v>
      </c>
      <c r="CY62">
        <v>-9.2899999999999991</v>
      </c>
      <c r="CZ62">
        <v>-9.16</v>
      </c>
      <c r="DA62">
        <v>-9.02</v>
      </c>
      <c r="DB62">
        <v>-8.84</v>
      </c>
    </row>
    <row r="63" spans="1:106" x14ac:dyDescent="0.2">
      <c r="A63" s="18"/>
      <c r="B63" s="18"/>
    </row>
    <row r="64" spans="1:106" x14ac:dyDescent="0.2">
      <c r="A64" s="59">
        <v>3</v>
      </c>
      <c r="B64" s="59" t="s">
        <v>67</v>
      </c>
      <c r="C64" t="s">
        <v>54</v>
      </c>
      <c r="D64">
        <v>12</v>
      </c>
      <c r="E64" t="s">
        <v>2</v>
      </c>
      <c r="F64">
        <v>10.1</v>
      </c>
      <c r="G64">
        <v>10.1</v>
      </c>
      <c r="H64">
        <v>10</v>
      </c>
      <c r="I64">
        <v>9.99</v>
      </c>
      <c r="J64">
        <v>9.92</v>
      </c>
      <c r="K64">
        <v>9.84</v>
      </c>
      <c r="L64">
        <v>9.76</v>
      </c>
      <c r="M64">
        <v>9.68</v>
      </c>
      <c r="N64">
        <v>9.59</v>
      </c>
      <c r="O64">
        <v>9.51</v>
      </c>
      <c r="P64">
        <v>9.44</v>
      </c>
      <c r="Q64">
        <v>9.3800000000000008</v>
      </c>
      <c r="R64">
        <v>9.33</v>
      </c>
      <c r="S64">
        <v>9.3000000000000007</v>
      </c>
      <c r="T64">
        <v>9.2899999999999991</v>
      </c>
      <c r="U64">
        <v>9.2899999999999991</v>
      </c>
      <c r="V64">
        <v>9.31</v>
      </c>
      <c r="W64">
        <v>9.35</v>
      </c>
      <c r="X64">
        <v>9.41</v>
      </c>
      <c r="Y64">
        <v>9.48</v>
      </c>
      <c r="Z64">
        <v>9.56</v>
      </c>
      <c r="AA64">
        <v>9.64</v>
      </c>
      <c r="AB64">
        <v>9.7200000000000006</v>
      </c>
      <c r="AC64">
        <v>9.81</v>
      </c>
      <c r="AD64">
        <v>9.89</v>
      </c>
      <c r="AE64">
        <v>9.9600000000000009</v>
      </c>
      <c r="AF64">
        <v>10</v>
      </c>
      <c r="AG64">
        <v>10.1</v>
      </c>
      <c r="AH64">
        <v>10.1</v>
      </c>
      <c r="AI64">
        <v>10.1</v>
      </c>
      <c r="AJ64">
        <v>10.199999999999999</v>
      </c>
      <c r="AK64">
        <v>10.199999999999999</v>
      </c>
      <c r="AL64">
        <v>10.199999999999999</v>
      </c>
      <c r="AM64">
        <v>10.199999999999999</v>
      </c>
      <c r="AN64">
        <v>10.199999999999999</v>
      </c>
      <c r="AO64">
        <v>10.199999999999999</v>
      </c>
      <c r="AP64">
        <v>10.199999999999999</v>
      </c>
      <c r="AQ64">
        <v>10.199999999999999</v>
      </c>
      <c r="AR64">
        <v>10.199999999999999</v>
      </c>
      <c r="AS64">
        <v>10.199999999999999</v>
      </c>
      <c r="AT64">
        <v>10.199999999999999</v>
      </c>
      <c r="AU64">
        <v>10.199999999999999</v>
      </c>
      <c r="AV64">
        <v>10.3</v>
      </c>
      <c r="AW64">
        <v>10.3</v>
      </c>
      <c r="AX64">
        <v>10.3</v>
      </c>
      <c r="AY64">
        <v>10.3</v>
      </c>
      <c r="AZ64">
        <v>10.3</v>
      </c>
      <c r="BA64">
        <v>10.3</v>
      </c>
      <c r="BB64">
        <v>10.3</v>
      </c>
      <c r="BC64">
        <v>10.3</v>
      </c>
      <c r="BD64">
        <v>10.199999999999999</v>
      </c>
      <c r="BE64">
        <v>10.199999999999999</v>
      </c>
      <c r="BF64">
        <v>10.1</v>
      </c>
      <c r="BG64">
        <v>10</v>
      </c>
      <c r="BH64">
        <v>9.93</v>
      </c>
      <c r="BI64">
        <v>9.82</v>
      </c>
      <c r="BJ64">
        <v>9.7100000000000009</v>
      </c>
      <c r="BK64">
        <v>9.59</v>
      </c>
      <c r="BL64">
        <v>9.48</v>
      </c>
      <c r="BM64">
        <v>9.3800000000000008</v>
      </c>
      <c r="BN64">
        <v>9.2799999999999994</v>
      </c>
      <c r="BO64">
        <v>9.1999999999999993</v>
      </c>
      <c r="BP64">
        <v>9.1300000000000008</v>
      </c>
      <c r="BQ64">
        <v>9.08</v>
      </c>
      <c r="BR64">
        <v>9.0500000000000007</v>
      </c>
      <c r="BS64">
        <v>9.0399999999999991</v>
      </c>
      <c r="BT64">
        <v>9.0500000000000007</v>
      </c>
      <c r="BU64">
        <v>9.08</v>
      </c>
      <c r="BV64">
        <v>9.1199999999999992</v>
      </c>
      <c r="BW64">
        <v>9.17</v>
      </c>
      <c r="BX64">
        <v>9.23</v>
      </c>
      <c r="BY64">
        <v>9.3000000000000007</v>
      </c>
      <c r="BZ64">
        <v>9.36</v>
      </c>
      <c r="CA64">
        <v>9.43</v>
      </c>
      <c r="CB64">
        <v>9.49</v>
      </c>
      <c r="CC64">
        <v>9.5399999999999991</v>
      </c>
      <c r="CD64">
        <v>9.59</v>
      </c>
      <c r="CE64">
        <v>9.6300000000000008</v>
      </c>
      <c r="CF64">
        <v>9.67</v>
      </c>
      <c r="CG64">
        <v>9.69</v>
      </c>
      <c r="CH64">
        <v>9.7200000000000006</v>
      </c>
      <c r="CI64">
        <v>9.74</v>
      </c>
      <c r="CJ64">
        <v>9.76</v>
      </c>
      <c r="CK64">
        <v>9.7799999999999994</v>
      </c>
      <c r="CL64">
        <v>9.81</v>
      </c>
      <c r="CM64">
        <v>9.83</v>
      </c>
      <c r="CN64">
        <v>9.8699999999999992</v>
      </c>
      <c r="CO64">
        <v>9.9</v>
      </c>
      <c r="CP64">
        <v>9.94</v>
      </c>
      <c r="CQ64">
        <v>9.99</v>
      </c>
      <c r="CR64">
        <v>10</v>
      </c>
      <c r="CS64">
        <v>10.1</v>
      </c>
      <c r="CT64">
        <v>10.1</v>
      </c>
      <c r="CU64">
        <v>10.199999999999999</v>
      </c>
      <c r="CV64">
        <v>10.199999999999999</v>
      </c>
      <c r="CW64">
        <v>10.199999999999999</v>
      </c>
      <c r="CX64">
        <v>10.3</v>
      </c>
      <c r="CY64">
        <v>10.3</v>
      </c>
      <c r="CZ64">
        <v>10.3</v>
      </c>
      <c r="DA64">
        <v>10.3</v>
      </c>
      <c r="DB64">
        <v>10.3</v>
      </c>
    </row>
    <row r="65" spans="1:106" x14ac:dyDescent="0.2">
      <c r="A65" s="59"/>
      <c r="B65" s="59"/>
      <c r="C65" t="s">
        <v>55</v>
      </c>
      <c r="D65">
        <v>12</v>
      </c>
      <c r="E65" t="s">
        <v>2</v>
      </c>
      <c r="F65">
        <v>30.2</v>
      </c>
      <c r="G65">
        <v>30.1</v>
      </c>
      <c r="H65">
        <v>30</v>
      </c>
      <c r="I65">
        <v>29.8</v>
      </c>
      <c r="J65">
        <v>29.6</v>
      </c>
      <c r="K65">
        <v>29.3</v>
      </c>
      <c r="L65">
        <v>28.9</v>
      </c>
      <c r="M65">
        <v>28.4</v>
      </c>
      <c r="N65">
        <v>27.8</v>
      </c>
      <c r="O65">
        <v>27.1</v>
      </c>
      <c r="P65">
        <v>26.3</v>
      </c>
      <c r="Q65">
        <v>25.5</v>
      </c>
      <c r="R65">
        <v>24.6</v>
      </c>
      <c r="S65">
        <v>23.6</v>
      </c>
      <c r="T65">
        <v>22.6</v>
      </c>
      <c r="U65">
        <v>21.6</v>
      </c>
      <c r="V65">
        <v>20.5</v>
      </c>
      <c r="W65">
        <v>19.399999999999999</v>
      </c>
      <c r="X65">
        <v>18.2</v>
      </c>
      <c r="Y65">
        <v>17.100000000000001</v>
      </c>
      <c r="Z65">
        <v>15.9</v>
      </c>
      <c r="AA65">
        <v>14.8</v>
      </c>
      <c r="AB65">
        <v>13.6</v>
      </c>
      <c r="AC65">
        <v>12.5</v>
      </c>
      <c r="AD65">
        <v>11.4</v>
      </c>
      <c r="AE65">
        <v>10.3</v>
      </c>
      <c r="AF65">
        <v>9.2100000000000009</v>
      </c>
      <c r="AG65">
        <v>8.1300000000000008</v>
      </c>
      <c r="AH65">
        <v>7.06</v>
      </c>
      <c r="AI65">
        <v>5.99</v>
      </c>
      <c r="AJ65">
        <v>4.92</v>
      </c>
      <c r="AK65">
        <v>3.86</v>
      </c>
      <c r="AL65">
        <v>2.81</v>
      </c>
      <c r="AM65">
        <v>1.77</v>
      </c>
      <c r="AN65">
        <v>0.74</v>
      </c>
      <c r="AO65">
        <v>-0.27</v>
      </c>
      <c r="AP65">
        <v>-1.25</v>
      </c>
      <c r="AQ65">
        <v>-2.2200000000000002</v>
      </c>
      <c r="AR65">
        <v>-3.15</v>
      </c>
      <c r="AS65">
        <v>-4.05</v>
      </c>
      <c r="AT65">
        <v>-4.92</v>
      </c>
      <c r="AU65">
        <v>-5.74</v>
      </c>
      <c r="AV65">
        <v>-6.51</v>
      </c>
      <c r="AW65">
        <v>-7.22</v>
      </c>
      <c r="AX65">
        <v>-7.86</v>
      </c>
      <c r="AY65">
        <v>-8.43</v>
      </c>
      <c r="AZ65">
        <v>-8.89</v>
      </c>
      <c r="BA65">
        <v>-9.26</v>
      </c>
      <c r="BB65">
        <v>-9.5</v>
      </c>
      <c r="BC65">
        <v>-9.6199999999999992</v>
      </c>
      <c r="BD65">
        <v>-9.6</v>
      </c>
      <c r="BE65">
        <v>-9.43</v>
      </c>
      <c r="BF65">
        <v>-9.11</v>
      </c>
      <c r="BG65">
        <v>-8.6300000000000008</v>
      </c>
      <c r="BH65">
        <v>-7.99</v>
      </c>
      <c r="BI65">
        <v>-7.18</v>
      </c>
      <c r="BJ65">
        <v>-6.2</v>
      </c>
      <c r="BK65">
        <v>-5.05</v>
      </c>
      <c r="BL65">
        <v>-3.73</v>
      </c>
      <c r="BM65">
        <v>-2.2599999999999998</v>
      </c>
      <c r="BN65">
        <v>-0.64</v>
      </c>
      <c r="BO65">
        <v>1.1100000000000001</v>
      </c>
      <c r="BP65">
        <v>2.98</v>
      </c>
      <c r="BQ65">
        <v>4.9400000000000004</v>
      </c>
      <c r="BR65">
        <v>6.96</v>
      </c>
      <c r="BS65">
        <v>9.02</v>
      </c>
      <c r="BT65">
        <v>11.1</v>
      </c>
      <c r="BU65">
        <v>13.1</v>
      </c>
      <c r="BV65">
        <v>15.1</v>
      </c>
      <c r="BW65">
        <v>17.100000000000001</v>
      </c>
      <c r="BX65">
        <v>18.899999999999999</v>
      </c>
      <c r="BY65">
        <v>20.7</v>
      </c>
      <c r="BZ65">
        <v>22.3</v>
      </c>
      <c r="CA65">
        <v>23.8</v>
      </c>
      <c r="CB65">
        <v>25.2</v>
      </c>
      <c r="CC65">
        <v>26.4</v>
      </c>
      <c r="CD65">
        <v>27.5</v>
      </c>
      <c r="CE65">
        <v>28.5</v>
      </c>
      <c r="CF65">
        <v>29.3</v>
      </c>
      <c r="CG65">
        <v>30</v>
      </c>
      <c r="CH65">
        <v>30.6</v>
      </c>
      <c r="CI65">
        <v>31</v>
      </c>
      <c r="CJ65">
        <v>31.3</v>
      </c>
      <c r="CK65">
        <v>31.5</v>
      </c>
      <c r="CL65">
        <v>31.6</v>
      </c>
      <c r="CM65">
        <v>31.7</v>
      </c>
      <c r="CN65">
        <v>31.7</v>
      </c>
      <c r="CO65">
        <v>31.6</v>
      </c>
      <c r="CP65">
        <v>31.5</v>
      </c>
      <c r="CQ65">
        <v>31.4</v>
      </c>
      <c r="CR65">
        <v>31.3</v>
      </c>
      <c r="CS65">
        <v>31.1</v>
      </c>
      <c r="CT65">
        <v>31</v>
      </c>
      <c r="CU65">
        <v>30.8</v>
      </c>
      <c r="CV65">
        <v>30.7</v>
      </c>
      <c r="CW65">
        <v>30.5</v>
      </c>
      <c r="CX65">
        <v>30.4</v>
      </c>
      <c r="CY65">
        <v>30.3</v>
      </c>
      <c r="CZ65">
        <v>30.2</v>
      </c>
      <c r="DA65">
        <v>30.1</v>
      </c>
      <c r="DB65">
        <v>30</v>
      </c>
    </row>
    <row r="66" spans="1:106" x14ac:dyDescent="0.2">
      <c r="A66" s="59"/>
      <c r="B66" s="59"/>
      <c r="C66" t="s">
        <v>56</v>
      </c>
      <c r="D66">
        <v>12</v>
      </c>
      <c r="E66" t="s">
        <v>2</v>
      </c>
      <c r="F66">
        <v>3.02</v>
      </c>
      <c r="G66">
        <v>4.09</v>
      </c>
      <c r="H66">
        <v>5.34</v>
      </c>
      <c r="I66">
        <v>6.7</v>
      </c>
      <c r="J66">
        <v>8.1</v>
      </c>
      <c r="K66">
        <v>9.4700000000000006</v>
      </c>
      <c r="L66">
        <v>10.7</v>
      </c>
      <c r="M66">
        <v>11.9</v>
      </c>
      <c r="N66">
        <v>12.8</v>
      </c>
      <c r="O66">
        <v>13.5</v>
      </c>
      <c r="P66">
        <v>14.1</v>
      </c>
      <c r="Q66">
        <v>14.4</v>
      </c>
      <c r="R66">
        <v>14.6</v>
      </c>
      <c r="S66">
        <v>14.6</v>
      </c>
      <c r="T66">
        <v>14.4</v>
      </c>
      <c r="U66">
        <v>14.1</v>
      </c>
      <c r="V66">
        <v>13.6</v>
      </c>
      <c r="W66">
        <v>13.1</v>
      </c>
      <c r="X66">
        <v>12.5</v>
      </c>
      <c r="Y66">
        <v>11.8</v>
      </c>
      <c r="Z66">
        <v>11.1</v>
      </c>
      <c r="AA66">
        <v>10.4</v>
      </c>
      <c r="AB66">
        <v>9.73</v>
      </c>
      <c r="AC66">
        <v>9.07</v>
      </c>
      <c r="AD66">
        <v>8.42</v>
      </c>
      <c r="AE66">
        <v>7.81</v>
      </c>
      <c r="AF66">
        <v>7.22</v>
      </c>
      <c r="AG66">
        <v>6.65</v>
      </c>
      <c r="AH66">
        <v>6.12</v>
      </c>
      <c r="AI66">
        <v>5.61</v>
      </c>
      <c r="AJ66">
        <v>5.13</v>
      </c>
      <c r="AK66">
        <v>4.68</v>
      </c>
      <c r="AL66">
        <v>4.26</v>
      </c>
      <c r="AM66">
        <v>3.88</v>
      </c>
      <c r="AN66">
        <v>3.55</v>
      </c>
      <c r="AO66">
        <v>3.26</v>
      </c>
      <c r="AP66">
        <v>3.02</v>
      </c>
      <c r="AQ66">
        <v>2.84</v>
      </c>
      <c r="AR66">
        <v>2.73</v>
      </c>
      <c r="AS66">
        <v>2.7</v>
      </c>
      <c r="AT66">
        <v>2.75</v>
      </c>
      <c r="AU66">
        <v>2.9</v>
      </c>
      <c r="AV66">
        <v>3.17</v>
      </c>
      <c r="AW66">
        <v>3.55</v>
      </c>
      <c r="AX66">
        <v>4.08</v>
      </c>
      <c r="AY66">
        <v>4.7699999999999996</v>
      </c>
      <c r="AZ66">
        <v>5.63</v>
      </c>
      <c r="BA66">
        <v>6.68</v>
      </c>
      <c r="BB66">
        <v>7.93</v>
      </c>
      <c r="BC66">
        <v>9.39</v>
      </c>
      <c r="BD66">
        <v>11.1</v>
      </c>
      <c r="BE66">
        <v>12.9</v>
      </c>
      <c r="BF66">
        <v>15</v>
      </c>
      <c r="BG66">
        <v>17.3</v>
      </c>
      <c r="BH66">
        <v>19.8</v>
      </c>
      <c r="BI66">
        <v>22.5</v>
      </c>
      <c r="BJ66">
        <v>25.3</v>
      </c>
      <c r="BK66">
        <v>28.3</v>
      </c>
      <c r="BL66">
        <v>31.4</v>
      </c>
      <c r="BM66">
        <v>34.5</v>
      </c>
      <c r="BN66">
        <v>37.700000000000003</v>
      </c>
      <c r="BO66">
        <v>40.799999999999997</v>
      </c>
      <c r="BP66">
        <v>43.9</v>
      </c>
      <c r="BQ66">
        <v>46.8</v>
      </c>
      <c r="BR66">
        <v>49.5</v>
      </c>
      <c r="BS66">
        <v>51.8</v>
      </c>
      <c r="BT66">
        <v>53.9</v>
      </c>
      <c r="BU66">
        <v>55.6</v>
      </c>
      <c r="BV66">
        <v>57</v>
      </c>
      <c r="BW66">
        <v>57.9</v>
      </c>
      <c r="BX66">
        <v>58.4</v>
      </c>
      <c r="BY66">
        <v>58.6</v>
      </c>
      <c r="BZ66">
        <v>58.4</v>
      </c>
      <c r="CA66">
        <v>57.8</v>
      </c>
      <c r="CB66">
        <v>56.9</v>
      </c>
      <c r="CC66">
        <v>55.6</v>
      </c>
      <c r="CD66">
        <v>54</v>
      </c>
      <c r="CE66">
        <v>52</v>
      </c>
      <c r="CF66">
        <v>49.8</v>
      </c>
      <c r="CG66">
        <v>47.2</v>
      </c>
      <c r="CH66">
        <v>44.4</v>
      </c>
      <c r="CI66">
        <v>41.3</v>
      </c>
      <c r="CJ66">
        <v>38.1</v>
      </c>
      <c r="CK66">
        <v>34.6</v>
      </c>
      <c r="CL66">
        <v>31.1</v>
      </c>
      <c r="CM66">
        <v>27.4</v>
      </c>
      <c r="CN66">
        <v>23.8</v>
      </c>
      <c r="CO66">
        <v>20.2</v>
      </c>
      <c r="CP66">
        <v>16.8</v>
      </c>
      <c r="CQ66">
        <v>13.5</v>
      </c>
      <c r="CR66">
        <v>10.5</v>
      </c>
      <c r="CS66">
        <v>7.84</v>
      </c>
      <c r="CT66">
        <v>5.51</v>
      </c>
      <c r="CU66">
        <v>3.61</v>
      </c>
      <c r="CV66">
        <v>2.13</v>
      </c>
      <c r="CW66">
        <v>1.08</v>
      </c>
      <c r="CX66">
        <v>0.47</v>
      </c>
      <c r="CY66">
        <v>0.28999999999999998</v>
      </c>
      <c r="CZ66">
        <v>0.51</v>
      </c>
      <c r="DA66">
        <v>1.08</v>
      </c>
      <c r="DB66">
        <v>1.95</v>
      </c>
    </row>
    <row r="67" spans="1:106" x14ac:dyDescent="0.2">
      <c r="A67" s="59"/>
      <c r="B67" s="59"/>
      <c r="C67" t="s">
        <v>57</v>
      </c>
      <c r="D67">
        <v>12</v>
      </c>
      <c r="E67" t="s">
        <v>2</v>
      </c>
      <c r="F67">
        <v>-2.77</v>
      </c>
      <c r="G67">
        <v>-3.9</v>
      </c>
      <c r="H67">
        <v>-4.88</v>
      </c>
      <c r="I67">
        <v>-5.59</v>
      </c>
      <c r="J67">
        <v>-5.95</v>
      </c>
      <c r="K67">
        <v>-5.94</v>
      </c>
      <c r="L67">
        <v>-5.58</v>
      </c>
      <c r="M67">
        <v>-4.92</v>
      </c>
      <c r="N67">
        <v>-4.05</v>
      </c>
      <c r="O67">
        <v>-3.03</v>
      </c>
      <c r="P67">
        <v>-1.96</v>
      </c>
      <c r="Q67">
        <v>-0.9</v>
      </c>
      <c r="R67">
        <v>0.11</v>
      </c>
      <c r="S67">
        <v>1.05</v>
      </c>
      <c r="T67">
        <v>1.89</v>
      </c>
      <c r="U67">
        <v>2.63</v>
      </c>
      <c r="V67">
        <v>3.28</v>
      </c>
      <c r="W67">
        <v>3.85</v>
      </c>
      <c r="X67">
        <v>4.3600000000000003</v>
      </c>
      <c r="Y67">
        <v>4.82</v>
      </c>
      <c r="Z67">
        <v>5.24</v>
      </c>
      <c r="AA67">
        <v>5.65</v>
      </c>
      <c r="AB67">
        <v>6.03</v>
      </c>
      <c r="AC67">
        <v>6.41</v>
      </c>
      <c r="AD67">
        <v>6.77</v>
      </c>
      <c r="AE67">
        <v>7.13</v>
      </c>
      <c r="AF67">
        <v>7.48</v>
      </c>
      <c r="AG67">
        <v>7.83</v>
      </c>
      <c r="AH67">
        <v>8.16</v>
      </c>
      <c r="AI67">
        <v>8.49</v>
      </c>
      <c r="AJ67">
        <v>8.81</v>
      </c>
      <c r="AK67">
        <v>9.1300000000000008</v>
      </c>
      <c r="AL67">
        <v>9.44</v>
      </c>
      <c r="AM67">
        <v>9.74</v>
      </c>
      <c r="AN67">
        <v>10</v>
      </c>
      <c r="AO67">
        <v>10.3</v>
      </c>
      <c r="AP67">
        <v>10.6</v>
      </c>
      <c r="AQ67">
        <v>10.9</v>
      </c>
      <c r="AR67">
        <v>11.2</v>
      </c>
      <c r="AS67">
        <v>11.5</v>
      </c>
      <c r="AT67">
        <v>11.7</v>
      </c>
      <c r="AU67">
        <v>11.9</v>
      </c>
      <c r="AV67">
        <v>12.1</v>
      </c>
      <c r="AW67">
        <v>12.3</v>
      </c>
      <c r="AX67">
        <v>12.3</v>
      </c>
      <c r="AY67">
        <v>12.2</v>
      </c>
      <c r="AZ67">
        <v>12</v>
      </c>
      <c r="BA67">
        <v>11.5</v>
      </c>
      <c r="BB67">
        <v>10.8</v>
      </c>
      <c r="BC67">
        <v>9.7799999999999994</v>
      </c>
      <c r="BD67">
        <v>8.3800000000000008</v>
      </c>
      <c r="BE67">
        <v>6.58</v>
      </c>
      <c r="BF67">
        <v>4.37</v>
      </c>
      <c r="BG67">
        <v>1.77</v>
      </c>
      <c r="BH67">
        <v>-1.1299999999999999</v>
      </c>
      <c r="BI67">
        <v>-4.24</v>
      </c>
      <c r="BJ67">
        <v>-7.38</v>
      </c>
      <c r="BK67">
        <v>-10.4</v>
      </c>
      <c r="BL67">
        <v>-13.1</v>
      </c>
      <c r="BM67">
        <v>-15.4</v>
      </c>
      <c r="BN67">
        <v>-17.100000000000001</v>
      </c>
      <c r="BO67">
        <v>-18.100000000000001</v>
      </c>
      <c r="BP67">
        <v>-18.5</v>
      </c>
      <c r="BQ67">
        <v>-18.2</v>
      </c>
      <c r="BR67">
        <v>-17.5</v>
      </c>
      <c r="BS67">
        <v>-16.3</v>
      </c>
      <c r="BT67">
        <v>-14.8</v>
      </c>
      <c r="BU67">
        <v>-13.2</v>
      </c>
      <c r="BV67">
        <v>-11.5</v>
      </c>
      <c r="BW67">
        <v>-9.7799999999999994</v>
      </c>
      <c r="BX67">
        <v>-8.17</v>
      </c>
      <c r="BY67">
        <v>-6.67</v>
      </c>
      <c r="BZ67">
        <v>-5.32</v>
      </c>
      <c r="CA67">
        <v>-4.12</v>
      </c>
      <c r="CB67">
        <v>-3.07</v>
      </c>
      <c r="CC67">
        <v>-2.1800000000000002</v>
      </c>
      <c r="CD67">
        <v>-1.43</v>
      </c>
      <c r="CE67">
        <v>-0.84</v>
      </c>
      <c r="CF67">
        <v>-0.38</v>
      </c>
      <c r="CG67">
        <v>-6.7000000000000004E-2</v>
      </c>
      <c r="CH67">
        <v>0.12</v>
      </c>
      <c r="CI67">
        <v>0.18</v>
      </c>
      <c r="CJ67">
        <v>0.15</v>
      </c>
      <c r="CK67">
        <v>4.1000000000000002E-2</v>
      </c>
      <c r="CL67">
        <v>-0.12</v>
      </c>
      <c r="CM67">
        <v>-0.28000000000000003</v>
      </c>
      <c r="CN67">
        <v>-0.41</v>
      </c>
      <c r="CO67">
        <v>-0.49</v>
      </c>
      <c r="CP67">
        <v>-0.49</v>
      </c>
      <c r="CQ67">
        <v>-0.39</v>
      </c>
      <c r="CR67">
        <v>-0.22</v>
      </c>
      <c r="CS67">
        <v>-5.7000000000000002E-3</v>
      </c>
      <c r="CT67">
        <v>0.21</v>
      </c>
      <c r="CU67">
        <v>0.37</v>
      </c>
      <c r="CV67">
        <v>0.41</v>
      </c>
      <c r="CW67">
        <v>0.26</v>
      </c>
      <c r="CX67">
        <v>-0.11</v>
      </c>
      <c r="CY67">
        <v>-0.72</v>
      </c>
      <c r="CZ67">
        <v>-1.54</v>
      </c>
      <c r="DA67">
        <v>-2.5299999999999998</v>
      </c>
      <c r="DB67">
        <v>-3.6</v>
      </c>
    </row>
    <row r="68" spans="1:106" x14ac:dyDescent="0.2">
      <c r="A68" s="59"/>
      <c r="B68" s="59"/>
      <c r="C68" t="s">
        <v>58</v>
      </c>
      <c r="D68">
        <v>12</v>
      </c>
      <c r="E68" t="s">
        <v>2</v>
      </c>
      <c r="F68">
        <v>1.47</v>
      </c>
      <c r="G68">
        <v>1.68</v>
      </c>
      <c r="H68">
        <v>1.91</v>
      </c>
      <c r="I68">
        <v>2.16</v>
      </c>
      <c r="J68">
        <v>2.42</v>
      </c>
      <c r="K68">
        <v>2.69</v>
      </c>
      <c r="L68">
        <v>2.96</v>
      </c>
      <c r="M68">
        <v>3.23</v>
      </c>
      <c r="N68">
        <v>3.48</v>
      </c>
      <c r="O68">
        <v>3.71</v>
      </c>
      <c r="P68">
        <v>3.9</v>
      </c>
      <c r="Q68">
        <v>4.07</v>
      </c>
      <c r="R68">
        <v>4.1900000000000004</v>
      </c>
      <c r="S68">
        <v>4.26</v>
      </c>
      <c r="T68">
        <v>4.29</v>
      </c>
      <c r="U68">
        <v>4.2699999999999996</v>
      </c>
      <c r="V68">
        <v>4.2</v>
      </c>
      <c r="W68">
        <v>4.09</v>
      </c>
      <c r="X68">
        <v>3.93</v>
      </c>
      <c r="Y68">
        <v>3.74</v>
      </c>
      <c r="Z68">
        <v>3.51</v>
      </c>
      <c r="AA68">
        <v>3.26</v>
      </c>
      <c r="AB68">
        <v>2.99</v>
      </c>
      <c r="AC68">
        <v>2.7</v>
      </c>
      <c r="AD68">
        <v>2.4</v>
      </c>
      <c r="AE68">
        <v>2.11</v>
      </c>
      <c r="AF68">
        <v>1.82</v>
      </c>
      <c r="AG68">
        <v>1.54</v>
      </c>
      <c r="AH68">
        <v>1.28</v>
      </c>
      <c r="AI68">
        <v>1.04</v>
      </c>
      <c r="AJ68">
        <v>0.82</v>
      </c>
      <c r="AK68">
        <v>0.63</v>
      </c>
      <c r="AL68">
        <v>0.47</v>
      </c>
      <c r="AM68">
        <v>0.34</v>
      </c>
      <c r="AN68">
        <v>0.24</v>
      </c>
      <c r="AO68">
        <v>0.16</v>
      </c>
      <c r="AP68">
        <v>0.1</v>
      </c>
      <c r="AQ68">
        <v>6.4000000000000001E-2</v>
      </c>
      <c r="AR68">
        <v>3.7999999999999999E-2</v>
      </c>
      <c r="AS68">
        <v>0.02</v>
      </c>
      <c r="AT68">
        <v>2.7000000000000001E-3</v>
      </c>
      <c r="AU68">
        <v>-1.7000000000000001E-2</v>
      </c>
      <c r="AV68">
        <v>-4.5999999999999999E-2</v>
      </c>
      <c r="AW68">
        <v>-8.6999999999999994E-2</v>
      </c>
      <c r="AX68">
        <v>-0.14000000000000001</v>
      </c>
      <c r="AY68">
        <v>-0.22</v>
      </c>
      <c r="AZ68">
        <v>-0.32</v>
      </c>
      <c r="BA68">
        <v>-0.44</v>
      </c>
      <c r="BB68">
        <v>-0.59</v>
      </c>
      <c r="BC68">
        <v>-0.76</v>
      </c>
      <c r="BD68">
        <v>-0.95</v>
      </c>
      <c r="BE68">
        <v>-1.17</v>
      </c>
      <c r="BF68">
        <v>-1.41</v>
      </c>
      <c r="BG68">
        <v>-1.66</v>
      </c>
      <c r="BH68">
        <v>-1.92</v>
      </c>
      <c r="BI68">
        <v>-2.19</v>
      </c>
      <c r="BJ68">
        <v>-2.46</v>
      </c>
      <c r="BK68">
        <v>-2.73</v>
      </c>
      <c r="BL68">
        <v>-2.98</v>
      </c>
      <c r="BM68">
        <v>-3.2</v>
      </c>
      <c r="BN68">
        <v>-3.4</v>
      </c>
      <c r="BO68">
        <v>-3.57</v>
      </c>
      <c r="BP68">
        <v>-3.69</v>
      </c>
      <c r="BQ68">
        <v>-3.77</v>
      </c>
      <c r="BR68">
        <v>-3.8</v>
      </c>
      <c r="BS68">
        <v>-3.78</v>
      </c>
      <c r="BT68">
        <v>-3.72</v>
      </c>
      <c r="BU68">
        <v>-3.61</v>
      </c>
      <c r="BV68">
        <v>-3.45</v>
      </c>
      <c r="BW68">
        <v>-3.26</v>
      </c>
      <c r="BX68">
        <v>-3.03</v>
      </c>
      <c r="BY68">
        <v>-2.77</v>
      </c>
      <c r="BZ68">
        <v>-2.48</v>
      </c>
      <c r="CA68">
        <v>-2.1800000000000002</v>
      </c>
      <c r="CB68">
        <v>-1.87</v>
      </c>
      <c r="CC68">
        <v>-1.55</v>
      </c>
      <c r="CD68">
        <v>-1.24</v>
      </c>
      <c r="CE68">
        <v>-0.93</v>
      </c>
      <c r="CF68">
        <v>-0.64</v>
      </c>
      <c r="CG68">
        <v>-0.37</v>
      </c>
      <c r="CH68">
        <v>-0.13</v>
      </c>
      <c r="CI68">
        <v>8.5999999999999993E-2</v>
      </c>
      <c r="CJ68">
        <v>0.27</v>
      </c>
      <c r="CK68">
        <v>0.42</v>
      </c>
      <c r="CL68">
        <v>0.55000000000000004</v>
      </c>
      <c r="CM68">
        <v>0.64</v>
      </c>
      <c r="CN68">
        <v>0.7</v>
      </c>
      <c r="CO68">
        <v>0.75</v>
      </c>
      <c r="CP68">
        <v>0.77</v>
      </c>
      <c r="CQ68">
        <v>0.78</v>
      </c>
      <c r="CR68">
        <v>0.79</v>
      </c>
      <c r="CS68">
        <v>0.8</v>
      </c>
      <c r="CT68">
        <v>0.81</v>
      </c>
      <c r="CU68">
        <v>0.83</v>
      </c>
      <c r="CV68">
        <v>0.87</v>
      </c>
      <c r="CW68">
        <v>0.93</v>
      </c>
      <c r="CX68">
        <v>1.01</v>
      </c>
      <c r="CY68">
        <v>1.1200000000000001</v>
      </c>
      <c r="CZ68">
        <v>1.25</v>
      </c>
      <c r="DA68">
        <v>1.42</v>
      </c>
      <c r="DB68">
        <v>1.61</v>
      </c>
    </row>
    <row r="69" spans="1:106" x14ac:dyDescent="0.2">
      <c r="A69" s="59"/>
      <c r="B69" s="59"/>
      <c r="C69" t="s">
        <v>59</v>
      </c>
      <c r="D69">
        <v>12</v>
      </c>
      <c r="E69" t="s">
        <v>2</v>
      </c>
      <c r="F69">
        <v>-1.5</v>
      </c>
      <c r="G69">
        <v>-1.03</v>
      </c>
      <c r="H69">
        <v>-0.52</v>
      </c>
      <c r="I69">
        <v>3.2000000000000001E-2</v>
      </c>
      <c r="J69">
        <v>0.61</v>
      </c>
      <c r="K69">
        <v>1.2</v>
      </c>
      <c r="L69">
        <v>1.79</v>
      </c>
      <c r="M69">
        <v>2.37</v>
      </c>
      <c r="N69">
        <v>2.93</v>
      </c>
      <c r="O69">
        <v>3.45</v>
      </c>
      <c r="P69">
        <v>3.93</v>
      </c>
      <c r="Q69">
        <v>4.3499999999999996</v>
      </c>
      <c r="R69">
        <v>4.7300000000000004</v>
      </c>
      <c r="S69">
        <v>5.04</v>
      </c>
      <c r="T69">
        <v>5.29</v>
      </c>
      <c r="U69">
        <v>5.47</v>
      </c>
      <c r="V69">
        <v>5.59</v>
      </c>
      <c r="W69">
        <v>5.65</v>
      </c>
      <c r="X69">
        <v>5.65</v>
      </c>
      <c r="Y69">
        <v>5.61</v>
      </c>
      <c r="Z69">
        <v>5.53</v>
      </c>
      <c r="AA69">
        <v>5.42</v>
      </c>
      <c r="AB69">
        <v>5.29</v>
      </c>
      <c r="AC69">
        <v>5.14</v>
      </c>
      <c r="AD69">
        <v>4.9800000000000004</v>
      </c>
      <c r="AE69">
        <v>4.8099999999999996</v>
      </c>
      <c r="AF69">
        <v>4.6500000000000004</v>
      </c>
      <c r="AG69">
        <v>4.49</v>
      </c>
      <c r="AH69">
        <v>4.34</v>
      </c>
      <c r="AI69">
        <v>4.2</v>
      </c>
      <c r="AJ69">
        <v>4.07</v>
      </c>
      <c r="AK69">
        <v>3.96</v>
      </c>
      <c r="AL69">
        <v>3.86</v>
      </c>
      <c r="AM69">
        <v>3.77</v>
      </c>
      <c r="AN69">
        <v>3.69</v>
      </c>
      <c r="AO69">
        <v>3.63</v>
      </c>
      <c r="AP69">
        <v>3.56</v>
      </c>
      <c r="AQ69">
        <v>3.49</v>
      </c>
      <c r="AR69">
        <v>3.42</v>
      </c>
      <c r="AS69">
        <v>3.33</v>
      </c>
      <c r="AT69">
        <v>3.22</v>
      </c>
      <c r="AU69">
        <v>3.09</v>
      </c>
      <c r="AV69">
        <v>2.93</v>
      </c>
      <c r="AW69">
        <v>2.74</v>
      </c>
      <c r="AX69">
        <v>2.5299999999999998</v>
      </c>
      <c r="AY69">
        <v>2.2799999999999998</v>
      </c>
      <c r="AZ69">
        <v>2</v>
      </c>
      <c r="BA69">
        <v>1.68</v>
      </c>
      <c r="BB69">
        <v>1.33</v>
      </c>
      <c r="BC69">
        <v>0.94</v>
      </c>
      <c r="BD69">
        <v>0.52</v>
      </c>
      <c r="BE69">
        <v>7.0000000000000007E-2</v>
      </c>
      <c r="BF69">
        <v>-0.42</v>
      </c>
      <c r="BG69">
        <v>-0.93</v>
      </c>
      <c r="BH69">
        <v>-1.48</v>
      </c>
      <c r="BI69">
        <v>-2.0299999999999998</v>
      </c>
      <c r="BJ69">
        <v>-2.6</v>
      </c>
      <c r="BK69">
        <v>-3.16</v>
      </c>
      <c r="BL69">
        <v>-3.7</v>
      </c>
      <c r="BM69">
        <v>-4.2</v>
      </c>
      <c r="BN69">
        <v>-4.66</v>
      </c>
      <c r="BO69">
        <v>-5.04</v>
      </c>
      <c r="BP69">
        <v>-5.35</v>
      </c>
      <c r="BQ69">
        <v>-5.58</v>
      </c>
      <c r="BR69">
        <v>-5.72</v>
      </c>
      <c r="BS69">
        <v>-5.77</v>
      </c>
      <c r="BT69">
        <v>-5.74</v>
      </c>
      <c r="BU69">
        <v>-5.63</v>
      </c>
      <c r="BV69">
        <v>-5.44</v>
      </c>
      <c r="BW69">
        <v>-5.19</v>
      </c>
      <c r="BX69">
        <v>-4.8899999999999997</v>
      </c>
      <c r="BY69">
        <v>-4.55</v>
      </c>
      <c r="BZ69">
        <v>-4.1900000000000004</v>
      </c>
      <c r="CA69">
        <v>-3.82</v>
      </c>
      <c r="CB69">
        <v>-3.44</v>
      </c>
      <c r="CC69">
        <v>-3.09</v>
      </c>
      <c r="CD69">
        <v>-2.76</v>
      </c>
      <c r="CE69">
        <v>-2.46</v>
      </c>
      <c r="CF69">
        <v>-2.21</v>
      </c>
      <c r="CG69">
        <v>-2</v>
      </c>
      <c r="CH69">
        <v>-1.84</v>
      </c>
      <c r="CI69">
        <v>-1.72</v>
      </c>
      <c r="CJ69">
        <v>-1.66</v>
      </c>
      <c r="CK69">
        <v>-1.63</v>
      </c>
      <c r="CL69">
        <v>-1.65</v>
      </c>
      <c r="CM69">
        <v>-1.7</v>
      </c>
      <c r="CN69">
        <v>-1.78</v>
      </c>
      <c r="CO69">
        <v>-1.89</v>
      </c>
      <c r="CP69">
        <v>-2.0099999999999998</v>
      </c>
      <c r="CQ69">
        <v>-2.14</v>
      </c>
      <c r="CR69">
        <v>-2.27</v>
      </c>
      <c r="CS69">
        <v>-2.38</v>
      </c>
      <c r="CT69">
        <v>-2.46</v>
      </c>
      <c r="CU69">
        <v>-2.48</v>
      </c>
      <c r="CV69">
        <v>-2.4500000000000002</v>
      </c>
      <c r="CW69">
        <v>-2.34</v>
      </c>
      <c r="CX69">
        <v>-2.17</v>
      </c>
      <c r="CY69">
        <v>-1.92</v>
      </c>
      <c r="CZ69">
        <v>-1.61</v>
      </c>
      <c r="DA69">
        <v>-1.23</v>
      </c>
      <c r="DB69">
        <v>-0.8</v>
      </c>
    </row>
    <row r="70" spans="1:106" x14ac:dyDescent="0.2">
      <c r="A70" s="59"/>
      <c r="B70" s="59"/>
      <c r="C70" t="s">
        <v>60</v>
      </c>
      <c r="D70">
        <v>12</v>
      </c>
      <c r="E70" t="s">
        <v>2</v>
      </c>
      <c r="F70">
        <v>-1.6</v>
      </c>
      <c r="G70">
        <v>-1.72</v>
      </c>
      <c r="H70">
        <v>-1.81</v>
      </c>
      <c r="I70">
        <v>-1.85</v>
      </c>
      <c r="J70">
        <v>-1.82</v>
      </c>
      <c r="K70">
        <v>-1.7</v>
      </c>
      <c r="L70">
        <v>-1.51</v>
      </c>
      <c r="M70">
        <v>-1.26</v>
      </c>
      <c r="N70">
        <v>-1</v>
      </c>
      <c r="O70">
        <v>-0.77</v>
      </c>
      <c r="P70">
        <v>-0.6</v>
      </c>
      <c r="Q70">
        <v>-0.51</v>
      </c>
      <c r="R70">
        <v>-0.5</v>
      </c>
      <c r="S70">
        <v>-0.56000000000000005</v>
      </c>
      <c r="T70">
        <v>-0.67</v>
      </c>
      <c r="U70">
        <v>-0.8</v>
      </c>
      <c r="V70">
        <v>-0.92</v>
      </c>
      <c r="W70">
        <v>-1.02</v>
      </c>
      <c r="X70">
        <v>-1.0900000000000001</v>
      </c>
      <c r="Y70">
        <v>-1.1399999999999999</v>
      </c>
      <c r="Z70">
        <v>-1.17</v>
      </c>
      <c r="AA70">
        <v>-1.19</v>
      </c>
      <c r="AB70">
        <v>-1.2</v>
      </c>
      <c r="AC70">
        <v>-1.21</v>
      </c>
      <c r="AD70">
        <v>-1.21</v>
      </c>
      <c r="AE70">
        <v>-1.21</v>
      </c>
      <c r="AF70">
        <v>-1.21</v>
      </c>
      <c r="AG70">
        <v>-1.2</v>
      </c>
      <c r="AH70">
        <v>-1.19</v>
      </c>
      <c r="AI70">
        <v>-1.17</v>
      </c>
      <c r="AJ70">
        <v>-1.1499999999999999</v>
      </c>
      <c r="AK70">
        <v>-1.1200000000000001</v>
      </c>
      <c r="AL70">
        <v>-1.1000000000000001</v>
      </c>
      <c r="AM70">
        <v>-1.08</v>
      </c>
      <c r="AN70">
        <v>-1.06</v>
      </c>
      <c r="AO70">
        <v>-1.05</v>
      </c>
      <c r="AP70">
        <v>-1.04</v>
      </c>
      <c r="AQ70">
        <v>-1.04</v>
      </c>
      <c r="AR70">
        <v>-1.05</v>
      </c>
      <c r="AS70">
        <v>-1.06</v>
      </c>
      <c r="AT70">
        <v>-1.08</v>
      </c>
      <c r="AU70">
        <v>-1.1000000000000001</v>
      </c>
      <c r="AV70">
        <v>-1.1299999999999999</v>
      </c>
      <c r="AW70">
        <v>-1.1499999999999999</v>
      </c>
      <c r="AX70">
        <v>-1.18</v>
      </c>
      <c r="AY70">
        <v>-1.21</v>
      </c>
      <c r="AZ70">
        <v>-1.23</v>
      </c>
      <c r="BA70">
        <v>-1.24</v>
      </c>
      <c r="BB70">
        <v>-1.24</v>
      </c>
      <c r="BC70">
        <v>-1.22</v>
      </c>
      <c r="BD70">
        <v>-1.17</v>
      </c>
      <c r="BE70">
        <v>-1.08</v>
      </c>
      <c r="BF70">
        <v>-0.94</v>
      </c>
      <c r="BG70">
        <v>-0.76</v>
      </c>
      <c r="BH70">
        <v>-0.51</v>
      </c>
      <c r="BI70">
        <v>-0.22</v>
      </c>
      <c r="BJ70">
        <v>0.1</v>
      </c>
      <c r="BK70">
        <v>0.41</v>
      </c>
      <c r="BL70">
        <v>0.66</v>
      </c>
      <c r="BM70">
        <v>0.81</v>
      </c>
      <c r="BN70">
        <v>0.81</v>
      </c>
      <c r="BO70">
        <v>0.63</v>
      </c>
      <c r="BP70">
        <v>0.26</v>
      </c>
      <c r="BQ70">
        <v>-0.28999999999999998</v>
      </c>
      <c r="BR70">
        <v>-0.97</v>
      </c>
      <c r="BS70">
        <v>-1.72</v>
      </c>
      <c r="BT70">
        <v>-2.4700000000000002</v>
      </c>
      <c r="BU70">
        <v>-3.14</v>
      </c>
      <c r="BV70">
        <v>-3.68</v>
      </c>
      <c r="BW70">
        <v>-4.03</v>
      </c>
      <c r="BX70">
        <v>-4.16</v>
      </c>
      <c r="BY70">
        <v>-4.08</v>
      </c>
      <c r="BZ70">
        <v>-3.81</v>
      </c>
      <c r="CA70">
        <v>-3.36</v>
      </c>
      <c r="CB70">
        <v>-2.79</v>
      </c>
      <c r="CC70">
        <v>-2.14</v>
      </c>
      <c r="CD70">
        <v>-1.45</v>
      </c>
      <c r="CE70">
        <v>-0.77</v>
      </c>
      <c r="CF70">
        <v>-0.15</v>
      </c>
      <c r="CG70">
        <v>0.37</v>
      </c>
      <c r="CH70">
        <v>0.75</v>
      </c>
      <c r="CI70">
        <v>0.97</v>
      </c>
      <c r="CJ70">
        <v>1.01</v>
      </c>
      <c r="CK70">
        <v>0.87</v>
      </c>
      <c r="CL70">
        <v>0.56000000000000005</v>
      </c>
      <c r="CM70">
        <v>0.13</v>
      </c>
      <c r="CN70">
        <v>-0.35</v>
      </c>
      <c r="CO70">
        <v>-0.82</v>
      </c>
      <c r="CP70">
        <v>-1.2</v>
      </c>
      <c r="CQ70">
        <v>-1.46</v>
      </c>
      <c r="CR70">
        <v>-1.56</v>
      </c>
      <c r="CS70">
        <v>-1.53</v>
      </c>
      <c r="CT70">
        <v>-1.41</v>
      </c>
      <c r="CU70">
        <v>-1.24</v>
      </c>
      <c r="CV70">
        <v>-1.08</v>
      </c>
      <c r="CW70">
        <v>-0.97</v>
      </c>
      <c r="CX70">
        <v>-0.92</v>
      </c>
      <c r="CY70">
        <v>-0.95</v>
      </c>
      <c r="CZ70">
        <v>-1.03</v>
      </c>
      <c r="DA70">
        <v>-1.1499999999999999</v>
      </c>
      <c r="DB70">
        <v>-1.27</v>
      </c>
    </row>
    <row r="71" spans="1:106" x14ac:dyDescent="0.2">
      <c r="A71" s="59"/>
      <c r="B71" s="59"/>
      <c r="C71" t="s">
        <v>61</v>
      </c>
      <c r="D71">
        <v>12</v>
      </c>
      <c r="E71" t="s">
        <v>2</v>
      </c>
      <c r="F71">
        <v>7.66</v>
      </c>
      <c r="G71">
        <v>7.61</v>
      </c>
      <c r="H71">
        <v>7.51</v>
      </c>
      <c r="I71">
        <v>7.38</v>
      </c>
      <c r="J71">
        <v>7.22</v>
      </c>
      <c r="K71">
        <v>7.04</v>
      </c>
      <c r="L71">
        <v>6.84</v>
      </c>
      <c r="M71">
        <v>6.65</v>
      </c>
      <c r="N71">
        <v>6.45</v>
      </c>
      <c r="O71">
        <v>6.26</v>
      </c>
      <c r="P71">
        <v>6.09</v>
      </c>
      <c r="Q71">
        <v>5.93</v>
      </c>
      <c r="R71">
        <v>5.79</v>
      </c>
      <c r="S71">
        <v>5.66</v>
      </c>
      <c r="T71">
        <v>5.55</v>
      </c>
      <c r="U71">
        <v>5.45</v>
      </c>
      <c r="V71">
        <v>5.35</v>
      </c>
      <c r="W71">
        <v>5.25</v>
      </c>
      <c r="X71">
        <v>5.15</v>
      </c>
      <c r="Y71">
        <v>5.04</v>
      </c>
      <c r="Z71">
        <v>4.92</v>
      </c>
      <c r="AA71">
        <v>4.78</v>
      </c>
      <c r="AB71">
        <v>4.62</v>
      </c>
      <c r="AC71">
        <v>4.43</v>
      </c>
      <c r="AD71">
        <v>4.22</v>
      </c>
      <c r="AE71">
        <v>3.97</v>
      </c>
      <c r="AF71">
        <v>3.7</v>
      </c>
      <c r="AG71">
        <v>3.39</v>
      </c>
      <c r="AH71">
        <v>3.06</v>
      </c>
      <c r="AI71">
        <v>2.69</v>
      </c>
      <c r="AJ71">
        <v>2.29</v>
      </c>
      <c r="AK71">
        <v>1.87</v>
      </c>
      <c r="AL71">
        <v>1.42</v>
      </c>
      <c r="AM71">
        <v>0.95</v>
      </c>
      <c r="AN71">
        <v>0.46</v>
      </c>
      <c r="AO71">
        <v>-0.03</v>
      </c>
      <c r="AP71">
        <v>-0.53</v>
      </c>
      <c r="AQ71">
        <v>-1.02</v>
      </c>
      <c r="AR71">
        <v>-1.51</v>
      </c>
      <c r="AS71">
        <v>-1.98</v>
      </c>
      <c r="AT71">
        <v>-2.4300000000000002</v>
      </c>
      <c r="AU71">
        <v>-2.84</v>
      </c>
      <c r="AV71">
        <v>-3.22</v>
      </c>
      <c r="AW71">
        <v>-3.56</v>
      </c>
      <c r="AX71">
        <v>-3.85</v>
      </c>
      <c r="AY71">
        <v>-4.0999999999999996</v>
      </c>
      <c r="AZ71">
        <v>-4.29</v>
      </c>
      <c r="BA71">
        <v>-4.43</v>
      </c>
      <c r="BB71">
        <v>-4.51</v>
      </c>
      <c r="BC71">
        <v>-4.55</v>
      </c>
      <c r="BD71">
        <v>-4.54</v>
      </c>
      <c r="BE71">
        <v>-4.4800000000000004</v>
      </c>
      <c r="BF71">
        <v>-4.3899999999999997</v>
      </c>
      <c r="BG71">
        <v>-4.28</v>
      </c>
      <c r="BH71">
        <v>-4.13</v>
      </c>
      <c r="BI71">
        <v>-3.98</v>
      </c>
      <c r="BJ71">
        <v>-3.82</v>
      </c>
      <c r="BK71">
        <v>-3.65</v>
      </c>
      <c r="BL71">
        <v>-3.5</v>
      </c>
      <c r="BM71">
        <v>-3.35</v>
      </c>
      <c r="BN71">
        <v>-3.22</v>
      </c>
      <c r="BO71">
        <v>-3.1</v>
      </c>
      <c r="BP71">
        <v>-3</v>
      </c>
      <c r="BQ71">
        <v>-2.9</v>
      </c>
      <c r="BR71">
        <v>-2.82</v>
      </c>
      <c r="BS71">
        <v>-2.75</v>
      </c>
      <c r="BT71">
        <v>-2.67</v>
      </c>
      <c r="BU71">
        <v>-2.6</v>
      </c>
      <c r="BV71">
        <v>-2.5099999999999998</v>
      </c>
      <c r="BW71">
        <v>-2.41</v>
      </c>
      <c r="BX71">
        <v>-2.2999999999999998</v>
      </c>
      <c r="BY71">
        <v>-2.16</v>
      </c>
      <c r="BZ71">
        <v>-2</v>
      </c>
      <c r="CA71">
        <v>-1.82</v>
      </c>
      <c r="CB71">
        <v>-1.6</v>
      </c>
      <c r="CC71">
        <v>-1.36</v>
      </c>
      <c r="CD71">
        <v>-1.08</v>
      </c>
      <c r="CE71">
        <v>-0.77</v>
      </c>
      <c r="CF71">
        <v>-0.44</v>
      </c>
      <c r="CG71">
        <v>-7.4999999999999997E-2</v>
      </c>
      <c r="CH71">
        <v>0.31</v>
      </c>
      <c r="CI71">
        <v>0.73</v>
      </c>
      <c r="CJ71">
        <v>1.1599999999999999</v>
      </c>
      <c r="CK71">
        <v>1.6</v>
      </c>
      <c r="CL71">
        <v>2.06</v>
      </c>
      <c r="CM71">
        <v>2.52</v>
      </c>
      <c r="CN71">
        <v>2.99</v>
      </c>
      <c r="CO71">
        <v>3.44</v>
      </c>
      <c r="CP71">
        <v>3.89</v>
      </c>
      <c r="CQ71">
        <v>4.32</v>
      </c>
      <c r="CR71">
        <v>4.72</v>
      </c>
      <c r="CS71">
        <v>5.09</v>
      </c>
      <c r="CT71">
        <v>5.43</v>
      </c>
      <c r="CU71">
        <v>5.73</v>
      </c>
      <c r="CV71">
        <v>5.98</v>
      </c>
      <c r="CW71">
        <v>6.18</v>
      </c>
      <c r="CX71">
        <v>6.34</v>
      </c>
      <c r="CY71">
        <v>6.44</v>
      </c>
      <c r="CZ71">
        <v>6.49</v>
      </c>
      <c r="DA71">
        <v>6.5</v>
      </c>
      <c r="DB71">
        <v>6.46</v>
      </c>
    </row>
    <row r="72" spans="1:106" x14ac:dyDescent="0.2">
      <c r="A72" s="59"/>
      <c r="B72" s="59"/>
      <c r="C72" t="s">
        <v>62</v>
      </c>
      <c r="D72">
        <v>12</v>
      </c>
      <c r="E72" t="s">
        <v>2</v>
      </c>
      <c r="F72">
        <v>-13</v>
      </c>
      <c r="G72">
        <v>-12</v>
      </c>
      <c r="H72">
        <v>-10.9</v>
      </c>
      <c r="I72">
        <v>-9.7100000000000009</v>
      </c>
      <c r="J72">
        <v>-8.4</v>
      </c>
      <c r="K72">
        <v>-7.02</v>
      </c>
      <c r="L72">
        <v>-5.62</v>
      </c>
      <c r="M72">
        <v>-4.26</v>
      </c>
      <c r="N72">
        <v>-3.03</v>
      </c>
      <c r="O72">
        <v>-2.04</v>
      </c>
      <c r="P72">
        <v>-1.34</v>
      </c>
      <c r="Q72">
        <v>-0.96</v>
      </c>
      <c r="R72">
        <v>-0.87</v>
      </c>
      <c r="S72">
        <v>-1.03</v>
      </c>
      <c r="T72">
        <v>-1.35</v>
      </c>
      <c r="U72">
        <v>-1.74</v>
      </c>
      <c r="V72">
        <v>-2.1</v>
      </c>
      <c r="W72">
        <v>-2.39</v>
      </c>
      <c r="X72">
        <v>-2.56</v>
      </c>
      <c r="Y72">
        <v>-2.62</v>
      </c>
      <c r="Z72">
        <v>-2.58</v>
      </c>
      <c r="AA72">
        <v>-2.4500000000000002</v>
      </c>
      <c r="AB72">
        <v>-2.2599999999999998</v>
      </c>
      <c r="AC72">
        <v>-2.02</v>
      </c>
      <c r="AD72">
        <v>-1.74</v>
      </c>
      <c r="AE72">
        <v>-1.43</v>
      </c>
      <c r="AF72">
        <v>-1.06</v>
      </c>
      <c r="AG72">
        <v>-0.65</v>
      </c>
      <c r="AH72">
        <v>-0.19</v>
      </c>
      <c r="AI72">
        <v>0.32</v>
      </c>
      <c r="AJ72">
        <v>0.86</v>
      </c>
      <c r="AK72">
        <v>1.43</v>
      </c>
      <c r="AL72">
        <v>1.99</v>
      </c>
      <c r="AM72">
        <v>2.52</v>
      </c>
      <c r="AN72">
        <v>3</v>
      </c>
      <c r="AO72">
        <v>3.42</v>
      </c>
      <c r="AP72">
        <v>3.76</v>
      </c>
      <c r="AQ72">
        <v>4.0199999999999996</v>
      </c>
      <c r="AR72">
        <v>4.21</v>
      </c>
      <c r="AS72">
        <v>4.32</v>
      </c>
      <c r="AT72">
        <v>4.3600000000000003</v>
      </c>
      <c r="AU72">
        <v>4.3600000000000003</v>
      </c>
      <c r="AV72">
        <v>4.3</v>
      </c>
      <c r="AW72">
        <v>4.21</v>
      </c>
      <c r="AX72">
        <v>4.08</v>
      </c>
      <c r="AY72">
        <v>3.92</v>
      </c>
      <c r="AZ72">
        <v>3.73</v>
      </c>
      <c r="BA72">
        <v>3.52</v>
      </c>
      <c r="BB72">
        <v>3.3</v>
      </c>
      <c r="BC72">
        <v>3.09</v>
      </c>
      <c r="BD72">
        <v>2.89</v>
      </c>
      <c r="BE72">
        <v>2.73</v>
      </c>
      <c r="BF72">
        <v>2.62</v>
      </c>
      <c r="BG72">
        <v>2.57</v>
      </c>
      <c r="BH72">
        <v>2.56</v>
      </c>
      <c r="BI72">
        <v>2.58</v>
      </c>
      <c r="BJ72">
        <v>2.6</v>
      </c>
      <c r="BK72">
        <v>2.58</v>
      </c>
      <c r="BL72">
        <v>2.48</v>
      </c>
      <c r="BM72">
        <v>2.2599999999999998</v>
      </c>
      <c r="BN72">
        <v>1.91</v>
      </c>
      <c r="BO72">
        <v>1.4</v>
      </c>
      <c r="BP72">
        <v>0.76</v>
      </c>
      <c r="BQ72">
        <v>5.1000000000000004E-3</v>
      </c>
      <c r="BR72">
        <v>-0.82</v>
      </c>
      <c r="BS72">
        <v>-1.65</v>
      </c>
      <c r="BT72">
        <v>-2.4300000000000002</v>
      </c>
      <c r="BU72">
        <v>-3.1</v>
      </c>
      <c r="BV72">
        <v>-3.62</v>
      </c>
      <c r="BW72">
        <v>-3.95</v>
      </c>
      <c r="BX72">
        <v>-4.07</v>
      </c>
      <c r="BY72">
        <v>-3.99</v>
      </c>
      <c r="BZ72">
        <v>-3.74</v>
      </c>
      <c r="CA72">
        <v>-3.33</v>
      </c>
      <c r="CB72">
        <v>-2.81</v>
      </c>
      <c r="CC72">
        <v>-2.2200000000000002</v>
      </c>
      <c r="CD72">
        <v>-1.59</v>
      </c>
      <c r="CE72">
        <v>-0.96</v>
      </c>
      <c r="CF72">
        <v>-0.37</v>
      </c>
      <c r="CG72">
        <v>0.14000000000000001</v>
      </c>
      <c r="CH72">
        <v>0.53</v>
      </c>
      <c r="CI72">
        <v>0.77</v>
      </c>
      <c r="CJ72">
        <v>0.8</v>
      </c>
      <c r="CK72">
        <v>0.59</v>
      </c>
      <c r="CL72">
        <v>9.6000000000000002E-2</v>
      </c>
      <c r="CM72">
        <v>-0.71</v>
      </c>
      <c r="CN72">
        <v>-1.83</v>
      </c>
      <c r="CO72">
        <v>-3.23</v>
      </c>
      <c r="CP72">
        <v>-4.8499999999999996</v>
      </c>
      <c r="CQ72">
        <v>-6.6</v>
      </c>
      <c r="CR72">
        <v>-8.3699999999999992</v>
      </c>
      <c r="CS72">
        <v>-10</v>
      </c>
      <c r="CT72">
        <v>-11.5</v>
      </c>
      <c r="CU72">
        <v>-12.7</v>
      </c>
      <c r="CV72">
        <v>-13.4</v>
      </c>
      <c r="CW72">
        <v>-13.9</v>
      </c>
      <c r="CX72">
        <v>-13.9</v>
      </c>
      <c r="CY72">
        <v>-13.6</v>
      </c>
      <c r="CZ72">
        <v>-13</v>
      </c>
      <c r="DA72">
        <v>-12.2</v>
      </c>
      <c r="DB72">
        <v>-11.2</v>
      </c>
    </row>
    <row r="73" spans="1:106" x14ac:dyDescent="0.2">
      <c r="A73" s="59"/>
      <c r="B73" s="59"/>
      <c r="C73" t="s">
        <v>63</v>
      </c>
      <c r="D73">
        <v>12</v>
      </c>
      <c r="E73" t="s">
        <v>2</v>
      </c>
      <c r="F73">
        <v>5.43</v>
      </c>
      <c r="G73">
        <v>5.23</v>
      </c>
      <c r="H73">
        <v>5.24</v>
      </c>
      <c r="I73">
        <v>5.45</v>
      </c>
      <c r="J73">
        <v>5.83</v>
      </c>
      <c r="K73">
        <v>6.32</v>
      </c>
      <c r="L73">
        <v>6.83</v>
      </c>
      <c r="M73">
        <v>7.29</v>
      </c>
      <c r="N73">
        <v>7.65</v>
      </c>
      <c r="O73">
        <v>7.89</v>
      </c>
      <c r="P73">
        <v>8</v>
      </c>
      <c r="Q73">
        <v>8.01</v>
      </c>
      <c r="R73">
        <v>7.92</v>
      </c>
      <c r="S73">
        <v>7.75</v>
      </c>
      <c r="T73">
        <v>7.54</v>
      </c>
      <c r="U73">
        <v>7.29</v>
      </c>
      <c r="V73">
        <v>7.04</v>
      </c>
      <c r="W73">
        <v>6.81</v>
      </c>
      <c r="X73">
        <v>6.62</v>
      </c>
      <c r="Y73">
        <v>6.47</v>
      </c>
      <c r="Z73">
        <v>6.38</v>
      </c>
      <c r="AA73">
        <v>6.32</v>
      </c>
      <c r="AB73">
        <v>6.29</v>
      </c>
      <c r="AC73">
        <v>6.25</v>
      </c>
      <c r="AD73">
        <v>6.19</v>
      </c>
      <c r="AE73">
        <v>6.09</v>
      </c>
      <c r="AF73">
        <v>5.94</v>
      </c>
      <c r="AG73">
        <v>5.74</v>
      </c>
      <c r="AH73">
        <v>5.5</v>
      </c>
      <c r="AI73">
        <v>5.23</v>
      </c>
      <c r="AJ73">
        <v>4.9400000000000004</v>
      </c>
      <c r="AK73">
        <v>4.6500000000000004</v>
      </c>
      <c r="AL73">
        <v>4.3600000000000003</v>
      </c>
      <c r="AM73">
        <v>4.0999999999999996</v>
      </c>
      <c r="AN73">
        <v>3.87</v>
      </c>
      <c r="AO73">
        <v>3.69</v>
      </c>
      <c r="AP73">
        <v>3.57</v>
      </c>
      <c r="AQ73">
        <v>3.51</v>
      </c>
      <c r="AR73">
        <v>3.51</v>
      </c>
      <c r="AS73">
        <v>3.57</v>
      </c>
      <c r="AT73">
        <v>3.69</v>
      </c>
      <c r="AU73">
        <v>3.85</v>
      </c>
      <c r="AV73">
        <v>4.04</v>
      </c>
      <c r="AW73">
        <v>4.25</v>
      </c>
      <c r="AX73">
        <v>4.45</v>
      </c>
      <c r="AY73">
        <v>4.62</v>
      </c>
      <c r="AZ73">
        <v>4.74</v>
      </c>
      <c r="BA73">
        <v>4.79</v>
      </c>
      <c r="BB73">
        <v>4.76</v>
      </c>
      <c r="BC73">
        <v>4.63</v>
      </c>
      <c r="BD73">
        <v>4.42</v>
      </c>
      <c r="BE73">
        <v>4.12</v>
      </c>
      <c r="BF73">
        <v>3.77</v>
      </c>
      <c r="BG73">
        <v>3.42</v>
      </c>
      <c r="BH73">
        <v>3.11</v>
      </c>
      <c r="BI73">
        <v>2.93</v>
      </c>
      <c r="BJ73">
        <v>2.93</v>
      </c>
      <c r="BK73">
        <v>3.17</v>
      </c>
      <c r="BL73">
        <v>3.67</v>
      </c>
      <c r="BM73">
        <v>4.43</v>
      </c>
      <c r="BN73">
        <v>5.43</v>
      </c>
      <c r="BO73">
        <v>6.62</v>
      </c>
      <c r="BP73">
        <v>7.9</v>
      </c>
      <c r="BQ73">
        <v>9.16</v>
      </c>
      <c r="BR73">
        <v>10.3</v>
      </c>
      <c r="BS73">
        <v>11.3</v>
      </c>
      <c r="BT73">
        <v>12</v>
      </c>
      <c r="BU73">
        <v>12.5</v>
      </c>
      <c r="BV73">
        <v>12.6</v>
      </c>
      <c r="BW73">
        <v>12.6</v>
      </c>
      <c r="BX73">
        <v>12.3</v>
      </c>
      <c r="BY73">
        <v>11.8</v>
      </c>
      <c r="BZ73">
        <v>11.2</v>
      </c>
      <c r="CA73">
        <v>10.4</v>
      </c>
      <c r="CB73">
        <v>9.59</v>
      </c>
      <c r="CC73">
        <v>8.6999999999999993</v>
      </c>
      <c r="CD73">
        <v>7.78</v>
      </c>
      <c r="CE73">
        <v>6.83</v>
      </c>
      <c r="CF73">
        <v>5.89</v>
      </c>
      <c r="CG73">
        <v>4.96</v>
      </c>
      <c r="CH73">
        <v>4.05</v>
      </c>
      <c r="CI73">
        <v>3.2</v>
      </c>
      <c r="CJ73">
        <v>2.44</v>
      </c>
      <c r="CK73">
        <v>1.8</v>
      </c>
      <c r="CL73">
        <v>1.35</v>
      </c>
      <c r="CM73">
        <v>1.1399999999999999</v>
      </c>
      <c r="CN73">
        <v>1.2</v>
      </c>
      <c r="CO73">
        <v>1.53</v>
      </c>
      <c r="CP73">
        <v>2.1</v>
      </c>
      <c r="CQ73">
        <v>2.86</v>
      </c>
      <c r="CR73">
        <v>3.72</v>
      </c>
      <c r="CS73">
        <v>4.57</v>
      </c>
      <c r="CT73">
        <v>5.32</v>
      </c>
      <c r="CU73">
        <v>5.87</v>
      </c>
      <c r="CV73">
        <v>6.19</v>
      </c>
      <c r="CW73">
        <v>6.26</v>
      </c>
      <c r="CX73">
        <v>6.1</v>
      </c>
      <c r="CY73">
        <v>5.76</v>
      </c>
      <c r="CZ73">
        <v>5.35</v>
      </c>
      <c r="DA73">
        <v>4.9400000000000004</v>
      </c>
      <c r="DB73">
        <v>4.6399999999999997</v>
      </c>
    </row>
    <row r="74" spans="1:106" x14ac:dyDescent="0.2">
      <c r="A74" s="59"/>
      <c r="B74" s="59"/>
      <c r="C74" t="s">
        <v>64</v>
      </c>
      <c r="D74">
        <v>12</v>
      </c>
      <c r="E74" t="s">
        <v>2</v>
      </c>
      <c r="F74">
        <v>9.82</v>
      </c>
      <c r="G74">
        <v>9.0500000000000007</v>
      </c>
      <c r="H74">
        <v>7.99</v>
      </c>
      <c r="I74">
        <v>6.67</v>
      </c>
      <c r="J74">
        <v>5.14</v>
      </c>
      <c r="K74">
        <v>3.48</v>
      </c>
      <c r="L74">
        <v>1.79</v>
      </c>
      <c r="M74">
        <v>0.19</v>
      </c>
      <c r="N74">
        <v>-1.2</v>
      </c>
      <c r="O74">
        <v>-2.29</v>
      </c>
      <c r="P74">
        <v>-3.01</v>
      </c>
      <c r="Q74">
        <v>-3.35</v>
      </c>
      <c r="R74">
        <v>-3.34</v>
      </c>
      <c r="S74">
        <v>-3.02</v>
      </c>
      <c r="T74">
        <v>-2.4900000000000002</v>
      </c>
      <c r="U74">
        <v>-1.86</v>
      </c>
      <c r="V74">
        <v>-1.2</v>
      </c>
      <c r="W74">
        <v>-0.6</v>
      </c>
      <c r="X74">
        <v>-0.12</v>
      </c>
      <c r="Y74">
        <v>0.23</v>
      </c>
      <c r="Z74">
        <v>0.45</v>
      </c>
      <c r="AA74">
        <v>0.57999999999999996</v>
      </c>
      <c r="AB74">
        <v>0.64</v>
      </c>
      <c r="AC74">
        <v>0.67</v>
      </c>
      <c r="AD74">
        <v>0.69</v>
      </c>
      <c r="AE74">
        <v>0.72</v>
      </c>
      <c r="AF74">
        <v>0.76</v>
      </c>
      <c r="AG74">
        <v>0.79</v>
      </c>
      <c r="AH74">
        <v>0.83</v>
      </c>
      <c r="AI74">
        <v>0.84</v>
      </c>
      <c r="AJ74">
        <v>0.85</v>
      </c>
      <c r="AK74">
        <v>0.83</v>
      </c>
      <c r="AL74">
        <v>0.82</v>
      </c>
      <c r="AM74">
        <v>0.81</v>
      </c>
      <c r="AN74">
        <v>0.81</v>
      </c>
      <c r="AO74">
        <v>0.84</v>
      </c>
      <c r="AP74">
        <v>0.89</v>
      </c>
      <c r="AQ74">
        <v>0.98</v>
      </c>
      <c r="AR74">
        <v>1.0900000000000001</v>
      </c>
      <c r="AS74">
        <v>1.22</v>
      </c>
      <c r="AT74">
        <v>1.37</v>
      </c>
      <c r="AU74">
        <v>1.54</v>
      </c>
      <c r="AV74">
        <v>1.73</v>
      </c>
      <c r="AW74">
        <v>1.96</v>
      </c>
      <c r="AX74">
        <v>2.23</v>
      </c>
      <c r="AY74">
        <v>2.56</v>
      </c>
      <c r="AZ74">
        <v>2.97</v>
      </c>
      <c r="BA74">
        <v>3.47</v>
      </c>
      <c r="BB74">
        <v>4.07</v>
      </c>
      <c r="BC74">
        <v>4.78</v>
      </c>
      <c r="BD74">
        <v>5.57</v>
      </c>
      <c r="BE74">
        <v>6.44</v>
      </c>
      <c r="BF74">
        <v>7.35</v>
      </c>
      <c r="BG74">
        <v>8.24</v>
      </c>
      <c r="BH74">
        <v>9.06</v>
      </c>
      <c r="BI74">
        <v>9.73</v>
      </c>
      <c r="BJ74">
        <v>10.199999999999999</v>
      </c>
      <c r="BK74">
        <v>10.4</v>
      </c>
      <c r="BL74">
        <v>10.3</v>
      </c>
      <c r="BM74">
        <v>9.94</v>
      </c>
      <c r="BN74">
        <v>9.2799999999999994</v>
      </c>
      <c r="BO74">
        <v>8.34</v>
      </c>
      <c r="BP74">
        <v>7.21</v>
      </c>
      <c r="BQ74">
        <v>5.95</v>
      </c>
      <c r="BR74">
        <v>4.6399999999999997</v>
      </c>
      <c r="BS74">
        <v>3.35</v>
      </c>
      <c r="BT74">
        <v>2.13</v>
      </c>
      <c r="BU74">
        <v>1.04</v>
      </c>
      <c r="BV74">
        <v>0.1</v>
      </c>
      <c r="BW74">
        <v>-0.64</v>
      </c>
      <c r="BX74">
        <v>-1.2</v>
      </c>
      <c r="BY74">
        <v>-1.59</v>
      </c>
      <c r="BZ74">
        <v>-1.84</v>
      </c>
      <c r="CA74">
        <v>-1.98</v>
      </c>
      <c r="CB74">
        <v>-2.0499999999999998</v>
      </c>
      <c r="CC74">
        <v>-2.09</v>
      </c>
      <c r="CD74">
        <v>-2.1</v>
      </c>
      <c r="CE74">
        <v>-2.12</v>
      </c>
      <c r="CF74">
        <v>-2.13</v>
      </c>
      <c r="CG74">
        <v>-2.11</v>
      </c>
      <c r="CH74">
        <v>-2.0499999999999998</v>
      </c>
      <c r="CI74">
        <v>-1.9</v>
      </c>
      <c r="CJ74">
        <v>-1.63</v>
      </c>
      <c r="CK74">
        <v>-1.19</v>
      </c>
      <c r="CL74">
        <v>-0.57999999999999996</v>
      </c>
      <c r="CM74">
        <v>0.22</v>
      </c>
      <c r="CN74">
        <v>1.21</v>
      </c>
      <c r="CO74">
        <v>2.33</v>
      </c>
      <c r="CP74">
        <v>3.56</v>
      </c>
      <c r="CQ74">
        <v>4.82</v>
      </c>
      <c r="CR74">
        <v>6.07</v>
      </c>
      <c r="CS74">
        <v>7.23</v>
      </c>
      <c r="CT74">
        <v>8.27</v>
      </c>
      <c r="CU74">
        <v>9.1300000000000008</v>
      </c>
      <c r="CV74">
        <v>9.7899999999999991</v>
      </c>
      <c r="CW74">
        <v>10.199999999999999</v>
      </c>
      <c r="CX74">
        <v>10.5</v>
      </c>
      <c r="CY74">
        <v>10.5</v>
      </c>
      <c r="CZ74">
        <v>10.3</v>
      </c>
      <c r="DA74">
        <v>9.85</v>
      </c>
      <c r="DB74">
        <v>9.1300000000000008</v>
      </c>
    </row>
    <row r="75" spans="1:106" x14ac:dyDescent="0.2">
      <c r="A75" s="59"/>
      <c r="B75" s="59"/>
      <c r="C75" t="s">
        <v>65</v>
      </c>
      <c r="D75">
        <v>12</v>
      </c>
      <c r="E75" t="s">
        <v>2</v>
      </c>
      <c r="F75">
        <v>-7.63</v>
      </c>
      <c r="G75">
        <v>-7.49</v>
      </c>
      <c r="H75">
        <v>-7.32</v>
      </c>
      <c r="I75">
        <v>-7.11</v>
      </c>
      <c r="J75">
        <v>-6.87</v>
      </c>
      <c r="K75">
        <v>-6.62</v>
      </c>
      <c r="L75">
        <v>-6.38</v>
      </c>
      <c r="M75">
        <v>-6.17</v>
      </c>
      <c r="N75">
        <v>-6.01</v>
      </c>
      <c r="O75">
        <v>-5.92</v>
      </c>
      <c r="P75">
        <v>-5.89</v>
      </c>
      <c r="Q75">
        <v>-5.92</v>
      </c>
      <c r="R75">
        <v>-6</v>
      </c>
      <c r="S75">
        <v>-6.1</v>
      </c>
      <c r="T75">
        <v>-6.23</v>
      </c>
      <c r="U75">
        <v>-6.36</v>
      </c>
      <c r="V75">
        <v>-6.48</v>
      </c>
      <c r="W75">
        <v>-6.59</v>
      </c>
      <c r="X75">
        <v>-6.69</v>
      </c>
      <c r="Y75">
        <v>-6.79</v>
      </c>
      <c r="Z75">
        <v>-6.88</v>
      </c>
      <c r="AA75">
        <v>-6.97</v>
      </c>
      <c r="AB75">
        <v>-7.05</v>
      </c>
      <c r="AC75">
        <v>-7.15</v>
      </c>
      <c r="AD75">
        <v>-7.25</v>
      </c>
      <c r="AE75">
        <v>-7.37</v>
      </c>
      <c r="AF75">
        <v>-7.51</v>
      </c>
      <c r="AG75">
        <v>-7.67</v>
      </c>
      <c r="AH75">
        <v>-7.84</v>
      </c>
      <c r="AI75">
        <v>-8.0299999999999994</v>
      </c>
      <c r="AJ75">
        <v>-8.24</v>
      </c>
      <c r="AK75">
        <v>-8.4700000000000006</v>
      </c>
      <c r="AL75">
        <v>-8.7100000000000009</v>
      </c>
      <c r="AM75">
        <v>-8.9600000000000009</v>
      </c>
      <c r="AN75">
        <v>-9.2200000000000006</v>
      </c>
      <c r="AO75">
        <v>-9.4700000000000006</v>
      </c>
      <c r="AP75">
        <v>-9.7100000000000009</v>
      </c>
      <c r="AQ75">
        <v>-9.94</v>
      </c>
      <c r="AR75">
        <v>-10.1</v>
      </c>
      <c r="AS75">
        <v>-10.3</v>
      </c>
      <c r="AT75">
        <v>-10.4</v>
      </c>
      <c r="AU75">
        <v>-10.5</v>
      </c>
      <c r="AV75">
        <v>-10.5</v>
      </c>
      <c r="AW75">
        <v>-10.4</v>
      </c>
      <c r="AX75">
        <v>-10.3</v>
      </c>
      <c r="AY75">
        <v>-10.1</v>
      </c>
      <c r="AZ75">
        <v>-9.85</v>
      </c>
      <c r="BA75">
        <v>-9.5500000000000007</v>
      </c>
      <c r="BB75">
        <v>-9.18</v>
      </c>
      <c r="BC75">
        <v>-8.75</v>
      </c>
      <c r="BD75">
        <v>-8.26</v>
      </c>
      <c r="BE75">
        <v>-7.71</v>
      </c>
      <c r="BF75">
        <v>-7.11</v>
      </c>
      <c r="BG75">
        <v>-6.47</v>
      </c>
      <c r="BH75">
        <v>-5.82</v>
      </c>
      <c r="BI75">
        <v>-5.18</v>
      </c>
      <c r="BJ75">
        <v>-4.58</v>
      </c>
      <c r="BK75">
        <v>-4.09</v>
      </c>
      <c r="BL75">
        <v>-3.73</v>
      </c>
      <c r="BM75">
        <v>-3.54</v>
      </c>
      <c r="BN75">
        <v>-3.56</v>
      </c>
      <c r="BO75">
        <v>-3.82</v>
      </c>
      <c r="BP75">
        <v>-4.3</v>
      </c>
      <c r="BQ75">
        <v>-5</v>
      </c>
      <c r="BR75">
        <v>-5.87</v>
      </c>
      <c r="BS75">
        <v>-6.88</v>
      </c>
      <c r="BT75">
        <v>-7.96</v>
      </c>
      <c r="BU75">
        <v>-9.06</v>
      </c>
      <c r="BV75">
        <v>-10.1</v>
      </c>
      <c r="BW75">
        <v>-11.1</v>
      </c>
      <c r="BX75">
        <v>-12</v>
      </c>
      <c r="BY75">
        <v>-12.8</v>
      </c>
      <c r="BZ75">
        <v>-13.4</v>
      </c>
      <c r="CA75">
        <v>-14</v>
      </c>
      <c r="CB75">
        <v>-14.4</v>
      </c>
      <c r="CC75">
        <v>-14.8</v>
      </c>
      <c r="CD75">
        <v>-15.1</v>
      </c>
      <c r="CE75">
        <v>-15.3</v>
      </c>
      <c r="CF75">
        <v>-15.5</v>
      </c>
      <c r="CG75">
        <v>-15.6</v>
      </c>
      <c r="CH75">
        <v>-15.7</v>
      </c>
      <c r="CI75">
        <v>-15.6</v>
      </c>
      <c r="CJ75">
        <v>-15.5</v>
      </c>
      <c r="CK75">
        <v>-15.3</v>
      </c>
      <c r="CL75">
        <v>-15</v>
      </c>
      <c r="CM75">
        <v>-14.6</v>
      </c>
      <c r="CN75">
        <v>-14.1</v>
      </c>
      <c r="CO75">
        <v>-13.5</v>
      </c>
      <c r="CP75">
        <v>-12.8</v>
      </c>
      <c r="CQ75">
        <v>-12.1</v>
      </c>
      <c r="CR75">
        <v>-11.4</v>
      </c>
      <c r="CS75">
        <v>-10.7</v>
      </c>
      <c r="CT75">
        <v>-10.1</v>
      </c>
      <c r="CU75">
        <v>-9.5500000000000007</v>
      </c>
      <c r="CV75">
        <v>-9.1300000000000008</v>
      </c>
      <c r="CW75">
        <v>-8.82</v>
      </c>
      <c r="CX75">
        <v>-8.6</v>
      </c>
      <c r="CY75">
        <v>-8.4700000000000006</v>
      </c>
      <c r="CZ75">
        <v>-8.3800000000000008</v>
      </c>
      <c r="DA75">
        <v>-8.31</v>
      </c>
      <c r="DB75">
        <v>-8.2200000000000006</v>
      </c>
    </row>
    <row r="76" spans="1:106" x14ac:dyDescent="0.2">
      <c r="A76" s="18"/>
      <c r="B76" s="18"/>
    </row>
    <row r="77" spans="1:106" x14ac:dyDescent="0.2">
      <c r="A77" s="59">
        <v>4</v>
      </c>
      <c r="B77" s="59" t="s">
        <v>68</v>
      </c>
      <c r="C77" t="s">
        <v>54</v>
      </c>
      <c r="D77">
        <v>9</v>
      </c>
      <c r="E77" t="s">
        <v>2</v>
      </c>
      <c r="F77">
        <v>7.93</v>
      </c>
      <c r="G77">
        <v>7.77</v>
      </c>
      <c r="H77">
        <v>7.61</v>
      </c>
      <c r="I77">
        <v>7.46</v>
      </c>
      <c r="J77">
        <v>7.31</v>
      </c>
      <c r="K77">
        <v>7.18</v>
      </c>
      <c r="L77">
        <v>7.07</v>
      </c>
      <c r="M77">
        <v>6.97</v>
      </c>
      <c r="N77">
        <v>6.89</v>
      </c>
      <c r="O77">
        <v>6.85</v>
      </c>
      <c r="P77">
        <v>6.82</v>
      </c>
      <c r="Q77">
        <v>6.83</v>
      </c>
      <c r="R77">
        <v>6.87</v>
      </c>
      <c r="S77">
        <v>6.93</v>
      </c>
      <c r="T77">
        <v>7.01</v>
      </c>
      <c r="U77">
        <v>7.12</v>
      </c>
      <c r="V77">
        <v>7.25</v>
      </c>
      <c r="W77">
        <v>7.4</v>
      </c>
      <c r="X77">
        <v>7.55</v>
      </c>
      <c r="Y77">
        <v>7.71</v>
      </c>
      <c r="Z77">
        <v>7.88</v>
      </c>
      <c r="AA77">
        <v>8.0399999999999991</v>
      </c>
      <c r="AB77">
        <v>8.1999999999999993</v>
      </c>
      <c r="AC77">
        <v>8.35</v>
      </c>
      <c r="AD77">
        <v>8.48</v>
      </c>
      <c r="AE77">
        <v>8.61</v>
      </c>
      <c r="AF77">
        <v>8.7100000000000009</v>
      </c>
      <c r="AG77">
        <v>8.8000000000000007</v>
      </c>
      <c r="AH77">
        <v>8.8800000000000008</v>
      </c>
      <c r="AI77">
        <v>8.93</v>
      </c>
      <c r="AJ77">
        <v>8.98</v>
      </c>
      <c r="AK77">
        <v>9.01</v>
      </c>
      <c r="AL77">
        <v>9.0299999999999994</v>
      </c>
      <c r="AM77">
        <v>9.0399999999999991</v>
      </c>
      <c r="AN77">
        <v>9.0399999999999991</v>
      </c>
      <c r="AO77">
        <v>9.0399999999999991</v>
      </c>
      <c r="AP77">
        <v>9.0299999999999994</v>
      </c>
      <c r="AQ77">
        <v>9.02</v>
      </c>
      <c r="AR77">
        <v>9</v>
      </c>
      <c r="AS77">
        <v>8.98</v>
      </c>
      <c r="AT77">
        <v>8.9600000000000009</v>
      </c>
      <c r="AU77">
        <v>8.93</v>
      </c>
      <c r="AV77">
        <v>8.9</v>
      </c>
      <c r="AW77">
        <v>8.8699999999999992</v>
      </c>
      <c r="AX77">
        <v>8.83</v>
      </c>
      <c r="AY77">
        <v>8.7799999999999994</v>
      </c>
      <c r="AZ77">
        <v>8.7200000000000006</v>
      </c>
      <c r="BA77">
        <v>8.65</v>
      </c>
      <c r="BB77">
        <v>8.57</v>
      </c>
      <c r="BC77">
        <v>8.48</v>
      </c>
      <c r="BD77">
        <v>8.3800000000000008</v>
      </c>
      <c r="BE77">
        <v>8.27</v>
      </c>
      <c r="BF77">
        <v>8.16</v>
      </c>
      <c r="BG77">
        <v>8.0399999999999991</v>
      </c>
      <c r="BH77">
        <v>7.92</v>
      </c>
      <c r="BI77">
        <v>7.81</v>
      </c>
      <c r="BJ77">
        <v>7.7</v>
      </c>
      <c r="BK77">
        <v>7.61</v>
      </c>
      <c r="BL77">
        <v>7.53</v>
      </c>
      <c r="BM77">
        <v>7.47</v>
      </c>
      <c r="BN77">
        <v>7.44</v>
      </c>
      <c r="BO77">
        <v>7.43</v>
      </c>
      <c r="BP77">
        <v>7.45</v>
      </c>
      <c r="BQ77">
        <v>7.49</v>
      </c>
      <c r="BR77">
        <v>7.55</v>
      </c>
      <c r="BS77">
        <v>7.62</v>
      </c>
      <c r="BT77">
        <v>7.72</v>
      </c>
      <c r="BU77">
        <v>7.82</v>
      </c>
      <c r="BV77">
        <v>7.93</v>
      </c>
      <c r="BW77">
        <v>8.0500000000000007</v>
      </c>
      <c r="BX77">
        <v>8.16</v>
      </c>
      <c r="BY77">
        <v>8.27</v>
      </c>
      <c r="BZ77">
        <v>8.3699999999999992</v>
      </c>
      <c r="CA77">
        <v>8.4600000000000009</v>
      </c>
      <c r="CB77">
        <v>8.5500000000000007</v>
      </c>
      <c r="CC77">
        <v>8.6199999999999992</v>
      </c>
      <c r="CD77">
        <v>8.67</v>
      </c>
      <c r="CE77">
        <v>8.7200000000000006</v>
      </c>
      <c r="CF77">
        <v>8.76</v>
      </c>
      <c r="CG77">
        <v>8.7899999999999991</v>
      </c>
      <c r="CH77">
        <v>8.82</v>
      </c>
      <c r="CI77">
        <v>8.85</v>
      </c>
      <c r="CJ77">
        <v>8.8699999999999992</v>
      </c>
      <c r="CK77">
        <v>8.89</v>
      </c>
      <c r="CL77">
        <v>8.92</v>
      </c>
      <c r="CM77">
        <v>8.94</v>
      </c>
      <c r="CN77">
        <v>8.9700000000000006</v>
      </c>
      <c r="CO77">
        <v>8.99</v>
      </c>
      <c r="CP77">
        <v>9.01</v>
      </c>
      <c r="CQ77">
        <v>9.02</v>
      </c>
      <c r="CR77">
        <v>9.0299999999999994</v>
      </c>
      <c r="CS77">
        <v>9.02</v>
      </c>
      <c r="CT77">
        <v>9</v>
      </c>
      <c r="CU77">
        <v>8.9700000000000006</v>
      </c>
      <c r="CV77">
        <v>8.92</v>
      </c>
      <c r="CW77">
        <v>8.86</v>
      </c>
      <c r="CX77">
        <v>8.77</v>
      </c>
      <c r="CY77">
        <v>8.67</v>
      </c>
      <c r="CZ77">
        <v>8.56</v>
      </c>
      <c r="DA77">
        <v>8.43</v>
      </c>
      <c r="DB77">
        <v>8.2799999999999994</v>
      </c>
    </row>
    <row r="78" spans="1:106" x14ac:dyDescent="0.2">
      <c r="A78" s="59"/>
      <c r="B78" s="59"/>
      <c r="C78" t="s">
        <v>55</v>
      </c>
      <c r="D78">
        <v>9</v>
      </c>
      <c r="E78" t="s">
        <v>2</v>
      </c>
      <c r="F78">
        <v>33.799999999999997</v>
      </c>
      <c r="G78">
        <v>33.9</v>
      </c>
      <c r="H78">
        <v>34</v>
      </c>
      <c r="I78">
        <v>34</v>
      </c>
      <c r="J78">
        <v>33.9</v>
      </c>
      <c r="K78">
        <v>33.700000000000003</v>
      </c>
      <c r="L78">
        <v>33.4</v>
      </c>
      <c r="M78">
        <v>32.9</v>
      </c>
      <c r="N78">
        <v>32.4</v>
      </c>
      <c r="O78">
        <v>31.7</v>
      </c>
      <c r="P78">
        <v>30.9</v>
      </c>
      <c r="Q78">
        <v>30.1</v>
      </c>
      <c r="R78">
        <v>29.2</v>
      </c>
      <c r="S78">
        <v>28.1</v>
      </c>
      <c r="T78">
        <v>27</v>
      </c>
      <c r="U78">
        <v>25.9</v>
      </c>
      <c r="V78">
        <v>24.6</v>
      </c>
      <c r="W78">
        <v>23.2</v>
      </c>
      <c r="X78">
        <v>21.8</v>
      </c>
      <c r="Y78">
        <v>20.399999999999999</v>
      </c>
      <c r="Z78">
        <v>18.899999999999999</v>
      </c>
      <c r="AA78">
        <v>17.5</v>
      </c>
      <c r="AB78">
        <v>16</v>
      </c>
      <c r="AC78">
        <v>14.6</v>
      </c>
      <c r="AD78">
        <v>13.2</v>
      </c>
      <c r="AE78">
        <v>11.9</v>
      </c>
      <c r="AF78">
        <v>10.5</v>
      </c>
      <c r="AG78">
        <v>9.2200000000000006</v>
      </c>
      <c r="AH78">
        <v>7.91</v>
      </c>
      <c r="AI78">
        <v>6.6</v>
      </c>
      <c r="AJ78">
        <v>5.29</v>
      </c>
      <c r="AK78">
        <v>3.98</v>
      </c>
      <c r="AL78">
        <v>2.67</v>
      </c>
      <c r="AM78">
        <v>1.36</v>
      </c>
      <c r="AN78">
        <v>6.2E-2</v>
      </c>
      <c r="AO78">
        <v>-1.22</v>
      </c>
      <c r="AP78">
        <v>-2.48</v>
      </c>
      <c r="AQ78">
        <v>-3.72</v>
      </c>
      <c r="AR78">
        <v>-4.92</v>
      </c>
      <c r="AS78">
        <v>-6.08</v>
      </c>
      <c r="AT78">
        <v>-7.2</v>
      </c>
      <c r="AU78">
        <v>-8.27</v>
      </c>
      <c r="AV78">
        <v>-9.2899999999999991</v>
      </c>
      <c r="AW78">
        <v>-10.3</v>
      </c>
      <c r="AX78">
        <v>-11.1</v>
      </c>
      <c r="AY78">
        <v>-11.9</v>
      </c>
      <c r="AZ78">
        <v>-12.6</v>
      </c>
      <c r="BA78">
        <v>-13.2</v>
      </c>
      <c r="BB78">
        <v>-13.7</v>
      </c>
      <c r="BC78">
        <v>-14</v>
      </c>
      <c r="BD78">
        <v>-14.1</v>
      </c>
      <c r="BE78">
        <v>-14</v>
      </c>
      <c r="BF78">
        <v>-13.7</v>
      </c>
      <c r="BG78">
        <v>-13.3</v>
      </c>
      <c r="BH78">
        <v>-12.6</v>
      </c>
      <c r="BI78">
        <v>-11.7</v>
      </c>
      <c r="BJ78">
        <v>-10.6</v>
      </c>
      <c r="BK78">
        <v>-9.3000000000000007</v>
      </c>
      <c r="BL78">
        <v>-7.83</v>
      </c>
      <c r="BM78">
        <v>-6.18</v>
      </c>
      <c r="BN78">
        <v>-4.3600000000000003</v>
      </c>
      <c r="BO78">
        <v>-2.39</v>
      </c>
      <c r="BP78">
        <v>-0.28999999999999998</v>
      </c>
      <c r="BQ78">
        <v>1.91</v>
      </c>
      <c r="BR78">
        <v>4.18</v>
      </c>
      <c r="BS78">
        <v>6.47</v>
      </c>
      <c r="BT78">
        <v>8.74</v>
      </c>
      <c r="BU78">
        <v>11</v>
      </c>
      <c r="BV78">
        <v>13.1</v>
      </c>
      <c r="BW78">
        <v>15.2</v>
      </c>
      <c r="BX78">
        <v>17.100000000000001</v>
      </c>
      <c r="BY78">
        <v>19</v>
      </c>
      <c r="BZ78">
        <v>20.7</v>
      </c>
      <c r="CA78">
        <v>22.3</v>
      </c>
      <c r="CB78">
        <v>23.8</v>
      </c>
      <c r="CC78">
        <v>25.2</v>
      </c>
      <c r="CD78">
        <v>26.5</v>
      </c>
      <c r="CE78">
        <v>27.7</v>
      </c>
      <c r="CF78">
        <v>28.8</v>
      </c>
      <c r="CG78">
        <v>29.8</v>
      </c>
      <c r="CH78">
        <v>30.7</v>
      </c>
      <c r="CI78">
        <v>31.5</v>
      </c>
      <c r="CJ78">
        <v>32.200000000000003</v>
      </c>
      <c r="CK78">
        <v>32.799999999999997</v>
      </c>
      <c r="CL78">
        <v>33.299999999999997</v>
      </c>
      <c r="CM78">
        <v>33.799999999999997</v>
      </c>
      <c r="CN78">
        <v>34.1</v>
      </c>
      <c r="CO78">
        <v>34.4</v>
      </c>
      <c r="CP78">
        <v>34.700000000000003</v>
      </c>
      <c r="CQ78">
        <v>34.799999999999997</v>
      </c>
      <c r="CR78">
        <v>34.9</v>
      </c>
      <c r="CS78">
        <v>35</v>
      </c>
      <c r="CT78">
        <v>35</v>
      </c>
      <c r="CU78">
        <v>35</v>
      </c>
      <c r="CV78">
        <v>34.9</v>
      </c>
      <c r="CW78">
        <v>34.9</v>
      </c>
      <c r="CX78">
        <v>34.799999999999997</v>
      </c>
      <c r="CY78">
        <v>34.799999999999997</v>
      </c>
      <c r="CZ78">
        <v>34.9</v>
      </c>
      <c r="DA78">
        <v>35</v>
      </c>
      <c r="DB78">
        <v>35.1</v>
      </c>
    </row>
    <row r="79" spans="1:106" x14ac:dyDescent="0.2">
      <c r="A79" s="59"/>
      <c r="B79" s="59"/>
      <c r="C79" t="s">
        <v>56</v>
      </c>
      <c r="D79">
        <v>9</v>
      </c>
      <c r="E79" t="s">
        <v>2</v>
      </c>
      <c r="F79">
        <v>7.39</v>
      </c>
      <c r="G79">
        <v>9.31</v>
      </c>
      <c r="H79">
        <v>11.4</v>
      </c>
      <c r="I79">
        <v>13.5</v>
      </c>
      <c r="J79">
        <v>15.6</v>
      </c>
      <c r="K79">
        <v>17.600000000000001</v>
      </c>
      <c r="L79">
        <v>19.3</v>
      </c>
      <c r="M79">
        <v>20.8</v>
      </c>
      <c r="N79">
        <v>22.1</v>
      </c>
      <c r="O79">
        <v>23</v>
      </c>
      <c r="P79">
        <v>23.7</v>
      </c>
      <c r="Q79">
        <v>24.1</v>
      </c>
      <c r="R79">
        <v>24.3</v>
      </c>
      <c r="S79">
        <v>24.3</v>
      </c>
      <c r="T79">
        <v>24.1</v>
      </c>
      <c r="U79">
        <v>23.7</v>
      </c>
      <c r="V79">
        <v>23</v>
      </c>
      <c r="W79">
        <v>22.2</v>
      </c>
      <c r="X79">
        <v>21.2</v>
      </c>
      <c r="Y79">
        <v>20.100000000000001</v>
      </c>
      <c r="Z79">
        <v>19</v>
      </c>
      <c r="AA79">
        <v>17.899999999999999</v>
      </c>
      <c r="AB79">
        <v>16.8</v>
      </c>
      <c r="AC79">
        <v>15.7</v>
      </c>
      <c r="AD79">
        <v>14.6</v>
      </c>
      <c r="AE79">
        <v>13.6</v>
      </c>
      <c r="AF79">
        <v>12.7</v>
      </c>
      <c r="AG79">
        <v>11.7</v>
      </c>
      <c r="AH79">
        <v>10.9</v>
      </c>
      <c r="AI79">
        <v>10</v>
      </c>
      <c r="AJ79">
        <v>9.2100000000000009</v>
      </c>
      <c r="AK79">
        <v>8.42</v>
      </c>
      <c r="AL79">
        <v>7.65</v>
      </c>
      <c r="AM79">
        <v>6.93</v>
      </c>
      <c r="AN79">
        <v>6.25</v>
      </c>
      <c r="AO79">
        <v>5.64</v>
      </c>
      <c r="AP79">
        <v>5.1100000000000003</v>
      </c>
      <c r="AQ79">
        <v>4.67</v>
      </c>
      <c r="AR79">
        <v>4.32</v>
      </c>
      <c r="AS79">
        <v>4.09</v>
      </c>
      <c r="AT79">
        <v>3.98</v>
      </c>
      <c r="AU79">
        <v>4</v>
      </c>
      <c r="AV79">
        <v>4.16</v>
      </c>
      <c r="AW79">
        <v>4.47</v>
      </c>
      <c r="AX79">
        <v>4.95</v>
      </c>
      <c r="AY79">
        <v>5.6</v>
      </c>
      <c r="AZ79">
        <v>6.44</v>
      </c>
      <c r="BA79">
        <v>7.48</v>
      </c>
      <c r="BB79">
        <v>8.74</v>
      </c>
      <c r="BC79">
        <v>10.199999999999999</v>
      </c>
      <c r="BD79">
        <v>11.9</v>
      </c>
      <c r="BE79">
        <v>13.9</v>
      </c>
      <c r="BF79">
        <v>16.100000000000001</v>
      </c>
      <c r="BG79">
        <v>18.5</v>
      </c>
      <c r="BH79">
        <v>21.1</v>
      </c>
      <c r="BI79">
        <v>23.9</v>
      </c>
      <c r="BJ79">
        <v>26.9</v>
      </c>
      <c r="BK79">
        <v>30.1</v>
      </c>
      <c r="BL79">
        <v>33.4</v>
      </c>
      <c r="BM79">
        <v>36.9</v>
      </c>
      <c r="BN79">
        <v>40.299999999999997</v>
      </c>
      <c r="BO79">
        <v>43.7</v>
      </c>
      <c r="BP79">
        <v>47</v>
      </c>
      <c r="BQ79">
        <v>50.1</v>
      </c>
      <c r="BR79">
        <v>52.9</v>
      </c>
      <c r="BS79">
        <v>55.4</v>
      </c>
      <c r="BT79">
        <v>57.4</v>
      </c>
      <c r="BU79">
        <v>59</v>
      </c>
      <c r="BV79">
        <v>60.2</v>
      </c>
      <c r="BW79">
        <v>60.9</v>
      </c>
      <c r="BX79">
        <v>61.2</v>
      </c>
      <c r="BY79">
        <v>61.1</v>
      </c>
      <c r="BZ79">
        <v>60.7</v>
      </c>
      <c r="CA79">
        <v>59.9</v>
      </c>
      <c r="CB79">
        <v>58.9</v>
      </c>
      <c r="CC79">
        <v>57.5</v>
      </c>
      <c r="CD79">
        <v>55.8</v>
      </c>
      <c r="CE79">
        <v>53.9</v>
      </c>
      <c r="CF79">
        <v>51.7</v>
      </c>
      <c r="CG79">
        <v>49.3</v>
      </c>
      <c r="CH79">
        <v>46.6</v>
      </c>
      <c r="CI79">
        <v>43.8</v>
      </c>
      <c r="CJ79">
        <v>40.700000000000003</v>
      </c>
      <c r="CK79">
        <v>37.6</v>
      </c>
      <c r="CL79">
        <v>34.299999999999997</v>
      </c>
      <c r="CM79">
        <v>30.9</v>
      </c>
      <c r="CN79">
        <v>27.5</v>
      </c>
      <c r="CO79">
        <v>24.1</v>
      </c>
      <c r="CP79">
        <v>20.8</v>
      </c>
      <c r="CQ79">
        <v>17.600000000000001</v>
      </c>
      <c r="CR79">
        <v>14.6</v>
      </c>
      <c r="CS79">
        <v>11.9</v>
      </c>
      <c r="CT79">
        <v>9.57</v>
      </c>
      <c r="CU79">
        <v>7.64</v>
      </c>
      <c r="CV79">
        <v>6.19</v>
      </c>
      <c r="CW79">
        <v>5.24</v>
      </c>
      <c r="CX79">
        <v>4.8099999999999996</v>
      </c>
      <c r="CY79">
        <v>4.92</v>
      </c>
      <c r="CZ79">
        <v>5.54</v>
      </c>
      <c r="DA79">
        <v>6.65</v>
      </c>
      <c r="DB79">
        <v>8.19</v>
      </c>
    </row>
    <row r="80" spans="1:106" x14ac:dyDescent="0.2">
      <c r="A80" s="59"/>
      <c r="B80" s="59"/>
      <c r="C80" t="s">
        <v>57</v>
      </c>
      <c r="D80">
        <v>9</v>
      </c>
      <c r="E80" t="s">
        <v>2</v>
      </c>
      <c r="F80">
        <v>-2.52</v>
      </c>
      <c r="G80">
        <v>-3.84</v>
      </c>
      <c r="H80">
        <v>-4.87</v>
      </c>
      <c r="I80">
        <v>-5.43</v>
      </c>
      <c r="J80">
        <v>-5.46</v>
      </c>
      <c r="K80">
        <v>-5</v>
      </c>
      <c r="L80">
        <v>-4.1399999999999997</v>
      </c>
      <c r="M80">
        <v>-3.01</v>
      </c>
      <c r="N80">
        <v>-1.71</v>
      </c>
      <c r="O80">
        <v>-0.36</v>
      </c>
      <c r="P80">
        <v>0.97</v>
      </c>
      <c r="Q80">
        <v>2.2200000000000002</v>
      </c>
      <c r="R80">
        <v>3.35</v>
      </c>
      <c r="S80">
        <v>4.3499999999999996</v>
      </c>
      <c r="T80">
        <v>5.21</v>
      </c>
      <c r="U80">
        <v>5.94</v>
      </c>
      <c r="V80">
        <v>6.54</v>
      </c>
      <c r="W80">
        <v>7.03</v>
      </c>
      <c r="X80">
        <v>7.42</v>
      </c>
      <c r="Y80">
        <v>7.73</v>
      </c>
      <c r="Z80">
        <v>7.97</v>
      </c>
      <c r="AA80">
        <v>8.16</v>
      </c>
      <c r="AB80">
        <v>8.32</v>
      </c>
      <c r="AC80">
        <v>8.4700000000000006</v>
      </c>
      <c r="AD80">
        <v>8.6199999999999992</v>
      </c>
      <c r="AE80">
        <v>8.7799999999999994</v>
      </c>
      <c r="AF80">
        <v>8.9499999999999993</v>
      </c>
      <c r="AG80">
        <v>9.1300000000000008</v>
      </c>
      <c r="AH80">
        <v>9.33</v>
      </c>
      <c r="AI80">
        <v>9.5500000000000007</v>
      </c>
      <c r="AJ80">
        <v>9.7799999999999994</v>
      </c>
      <c r="AK80">
        <v>10</v>
      </c>
      <c r="AL80">
        <v>10.3</v>
      </c>
      <c r="AM80">
        <v>10.5</v>
      </c>
      <c r="AN80">
        <v>10.8</v>
      </c>
      <c r="AO80">
        <v>11.1</v>
      </c>
      <c r="AP80">
        <v>11.4</v>
      </c>
      <c r="AQ80">
        <v>11.7</v>
      </c>
      <c r="AR80">
        <v>11.9</v>
      </c>
      <c r="AS80">
        <v>12.2</v>
      </c>
      <c r="AT80">
        <v>12.5</v>
      </c>
      <c r="AU80">
        <v>12.7</v>
      </c>
      <c r="AV80">
        <v>12.9</v>
      </c>
      <c r="AW80">
        <v>13</v>
      </c>
      <c r="AX80">
        <v>13.1</v>
      </c>
      <c r="AY80">
        <v>13</v>
      </c>
      <c r="AZ80">
        <v>12.8</v>
      </c>
      <c r="BA80">
        <v>12.3</v>
      </c>
      <c r="BB80">
        <v>11.5</v>
      </c>
      <c r="BC80">
        <v>10.3</v>
      </c>
      <c r="BD80">
        <v>8.61</v>
      </c>
      <c r="BE80">
        <v>6.39</v>
      </c>
      <c r="BF80">
        <v>3.58</v>
      </c>
      <c r="BG80">
        <v>0.21</v>
      </c>
      <c r="BH80">
        <v>-3.61</v>
      </c>
      <c r="BI80">
        <v>-7.65</v>
      </c>
      <c r="BJ80">
        <v>-11.6</v>
      </c>
      <c r="BK80">
        <v>-15.2</v>
      </c>
      <c r="BL80">
        <v>-18.100000000000001</v>
      </c>
      <c r="BM80">
        <v>-20.2</v>
      </c>
      <c r="BN80">
        <v>-21.4</v>
      </c>
      <c r="BO80">
        <v>-21.8</v>
      </c>
      <c r="BP80">
        <v>-21.4</v>
      </c>
      <c r="BQ80">
        <v>-20.3</v>
      </c>
      <c r="BR80">
        <v>-18.8</v>
      </c>
      <c r="BS80">
        <v>-17</v>
      </c>
      <c r="BT80">
        <v>-15</v>
      </c>
      <c r="BU80">
        <v>-12.9</v>
      </c>
      <c r="BV80">
        <v>-10.9</v>
      </c>
      <c r="BW80">
        <v>-9.01</v>
      </c>
      <c r="BX80">
        <v>-7.32</v>
      </c>
      <c r="BY80">
        <v>-5.82</v>
      </c>
      <c r="BZ80">
        <v>-4.5199999999999996</v>
      </c>
      <c r="CA80">
        <v>-3.39</v>
      </c>
      <c r="CB80">
        <v>-2.4</v>
      </c>
      <c r="CC80">
        <v>-1.55</v>
      </c>
      <c r="CD80">
        <v>-0.8</v>
      </c>
      <c r="CE80">
        <v>-0.18</v>
      </c>
      <c r="CF80">
        <v>0.33</v>
      </c>
      <c r="CG80">
        <v>0.7</v>
      </c>
      <c r="CH80">
        <v>0.93</v>
      </c>
      <c r="CI80">
        <v>1.01</v>
      </c>
      <c r="CJ80">
        <v>0.95</v>
      </c>
      <c r="CK80">
        <v>0.78</v>
      </c>
      <c r="CL80">
        <v>0.53</v>
      </c>
      <c r="CM80">
        <v>0.25</v>
      </c>
      <c r="CN80">
        <v>1.2E-2</v>
      </c>
      <c r="CO80">
        <v>-0.13</v>
      </c>
      <c r="CP80">
        <v>-0.13</v>
      </c>
      <c r="CQ80">
        <v>3.1E-2</v>
      </c>
      <c r="CR80">
        <v>0.34</v>
      </c>
      <c r="CS80">
        <v>0.74</v>
      </c>
      <c r="CT80">
        <v>1.17</v>
      </c>
      <c r="CU80">
        <v>1.52</v>
      </c>
      <c r="CV80">
        <v>1.71</v>
      </c>
      <c r="CW80">
        <v>1.66</v>
      </c>
      <c r="CX80">
        <v>1.32</v>
      </c>
      <c r="CY80">
        <v>0.67</v>
      </c>
      <c r="CZ80">
        <v>-0.28999999999999998</v>
      </c>
      <c r="DA80">
        <v>-1.5</v>
      </c>
      <c r="DB80">
        <v>-2.81</v>
      </c>
    </row>
    <row r="81" spans="1:106" x14ac:dyDescent="0.2">
      <c r="A81" s="59"/>
      <c r="B81" s="59"/>
      <c r="C81" t="s">
        <v>58</v>
      </c>
      <c r="D81">
        <v>9</v>
      </c>
      <c r="E81" t="s">
        <v>2</v>
      </c>
      <c r="F81">
        <v>1.1599999999999999</v>
      </c>
      <c r="G81">
        <v>1.46</v>
      </c>
      <c r="H81">
        <v>1.78</v>
      </c>
      <c r="I81">
        <v>2.12</v>
      </c>
      <c r="J81">
        <v>2.46</v>
      </c>
      <c r="K81">
        <v>2.81</v>
      </c>
      <c r="L81">
        <v>3.14</v>
      </c>
      <c r="M81">
        <v>3.46</v>
      </c>
      <c r="N81">
        <v>3.74</v>
      </c>
      <c r="O81">
        <v>3.99</v>
      </c>
      <c r="P81">
        <v>4.18</v>
      </c>
      <c r="Q81">
        <v>4.32</v>
      </c>
      <c r="R81">
        <v>4.41</v>
      </c>
      <c r="S81">
        <v>4.43</v>
      </c>
      <c r="T81">
        <v>4.38</v>
      </c>
      <c r="U81">
        <v>4.28</v>
      </c>
      <c r="V81">
        <v>4.1100000000000003</v>
      </c>
      <c r="W81">
        <v>3.89</v>
      </c>
      <c r="X81">
        <v>3.62</v>
      </c>
      <c r="Y81">
        <v>3.31</v>
      </c>
      <c r="Z81">
        <v>2.97</v>
      </c>
      <c r="AA81">
        <v>2.6</v>
      </c>
      <c r="AB81">
        <v>2.21</v>
      </c>
      <c r="AC81">
        <v>1.82</v>
      </c>
      <c r="AD81">
        <v>1.43</v>
      </c>
      <c r="AE81">
        <v>1.05</v>
      </c>
      <c r="AF81">
        <v>0.69</v>
      </c>
      <c r="AG81">
        <v>0.36</v>
      </c>
      <c r="AH81">
        <v>5.2999999999999999E-2</v>
      </c>
      <c r="AI81">
        <v>-0.22</v>
      </c>
      <c r="AJ81">
        <v>-0.45</v>
      </c>
      <c r="AK81">
        <v>-0.64</v>
      </c>
      <c r="AL81">
        <v>-0.79</v>
      </c>
      <c r="AM81">
        <v>-0.9</v>
      </c>
      <c r="AN81">
        <v>-0.97</v>
      </c>
      <c r="AO81">
        <v>-1.02</v>
      </c>
      <c r="AP81">
        <v>-1.03</v>
      </c>
      <c r="AQ81">
        <v>-1.02</v>
      </c>
      <c r="AR81">
        <v>-1</v>
      </c>
      <c r="AS81">
        <v>-0.97</v>
      </c>
      <c r="AT81">
        <v>-0.94</v>
      </c>
      <c r="AU81">
        <v>-0.92</v>
      </c>
      <c r="AV81">
        <v>-0.91</v>
      </c>
      <c r="AW81">
        <v>-0.92</v>
      </c>
      <c r="AX81">
        <v>-0.96</v>
      </c>
      <c r="AY81">
        <v>-1.03</v>
      </c>
      <c r="AZ81">
        <v>-1.1399999999999999</v>
      </c>
      <c r="BA81">
        <v>-1.29</v>
      </c>
      <c r="BB81">
        <v>-1.48</v>
      </c>
      <c r="BC81">
        <v>-1.7</v>
      </c>
      <c r="BD81">
        <v>-1.97</v>
      </c>
      <c r="BE81">
        <v>-2.2599999999999998</v>
      </c>
      <c r="BF81">
        <v>-2.59</v>
      </c>
      <c r="BG81">
        <v>-2.94</v>
      </c>
      <c r="BH81">
        <v>-3.3</v>
      </c>
      <c r="BI81">
        <v>-3.66</v>
      </c>
      <c r="BJ81">
        <v>-4.0199999999999996</v>
      </c>
      <c r="BK81">
        <v>-4.3600000000000003</v>
      </c>
      <c r="BL81">
        <v>-4.67</v>
      </c>
      <c r="BM81">
        <v>-4.9400000000000004</v>
      </c>
      <c r="BN81">
        <v>-5.17</v>
      </c>
      <c r="BO81">
        <v>-5.35</v>
      </c>
      <c r="BP81">
        <v>-5.46</v>
      </c>
      <c r="BQ81">
        <v>-5.51</v>
      </c>
      <c r="BR81">
        <v>-5.49</v>
      </c>
      <c r="BS81">
        <v>-5.41</v>
      </c>
      <c r="BT81">
        <v>-5.27</v>
      </c>
      <c r="BU81">
        <v>-5.0599999999999996</v>
      </c>
      <c r="BV81">
        <v>-4.8</v>
      </c>
      <c r="BW81">
        <v>-4.49</v>
      </c>
      <c r="BX81">
        <v>-4.1399999999999997</v>
      </c>
      <c r="BY81">
        <v>-3.76</v>
      </c>
      <c r="BZ81">
        <v>-3.36</v>
      </c>
      <c r="CA81">
        <v>-2.96</v>
      </c>
      <c r="CB81">
        <v>-2.5499999999999998</v>
      </c>
      <c r="CC81">
        <v>-2.15</v>
      </c>
      <c r="CD81">
        <v>-1.77</v>
      </c>
      <c r="CE81">
        <v>-1.42</v>
      </c>
      <c r="CF81">
        <v>-1.1100000000000001</v>
      </c>
      <c r="CG81">
        <v>-0.83</v>
      </c>
      <c r="CH81">
        <v>-0.6</v>
      </c>
      <c r="CI81">
        <v>-0.41</v>
      </c>
      <c r="CJ81">
        <v>-0.27</v>
      </c>
      <c r="CK81">
        <v>-0.16</v>
      </c>
      <c r="CL81">
        <v>-9.4E-2</v>
      </c>
      <c r="CM81">
        <v>-0.06</v>
      </c>
      <c r="CN81">
        <v>-5.3999999999999999E-2</v>
      </c>
      <c r="CO81">
        <v>-6.9000000000000006E-2</v>
      </c>
      <c r="CP81">
        <v>-9.8000000000000004E-2</v>
      </c>
      <c r="CQ81">
        <v>-0.13</v>
      </c>
      <c r="CR81">
        <v>-0.17</v>
      </c>
      <c r="CS81">
        <v>-0.19</v>
      </c>
      <c r="CT81">
        <v>-0.2</v>
      </c>
      <c r="CU81">
        <v>-0.18</v>
      </c>
      <c r="CV81">
        <v>-0.14000000000000001</v>
      </c>
      <c r="CW81">
        <v>-0.06</v>
      </c>
      <c r="CX81">
        <v>5.1999999999999998E-2</v>
      </c>
      <c r="CY81">
        <v>0.2</v>
      </c>
      <c r="CZ81">
        <v>0.39</v>
      </c>
      <c r="DA81">
        <v>0.62</v>
      </c>
      <c r="DB81">
        <v>0.88</v>
      </c>
    </row>
    <row r="82" spans="1:106" x14ac:dyDescent="0.2">
      <c r="A82" s="59"/>
      <c r="B82" s="59"/>
      <c r="C82" t="s">
        <v>59</v>
      </c>
      <c r="D82">
        <v>9</v>
      </c>
      <c r="E82" t="s">
        <v>2</v>
      </c>
      <c r="F82">
        <v>-2.66</v>
      </c>
      <c r="G82">
        <v>-2.1</v>
      </c>
      <c r="H82">
        <v>-1.5</v>
      </c>
      <c r="I82">
        <v>-0.85</v>
      </c>
      <c r="J82">
        <v>-0.18</v>
      </c>
      <c r="K82">
        <v>0.5</v>
      </c>
      <c r="L82">
        <v>1.18</v>
      </c>
      <c r="M82">
        <v>1.84</v>
      </c>
      <c r="N82">
        <v>2.4700000000000002</v>
      </c>
      <c r="O82">
        <v>3.06</v>
      </c>
      <c r="P82">
        <v>3.61</v>
      </c>
      <c r="Q82">
        <v>4.1100000000000003</v>
      </c>
      <c r="R82">
        <v>4.55</v>
      </c>
      <c r="S82">
        <v>4.91</v>
      </c>
      <c r="T82">
        <v>5.2</v>
      </c>
      <c r="U82">
        <v>5.4</v>
      </c>
      <c r="V82">
        <v>5.52</v>
      </c>
      <c r="W82">
        <v>5.56</v>
      </c>
      <c r="X82">
        <v>5.53</v>
      </c>
      <c r="Y82">
        <v>5.45</v>
      </c>
      <c r="Z82">
        <v>5.31</v>
      </c>
      <c r="AA82">
        <v>5.13</v>
      </c>
      <c r="AB82">
        <v>4.91</v>
      </c>
      <c r="AC82">
        <v>4.66</v>
      </c>
      <c r="AD82">
        <v>4.3899999999999997</v>
      </c>
      <c r="AE82">
        <v>4.1100000000000003</v>
      </c>
      <c r="AF82">
        <v>3.83</v>
      </c>
      <c r="AG82">
        <v>3.56</v>
      </c>
      <c r="AH82">
        <v>3.3</v>
      </c>
      <c r="AI82">
        <v>3.06</v>
      </c>
      <c r="AJ82">
        <v>2.84</v>
      </c>
      <c r="AK82">
        <v>2.65</v>
      </c>
      <c r="AL82">
        <v>2.48</v>
      </c>
      <c r="AM82">
        <v>2.3199999999999998</v>
      </c>
      <c r="AN82">
        <v>2.19</v>
      </c>
      <c r="AO82">
        <v>2.0699999999999998</v>
      </c>
      <c r="AP82">
        <v>1.96</v>
      </c>
      <c r="AQ82">
        <v>1.85</v>
      </c>
      <c r="AR82">
        <v>1.73</v>
      </c>
      <c r="AS82">
        <v>1.61</v>
      </c>
      <c r="AT82">
        <v>1.46</v>
      </c>
      <c r="AU82">
        <v>1.28</v>
      </c>
      <c r="AV82">
        <v>1.08</v>
      </c>
      <c r="AW82">
        <v>0.83</v>
      </c>
      <c r="AX82">
        <v>0.55000000000000004</v>
      </c>
      <c r="AY82">
        <v>0.23</v>
      </c>
      <c r="AZ82">
        <v>-0.14000000000000001</v>
      </c>
      <c r="BA82">
        <v>-0.54</v>
      </c>
      <c r="BB82">
        <v>-0.99</v>
      </c>
      <c r="BC82">
        <v>-1.46</v>
      </c>
      <c r="BD82">
        <v>-1.97</v>
      </c>
      <c r="BE82">
        <v>-2.4900000000000002</v>
      </c>
      <c r="BF82">
        <v>-3.03</v>
      </c>
      <c r="BG82">
        <v>-3.58</v>
      </c>
      <c r="BH82">
        <v>-4.12</v>
      </c>
      <c r="BI82">
        <v>-4.6500000000000004</v>
      </c>
      <c r="BJ82">
        <v>-5.16</v>
      </c>
      <c r="BK82">
        <v>-5.63</v>
      </c>
      <c r="BL82">
        <v>-6.05</v>
      </c>
      <c r="BM82">
        <v>-6.42</v>
      </c>
      <c r="BN82">
        <v>-6.71</v>
      </c>
      <c r="BO82">
        <v>-6.92</v>
      </c>
      <c r="BP82">
        <v>-7.04</v>
      </c>
      <c r="BQ82">
        <v>-7.07</v>
      </c>
      <c r="BR82">
        <v>-7.02</v>
      </c>
      <c r="BS82">
        <v>-6.88</v>
      </c>
      <c r="BT82">
        <v>-6.67</v>
      </c>
      <c r="BU82">
        <v>-6.39</v>
      </c>
      <c r="BV82">
        <v>-6.05</v>
      </c>
      <c r="BW82">
        <v>-5.67</v>
      </c>
      <c r="BX82">
        <v>-5.27</v>
      </c>
      <c r="BY82">
        <v>-4.8600000000000003</v>
      </c>
      <c r="BZ82">
        <v>-4.4400000000000004</v>
      </c>
      <c r="CA82">
        <v>-4.05</v>
      </c>
      <c r="CB82">
        <v>-3.69</v>
      </c>
      <c r="CC82">
        <v>-3.38</v>
      </c>
      <c r="CD82">
        <v>-3.13</v>
      </c>
      <c r="CE82">
        <v>-2.93</v>
      </c>
      <c r="CF82">
        <v>-2.8</v>
      </c>
      <c r="CG82">
        <v>-2.73</v>
      </c>
      <c r="CH82">
        <v>-2.71</v>
      </c>
      <c r="CI82">
        <v>-2.74</v>
      </c>
      <c r="CJ82">
        <v>-2.82</v>
      </c>
      <c r="CK82">
        <v>-2.93</v>
      </c>
      <c r="CL82">
        <v>-3.07</v>
      </c>
      <c r="CM82">
        <v>-3.24</v>
      </c>
      <c r="CN82">
        <v>-3.42</v>
      </c>
      <c r="CO82">
        <v>-3.62</v>
      </c>
      <c r="CP82">
        <v>-3.83</v>
      </c>
      <c r="CQ82">
        <v>-4.05</v>
      </c>
      <c r="CR82">
        <v>-4.25</v>
      </c>
      <c r="CS82">
        <v>-4.4400000000000004</v>
      </c>
      <c r="CT82">
        <v>-4.5999999999999996</v>
      </c>
      <c r="CU82">
        <v>-4.71</v>
      </c>
      <c r="CV82">
        <v>-4.76</v>
      </c>
      <c r="CW82">
        <v>-4.74</v>
      </c>
      <c r="CX82">
        <v>-4.63</v>
      </c>
      <c r="CY82">
        <v>-4.43</v>
      </c>
      <c r="CZ82">
        <v>-4.13</v>
      </c>
      <c r="DA82">
        <v>-3.74</v>
      </c>
      <c r="DB82">
        <v>-3.26</v>
      </c>
    </row>
    <row r="83" spans="1:106" x14ac:dyDescent="0.2">
      <c r="A83" s="59"/>
      <c r="B83" s="59"/>
      <c r="C83" t="s">
        <v>60</v>
      </c>
      <c r="D83">
        <v>9</v>
      </c>
      <c r="E83" t="s">
        <v>2</v>
      </c>
      <c r="F83">
        <v>1.05</v>
      </c>
      <c r="G83">
        <v>0.89</v>
      </c>
      <c r="H83">
        <v>0.84</v>
      </c>
      <c r="I83">
        <v>0.93</v>
      </c>
      <c r="J83">
        <v>1.18</v>
      </c>
      <c r="K83">
        <v>1.59</v>
      </c>
      <c r="L83">
        <v>2.11</v>
      </c>
      <c r="M83">
        <v>2.66</v>
      </c>
      <c r="N83">
        <v>3.14</v>
      </c>
      <c r="O83">
        <v>3.47</v>
      </c>
      <c r="P83">
        <v>3.59</v>
      </c>
      <c r="Q83">
        <v>3.49</v>
      </c>
      <c r="R83">
        <v>3.19</v>
      </c>
      <c r="S83">
        <v>2.75</v>
      </c>
      <c r="T83">
        <v>2.23</v>
      </c>
      <c r="U83">
        <v>1.74</v>
      </c>
      <c r="V83">
        <v>1.33</v>
      </c>
      <c r="W83">
        <v>1.03</v>
      </c>
      <c r="X83">
        <v>0.84</v>
      </c>
      <c r="Y83">
        <v>0.74</v>
      </c>
      <c r="Z83">
        <v>0.69</v>
      </c>
      <c r="AA83">
        <v>0.66</v>
      </c>
      <c r="AB83">
        <v>0.63</v>
      </c>
      <c r="AC83">
        <v>0.6</v>
      </c>
      <c r="AD83">
        <v>0.56000000000000005</v>
      </c>
      <c r="AE83">
        <v>0.52</v>
      </c>
      <c r="AF83">
        <v>0.49</v>
      </c>
      <c r="AG83">
        <v>0.49</v>
      </c>
      <c r="AH83">
        <v>0.51</v>
      </c>
      <c r="AI83">
        <v>0.56000000000000005</v>
      </c>
      <c r="AJ83">
        <v>0.64</v>
      </c>
      <c r="AK83">
        <v>0.74</v>
      </c>
      <c r="AL83">
        <v>0.85</v>
      </c>
      <c r="AM83">
        <v>0.98</v>
      </c>
      <c r="AN83">
        <v>1.1000000000000001</v>
      </c>
      <c r="AO83">
        <v>1.23</v>
      </c>
      <c r="AP83">
        <v>1.34</v>
      </c>
      <c r="AQ83">
        <v>1.44</v>
      </c>
      <c r="AR83">
        <v>1.53</v>
      </c>
      <c r="AS83">
        <v>1.6</v>
      </c>
      <c r="AT83">
        <v>1.66</v>
      </c>
      <c r="AU83">
        <v>1.68</v>
      </c>
      <c r="AV83">
        <v>1.69</v>
      </c>
      <c r="AW83">
        <v>1.66</v>
      </c>
      <c r="AX83">
        <v>1.6</v>
      </c>
      <c r="AY83">
        <v>1.51</v>
      </c>
      <c r="AZ83">
        <v>1.38</v>
      </c>
      <c r="BA83">
        <v>1.2</v>
      </c>
      <c r="BB83">
        <v>0.99</v>
      </c>
      <c r="BC83">
        <v>0.73</v>
      </c>
      <c r="BD83">
        <v>0.43</v>
      </c>
      <c r="BE83">
        <v>0.11</v>
      </c>
      <c r="BF83">
        <v>-0.21</v>
      </c>
      <c r="BG83">
        <v>-0.5</v>
      </c>
      <c r="BH83">
        <v>-0.71</v>
      </c>
      <c r="BI83">
        <v>-0.82</v>
      </c>
      <c r="BJ83">
        <v>-0.79</v>
      </c>
      <c r="BK83">
        <v>-0.64</v>
      </c>
      <c r="BL83">
        <v>-0.41</v>
      </c>
      <c r="BM83">
        <v>-0.16</v>
      </c>
      <c r="BN83">
        <v>7.3000000000000001E-3</v>
      </c>
      <c r="BO83">
        <v>2.0999999999999999E-3</v>
      </c>
      <c r="BP83">
        <v>-0.25</v>
      </c>
      <c r="BQ83">
        <v>-0.76</v>
      </c>
      <c r="BR83">
        <v>-1.51</v>
      </c>
      <c r="BS83">
        <v>-2.39</v>
      </c>
      <c r="BT83">
        <v>-3.27</v>
      </c>
      <c r="BU83">
        <v>-4.0199999999999996</v>
      </c>
      <c r="BV83">
        <v>-4.51</v>
      </c>
      <c r="BW83">
        <v>-4.68</v>
      </c>
      <c r="BX83">
        <v>-4.4800000000000004</v>
      </c>
      <c r="BY83">
        <v>-3.94</v>
      </c>
      <c r="BZ83">
        <v>-3.08</v>
      </c>
      <c r="CA83">
        <v>-1.96</v>
      </c>
      <c r="CB83">
        <v>-0.67</v>
      </c>
      <c r="CC83">
        <v>0.71</v>
      </c>
      <c r="CD83">
        <v>2.09</v>
      </c>
      <c r="CE83">
        <v>3.38</v>
      </c>
      <c r="CF83">
        <v>4.49</v>
      </c>
      <c r="CG83">
        <v>5.37</v>
      </c>
      <c r="CH83">
        <v>5.97</v>
      </c>
      <c r="CI83">
        <v>6.25</v>
      </c>
      <c r="CJ83">
        <v>6.21</v>
      </c>
      <c r="CK83">
        <v>5.86</v>
      </c>
      <c r="CL83">
        <v>5.25</v>
      </c>
      <c r="CM83">
        <v>4.46</v>
      </c>
      <c r="CN83">
        <v>3.58</v>
      </c>
      <c r="CO83">
        <v>2.7</v>
      </c>
      <c r="CP83">
        <v>1.92</v>
      </c>
      <c r="CQ83">
        <v>1.31</v>
      </c>
      <c r="CR83">
        <v>0.93</v>
      </c>
      <c r="CS83">
        <v>0.76</v>
      </c>
      <c r="CT83">
        <v>0.77</v>
      </c>
      <c r="CU83">
        <v>0.91</v>
      </c>
      <c r="CV83">
        <v>1.0900000000000001</v>
      </c>
      <c r="CW83">
        <v>1.26</v>
      </c>
      <c r="CX83">
        <v>1.36</v>
      </c>
      <c r="CY83">
        <v>1.39</v>
      </c>
      <c r="CZ83">
        <v>1.35</v>
      </c>
      <c r="DA83">
        <v>1.27</v>
      </c>
      <c r="DB83">
        <v>1.18</v>
      </c>
    </row>
    <row r="84" spans="1:106" x14ac:dyDescent="0.2">
      <c r="A84" s="59"/>
      <c r="B84" s="59"/>
      <c r="C84" t="s">
        <v>61</v>
      </c>
      <c r="D84">
        <v>9</v>
      </c>
      <c r="E84" t="s">
        <v>2</v>
      </c>
      <c r="F84">
        <v>8.2100000000000009</v>
      </c>
      <c r="G84">
        <v>8.27</v>
      </c>
      <c r="H84">
        <v>8.2899999999999991</v>
      </c>
      <c r="I84">
        <v>8.2799999999999994</v>
      </c>
      <c r="J84">
        <v>8.24</v>
      </c>
      <c r="K84">
        <v>8.16</v>
      </c>
      <c r="L84">
        <v>8.07</v>
      </c>
      <c r="M84">
        <v>7.95</v>
      </c>
      <c r="N84">
        <v>7.81</v>
      </c>
      <c r="O84">
        <v>7.65</v>
      </c>
      <c r="P84">
        <v>7.48</v>
      </c>
      <c r="Q84">
        <v>7.29</v>
      </c>
      <c r="R84">
        <v>7.09</v>
      </c>
      <c r="S84">
        <v>6.87</v>
      </c>
      <c r="T84">
        <v>6.63</v>
      </c>
      <c r="U84">
        <v>6.37</v>
      </c>
      <c r="V84">
        <v>6.09</v>
      </c>
      <c r="W84">
        <v>5.79</v>
      </c>
      <c r="X84">
        <v>5.47</v>
      </c>
      <c r="Y84">
        <v>5.12</v>
      </c>
      <c r="Z84">
        <v>4.76</v>
      </c>
      <c r="AA84">
        <v>4.37</v>
      </c>
      <c r="AB84">
        <v>3.97</v>
      </c>
      <c r="AC84">
        <v>3.54</v>
      </c>
      <c r="AD84">
        <v>3.11</v>
      </c>
      <c r="AE84">
        <v>2.66</v>
      </c>
      <c r="AF84">
        <v>2.2000000000000002</v>
      </c>
      <c r="AG84">
        <v>1.72</v>
      </c>
      <c r="AH84">
        <v>1.24</v>
      </c>
      <c r="AI84">
        <v>0.76</v>
      </c>
      <c r="AJ84">
        <v>0.26</v>
      </c>
      <c r="AK84">
        <v>-0.23</v>
      </c>
      <c r="AL84">
        <v>-0.74</v>
      </c>
      <c r="AM84">
        <v>-1.24</v>
      </c>
      <c r="AN84">
        <v>-1.74</v>
      </c>
      <c r="AO84">
        <v>-2.2400000000000002</v>
      </c>
      <c r="AP84">
        <v>-2.73</v>
      </c>
      <c r="AQ84">
        <v>-3.22</v>
      </c>
      <c r="AR84">
        <v>-3.69</v>
      </c>
      <c r="AS84">
        <v>-4.1500000000000004</v>
      </c>
      <c r="AT84">
        <v>-4.59</v>
      </c>
      <c r="AU84">
        <v>-5</v>
      </c>
      <c r="AV84">
        <v>-5.39</v>
      </c>
      <c r="AW84">
        <v>-5.74</v>
      </c>
      <c r="AX84">
        <v>-6.05</v>
      </c>
      <c r="AY84">
        <v>-6.33</v>
      </c>
      <c r="AZ84">
        <v>-6.56</v>
      </c>
      <c r="BA84">
        <v>-6.74</v>
      </c>
      <c r="BB84">
        <v>-6.88</v>
      </c>
      <c r="BC84">
        <v>-6.98</v>
      </c>
      <c r="BD84">
        <v>-7.03</v>
      </c>
      <c r="BE84">
        <v>-7.04</v>
      </c>
      <c r="BF84">
        <v>-7.01</v>
      </c>
      <c r="BG84">
        <v>-6.96</v>
      </c>
      <c r="BH84">
        <v>-6.87</v>
      </c>
      <c r="BI84">
        <v>-6.77</v>
      </c>
      <c r="BJ84">
        <v>-6.65</v>
      </c>
      <c r="BK84">
        <v>-6.51</v>
      </c>
      <c r="BL84">
        <v>-6.37</v>
      </c>
      <c r="BM84">
        <v>-6.21</v>
      </c>
      <c r="BN84">
        <v>-6.05</v>
      </c>
      <c r="BO84">
        <v>-5.87</v>
      </c>
      <c r="BP84">
        <v>-5.69</v>
      </c>
      <c r="BQ84">
        <v>-5.5</v>
      </c>
      <c r="BR84">
        <v>-5.29</v>
      </c>
      <c r="BS84">
        <v>-5.07</v>
      </c>
      <c r="BT84">
        <v>-4.83</v>
      </c>
      <c r="BU84">
        <v>-4.58</v>
      </c>
      <c r="BV84">
        <v>-4.3099999999999996</v>
      </c>
      <c r="BW84">
        <v>-4.03</v>
      </c>
      <c r="BX84">
        <v>-3.73</v>
      </c>
      <c r="BY84">
        <v>-3.41</v>
      </c>
      <c r="BZ84">
        <v>-3.09</v>
      </c>
      <c r="CA84">
        <v>-2.75</v>
      </c>
      <c r="CB84">
        <v>-2.4</v>
      </c>
      <c r="CC84">
        <v>-2.04</v>
      </c>
      <c r="CD84">
        <v>-1.67</v>
      </c>
      <c r="CE84">
        <v>-1.29</v>
      </c>
      <c r="CF84">
        <v>-0.9</v>
      </c>
      <c r="CG84">
        <v>-0.51</v>
      </c>
      <c r="CH84">
        <v>-0.1</v>
      </c>
      <c r="CI84">
        <v>0.3</v>
      </c>
      <c r="CJ84">
        <v>0.72</v>
      </c>
      <c r="CK84">
        <v>1.1399999999999999</v>
      </c>
      <c r="CL84">
        <v>1.56</v>
      </c>
      <c r="CM84">
        <v>1.99</v>
      </c>
      <c r="CN84">
        <v>2.42</v>
      </c>
      <c r="CO84">
        <v>2.86</v>
      </c>
      <c r="CP84">
        <v>3.29</v>
      </c>
      <c r="CQ84">
        <v>3.72</v>
      </c>
      <c r="CR84">
        <v>4.1500000000000004</v>
      </c>
      <c r="CS84">
        <v>4.5599999999999996</v>
      </c>
      <c r="CT84">
        <v>4.95</v>
      </c>
      <c r="CU84">
        <v>5.32</v>
      </c>
      <c r="CV84">
        <v>5.66</v>
      </c>
      <c r="CW84">
        <v>5.97</v>
      </c>
      <c r="CX84">
        <v>6.23</v>
      </c>
      <c r="CY84">
        <v>6.46</v>
      </c>
      <c r="CZ84">
        <v>6.64</v>
      </c>
      <c r="DA84">
        <v>6.77</v>
      </c>
      <c r="DB84">
        <v>6.86</v>
      </c>
    </row>
    <row r="85" spans="1:106" x14ac:dyDescent="0.2">
      <c r="A85" s="59"/>
      <c r="B85" s="59"/>
      <c r="C85" t="s">
        <v>62</v>
      </c>
      <c r="D85">
        <v>9</v>
      </c>
      <c r="E85" t="s">
        <v>2</v>
      </c>
      <c r="F85">
        <v>-10.8</v>
      </c>
      <c r="G85">
        <v>-9.85</v>
      </c>
      <c r="H85">
        <v>-8.75</v>
      </c>
      <c r="I85">
        <v>-7.42</v>
      </c>
      <c r="J85">
        <v>-5.89</v>
      </c>
      <c r="K85">
        <v>-4.21</v>
      </c>
      <c r="L85">
        <v>-2.48</v>
      </c>
      <c r="M85">
        <v>-0.85</v>
      </c>
      <c r="N85">
        <v>0.53</v>
      </c>
      <c r="O85">
        <v>1.5</v>
      </c>
      <c r="P85">
        <v>1.98</v>
      </c>
      <c r="Q85">
        <v>1.98</v>
      </c>
      <c r="R85">
        <v>1.54</v>
      </c>
      <c r="S85">
        <v>0.79</v>
      </c>
      <c r="T85">
        <v>-0.12</v>
      </c>
      <c r="U85">
        <v>-1</v>
      </c>
      <c r="V85">
        <v>-1.71</v>
      </c>
      <c r="W85">
        <v>-2.1800000000000002</v>
      </c>
      <c r="X85">
        <v>-2.38</v>
      </c>
      <c r="Y85">
        <v>-2.37</v>
      </c>
      <c r="Z85">
        <v>-2.2000000000000002</v>
      </c>
      <c r="AA85">
        <v>-1.95</v>
      </c>
      <c r="AB85">
        <v>-1.72</v>
      </c>
      <c r="AC85">
        <v>-1.53</v>
      </c>
      <c r="AD85">
        <v>-1.43</v>
      </c>
      <c r="AE85">
        <v>-1.4</v>
      </c>
      <c r="AF85">
        <v>-1.41</v>
      </c>
      <c r="AG85">
        <v>-1.42</v>
      </c>
      <c r="AH85">
        <v>-1.38</v>
      </c>
      <c r="AI85">
        <v>-1.27</v>
      </c>
      <c r="AJ85">
        <v>-1.05</v>
      </c>
      <c r="AK85">
        <v>-0.74</v>
      </c>
      <c r="AL85">
        <v>-0.35</v>
      </c>
      <c r="AM85">
        <v>0.11</v>
      </c>
      <c r="AN85">
        <v>0.59</v>
      </c>
      <c r="AO85">
        <v>1.05</v>
      </c>
      <c r="AP85">
        <v>1.47</v>
      </c>
      <c r="AQ85">
        <v>1.83</v>
      </c>
      <c r="AR85">
        <v>2.1</v>
      </c>
      <c r="AS85">
        <v>2.29</v>
      </c>
      <c r="AT85">
        <v>2.4</v>
      </c>
      <c r="AU85">
        <v>2.42</v>
      </c>
      <c r="AV85">
        <v>2.38</v>
      </c>
      <c r="AW85">
        <v>2.27</v>
      </c>
      <c r="AX85">
        <v>2.08</v>
      </c>
      <c r="AY85">
        <v>1.82</v>
      </c>
      <c r="AZ85">
        <v>1.48</v>
      </c>
      <c r="BA85">
        <v>1.06</v>
      </c>
      <c r="BB85">
        <v>0.56999999999999995</v>
      </c>
      <c r="BC85">
        <v>3.7999999999999999E-2</v>
      </c>
      <c r="BD85">
        <v>-0.5</v>
      </c>
      <c r="BE85">
        <v>-0.99</v>
      </c>
      <c r="BF85">
        <v>-1.35</v>
      </c>
      <c r="BG85">
        <v>-1.53</v>
      </c>
      <c r="BH85">
        <v>-1.46</v>
      </c>
      <c r="BI85">
        <v>-1.1399999999999999</v>
      </c>
      <c r="BJ85">
        <v>-0.6</v>
      </c>
      <c r="BK85">
        <v>9.1999999999999998E-2</v>
      </c>
      <c r="BL85">
        <v>0.84</v>
      </c>
      <c r="BM85">
        <v>1.51</v>
      </c>
      <c r="BN85">
        <v>1.99</v>
      </c>
      <c r="BO85">
        <v>2.16</v>
      </c>
      <c r="BP85">
        <v>1.98</v>
      </c>
      <c r="BQ85">
        <v>1.46</v>
      </c>
      <c r="BR85">
        <v>0.66</v>
      </c>
      <c r="BS85">
        <v>-0.31</v>
      </c>
      <c r="BT85">
        <v>-1.32</v>
      </c>
      <c r="BU85">
        <v>-2.2000000000000002</v>
      </c>
      <c r="BV85">
        <v>-2.86</v>
      </c>
      <c r="BW85">
        <v>-3.21</v>
      </c>
      <c r="BX85">
        <v>-3.23</v>
      </c>
      <c r="BY85">
        <v>-2.92</v>
      </c>
      <c r="BZ85">
        <v>-2.3199999999999998</v>
      </c>
      <c r="CA85">
        <v>-1.47</v>
      </c>
      <c r="CB85">
        <v>-0.46</v>
      </c>
      <c r="CC85">
        <v>0.65</v>
      </c>
      <c r="CD85">
        <v>1.78</v>
      </c>
      <c r="CE85">
        <v>2.85</v>
      </c>
      <c r="CF85">
        <v>3.78</v>
      </c>
      <c r="CG85">
        <v>4.54</v>
      </c>
      <c r="CH85">
        <v>5.05</v>
      </c>
      <c r="CI85">
        <v>5.28</v>
      </c>
      <c r="CJ85">
        <v>5.19</v>
      </c>
      <c r="CK85">
        <v>4.76</v>
      </c>
      <c r="CL85">
        <v>3.98</v>
      </c>
      <c r="CM85">
        <v>2.84</v>
      </c>
      <c r="CN85">
        <v>1.38</v>
      </c>
      <c r="CO85">
        <v>-0.35</v>
      </c>
      <c r="CP85">
        <v>-2.2799999999999998</v>
      </c>
      <c r="CQ85">
        <v>-4.3</v>
      </c>
      <c r="CR85">
        <v>-6.29</v>
      </c>
      <c r="CS85">
        <v>-8.1</v>
      </c>
      <c r="CT85">
        <v>-9.6300000000000008</v>
      </c>
      <c r="CU85">
        <v>-10.8</v>
      </c>
      <c r="CV85">
        <v>-11.5</v>
      </c>
      <c r="CW85">
        <v>-11.8</v>
      </c>
      <c r="CX85">
        <v>-11.8</v>
      </c>
      <c r="CY85">
        <v>-11.4</v>
      </c>
      <c r="CZ85">
        <v>-10.8</v>
      </c>
      <c r="DA85">
        <v>-10</v>
      </c>
      <c r="DB85">
        <v>-9.08</v>
      </c>
    </row>
    <row r="86" spans="1:106" x14ac:dyDescent="0.2">
      <c r="A86" s="59"/>
      <c r="B86" s="59"/>
      <c r="C86" t="s">
        <v>63</v>
      </c>
      <c r="D86">
        <v>9</v>
      </c>
      <c r="E86" t="s">
        <v>2</v>
      </c>
      <c r="F86">
        <v>-0.47</v>
      </c>
      <c r="G86">
        <v>-0.15</v>
      </c>
      <c r="H86">
        <v>0.59</v>
      </c>
      <c r="I86">
        <v>1.69</v>
      </c>
      <c r="J86">
        <v>3.04</v>
      </c>
      <c r="K86">
        <v>4.43</v>
      </c>
      <c r="L86">
        <v>5.67</v>
      </c>
      <c r="M86">
        <v>6.61</v>
      </c>
      <c r="N86">
        <v>7.18</v>
      </c>
      <c r="O86">
        <v>7.42</v>
      </c>
      <c r="P86">
        <v>7.4</v>
      </c>
      <c r="Q86">
        <v>7.22</v>
      </c>
      <c r="R86">
        <v>6.98</v>
      </c>
      <c r="S86">
        <v>6.75</v>
      </c>
      <c r="T86">
        <v>6.6</v>
      </c>
      <c r="U86">
        <v>6.53</v>
      </c>
      <c r="V86">
        <v>6.51</v>
      </c>
      <c r="W86">
        <v>6.53</v>
      </c>
      <c r="X86">
        <v>6.55</v>
      </c>
      <c r="Y86">
        <v>6.55</v>
      </c>
      <c r="Z86">
        <v>6.53</v>
      </c>
      <c r="AA86">
        <v>6.47</v>
      </c>
      <c r="AB86">
        <v>6.42</v>
      </c>
      <c r="AC86">
        <v>6.37</v>
      </c>
      <c r="AD86">
        <v>6.34</v>
      </c>
      <c r="AE86">
        <v>6.32</v>
      </c>
      <c r="AF86">
        <v>6.31</v>
      </c>
      <c r="AG86">
        <v>6.3</v>
      </c>
      <c r="AH86">
        <v>6.26</v>
      </c>
      <c r="AI86">
        <v>6.18</v>
      </c>
      <c r="AJ86">
        <v>6.04</v>
      </c>
      <c r="AK86">
        <v>5.83</v>
      </c>
      <c r="AL86">
        <v>5.57</v>
      </c>
      <c r="AM86">
        <v>5.25</v>
      </c>
      <c r="AN86">
        <v>4.91</v>
      </c>
      <c r="AO86">
        <v>4.5599999999999996</v>
      </c>
      <c r="AP86">
        <v>4.24</v>
      </c>
      <c r="AQ86">
        <v>3.98</v>
      </c>
      <c r="AR86">
        <v>3.81</v>
      </c>
      <c r="AS86">
        <v>3.75</v>
      </c>
      <c r="AT86">
        <v>3.8</v>
      </c>
      <c r="AU86">
        <v>3.99</v>
      </c>
      <c r="AV86">
        <v>4.3099999999999996</v>
      </c>
      <c r="AW86">
        <v>4.72</v>
      </c>
      <c r="AX86">
        <v>5.23</v>
      </c>
      <c r="AY86">
        <v>5.77</v>
      </c>
      <c r="AZ86">
        <v>6.32</v>
      </c>
      <c r="BA86">
        <v>6.83</v>
      </c>
      <c r="BB86">
        <v>7.25</v>
      </c>
      <c r="BC86">
        <v>7.53</v>
      </c>
      <c r="BD86">
        <v>7.65</v>
      </c>
      <c r="BE86">
        <v>7.59</v>
      </c>
      <c r="BF86">
        <v>7.36</v>
      </c>
      <c r="BG86">
        <v>7.02</v>
      </c>
      <c r="BH86">
        <v>6.62</v>
      </c>
      <c r="BI86">
        <v>6.29</v>
      </c>
      <c r="BJ86">
        <v>6.14</v>
      </c>
      <c r="BK86">
        <v>6.27</v>
      </c>
      <c r="BL86">
        <v>6.75</v>
      </c>
      <c r="BM86">
        <v>7.58</v>
      </c>
      <c r="BN86">
        <v>8.7100000000000009</v>
      </c>
      <c r="BO86">
        <v>10</v>
      </c>
      <c r="BP86">
        <v>11.3</v>
      </c>
      <c r="BQ86">
        <v>12.5</v>
      </c>
      <c r="BR86">
        <v>13.3</v>
      </c>
      <c r="BS86">
        <v>13.7</v>
      </c>
      <c r="BT86">
        <v>13.8</v>
      </c>
      <c r="BU86">
        <v>13.4</v>
      </c>
      <c r="BV86">
        <v>12.8</v>
      </c>
      <c r="BW86">
        <v>12</v>
      </c>
      <c r="BX86">
        <v>11.1</v>
      </c>
      <c r="BY86">
        <v>10.1</v>
      </c>
      <c r="BZ86">
        <v>9.27</v>
      </c>
      <c r="CA86">
        <v>8.44</v>
      </c>
      <c r="CB86">
        <v>7.67</v>
      </c>
      <c r="CC86">
        <v>6.95</v>
      </c>
      <c r="CD86">
        <v>6.23</v>
      </c>
      <c r="CE86">
        <v>5.5</v>
      </c>
      <c r="CF86">
        <v>4.7300000000000004</v>
      </c>
      <c r="CG86">
        <v>3.93</v>
      </c>
      <c r="CH86">
        <v>3.1</v>
      </c>
      <c r="CI86">
        <v>2.2799999999999998</v>
      </c>
      <c r="CJ86">
        <v>1.5</v>
      </c>
      <c r="CK86">
        <v>0.84</v>
      </c>
      <c r="CL86">
        <v>0.35</v>
      </c>
      <c r="CM86">
        <v>9.5000000000000001E-2</v>
      </c>
      <c r="CN86">
        <v>9.1999999999999998E-2</v>
      </c>
      <c r="CO86">
        <v>0.35</v>
      </c>
      <c r="CP86">
        <v>0.83</v>
      </c>
      <c r="CQ86">
        <v>1.47</v>
      </c>
      <c r="CR86">
        <v>2.16</v>
      </c>
      <c r="CS86">
        <v>2.76</v>
      </c>
      <c r="CT86">
        <v>3.19</v>
      </c>
      <c r="CU86">
        <v>3.34</v>
      </c>
      <c r="CV86">
        <v>3.21</v>
      </c>
      <c r="CW86">
        <v>2.81</v>
      </c>
      <c r="CX86">
        <v>2.21</v>
      </c>
      <c r="CY86">
        <v>1.55</v>
      </c>
      <c r="CZ86">
        <v>0.97</v>
      </c>
      <c r="DA86">
        <v>0.61</v>
      </c>
      <c r="DB86">
        <v>0.57999999999999996</v>
      </c>
    </row>
    <row r="87" spans="1:106" x14ac:dyDescent="0.2">
      <c r="A87" s="59"/>
      <c r="B87" s="59"/>
      <c r="C87" t="s">
        <v>64</v>
      </c>
      <c r="D87">
        <v>9</v>
      </c>
      <c r="E87" t="s">
        <v>2</v>
      </c>
      <c r="F87">
        <v>10</v>
      </c>
      <c r="G87">
        <v>8.93</v>
      </c>
      <c r="H87">
        <v>7.43</v>
      </c>
      <c r="I87">
        <v>5.54</v>
      </c>
      <c r="J87">
        <v>3.33</v>
      </c>
      <c r="K87">
        <v>0.97</v>
      </c>
      <c r="L87">
        <v>-1.31</v>
      </c>
      <c r="M87">
        <v>-3.33</v>
      </c>
      <c r="N87">
        <v>-4.91</v>
      </c>
      <c r="O87">
        <v>-5.94</v>
      </c>
      <c r="P87">
        <v>-6.39</v>
      </c>
      <c r="Q87">
        <v>-6.3</v>
      </c>
      <c r="R87">
        <v>-5.78</v>
      </c>
      <c r="S87">
        <v>-4.95</v>
      </c>
      <c r="T87">
        <v>-3.97</v>
      </c>
      <c r="U87">
        <v>-2.99</v>
      </c>
      <c r="V87">
        <v>-2.12</v>
      </c>
      <c r="W87">
        <v>-1.41</v>
      </c>
      <c r="X87">
        <v>-0.85</v>
      </c>
      <c r="Y87">
        <v>-0.41</v>
      </c>
      <c r="Z87">
        <v>-4.7E-2</v>
      </c>
      <c r="AA87">
        <v>0.28999999999999998</v>
      </c>
      <c r="AB87">
        <v>0.65</v>
      </c>
      <c r="AC87">
        <v>1.06</v>
      </c>
      <c r="AD87">
        <v>1.52</v>
      </c>
      <c r="AE87">
        <v>2.0099999999999998</v>
      </c>
      <c r="AF87">
        <v>2.5299999999999998</v>
      </c>
      <c r="AG87">
        <v>3.02</v>
      </c>
      <c r="AH87">
        <v>3.47</v>
      </c>
      <c r="AI87">
        <v>3.86</v>
      </c>
      <c r="AJ87">
        <v>4.18</v>
      </c>
      <c r="AK87">
        <v>4.43</v>
      </c>
      <c r="AL87">
        <v>4.63</v>
      </c>
      <c r="AM87">
        <v>4.79</v>
      </c>
      <c r="AN87">
        <v>4.93</v>
      </c>
      <c r="AO87">
        <v>5.07</v>
      </c>
      <c r="AP87">
        <v>5.21</v>
      </c>
      <c r="AQ87">
        <v>5.37</v>
      </c>
      <c r="AR87">
        <v>5.53</v>
      </c>
      <c r="AS87">
        <v>5.69</v>
      </c>
      <c r="AT87">
        <v>5.83</v>
      </c>
      <c r="AU87">
        <v>5.95</v>
      </c>
      <c r="AV87">
        <v>6.05</v>
      </c>
      <c r="AW87">
        <v>6.14</v>
      </c>
      <c r="AX87">
        <v>6.26</v>
      </c>
      <c r="AY87">
        <v>6.42</v>
      </c>
      <c r="AZ87">
        <v>6.68</v>
      </c>
      <c r="BA87">
        <v>7.09</v>
      </c>
      <c r="BB87">
        <v>7.69</v>
      </c>
      <c r="BC87">
        <v>8.51</v>
      </c>
      <c r="BD87">
        <v>9.56</v>
      </c>
      <c r="BE87">
        <v>10.8</v>
      </c>
      <c r="BF87">
        <v>12.1</v>
      </c>
      <c r="BG87">
        <v>13.4</v>
      </c>
      <c r="BH87">
        <v>14.5</v>
      </c>
      <c r="BI87">
        <v>15.2</v>
      </c>
      <c r="BJ87">
        <v>15.5</v>
      </c>
      <c r="BK87">
        <v>15.2</v>
      </c>
      <c r="BL87">
        <v>14.3</v>
      </c>
      <c r="BM87">
        <v>12.9</v>
      </c>
      <c r="BN87">
        <v>11.1</v>
      </c>
      <c r="BO87">
        <v>9.1199999999999992</v>
      </c>
      <c r="BP87">
        <v>7.03</v>
      </c>
      <c r="BQ87">
        <v>5.03</v>
      </c>
      <c r="BR87">
        <v>3.23</v>
      </c>
      <c r="BS87">
        <v>1.71</v>
      </c>
      <c r="BT87">
        <v>0.52</v>
      </c>
      <c r="BU87">
        <v>-0.34</v>
      </c>
      <c r="BV87">
        <v>-0.92</v>
      </c>
      <c r="BW87">
        <v>-1.3</v>
      </c>
      <c r="BX87">
        <v>-1.54</v>
      </c>
      <c r="BY87">
        <v>-1.72</v>
      </c>
      <c r="BZ87">
        <v>-1.9</v>
      </c>
      <c r="CA87">
        <v>-2.12</v>
      </c>
      <c r="CB87">
        <v>-2.38</v>
      </c>
      <c r="CC87">
        <v>-2.7</v>
      </c>
      <c r="CD87">
        <v>-3.03</v>
      </c>
      <c r="CE87">
        <v>-3.35</v>
      </c>
      <c r="CF87">
        <v>-3.59</v>
      </c>
      <c r="CG87">
        <v>-3.72</v>
      </c>
      <c r="CH87">
        <v>-3.7</v>
      </c>
      <c r="CI87">
        <v>-3.5</v>
      </c>
      <c r="CJ87">
        <v>-3.1</v>
      </c>
      <c r="CK87">
        <v>-2.4900000000000002</v>
      </c>
      <c r="CL87">
        <v>-1.66</v>
      </c>
      <c r="CM87">
        <v>-0.65</v>
      </c>
      <c r="CN87">
        <v>0.52</v>
      </c>
      <c r="CO87">
        <v>1.82</v>
      </c>
      <c r="CP87">
        <v>3.19</v>
      </c>
      <c r="CQ87">
        <v>4.58</v>
      </c>
      <c r="CR87">
        <v>5.92</v>
      </c>
      <c r="CS87">
        <v>7.17</v>
      </c>
      <c r="CT87">
        <v>8.2899999999999991</v>
      </c>
      <c r="CU87">
        <v>9.24</v>
      </c>
      <c r="CV87">
        <v>10</v>
      </c>
      <c r="CW87">
        <v>10.6</v>
      </c>
      <c r="CX87">
        <v>10.9</v>
      </c>
      <c r="CY87">
        <v>11</v>
      </c>
      <c r="CZ87">
        <v>10.9</v>
      </c>
      <c r="DA87">
        <v>10.4</v>
      </c>
      <c r="DB87">
        <v>9.5399999999999991</v>
      </c>
    </row>
    <row r="88" spans="1:106" x14ac:dyDescent="0.2">
      <c r="A88" s="59"/>
      <c r="B88" s="59"/>
      <c r="C88" t="s">
        <v>65</v>
      </c>
      <c r="D88">
        <v>9</v>
      </c>
      <c r="E88" t="s">
        <v>2</v>
      </c>
      <c r="F88">
        <v>-12.5</v>
      </c>
      <c r="G88">
        <v>-12</v>
      </c>
      <c r="H88">
        <v>-11.3</v>
      </c>
      <c r="I88">
        <v>-10.4</v>
      </c>
      <c r="J88">
        <v>-9.5500000000000007</v>
      </c>
      <c r="K88">
        <v>-8.69</v>
      </c>
      <c r="L88">
        <v>-7.95</v>
      </c>
      <c r="M88">
        <v>-7.39</v>
      </c>
      <c r="N88">
        <v>-7.04</v>
      </c>
      <c r="O88">
        <v>-6.91</v>
      </c>
      <c r="P88">
        <v>-6.94</v>
      </c>
      <c r="Q88">
        <v>-7.11</v>
      </c>
      <c r="R88">
        <v>-7.35</v>
      </c>
      <c r="S88">
        <v>-7.61</v>
      </c>
      <c r="T88">
        <v>-7.85</v>
      </c>
      <c r="U88">
        <v>-8.07</v>
      </c>
      <c r="V88">
        <v>-8.23</v>
      </c>
      <c r="W88">
        <v>-8.36</v>
      </c>
      <c r="X88">
        <v>-8.4600000000000009</v>
      </c>
      <c r="Y88">
        <v>-8.5299999999999994</v>
      </c>
      <c r="Z88">
        <v>-8.59</v>
      </c>
      <c r="AA88">
        <v>-8.65</v>
      </c>
      <c r="AB88">
        <v>-8.6999999999999993</v>
      </c>
      <c r="AC88">
        <v>-8.76</v>
      </c>
      <c r="AD88">
        <v>-8.83</v>
      </c>
      <c r="AE88">
        <v>-8.92</v>
      </c>
      <c r="AF88">
        <v>-9.01</v>
      </c>
      <c r="AG88">
        <v>-9.1199999999999992</v>
      </c>
      <c r="AH88">
        <v>-9.25</v>
      </c>
      <c r="AI88">
        <v>-9.4</v>
      </c>
      <c r="AJ88">
        <v>-9.58</v>
      </c>
      <c r="AK88">
        <v>-9.7799999999999994</v>
      </c>
      <c r="AL88">
        <v>-10</v>
      </c>
      <c r="AM88">
        <v>-10.3</v>
      </c>
      <c r="AN88">
        <v>-10.5</v>
      </c>
      <c r="AO88">
        <v>-10.8</v>
      </c>
      <c r="AP88">
        <v>-11.1</v>
      </c>
      <c r="AQ88">
        <v>-11.3</v>
      </c>
      <c r="AR88">
        <v>-11.5</v>
      </c>
      <c r="AS88">
        <v>-11.7</v>
      </c>
      <c r="AT88">
        <v>-11.8</v>
      </c>
      <c r="AU88">
        <v>-11.9</v>
      </c>
      <c r="AV88">
        <v>-11.9</v>
      </c>
      <c r="AW88">
        <v>-11.7</v>
      </c>
      <c r="AX88">
        <v>-11.5</v>
      </c>
      <c r="AY88">
        <v>-11.3</v>
      </c>
      <c r="AZ88">
        <v>-10.9</v>
      </c>
      <c r="BA88">
        <v>-10.4</v>
      </c>
      <c r="BB88">
        <v>-9.85</v>
      </c>
      <c r="BC88">
        <v>-9.18</v>
      </c>
      <c r="BD88">
        <v>-8.39</v>
      </c>
      <c r="BE88">
        <v>-7.49</v>
      </c>
      <c r="BF88">
        <v>-6.49</v>
      </c>
      <c r="BG88">
        <v>-5.42</v>
      </c>
      <c r="BH88">
        <v>-4.32</v>
      </c>
      <c r="BI88">
        <v>-3.27</v>
      </c>
      <c r="BJ88">
        <v>-2.35</v>
      </c>
      <c r="BK88">
        <v>-1.64</v>
      </c>
      <c r="BL88">
        <v>-1.21</v>
      </c>
      <c r="BM88">
        <v>-1.1200000000000001</v>
      </c>
      <c r="BN88">
        <v>-1.41</v>
      </c>
      <c r="BO88">
        <v>-2.08</v>
      </c>
      <c r="BP88">
        <v>-3.1</v>
      </c>
      <c r="BQ88">
        <v>-4.43</v>
      </c>
      <c r="BR88">
        <v>-5.99</v>
      </c>
      <c r="BS88">
        <v>-7.68</v>
      </c>
      <c r="BT88">
        <v>-9.41</v>
      </c>
      <c r="BU88">
        <v>-11.1</v>
      </c>
      <c r="BV88">
        <v>-12.6</v>
      </c>
      <c r="BW88">
        <v>-13.9</v>
      </c>
      <c r="BX88">
        <v>-15</v>
      </c>
      <c r="BY88">
        <v>-15.9</v>
      </c>
      <c r="BZ88">
        <v>-16.600000000000001</v>
      </c>
      <c r="CA88">
        <v>-17.2</v>
      </c>
      <c r="CB88">
        <v>-17.600000000000001</v>
      </c>
      <c r="CC88">
        <v>-17.8</v>
      </c>
      <c r="CD88">
        <v>-18</v>
      </c>
      <c r="CE88">
        <v>-18.2</v>
      </c>
      <c r="CF88">
        <v>-18.2</v>
      </c>
      <c r="CG88">
        <v>-18.3</v>
      </c>
      <c r="CH88">
        <v>-18.2</v>
      </c>
      <c r="CI88">
        <v>-18.100000000000001</v>
      </c>
      <c r="CJ88">
        <v>-17.899999999999999</v>
      </c>
      <c r="CK88">
        <v>-17.600000000000001</v>
      </c>
      <c r="CL88">
        <v>-17.3</v>
      </c>
      <c r="CM88">
        <v>-16.899999999999999</v>
      </c>
      <c r="CN88">
        <v>-16.5</v>
      </c>
      <c r="CO88">
        <v>-16</v>
      </c>
      <c r="CP88">
        <v>-15.4</v>
      </c>
      <c r="CQ88">
        <v>-14.8</v>
      </c>
      <c r="CR88">
        <v>-14.3</v>
      </c>
      <c r="CS88">
        <v>-13.8</v>
      </c>
      <c r="CT88">
        <v>-13.4</v>
      </c>
      <c r="CU88">
        <v>-13.1</v>
      </c>
      <c r="CV88">
        <v>-12.8</v>
      </c>
      <c r="CW88">
        <v>-12.7</v>
      </c>
      <c r="CX88">
        <v>-12.6</v>
      </c>
      <c r="CY88">
        <v>-12.5</v>
      </c>
      <c r="CZ88">
        <v>-12.4</v>
      </c>
      <c r="DA88">
        <v>-12.1</v>
      </c>
      <c r="DB88">
        <v>-11.8</v>
      </c>
    </row>
    <row r="89" spans="1:106" x14ac:dyDescent="0.2">
      <c r="A89" s="18"/>
      <c r="B89" s="18"/>
    </row>
    <row r="90" spans="1:106" x14ac:dyDescent="0.2">
      <c r="A90" s="59">
        <v>5</v>
      </c>
      <c r="B90" s="59" t="s">
        <v>53</v>
      </c>
      <c r="C90" t="s">
        <v>54</v>
      </c>
      <c r="D90">
        <v>12</v>
      </c>
      <c r="E90" t="s">
        <v>2</v>
      </c>
      <c r="F90">
        <v>11</v>
      </c>
      <c r="G90">
        <v>11</v>
      </c>
      <c r="H90">
        <v>11</v>
      </c>
      <c r="I90">
        <v>11</v>
      </c>
      <c r="J90">
        <v>11</v>
      </c>
      <c r="K90">
        <v>11</v>
      </c>
      <c r="L90">
        <v>10.9</v>
      </c>
      <c r="M90">
        <v>10.9</v>
      </c>
      <c r="N90">
        <v>10.9</v>
      </c>
      <c r="O90">
        <v>10.9</v>
      </c>
      <c r="P90">
        <v>10.9</v>
      </c>
      <c r="Q90">
        <v>10.8</v>
      </c>
      <c r="R90">
        <v>10.8</v>
      </c>
      <c r="S90">
        <v>10.8</v>
      </c>
      <c r="T90">
        <v>10.8</v>
      </c>
      <c r="U90">
        <v>10.8</v>
      </c>
      <c r="V90">
        <v>10.9</v>
      </c>
      <c r="W90">
        <v>10.9</v>
      </c>
      <c r="X90">
        <v>10.9</v>
      </c>
      <c r="Y90">
        <v>11</v>
      </c>
      <c r="Z90">
        <v>11.1</v>
      </c>
      <c r="AA90">
        <v>11.1</v>
      </c>
      <c r="AB90">
        <v>11.2</v>
      </c>
      <c r="AC90">
        <v>11.3</v>
      </c>
      <c r="AD90">
        <v>11.3</v>
      </c>
      <c r="AE90">
        <v>11.4</v>
      </c>
      <c r="AF90">
        <v>11.4</v>
      </c>
      <c r="AG90">
        <v>11.4</v>
      </c>
      <c r="AH90">
        <v>11.4</v>
      </c>
      <c r="AI90">
        <v>11.4</v>
      </c>
      <c r="AJ90">
        <v>11.4</v>
      </c>
      <c r="AK90">
        <v>11.4</v>
      </c>
      <c r="AL90">
        <v>11.4</v>
      </c>
      <c r="AM90">
        <v>11.4</v>
      </c>
      <c r="AN90">
        <v>11.3</v>
      </c>
      <c r="AO90">
        <v>11.3</v>
      </c>
      <c r="AP90">
        <v>11.3</v>
      </c>
      <c r="AQ90">
        <v>11.2</v>
      </c>
      <c r="AR90">
        <v>11.2</v>
      </c>
      <c r="AS90">
        <v>11.2</v>
      </c>
      <c r="AT90">
        <v>11.2</v>
      </c>
      <c r="AU90">
        <v>11.2</v>
      </c>
      <c r="AV90">
        <v>11.2</v>
      </c>
      <c r="AW90">
        <v>11.2</v>
      </c>
      <c r="AX90">
        <v>11.2</v>
      </c>
      <c r="AY90">
        <v>11.3</v>
      </c>
      <c r="AZ90">
        <v>11.3</v>
      </c>
      <c r="BA90">
        <v>11.3</v>
      </c>
      <c r="BB90">
        <v>11.4</v>
      </c>
      <c r="BC90">
        <v>11.4</v>
      </c>
      <c r="BD90">
        <v>11.4</v>
      </c>
      <c r="BE90">
        <v>11.4</v>
      </c>
      <c r="BF90">
        <v>11.5</v>
      </c>
      <c r="BG90">
        <v>11.5</v>
      </c>
      <c r="BH90">
        <v>11.5</v>
      </c>
      <c r="BI90">
        <v>11.5</v>
      </c>
      <c r="BJ90">
        <v>11.5</v>
      </c>
      <c r="BK90">
        <v>11.4</v>
      </c>
      <c r="BL90">
        <v>11.4</v>
      </c>
      <c r="BM90">
        <v>11.4</v>
      </c>
      <c r="BN90">
        <v>11.4</v>
      </c>
      <c r="BO90">
        <v>11.4</v>
      </c>
      <c r="BP90">
        <v>11.4</v>
      </c>
      <c r="BQ90">
        <v>11.5</v>
      </c>
      <c r="BR90">
        <v>11.5</v>
      </c>
      <c r="BS90">
        <v>11.6</v>
      </c>
      <c r="BT90">
        <v>11.6</v>
      </c>
      <c r="BU90">
        <v>11.7</v>
      </c>
      <c r="BV90">
        <v>11.8</v>
      </c>
      <c r="BW90">
        <v>11.9</v>
      </c>
      <c r="BX90">
        <v>12</v>
      </c>
      <c r="BY90">
        <v>12.1</v>
      </c>
      <c r="BZ90">
        <v>12.1</v>
      </c>
      <c r="CA90">
        <v>12.2</v>
      </c>
      <c r="CB90">
        <v>12.3</v>
      </c>
      <c r="CC90">
        <v>12.3</v>
      </c>
      <c r="CD90">
        <v>12.3</v>
      </c>
      <c r="CE90">
        <v>12.4</v>
      </c>
      <c r="CF90">
        <v>12.4</v>
      </c>
      <c r="CG90">
        <v>12.3</v>
      </c>
      <c r="CH90">
        <v>12.3</v>
      </c>
      <c r="CI90">
        <v>12.3</v>
      </c>
      <c r="CJ90">
        <v>12.2</v>
      </c>
      <c r="CK90">
        <v>12.2</v>
      </c>
      <c r="CL90">
        <v>12.1</v>
      </c>
      <c r="CM90">
        <v>12.1</v>
      </c>
      <c r="CN90">
        <v>12</v>
      </c>
      <c r="CO90">
        <v>12</v>
      </c>
      <c r="CP90">
        <v>11.9</v>
      </c>
      <c r="CQ90">
        <v>11.9</v>
      </c>
      <c r="CR90">
        <v>11.9</v>
      </c>
      <c r="CS90">
        <v>11.9</v>
      </c>
      <c r="CT90">
        <v>11.8</v>
      </c>
      <c r="CU90">
        <v>11.8</v>
      </c>
      <c r="CV90">
        <v>11.8</v>
      </c>
      <c r="CW90">
        <v>11.8</v>
      </c>
      <c r="CX90">
        <v>11.8</v>
      </c>
      <c r="CY90">
        <v>11.8</v>
      </c>
      <c r="CZ90">
        <v>11.8</v>
      </c>
      <c r="DA90">
        <v>11.8</v>
      </c>
      <c r="DB90">
        <v>11.7</v>
      </c>
    </row>
    <row r="91" spans="1:106" x14ac:dyDescent="0.2">
      <c r="A91" s="59"/>
      <c r="B91" s="59"/>
      <c r="C91" t="s">
        <v>55</v>
      </c>
      <c r="D91">
        <v>12</v>
      </c>
      <c r="E91" t="s">
        <v>2</v>
      </c>
      <c r="F91">
        <v>34.5</v>
      </c>
      <c r="G91">
        <v>34.4</v>
      </c>
      <c r="H91">
        <v>34.200000000000003</v>
      </c>
      <c r="I91">
        <v>34</v>
      </c>
      <c r="J91">
        <v>33.700000000000003</v>
      </c>
      <c r="K91">
        <v>33.299999999999997</v>
      </c>
      <c r="L91">
        <v>32.799999999999997</v>
      </c>
      <c r="M91">
        <v>32.299999999999997</v>
      </c>
      <c r="N91">
        <v>31.6</v>
      </c>
      <c r="O91">
        <v>30.8</v>
      </c>
      <c r="P91">
        <v>30</v>
      </c>
      <c r="Q91">
        <v>29.1</v>
      </c>
      <c r="R91">
        <v>28.1</v>
      </c>
      <c r="S91">
        <v>27</v>
      </c>
      <c r="T91">
        <v>25.9</v>
      </c>
      <c r="U91">
        <v>24.6</v>
      </c>
      <c r="V91">
        <v>23.4</v>
      </c>
      <c r="W91">
        <v>22</v>
      </c>
      <c r="X91">
        <v>20.6</v>
      </c>
      <c r="Y91">
        <v>19.2</v>
      </c>
      <c r="Z91">
        <v>17.8</v>
      </c>
      <c r="AA91">
        <v>16.399999999999999</v>
      </c>
      <c r="AB91">
        <v>15</v>
      </c>
      <c r="AC91">
        <v>13.7</v>
      </c>
      <c r="AD91">
        <v>12.3</v>
      </c>
      <c r="AE91">
        <v>11</v>
      </c>
      <c r="AF91">
        <v>9.6199999999999992</v>
      </c>
      <c r="AG91">
        <v>8.2899999999999991</v>
      </c>
      <c r="AH91">
        <v>6.97</v>
      </c>
      <c r="AI91">
        <v>5.65</v>
      </c>
      <c r="AJ91">
        <v>4.34</v>
      </c>
      <c r="AK91">
        <v>3.05</v>
      </c>
      <c r="AL91">
        <v>1.78</v>
      </c>
      <c r="AM91">
        <v>0.53</v>
      </c>
      <c r="AN91">
        <v>-0.68</v>
      </c>
      <c r="AO91">
        <v>-1.85</v>
      </c>
      <c r="AP91">
        <v>-2.99</v>
      </c>
      <c r="AQ91">
        <v>-4.08</v>
      </c>
      <c r="AR91">
        <v>-5.13</v>
      </c>
      <c r="AS91">
        <v>-6.12</v>
      </c>
      <c r="AT91">
        <v>-7.07</v>
      </c>
      <c r="AU91">
        <v>-7.95</v>
      </c>
      <c r="AV91">
        <v>-8.7799999999999994</v>
      </c>
      <c r="AW91">
        <v>-9.5500000000000007</v>
      </c>
      <c r="AX91">
        <v>-10.199999999999999</v>
      </c>
      <c r="AY91">
        <v>-10.9</v>
      </c>
      <c r="AZ91">
        <v>-11.4</v>
      </c>
      <c r="BA91">
        <v>-11.8</v>
      </c>
      <c r="BB91">
        <v>-12.1</v>
      </c>
      <c r="BC91">
        <v>-12.3</v>
      </c>
      <c r="BD91">
        <v>-12.3</v>
      </c>
      <c r="BE91">
        <v>-12.1</v>
      </c>
      <c r="BF91">
        <v>-11.8</v>
      </c>
      <c r="BG91">
        <v>-11.3</v>
      </c>
      <c r="BH91">
        <v>-10.6</v>
      </c>
      <c r="BI91">
        <v>-9.65</v>
      </c>
      <c r="BJ91">
        <v>-8.56</v>
      </c>
      <c r="BK91">
        <v>-7.28</v>
      </c>
      <c r="BL91">
        <v>-5.83</v>
      </c>
      <c r="BM91">
        <v>-4.2</v>
      </c>
      <c r="BN91">
        <v>-2.4</v>
      </c>
      <c r="BO91">
        <v>-0.45</v>
      </c>
      <c r="BP91">
        <v>1.63</v>
      </c>
      <c r="BQ91">
        <v>3.83</v>
      </c>
      <c r="BR91">
        <v>6.11</v>
      </c>
      <c r="BS91">
        <v>8.4499999999999993</v>
      </c>
      <c r="BT91">
        <v>10.8</v>
      </c>
      <c r="BU91">
        <v>13.2</v>
      </c>
      <c r="BV91">
        <v>15.5</v>
      </c>
      <c r="BW91">
        <v>17.8</v>
      </c>
      <c r="BX91">
        <v>20</v>
      </c>
      <c r="BY91">
        <v>22</v>
      </c>
      <c r="BZ91">
        <v>24</v>
      </c>
      <c r="CA91">
        <v>25.8</v>
      </c>
      <c r="CB91">
        <v>27.4</v>
      </c>
      <c r="CC91">
        <v>28.9</v>
      </c>
      <c r="CD91">
        <v>30.3</v>
      </c>
      <c r="CE91">
        <v>31.5</v>
      </c>
      <c r="CF91">
        <v>32.5</v>
      </c>
      <c r="CG91">
        <v>33.4</v>
      </c>
      <c r="CH91">
        <v>34.200000000000003</v>
      </c>
      <c r="CI91">
        <v>34.799999999999997</v>
      </c>
      <c r="CJ91">
        <v>35.299999999999997</v>
      </c>
      <c r="CK91">
        <v>35.700000000000003</v>
      </c>
      <c r="CL91">
        <v>35.9</v>
      </c>
      <c r="CM91">
        <v>36.1</v>
      </c>
      <c r="CN91">
        <v>36.299999999999997</v>
      </c>
      <c r="CO91">
        <v>36.299999999999997</v>
      </c>
      <c r="CP91">
        <v>36.4</v>
      </c>
      <c r="CQ91">
        <v>36.4</v>
      </c>
      <c r="CR91">
        <v>36.4</v>
      </c>
      <c r="CS91">
        <v>36.4</v>
      </c>
      <c r="CT91">
        <v>36.299999999999997</v>
      </c>
      <c r="CU91">
        <v>36.299999999999997</v>
      </c>
      <c r="CV91">
        <v>36.200000000000003</v>
      </c>
      <c r="CW91">
        <v>36.1</v>
      </c>
      <c r="CX91">
        <v>36</v>
      </c>
      <c r="CY91">
        <v>35.9</v>
      </c>
      <c r="CZ91">
        <v>35.700000000000003</v>
      </c>
      <c r="DA91">
        <v>35.5</v>
      </c>
      <c r="DB91">
        <v>35.4</v>
      </c>
    </row>
    <row r="92" spans="1:106" x14ac:dyDescent="0.2">
      <c r="A92" s="59"/>
      <c r="B92" s="59"/>
      <c r="C92" t="s">
        <v>56</v>
      </c>
      <c r="D92">
        <v>12</v>
      </c>
      <c r="E92" t="s">
        <v>2</v>
      </c>
      <c r="F92">
        <v>5.65</v>
      </c>
      <c r="G92">
        <v>6.88</v>
      </c>
      <c r="H92">
        <v>8.23</v>
      </c>
      <c r="I92">
        <v>9.64</v>
      </c>
      <c r="J92">
        <v>11</v>
      </c>
      <c r="K92">
        <v>12.3</v>
      </c>
      <c r="L92">
        <v>13.4</v>
      </c>
      <c r="M92">
        <v>14.4</v>
      </c>
      <c r="N92">
        <v>15.2</v>
      </c>
      <c r="O92">
        <v>15.8</v>
      </c>
      <c r="P92">
        <v>16.2</v>
      </c>
      <c r="Q92">
        <v>16.5</v>
      </c>
      <c r="R92">
        <v>16.600000000000001</v>
      </c>
      <c r="S92">
        <v>16.5</v>
      </c>
      <c r="T92">
        <v>16.2</v>
      </c>
      <c r="U92">
        <v>15.7</v>
      </c>
      <c r="V92">
        <v>15</v>
      </c>
      <c r="W92">
        <v>14.3</v>
      </c>
      <c r="X92">
        <v>13.4</v>
      </c>
      <c r="Y92">
        <v>12.5</v>
      </c>
      <c r="Z92">
        <v>11.5</v>
      </c>
      <c r="AA92">
        <v>10.6</v>
      </c>
      <c r="AB92">
        <v>9.68</v>
      </c>
      <c r="AC92">
        <v>8.7799999999999994</v>
      </c>
      <c r="AD92">
        <v>7.91</v>
      </c>
      <c r="AE92">
        <v>7.06</v>
      </c>
      <c r="AF92">
        <v>6.22</v>
      </c>
      <c r="AG92">
        <v>5.41</v>
      </c>
      <c r="AH92">
        <v>4.62</v>
      </c>
      <c r="AI92">
        <v>3.86</v>
      </c>
      <c r="AJ92">
        <v>3.13</v>
      </c>
      <c r="AK92">
        <v>2.46</v>
      </c>
      <c r="AL92">
        <v>1.85</v>
      </c>
      <c r="AM92">
        <v>1.31</v>
      </c>
      <c r="AN92">
        <v>0.85</v>
      </c>
      <c r="AO92">
        <v>0.47</v>
      </c>
      <c r="AP92">
        <v>0.19</v>
      </c>
      <c r="AQ92">
        <v>-1.2999999999999999E-3</v>
      </c>
      <c r="AR92">
        <v>-8.8999999999999996E-2</v>
      </c>
      <c r="AS92">
        <v>-7.0000000000000007E-2</v>
      </c>
      <c r="AT92">
        <v>0.06</v>
      </c>
      <c r="AU92">
        <v>0.31</v>
      </c>
      <c r="AV92">
        <v>0.68</v>
      </c>
      <c r="AW92">
        <v>1.18</v>
      </c>
      <c r="AX92">
        <v>1.81</v>
      </c>
      <c r="AY92">
        <v>2.57</v>
      </c>
      <c r="AZ92">
        <v>3.48</v>
      </c>
      <c r="BA92">
        <v>4.55</v>
      </c>
      <c r="BB92">
        <v>5.79</v>
      </c>
      <c r="BC92">
        <v>7.22</v>
      </c>
      <c r="BD92">
        <v>8.85</v>
      </c>
      <c r="BE92">
        <v>10.7</v>
      </c>
      <c r="BF92">
        <v>12.7</v>
      </c>
      <c r="BG92">
        <v>15</v>
      </c>
      <c r="BH92">
        <v>17.5</v>
      </c>
      <c r="BI92">
        <v>20.2</v>
      </c>
      <c r="BJ92">
        <v>23</v>
      </c>
      <c r="BK92">
        <v>26.1</v>
      </c>
      <c r="BL92">
        <v>29.2</v>
      </c>
      <c r="BM92">
        <v>32.5</v>
      </c>
      <c r="BN92">
        <v>35.799999999999997</v>
      </c>
      <c r="BO92">
        <v>39.200000000000003</v>
      </c>
      <c r="BP92">
        <v>42.5</v>
      </c>
      <c r="BQ92">
        <v>45.7</v>
      </c>
      <c r="BR92">
        <v>48.7</v>
      </c>
      <c r="BS92">
        <v>51.4</v>
      </c>
      <c r="BT92">
        <v>53.8</v>
      </c>
      <c r="BU92">
        <v>55.8</v>
      </c>
      <c r="BV92">
        <v>57.4</v>
      </c>
      <c r="BW92">
        <v>58.6</v>
      </c>
      <c r="BX92">
        <v>59.3</v>
      </c>
      <c r="BY92">
        <v>59.6</v>
      </c>
      <c r="BZ92">
        <v>59.6</v>
      </c>
      <c r="CA92">
        <v>59.1</v>
      </c>
      <c r="CB92">
        <v>58.2</v>
      </c>
      <c r="CC92">
        <v>57</v>
      </c>
      <c r="CD92">
        <v>55.4</v>
      </c>
      <c r="CE92">
        <v>53.5</v>
      </c>
      <c r="CF92">
        <v>51.3</v>
      </c>
      <c r="CG92">
        <v>48.8</v>
      </c>
      <c r="CH92">
        <v>45.9</v>
      </c>
      <c r="CI92">
        <v>42.8</v>
      </c>
      <c r="CJ92">
        <v>39.5</v>
      </c>
      <c r="CK92">
        <v>36</v>
      </c>
      <c r="CL92">
        <v>32.4</v>
      </c>
      <c r="CM92">
        <v>28.8</v>
      </c>
      <c r="CN92">
        <v>25.1</v>
      </c>
      <c r="CO92">
        <v>21.6</v>
      </c>
      <c r="CP92">
        <v>18.2</v>
      </c>
      <c r="CQ92">
        <v>15.1</v>
      </c>
      <c r="CR92">
        <v>12.3</v>
      </c>
      <c r="CS92">
        <v>9.81</v>
      </c>
      <c r="CT92">
        <v>7.76</v>
      </c>
      <c r="CU92">
        <v>6.14</v>
      </c>
      <c r="CV92">
        <v>4.9800000000000004</v>
      </c>
      <c r="CW92">
        <v>4.26</v>
      </c>
      <c r="CX92">
        <v>3.97</v>
      </c>
      <c r="CY92">
        <v>4.07</v>
      </c>
      <c r="CZ92">
        <v>4.53</v>
      </c>
      <c r="DA92">
        <v>5.32</v>
      </c>
      <c r="DB92">
        <v>6.38</v>
      </c>
    </row>
    <row r="93" spans="1:106" x14ac:dyDescent="0.2">
      <c r="A93" s="59"/>
      <c r="B93" s="59"/>
      <c r="C93" t="s">
        <v>57</v>
      </c>
      <c r="D93">
        <v>12</v>
      </c>
      <c r="E93" t="s">
        <v>2</v>
      </c>
      <c r="F93">
        <v>-2.57</v>
      </c>
      <c r="G93">
        <v>-3.78</v>
      </c>
      <c r="H93">
        <v>-4.79</v>
      </c>
      <c r="I93">
        <v>-5.47</v>
      </c>
      <c r="J93">
        <v>-5.75</v>
      </c>
      <c r="K93">
        <v>-5.64</v>
      </c>
      <c r="L93">
        <v>-5.18</v>
      </c>
      <c r="M93">
        <v>-4.4400000000000004</v>
      </c>
      <c r="N93">
        <v>-3.51</v>
      </c>
      <c r="O93">
        <v>-2.4700000000000002</v>
      </c>
      <c r="P93">
        <v>-1.39</v>
      </c>
      <c r="Q93">
        <v>-0.33</v>
      </c>
      <c r="R93">
        <v>0.67</v>
      </c>
      <c r="S93">
        <v>1.57</v>
      </c>
      <c r="T93">
        <v>2.37</v>
      </c>
      <c r="U93">
        <v>3.08</v>
      </c>
      <c r="V93">
        <v>3.69</v>
      </c>
      <c r="W93">
        <v>4.24</v>
      </c>
      <c r="X93">
        <v>4.72</v>
      </c>
      <c r="Y93">
        <v>5.17</v>
      </c>
      <c r="Z93">
        <v>5.57</v>
      </c>
      <c r="AA93">
        <v>5.96</v>
      </c>
      <c r="AB93">
        <v>6.32</v>
      </c>
      <c r="AC93">
        <v>6.68</v>
      </c>
      <c r="AD93">
        <v>7.02</v>
      </c>
      <c r="AE93">
        <v>7.35</v>
      </c>
      <c r="AF93">
        <v>7.67</v>
      </c>
      <c r="AG93">
        <v>7.99</v>
      </c>
      <c r="AH93">
        <v>8.3000000000000007</v>
      </c>
      <c r="AI93">
        <v>8.6</v>
      </c>
      <c r="AJ93">
        <v>8.91</v>
      </c>
      <c r="AK93">
        <v>9.2200000000000006</v>
      </c>
      <c r="AL93">
        <v>9.5399999999999991</v>
      </c>
      <c r="AM93">
        <v>9.85</v>
      </c>
      <c r="AN93">
        <v>10.199999999999999</v>
      </c>
      <c r="AO93">
        <v>10.5</v>
      </c>
      <c r="AP93">
        <v>10.8</v>
      </c>
      <c r="AQ93">
        <v>11.1</v>
      </c>
      <c r="AR93">
        <v>11.4</v>
      </c>
      <c r="AS93">
        <v>11.6</v>
      </c>
      <c r="AT93">
        <v>11.8</v>
      </c>
      <c r="AU93">
        <v>12</v>
      </c>
      <c r="AV93">
        <v>12.1</v>
      </c>
      <c r="AW93">
        <v>12.1</v>
      </c>
      <c r="AX93">
        <v>12</v>
      </c>
      <c r="AY93">
        <v>11.7</v>
      </c>
      <c r="AZ93">
        <v>11.3</v>
      </c>
      <c r="BA93">
        <v>10.6</v>
      </c>
      <c r="BB93">
        <v>9.59</v>
      </c>
      <c r="BC93">
        <v>8.27</v>
      </c>
      <c r="BD93">
        <v>6.55</v>
      </c>
      <c r="BE93">
        <v>4.37</v>
      </c>
      <c r="BF93">
        <v>1.74</v>
      </c>
      <c r="BG93">
        <v>-1.34</v>
      </c>
      <c r="BH93">
        <v>-4.7699999999999996</v>
      </c>
      <c r="BI93">
        <v>-8.41</v>
      </c>
      <c r="BJ93">
        <v>-12</v>
      </c>
      <c r="BK93">
        <v>-15.4</v>
      </c>
      <c r="BL93">
        <v>-18.399999999999999</v>
      </c>
      <c r="BM93">
        <v>-20.7</v>
      </c>
      <c r="BN93">
        <v>-22.2</v>
      </c>
      <c r="BO93">
        <v>-22.8</v>
      </c>
      <c r="BP93">
        <v>-22.7</v>
      </c>
      <c r="BQ93">
        <v>-22</v>
      </c>
      <c r="BR93">
        <v>-20.6</v>
      </c>
      <c r="BS93">
        <v>-18.899999999999999</v>
      </c>
      <c r="BT93">
        <v>-16.899999999999999</v>
      </c>
      <c r="BU93">
        <v>-14.8</v>
      </c>
      <c r="BV93">
        <v>-12.6</v>
      </c>
      <c r="BW93">
        <v>-10.5</v>
      </c>
      <c r="BX93">
        <v>-8.4499999999999993</v>
      </c>
      <c r="BY93">
        <v>-6.6</v>
      </c>
      <c r="BZ93">
        <v>-4.9400000000000004</v>
      </c>
      <c r="CA93">
        <v>-3.46</v>
      </c>
      <c r="CB93">
        <v>-2.1800000000000002</v>
      </c>
      <c r="CC93">
        <v>-1.07</v>
      </c>
      <c r="CD93">
        <v>-0.14000000000000001</v>
      </c>
      <c r="CE93">
        <v>0.63</v>
      </c>
      <c r="CF93">
        <v>1.24</v>
      </c>
      <c r="CG93">
        <v>1.7</v>
      </c>
      <c r="CH93">
        <v>2.0099999999999998</v>
      </c>
      <c r="CI93">
        <v>2.17</v>
      </c>
      <c r="CJ93">
        <v>2.2000000000000002</v>
      </c>
      <c r="CK93">
        <v>2.11</v>
      </c>
      <c r="CL93">
        <v>1.94</v>
      </c>
      <c r="CM93">
        <v>1.71</v>
      </c>
      <c r="CN93">
        <v>1.48</v>
      </c>
      <c r="CO93">
        <v>1.28</v>
      </c>
      <c r="CP93">
        <v>1.17</v>
      </c>
      <c r="CQ93">
        <v>1.1399999999999999</v>
      </c>
      <c r="CR93">
        <v>1.22</v>
      </c>
      <c r="CS93">
        <v>1.35</v>
      </c>
      <c r="CT93">
        <v>1.51</v>
      </c>
      <c r="CU93">
        <v>1.61</v>
      </c>
      <c r="CV93">
        <v>1.6</v>
      </c>
      <c r="CW93">
        <v>1.39</v>
      </c>
      <c r="CX93">
        <v>0.93</v>
      </c>
      <c r="CY93">
        <v>0.19</v>
      </c>
      <c r="CZ93">
        <v>-0.83</v>
      </c>
      <c r="DA93">
        <v>-2.0499999999999998</v>
      </c>
      <c r="DB93">
        <v>-3.36</v>
      </c>
    </row>
    <row r="94" spans="1:106" x14ac:dyDescent="0.2">
      <c r="A94" s="59"/>
      <c r="B94" s="59"/>
      <c r="C94" t="s">
        <v>58</v>
      </c>
      <c r="D94">
        <v>12</v>
      </c>
      <c r="E94" t="s">
        <v>2</v>
      </c>
      <c r="F94">
        <v>2.83</v>
      </c>
      <c r="G94">
        <v>3.21</v>
      </c>
      <c r="H94">
        <v>3.6</v>
      </c>
      <c r="I94">
        <v>4.0199999999999996</v>
      </c>
      <c r="J94">
        <v>4.4400000000000004</v>
      </c>
      <c r="K94">
        <v>4.87</v>
      </c>
      <c r="L94">
        <v>5.28</v>
      </c>
      <c r="M94">
        <v>5.67</v>
      </c>
      <c r="N94">
        <v>6.03</v>
      </c>
      <c r="O94">
        <v>6.34</v>
      </c>
      <c r="P94">
        <v>6.59</v>
      </c>
      <c r="Q94">
        <v>6.78</v>
      </c>
      <c r="R94">
        <v>6.91</v>
      </c>
      <c r="S94">
        <v>6.96</v>
      </c>
      <c r="T94">
        <v>6.95</v>
      </c>
      <c r="U94">
        <v>6.86</v>
      </c>
      <c r="V94">
        <v>6.72</v>
      </c>
      <c r="W94">
        <v>6.52</v>
      </c>
      <c r="X94">
        <v>6.27</v>
      </c>
      <c r="Y94">
        <v>5.98</v>
      </c>
      <c r="Z94">
        <v>5.65</v>
      </c>
      <c r="AA94">
        <v>5.3</v>
      </c>
      <c r="AB94">
        <v>4.92</v>
      </c>
      <c r="AC94">
        <v>4.53</v>
      </c>
      <c r="AD94">
        <v>4.13</v>
      </c>
      <c r="AE94">
        <v>3.73</v>
      </c>
      <c r="AF94">
        <v>3.33</v>
      </c>
      <c r="AG94">
        <v>2.94</v>
      </c>
      <c r="AH94">
        <v>2.57</v>
      </c>
      <c r="AI94">
        <v>2.21</v>
      </c>
      <c r="AJ94">
        <v>1.88</v>
      </c>
      <c r="AK94">
        <v>1.57</v>
      </c>
      <c r="AL94">
        <v>1.29</v>
      </c>
      <c r="AM94">
        <v>1.05</v>
      </c>
      <c r="AN94">
        <v>0.83</v>
      </c>
      <c r="AO94">
        <v>0.64</v>
      </c>
      <c r="AP94">
        <v>0.48</v>
      </c>
      <c r="AQ94">
        <v>0.35</v>
      </c>
      <c r="AR94">
        <v>0.23</v>
      </c>
      <c r="AS94">
        <v>0.13</v>
      </c>
      <c r="AT94">
        <v>3.1E-2</v>
      </c>
      <c r="AU94">
        <v>-6.6000000000000003E-2</v>
      </c>
      <c r="AV94">
        <v>-0.17</v>
      </c>
      <c r="AW94">
        <v>-0.28999999999999998</v>
      </c>
      <c r="AX94">
        <v>-0.43</v>
      </c>
      <c r="AY94">
        <v>-0.59</v>
      </c>
      <c r="AZ94">
        <v>-0.78</v>
      </c>
      <c r="BA94">
        <v>-1.01</v>
      </c>
      <c r="BB94">
        <v>-1.27</v>
      </c>
      <c r="BC94">
        <v>-1.56</v>
      </c>
      <c r="BD94">
        <v>-1.89</v>
      </c>
      <c r="BE94">
        <v>-2.2400000000000002</v>
      </c>
      <c r="BF94">
        <v>-2.62</v>
      </c>
      <c r="BG94">
        <v>-3.02</v>
      </c>
      <c r="BH94">
        <v>-3.42</v>
      </c>
      <c r="BI94">
        <v>-3.82</v>
      </c>
      <c r="BJ94">
        <v>-4.21</v>
      </c>
      <c r="BK94">
        <v>-4.58</v>
      </c>
      <c r="BL94">
        <v>-4.91</v>
      </c>
      <c r="BM94">
        <v>-5.2</v>
      </c>
      <c r="BN94">
        <v>-5.44</v>
      </c>
      <c r="BO94">
        <v>-5.62</v>
      </c>
      <c r="BP94">
        <v>-5.74</v>
      </c>
      <c r="BQ94">
        <v>-5.8</v>
      </c>
      <c r="BR94">
        <v>-5.79</v>
      </c>
      <c r="BS94">
        <v>-5.73</v>
      </c>
      <c r="BT94">
        <v>-5.6</v>
      </c>
      <c r="BU94">
        <v>-5.42</v>
      </c>
      <c r="BV94">
        <v>-5.19</v>
      </c>
      <c r="BW94">
        <v>-4.92</v>
      </c>
      <c r="BX94">
        <v>-4.6100000000000003</v>
      </c>
      <c r="BY94">
        <v>-4.2699999999999996</v>
      </c>
      <c r="BZ94">
        <v>-3.9</v>
      </c>
      <c r="CA94">
        <v>-3.51</v>
      </c>
      <c r="CB94">
        <v>-3.11</v>
      </c>
      <c r="CC94">
        <v>-2.7</v>
      </c>
      <c r="CD94">
        <v>-2.2999999999999998</v>
      </c>
      <c r="CE94">
        <v>-1.89</v>
      </c>
      <c r="CF94">
        <v>-1.5</v>
      </c>
      <c r="CG94">
        <v>-1.1200000000000001</v>
      </c>
      <c r="CH94">
        <v>-0.77</v>
      </c>
      <c r="CI94">
        <v>-0.44</v>
      </c>
      <c r="CJ94">
        <v>-0.14000000000000001</v>
      </c>
      <c r="CK94">
        <v>0.13</v>
      </c>
      <c r="CL94">
        <v>0.37</v>
      </c>
      <c r="CM94">
        <v>0.56999999999999995</v>
      </c>
      <c r="CN94">
        <v>0.75</v>
      </c>
      <c r="CO94">
        <v>0.89</v>
      </c>
      <c r="CP94">
        <v>1.01</v>
      </c>
      <c r="CQ94">
        <v>1.1200000000000001</v>
      </c>
      <c r="CR94">
        <v>1.21</v>
      </c>
      <c r="CS94">
        <v>1.3</v>
      </c>
      <c r="CT94">
        <v>1.4</v>
      </c>
      <c r="CU94">
        <v>1.51</v>
      </c>
      <c r="CV94">
        <v>1.63</v>
      </c>
      <c r="CW94">
        <v>1.78</v>
      </c>
      <c r="CX94">
        <v>1.95</v>
      </c>
      <c r="CY94">
        <v>2.16</v>
      </c>
      <c r="CZ94">
        <v>2.4</v>
      </c>
      <c r="DA94">
        <v>2.68</v>
      </c>
      <c r="DB94">
        <v>2.98</v>
      </c>
    </row>
    <row r="95" spans="1:106" x14ac:dyDescent="0.2">
      <c r="A95" s="59"/>
      <c r="B95" s="59"/>
      <c r="C95" t="s">
        <v>59</v>
      </c>
      <c r="D95">
        <v>12</v>
      </c>
      <c r="E95" t="s">
        <v>2</v>
      </c>
      <c r="F95">
        <v>4.2999999999999997E-2</v>
      </c>
      <c r="G95">
        <v>0.71</v>
      </c>
      <c r="H95">
        <v>1.45</v>
      </c>
      <c r="I95">
        <v>2.2400000000000002</v>
      </c>
      <c r="J95">
        <v>3.07</v>
      </c>
      <c r="K95">
        <v>3.9</v>
      </c>
      <c r="L95">
        <v>4.72</v>
      </c>
      <c r="M95">
        <v>5.5</v>
      </c>
      <c r="N95">
        <v>6.23</v>
      </c>
      <c r="O95">
        <v>6.89</v>
      </c>
      <c r="P95">
        <v>7.47</v>
      </c>
      <c r="Q95">
        <v>7.96</v>
      </c>
      <c r="R95">
        <v>8.35</v>
      </c>
      <c r="S95">
        <v>8.64</v>
      </c>
      <c r="T95">
        <v>8.82</v>
      </c>
      <c r="U95">
        <v>8.9</v>
      </c>
      <c r="V95">
        <v>8.9</v>
      </c>
      <c r="W95">
        <v>8.83</v>
      </c>
      <c r="X95">
        <v>8.69</v>
      </c>
      <c r="Y95">
        <v>8.51</v>
      </c>
      <c r="Z95">
        <v>8.2899999999999991</v>
      </c>
      <c r="AA95">
        <v>8.0399999999999991</v>
      </c>
      <c r="AB95">
        <v>7.77</v>
      </c>
      <c r="AC95">
        <v>7.48</v>
      </c>
      <c r="AD95">
        <v>7.19</v>
      </c>
      <c r="AE95">
        <v>6.89</v>
      </c>
      <c r="AF95">
        <v>6.59</v>
      </c>
      <c r="AG95">
        <v>6.29</v>
      </c>
      <c r="AH95">
        <v>5.99</v>
      </c>
      <c r="AI95">
        <v>5.71</v>
      </c>
      <c r="AJ95">
        <v>5.43</v>
      </c>
      <c r="AK95">
        <v>5.17</v>
      </c>
      <c r="AL95">
        <v>4.93</v>
      </c>
      <c r="AM95">
        <v>4.7</v>
      </c>
      <c r="AN95">
        <v>4.49</v>
      </c>
      <c r="AO95">
        <v>4.29</v>
      </c>
      <c r="AP95">
        <v>4.1100000000000003</v>
      </c>
      <c r="AQ95">
        <v>3.94</v>
      </c>
      <c r="AR95">
        <v>3.78</v>
      </c>
      <c r="AS95">
        <v>3.62</v>
      </c>
      <c r="AT95">
        <v>3.46</v>
      </c>
      <c r="AU95">
        <v>3.28</v>
      </c>
      <c r="AV95">
        <v>3.08</v>
      </c>
      <c r="AW95">
        <v>2.85</v>
      </c>
      <c r="AX95">
        <v>2.59</v>
      </c>
      <c r="AY95">
        <v>2.29</v>
      </c>
      <c r="AZ95">
        <v>1.94</v>
      </c>
      <c r="BA95">
        <v>1.55</v>
      </c>
      <c r="BB95">
        <v>1.1000000000000001</v>
      </c>
      <c r="BC95">
        <v>0.61</v>
      </c>
      <c r="BD95">
        <v>7.8E-2</v>
      </c>
      <c r="BE95">
        <v>-0.51</v>
      </c>
      <c r="BF95">
        <v>-1.1299999999999999</v>
      </c>
      <c r="BG95">
        <v>-1.79</v>
      </c>
      <c r="BH95">
        <v>-2.48</v>
      </c>
      <c r="BI95">
        <v>-3.17</v>
      </c>
      <c r="BJ95">
        <v>-3.87</v>
      </c>
      <c r="BK95">
        <v>-4.54</v>
      </c>
      <c r="BL95">
        <v>-5.18</v>
      </c>
      <c r="BM95">
        <v>-5.74</v>
      </c>
      <c r="BN95">
        <v>-6.21</v>
      </c>
      <c r="BO95">
        <v>-6.58</v>
      </c>
      <c r="BP95">
        <v>-6.82</v>
      </c>
      <c r="BQ95">
        <v>-6.95</v>
      </c>
      <c r="BR95">
        <v>-6.94</v>
      </c>
      <c r="BS95">
        <v>-6.82</v>
      </c>
      <c r="BT95">
        <v>-6.58</v>
      </c>
      <c r="BU95">
        <v>-6.25</v>
      </c>
      <c r="BV95">
        <v>-5.84</v>
      </c>
      <c r="BW95">
        <v>-5.36</v>
      </c>
      <c r="BX95">
        <v>-4.83</v>
      </c>
      <c r="BY95">
        <v>-4.26</v>
      </c>
      <c r="BZ95">
        <v>-3.68</v>
      </c>
      <c r="CA95">
        <v>-3.1</v>
      </c>
      <c r="CB95">
        <v>-2.5299999999999998</v>
      </c>
      <c r="CC95">
        <v>-1.99</v>
      </c>
      <c r="CD95">
        <v>-1.49</v>
      </c>
      <c r="CE95">
        <v>-1.03</v>
      </c>
      <c r="CF95">
        <v>-0.63</v>
      </c>
      <c r="CG95">
        <v>-0.28999999999999998</v>
      </c>
      <c r="CH95">
        <v>-6.7000000000000002E-3</v>
      </c>
      <c r="CI95">
        <v>0.21</v>
      </c>
      <c r="CJ95">
        <v>0.36</v>
      </c>
      <c r="CK95">
        <v>0.45</v>
      </c>
      <c r="CL95">
        <v>0.48</v>
      </c>
      <c r="CM95">
        <v>0.45</v>
      </c>
      <c r="CN95">
        <v>0.38</v>
      </c>
      <c r="CO95">
        <v>0.26</v>
      </c>
      <c r="CP95">
        <v>0.11</v>
      </c>
      <c r="CQ95">
        <v>-6.0999999999999999E-2</v>
      </c>
      <c r="CR95">
        <v>-0.24</v>
      </c>
      <c r="CS95">
        <v>-0.42</v>
      </c>
      <c r="CT95">
        <v>-0.57999999999999996</v>
      </c>
      <c r="CU95">
        <v>-0.69</v>
      </c>
      <c r="CV95">
        <v>-0.75</v>
      </c>
      <c r="CW95">
        <v>-0.72</v>
      </c>
      <c r="CX95">
        <v>-0.6</v>
      </c>
      <c r="CY95">
        <v>-0.38</v>
      </c>
      <c r="CZ95">
        <v>-5.6000000000000001E-2</v>
      </c>
      <c r="DA95">
        <v>0.37</v>
      </c>
      <c r="DB95">
        <v>0.89</v>
      </c>
    </row>
    <row r="96" spans="1:106" x14ac:dyDescent="0.2">
      <c r="A96" s="59"/>
      <c r="B96" s="59"/>
      <c r="C96" t="s">
        <v>60</v>
      </c>
      <c r="D96">
        <v>12</v>
      </c>
      <c r="E96" t="s">
        <v>2</v>
      </c>
      <c r="F96">
        <v>-0.69</v>
      </c>
      <c r="G96">
        <v>-0.74</v>
      </c>
      <c r="H96">
        <v>-0.73</v>
      </c>
      <c r="I96">
        <v>-0.63</v>
      </c>
      <c r="J96">
        <v>-0.41</v>
      </c>
      <c r="K96">
        <v>-7.8E-2</v>
      </c>
      <c r="L96">
        <v>0.33</v>
      </c>
      <c r="M96">
        <v>0.75</v>
      </c>
      <c r="N96">
        <v>1.1100000000000001</v>
      </c>
      <c r="O96">
        <v>1.36</v>
      </c>
      <c r="P96">
        <v>1.48</v>
      </c>
      <c r="Q96">
        <v>1.45</v>
      </c>
      <c r="R96">
        <v>1.32</v>
      </c>
      <c r="S96">
        <v>1.1200000000000001</v>
      </c>
      <c r="T96">
        <v>0.91</v>
      </c>
      <c r="U96">
        <v>0.73</v>
      </c>
      <c r="V96">
        <v>0.61</v>
      </c>
      <c r="W96">
        <v>0.55000000000000004</v>
      </c>
      <c r="X96">
        <v>0.54</v>
      </c>
      <c r="Y96">
        <v>0.55000000000000004</v>
      </c>
      <c r="Z96">
        <v>0.56999999999999995</v>
      </c>
      <c r="AA96">
        <v>0.59</v>
      </c>
      <c r="AB96">
        <v>0.57999999999999996</v>
      </c>
      <c r="AC96">
        <v>0.54</v>
      </c>
      <c r="AD96">
        <v>0.49</v>
      </c>
      <c r="AE96">
        <v>0.42</v>
      </c>
      <c r="AF96">
        <v>0.33</v>
      </c>
      <c r="AG96">
        <v>0.25</v>
      </c>
      <c r="AH96">
        <v>0.16</v>
      </c>
      <c r="AI96">
        <v>8.7999999999999995E-2</v>
      </c>
      <c r="AJ96">
        <v>2.4E-2</v>
      </c>
      <c r="AK96">
        <v>-2.4E-2</v>
      </c>
      <c r="AL96">
        <v>-5.6000000000000001E-2</v>
      </c>
      <c r="AM96">
        <v>-6.9000000000000006E-2</v>
      </c>
      <c r="AN96">
        <v>-6.7000000000000004E-2</v>
      </c>
      <c r="AO96">
        <v>-5.2999999999999999E-2</v>
      </c>
      <c r="AP96">
        <v>-3.4000000000000002E-2</v>
      </c>
      <c r="AQ96">
        <v>-1.4E-2</v>
      </c>
      <c r="AR96">
        <v>1.5E-3</v>
      </c>
      <c r="AS96">
        <v>7.1000000000000004E-3</v>
      </c>
      <c r="AT96">
        <v>-1E-4</v>
      </c>
      <c r="AU96">
        <v>-2.1999999999999999E-2</v>
      </c>
      <c r="AV96">
        <v>-5.8999999999999997E-2</v>
      </c>
      <c r="AW96">
        <v>-0.11</v>
      </c>
      <c r="AX96">
        <v>-0.18</v>
      </c>
      <c r="AY96">
        <v>-0.26</v>
      </c>
      <c r="AZ96">
        <v>-0.34</v>
      </c>
      <c r="BA96">
        <v>-0.43</v>
      </c>
      <c r="BB96">
        <v>-0.52</v>
      </c>
      <c r="BC96">
        <v>-0.6</v>
      </c>
      <c r="BD96">
        <v>-0.67</v>
      </c>
      <c r="BE96">
        <v>-0.7</v>
      </c>
      <c r="BF96">
        <v>-0.68</v>
      </c>
      <c r="BG96">
        <v>-0.59</v>
      </c>
      <c r="BH96">
        <v>-0.41</v>
      </c>
      <c r="BI96">
        <v>-0.12</v>
      </c>
      <c r="BJ96">
        <v>0.27</v>
      </c>
      <c r="BK96">
        <v>0.75</v>
      </c>
      <c r="BL96">
        <v>1.27</v>
      </c>
      <c r="BM96">
        <v>1.79</v>
      </c>
      <c r="BN96">
        <v>2.21</v>
      </c>
      <c r="BO96">
        <v>2.4700000000000002</v>
      </c>
      <c r="BP96">
        <v>2.5099999999999998</v>
      </c>
      <c r="BQ96">
        <v>2.31</v>
      </c>
      <c r="BR96">
        <v>1.86</v>
      </c>
      <c r="BS96">
        <v>1.2</v>
      </c>
      <c r="BT96">
        <v>0.4</v>
      </c>
      <c r="BU96">
        <v>-0.46</v>
      </c>
      <c r="BV96">
        <v>-1.3</v>
      </c>
      <c r="BW96">
        <v>-2.0299999999999998</v>
      </c>
      <c r="BX96">
        <v>-2.6</v>
      </c>
      <c r="BY96">
        <v>-2.97</v>
      </c>
      <c r="BZ96">
        <v>-3.13</v>
      </c>
      <c r="CA96">
        <v>-3.06</v>
      </c>
      <c r="CB96">
        <v>-2.8</v>
      </c>
      <c r="CC96">
        <v>-2.37</v>
      </c>
      <c r="CD96">
        <v>-1.81</v>
      </c>
      <c r="CE96">
        <v>-1.17</v>
      </c>
      <c r="CF96">
        <v>-0.5</v>
      </c>
      <c r="CG96">
        <v>0.14000000000000001</v>
      </c>
      <c r="CH96">
        <v>0.72</v>
      </c>
      <c r="CI96">
        <v>1.1599999999999999</v>
      </c>
      <c r="CJ96">
        <v>1.45</v>
      </c>
      <c r="CK96">
        <v>1.55</v>
      </c>
      <c r="CL96">
        <v>1.45</v>
      </c>
      <c r="CM96">
        <v>1.1599999999999999</v>
      </c>
      <c r="CN96">
        <v>0.72</v>
      </c>
      <c r="CO96">
        <v>0.2</v>
      </c>
      <c r="CP96">
        <v>-0.34</v>
      </c>
      <c r="CQ96">
        <v>-0.81</v>
      </c>
      <c r="CR96">
        <v>-1.17</v>
      </c>
      <c r="CS96">
        <v>-1.38</v>
      </c>
      <c r="CT96">
        <v>-1.44</v>
      </c>
      <c r="CU96">
        <v>-1.4</v>
      </c>
      <c r="CV96">
        <v>-1.3</v>
      </c>
      <c r="CW96">
        <v>-1.18</v>
      </c>
      <c r="CX96">
        <v>-1.1000000000000001</v>
      </c>
      <c r="CY96">
        <v>-1.06</v>
      </c>
      <c r="CZ96">
        <v>-1.05</v>
      </c>
      <c r="DA96">
        <v>-1.08</v>
      </c>
      <c r="DB96">
        <v>-1.1100000000000001</v>
      </c>
    </row>
    <row r="97" spans="1:106" x14ac:dyDescent="0.2">
      <c r="A97" s="59"/>
      <c r="B97" s="59"/>
      <c r="C97" t="s">
        <v>61</v>
      </c>
      <c r="D97">
        <v>12</v>
      </c>
      <c r="E97" t="s">
        <v>2</v>
      </c>
      <c r="F97">
        <v>6.29</v>
      </c>
      <c r="G97">
        <v>6.15</v>
      </c>
      <c r="H97">
        <v>5.97</v>
      </c>
      <c r="I97">
        <v>5.74</v>
      </c>
      <c r="J97">
        <v>5.5</v>
      </c>
      <c r="K97">
        <v>5.24</v>
      </c>
      <c r="L97">
        <v>4.9800000000000004</v>
      </c>
      <c r="M97">
        <v>4.74</v>
      </c>
      <c r="N97">
        <v>4.5199999999999996</v>
      </c>
      <c r="O97">
        <v>4.33</v>
      </c>
      <c r="P97">
        <v>4.18</v>
      </c>
      <c r="Q97">
        <v>4.07</v>
      </c>
      <c r="R97">
        <v>4</v>
      </c>
      <c r="S97">
        <v>3.96</v>
      </c>
      <c r="T97">
        <v>3.95</v>
      </c>
      <c r="U97">
        <v>3.96</v>
      </c>
      <c r="V97">
        <v>3.98</v>
      </c>
      <c r="W97">
        <v>4</v>
      </c>
      <c r="X97">
        <v>4.01</v>
      </c>
      <c r="Y97">
        <v>4.01</v>
      </c>
      <c r="Z97">
        <v>4</v>
      </c>
      <c r="AA97">
        <v>3.96</v>
      </c>
      <c r="AB97">
        <v>3.89</v>
      </c>
      <c r="AC97">
        <v>3.8</v>
      </c>
      <c r="AD97">
        <v>3.67</v>
      </c>
      <c r="AE97">
        <v>3.52</v>
      </c>
      <c r="AF97">
        <v>3.33</v>
      </c>
      <c r="AG97">
        <v>3.11</v>
      </c>
      <c r="AH97">
        <v>2.85</v>
      </c>
      <c r="AI97">
        <v>2.56</v>
      </c>
      <c r="AJ97">
        <v>2.2400000000000002</v>
      </c>
      <c r="AK97">
        <v>1.89</v>
      </c>
      <c r="AL97">
        <v>1.5</v>
      </c>
      <c r="AM97">
        <v>1.0900000000000001</v>
      </c>
      <c r="AN97">
        <v>0.65</v>
      </c>
      <c r="AO97">
        <v>0.18</v>
      </c>
      <c r="AP97">
        <v>-0.31</v>
      </c>
      <c r="AQ97">
        <v>-0.8</v>
      </c>
      <c r="AR97">
        <v>-1.3</v>
      </c>
      <c r="AS97">
        <v>-1.81</v>
      </c>
      <c r="AT97">
        <v>-2.2999999999999998</v>
      </c>
      <c r="AU97">
        <v>-2.77</v>
      </c>
      <c r="AV97">
        <v>-3.21</v>
      </c>
      <c r="AW97">
        <v>-3.61</v>
      </c>
      <c r="AX97">
        <v>-3.96</v>
      </c>
      <c r="AY97">
        <v>-4.2699999999999996</v>
      </c>
      <c r="AZ97">
        <v>-4.51</v>
      </c>
      <c r="BA97">
        <v>-4.6900000000000004</v>
      </c>
      <c r="BB97">
        <v>-4.8</v>
      </c>
      <c r="BC97">
        <v>-4.8499999999999996</v>
      </c>
      <c r="BD97">
        <v>-4.84</v>
      </c>
      <c r="BE97">
        <v>-4.7699999999999996</v>
      </c>
      <c r="BF97">
        <v>-4.6500000000000004</v>
      </c>
      <c r="BG97">
        <v>-4.49</v>
      </c>
      <c r="BH97">
        <v>-4.3099999999999996</v>
      </c>
      <c r="BI97">
        <v>-4.1100000000000003</v>
      </c>
      <c r="BJ97">
        <v>-3.91</v>
      </c>
      <c r="BK97">
        <v>-3.72</v>
      </c>
      <c r="BL97">
        <v>-3.54</v>
      </c>
      <c r="BM97">
        <v>-3.38</v>
      </c>
      <c r="BN97">
        <v>-3.25</v>
      </c>
      <c r="BO97">
        <v>-3.15</v>
      </c>
      <c r="BP97">
        <v>-3.08</v>
      </c>
      <c r="BQ97">
        <v>-3.04</v>
      </c>
      <c r="BR97">
        <v>-3.01</v>
      </c>
      <c r="BS97">
        <v>-3</v>
      </c>
      <c r="BT97">
        <v>-2.99</v>
      </c>
      <c r="BU97">
        <v>-2.99</v>
      </c>
      <c r="BV97">
        <v>-2.97</v>
      </c>
      <c r="BW97">
        <v>-2.95</v>
      </c>
      <c r="BX97">
        <v>-2.91</v>
      </c>
      <c r="BY97">
        <v>-2.85</v>
      </c>
      <c r="BZ97">
        <v>-2.76</v>
      </c>
      <c r="CA97">
        <v>-2.65</v>
      </c>
      <c r="CB97">
        <v>-2.5099999999999998</v>
      </c>
      <c r="CC97">
        <v>-2.34</v>
      </c>
      <c r="CD97">
        <v>-2.14</v>
      </c>
      <c r="CE97">
        <v>-1.91</v>
      </c>
      <c r="CF97">
        <v>-1.65</v>
      </c>
      <c r="CG97">
        <v>-1.36</v>
      </c>
      <c r="CH97">
        <v>-1.04</v>
      </c>
      <c r="CI97">
        <v>-0.69</v>
      </c>
      <c r="CJ97">
        <v>-0.32</v>
      </c>
      <c r="CK97">
        <v>7.4999999999999997E-2</v>
      </c>
      <c r="CL97">
        <v>0.49</v>
      </c>
      <c r="CM97">
        <v>0.93</v>
      </c>
      <c r="CN97">
        <v>1.38</v>
      </c>
      <c r="CO97">
        <v>1.84</v>
      </c>
      <c r="CP97">
        <v>2.29</v>
      </c>
      <c r="CQ97">
        <v>2.75</v>
      </c>
      <c r="CR97">
        <v>3.19</v>
      </c>
      <c r="CS97">
        <v>3.6</v>
      </c>
      <c r="CT97">
        <v>3.98</v>
      </c>
      <c r="CU97">
        <v>4.33</v>
      </c>
      <c r="CV97">
        <v>4.62</v>
      </c>
      <c r="CW97">
        <v>4.8600000000000003</v>
      </c>
      <c r="CX97">
        <v>5.03</v>
      </c>
      <c r="CY97">
        <v>5.15</v>
      </c>
      <c r="CZ97">
        <v>5.19</v>
      </c>
      <c r="DA97">
        <v>5.18</v>
      </c>
      <c r="DB97">
        <v>5.1100000000000003</v>
      </c>
    </row>
    <row r="98" spans="1:106" x14ac:dyDescent="0.2">
      <c r="A98" s="59"/>
      <c r="B98" s="59"/>
      <c r="C98" t="s">
        <v>62</v>
      </c>
      <c r="D98">
        <v>12</v>
      </c>
      <c r="E98" t="s">
        <v>2</v>
      </c>
      <c r="F98">
        <v>-11.5</v>
      </c>
      <c r="G98">
        <v>-10.4</v>
      </c>
      <c r="H98">
        <v>-9</v>
      </c>
      <c r="I98">
        <v>-7.41</v>
      </c>
      <c r="J98">
        <v>-5.62</v>
      </c>
      <c r="K98">
        <v>-3.7</v>
      </c>
      <c r="L98">
        <v>-1.78</v>
      </c>
      <c r="M98">
        <v>-4.4999999999999998E-2</v>
      </c>
      <c r="N98">
        <v>1.36</v>
      </c>
      <c r="O98">
        <v>2.34</v>
      </c>
      <c r="P98">
        <v>2.86</v>
      </c>
      <c r="Q98">
        <v>2.95</v>
      </c>
      <c r="R98">
        <v>2.74</v>
      </c>
      <c r="S98">
        <v>2.34</v>
      </c>
      <c r="T98">
        <v>1.92</v>
      </c>
      <c r="U98">
        <v>1.61</v>
      </c>
      <c r="V98">
        <v>1.48</v>
      </c>
      <c r="W98">
        <v>1.56</v>
      </c>
      <c r="X98">
        <v>1.85</v>
      </c>
      <c r="Y98">
        <v>2.2999999999999998</v>
      </c>
      <c r="Z98">
        <v>2.83</v>
      </c>
      <c r="AA98">
        <v>3.39</v>
      </c>
      <c r="AB98">
        <v>3.93</v>
      </c>
      <c r="AC98">
        <v>4.4000000000000004</v>
      </c>
      <c r="AD98">
        <v>4.8099999999999996</v>
      </c>
      <c r="AE98">
        <v>5.17</v>
      </c>
      <c r="AF98">
        <v>5.47</v>
      </c>
      <c r="AG98">
        <v>5.75</v>
      </c>
      <c r="AH98">
        <v>6.01</v>
      </c>
      <c r="AI98">
        <v>6.23</v>
      </c>
      <c r="AJ98">
        <v>6.42</v>
      </c>
      <c r="AK98">
        <v>6.56</v>
      </c>
      <c r="AL98">
        <v>6.64</v>
      </c>
      <c r="AM98">
        <v>6.67</v>
      </c>
      <c r="AN98">
        <v>6.64</v>
      </c>
      <c r="AO98">
        <v>6.56</v>
      </c>
      <c r="AP98">
        <v>6.42</v>
      </c>
      <c r="AQ98">
        <v>6.23</v>
      </c>
      <c r="AR98">
        <v>5.99</v>
      </c>
      <c r="AS98">
        <v>5.7</v>
      </c>
      <c r="AT98">
        <v>5.36</v>
      </c>
      <c r="AU98">
        <v>4.99</v>
      </c>
      <c r="AV98">
        <v>4.58</v>
      </c>
      <c r="AW98">
        <v>4.1500000000000004</v>
      </c>
      <c r="AX98">
        <v>3.71</v>
      </c>
      <c r="AY98">
        <v>3.25</v>
      </c>
      <c r="AZ98">
        <v>2.8</v>
      </c>
      <c r="BA98">
        <v>2.34</v>
      </c>
      <c r="BB98">
        <v>1.88</v>
      </c>
      <c r="BC98">
        <v>1.44</v>
      </c>
      <c r="BD98">
        <v>1.02</v>
      </c>
      <c r="BE98">
        <v>0.67</v>
      </c>
      <c r="BF98">
        <v>0.41</v>
      </c>
      <c r="BG98">
        <v>0.28000000000000003</v>
      </c>
      <c r="BH98">
        <v>0.28999999999999998</v>
      </c>
      <c r="BI98">
        <v>0.47</v>
      </c>
      <c r="BJ98">
        <v>0.79</v>
      </c>
      <c r="BK98">
        <v>1.22</v>
      </c>
      <c r="BL98">
        <v>1.69</v>
      </c>
      <c r="BM98">
        <v>2.12</v>
      </c>
      <c r="BN98">
        <v>2.44</v>
      </c>
      <c r="BO98">
        <v>2.58</v>
      </c>
      <c r="BP98">
        <v>2.5</v>
      </c>
      <c r="BQ98">
        <v>2.19</v>
      </c>
      <c r="BR98">
        <v>1.68</v>
      </c>
      <c r="BS98">
        <v>1.01</v>
      </c>
      <c r="BT98">
        <v>0.23</v>
      </c>
      <c r="BU98">
        <v>-0.57999999999999996</v>
      </c>
      <c r="BV98">
        <v>-1.34</v>
      </c>
      <c r="BW98">
        <v>-1.99</v>
      </c>
      <c r="BX98">
        <v>-2.4900000000000002</v>
      </c>
      <c r="BY98">
        <v>-2.81</v>
      </c>
      <c r="BZ98">
        <v>-2.94</v>
      </c>
      <c r="CA98">
        <v>-2.88</v>
      </c>
      <c r="CB98">
        <v>-2.64</v>
      </c>
      <c r="CC98">
        <v>-2.2400000000000002</v>
      </c>
      <c r="CD98">
        <v>-1.73</v>
      </c>
      <c r="CE98">
        <v>-1.1299999999999999</v>
      </c>
      <c r="CF98">
        <v>-0.48</v>
      </c>
      <c r="CG98">
        <v>0.16</v>
      </c>
      <c r="CH98">
        <v>0.77</v>
      </c>
      <c r="CI98">
        <v>1.28</v>
      </c>
      <c r="CJ98">
        <v>1.65</v>
      </c>
      <c r="CK98">
        <v>1.81</v>
      </c>
      <c r="CL98">
        <v>1.72</v>
      </c>
      <c r="CM98">
        <v>1.33</v>
      </c>
      <c r="CN98">
        <v>0.6</v>
      </c>
      <c r="CO98">
        <v>-0.49</v>
      </c>
      <c r="CP98">
        <v>-1.9</v>
      </c>
      <c r="CQ98">
        <v>-3.6</v>
      </c>
      <c r="CR98">
        <v>-5.48</v>
      </c>
      <c r="CS98">
        <v>-7.44</v>
      </c>
      <c r="CT98">
        <v>-9.33</v>
      </c>
      <c r="CU98">
        <v>-11</v>
      </c>
      <c r="CV98">
        <v>-12.3</v>
      </c>
      <c r="CW98">
        <v>-13.2</v>
      </c>
      <c r="CX98">
        <v>-13.7</v>
      </c>
      <c r="CY98">
        <v>-13.7</v>
      </c>
      <c r="CZ98">
        <v>-13.3</v>
      </c>
      <c r="DA98">
        <v>-12.6</v>
      </c>
      <c r="DB98">
        <v>-11.7</v>
      </c>
    </row>
    <row r="99" spans="1:106" x14ac:dyDescent="0.2">
      <c r="A99" s="59"/>
      <c r="B99" s="59"/>
      <c r="C99" t="s">
        <v>63</v>
      </c>
      <c r="D99">
        <v>12</v>
      </c>
      <c r="E99" t="s">
        <v>2</v>
      </c>
      <c r="F99">
        <v>3.67</v>
      </c>
      <c r="G99">
        <v>3.6</v>
      </c>
      <c r="H99">
        <v>3.8</v>
      </c>
      <c r="I99">
        <v>4.18</v>
      </c>
      <c r="J99">
        <v>4.6399999999999997</v>
      </c>
      <c r="K99">
        <v>5.07</v>
      </c>
      <c r="L99">
        <v>5.41</v>
      </c>
      <c r="M99">
        <v>5.62</v>
      </c>
      <c r="N99">
        <v>5.71</v>
      </c>
      <c r="O99">
        <v>5.7</v>
      </c>
      <c r="P99">
        <v>5.61</v>
      </c>
      <c r="Q99">
        <v>5.43</v>
      </c>
      <c r="R99">
        <v>5.19</v>
      </c>
      <c r="S99">
        <v>4.87</v>
      </c>
      <c r="T99">
        <v>4.49</v>
      </c>
      <c r="U99">
        <v>4.07</v>
      </c>
      <c r="V99">
        <v>3.62</v>
      </c>
      <c r="W99">
        <v>3.16</v>
      </c>
      <c r="X99">
        <v>2.73</v>
      </c>
      <c r="Y99">
        <v>2.33</v>
      </c>
      <c r="Z99">
        <v>1.97</v>
      </c>
      <c r="AA99">
        <v>1.67</v>
      </c>
      <c r="AB99">
        <v>1.43</v>
      </c>
      <c r="AC99">
        <v>1.23</v>
      </c>
      <c r="AD99">
        <v>1.06</v>
      </c>
      <c r="AE99">
        <v>0.9</v>
      </c>
      <c r="AF99">
        <v>0.75</v>
      </c>
      <c r="AG99">
        <v>0.59</v>
      </c>
      <c r="AH99">
        <v>0.43</v>
      </c>
      <c r="AI99">
        <v>0.27</v>
      </c>
      <c r="AJ99">
        <v>0.14000000000000001</v>
      </c>
      <c r="AK99">
        <v>3.9E-2</v>
      </c>
      <c r="AL99">
        <v>-5.8999999999999999E-3</v>
      </c>
      <c r="AM99">
        <v>9.1999999999999998E-3</v>
      </c>
      <c r="AN99">
        <v>8.7999999999999995E-2</v>
      </c>
      <c r="AO99">
        <v>0.23</v>
      </c>
      <c r="AP99">
        <v>0.42</v>
      </c>
      <c r="AQ99">
        <v>0.67</v>
      </c>
      <c r="AR99">
        <v>0.96</v>
      </c>
      <c r="AS99">
        <v>1.3</v>
      </c>
      <c r="AT99">
        <v>1.69</v>
      </c>
      <c r="AU99">
        <v>2.14</v>
      </c>
      <c r="AV99">
        <v>2.64</v>
      </c>
      <c r="AW99">
        <v>3.19</v>
      </c>
      <c r="AX99">
        <v>3.76</v>
      </c>
      <c r="AY99">
        <v>4.32</v>
      </c>
      <c r="AZ99">
        <v>4.84</v>
      </c>
      <c r="BA99">
        <v>5.27</v>
      </c>
      <c r="BB99">
        <v>5.56</v>
      </c>
      <c r="BC99">
        <v>5.69</v>
      </c>
      <c r="BD99">
        <v>5.62</v>
      </c>
      <c r="BE99">
        <v>5.35</v>
      </c>
      <c r="BF99">
        <v>4.91</v>
      </c>
      <c r="BG99">
        <v>4.34</v>
      </c>
      <c r="BH99">
        <v>3.71</v>
      </c>
      <c r="BI99">
        <v>3.1</v>
      </c>
      <c r="BJ99">
        <v>2.61</v>
      </c>
      <c r="BK99">
        <v>2.31</v>
      </c>
      <c r="BL99">
        <v>2.2599999999999998</v>
      </c>
      <c r="BM99">
        <v>2.5</v>
      </c>
      <c r="BN99">
        <v>3.04</v>
      </c>
      <c r="BO99">
        <v>3.82</v>
      </c>
      <c r="BP99">
        <v>4.7699999999999996</v>
      </c>
      <c r="BQ99">
        <v>5.77</v>
      </c>
      <c r="BR99">
        <v>6.74</v>
      </c>
      <c r="BS99">
        <v>7.56</v>
      </c>
      <c r="BT99">
        <v>8.2100000000000009</v>
      </c>
      <c r="BU99">
        <v>8.6300000000000008</v>
      </c>
      <c r="BV99">
        <v>8.83</v>
      </c>
      <c r="BW99">
        <v>8.85</v>
      </c>
      <c r="BX99">
        <v>8.7100000000000009</v>
      </c>
      <c r="BY99">
        <v>8.44</v>
      </c>
      <c r="BZ99">
        <v>8.08</v>
      </c>
      <c r="CA99">
        <v>7.66</v>
      </c>
      <c r="CB99">
        <v>7.17</v>
      </c>
      <c r="CC99">
        <v>6.65</v>
      </c>
      <c r="CD99">
        <v>6.07</v>
      </c>
      <c r="CE99">
        <v>5.45</v>
      </c>
      <c r="CF99">
        <v>4.7699999999999996</v>
      </c>
      <c r="CG99">
        <v>4.03</v>
      </c>
      <c r="CH99">
        <v>3.22</v>
      </c>
      <c r="CI99">
        <v>2.37</v>
      </c>
      <c r="CJ99">
        <v>1.51</v>
      </c>
      <c r="CK99">
        <v>0.68</v>
      </c>
      <c r="CL99">
        <v>-4.2000000000000003E-2</v>
      </c>
      <c r="CM99">
        <v>-0.57999999999999996</v>
      </c>
      <c r="CN99">
        <v>-0.87</v>
      </c>
      <c r="CO99">
        <v>-0.84</v>
      </c>
      <c r="CP99">
        <v>-0.47</v>
      </c>
      <c r="CQ99">
        <v>0.22</v>
      </c>
      <c r="CR99">
        <v>1.18</v>
      </c>
      <c r="CS99">
        <v>2.31</v>
      </c>
      <c r="CT99">
        <v>3.47</v>
      </c>
      <c r="CU99">
        <v>4.5199999999999996</v>
      </c>
      <c r="CV99">
        <v>5.35</v>
      </c>
      <c r="CW99">
        <v>5.85</v>
      </c>
      <c r="CX99">
        <v>6.02</v>
      </c>
      <c r="CY99">
        <v>5.88</v>
      </c>
      <c r="CZ99">
        <v>5.52</v>
      </c>
      <c r="DA99">
        <v>5.08</v>
      </c>
      <c r="DB99">
        <v>4.67</v>
      </c>
    </row>
    <row r="100" spans="1:106" x14ac:dyDescent="0.2">
      <c r="A100" s="59"/>
      <c r="B100" s="59"/>
      <c r="C100" t="s">
        <v>64</v>
      </c>
      <c r="D100">
        <v>12</v>
      </c>
      <c r="E100" t="s">
        <v>2</v>
      </c>
      <c r="F100">
        <v>8.77</v>
      </c>
      <c r="G100">
        <v>7.71</v>
      </c>
      <c r="H100">
        <v>6.28</v>
      </c>
      <c r="I100">
        <v>4.54</v>
      </c>
      <c r="J100">
        <v>2.61</v>
      </c>
      <c r="K100">
        <v>0.61</v>
      </c>
      <c r="L100">
        <v>-1.29</v>
      </c>
      <c r="M100">
        <v>-2.94</v>
      </c>
      <c r="N100">
        <v>-4.22</v>
      </c>
      <c r="O100">
        <v>-5.0599999999999996</v>
      </c>
      <c r="P100">
        <v>-5.44</v>
      </c>
      <c r="Q100">
        <v>-5.39</v>
      </c>
      <c r="R100">
        <v>-5</v>
      </c>
      <c r="S100">
        <v>-4.3600000000000003</v>
      </c>
      <c r="T100">
        <v>-3.61</v>
      </c>
      <c r="U100">
        <v>-2.87</v>
      </c>
      <c r="V100">
        <v>-2.2400000000000002</v>
      </c>
      <c r="W100">
        <v>-1.76</v>
      </c>
      <c r="X100">
        <v>-1.46</v>
      </c>
      <c r="Y100">
        <v>-1.31</v>
      </c>
      <c r="Z100">
        <v>-1.28</v>
      </c>
      <c r="AA100">
        <v>-1.31</v>
      </c>
      <c r="AB100">
        <v>-1.37</v>
      </c>
      <c r="AC100">
        <v>-1.4</v>
      </c>
      <c r="AD100">
        <v>-1.4</v>
      </c>
      <c r="AE100">
        <v>-1.34</v>
      </c>
      <c r="AF100">
        <v>-1.24</v>
      </c>
      <c r="AG100">
        <v>-1.1000000000000001</v>
      </c>
      <c r="AH100">
        <v>-0.91</v>
      </c>
      <c r="AI100">
        <v>-0.7</v>
      </c>
      <c r="AJ100">
        <v>-0.47</v>
      </c>
      <c r="AK100">
        <v>-0.23</v>
      </c>
      <c r="AL100">
        <v>1.6E-2</v>
      </c>
      <c r="AM100">
        <v>0.26</v>
      </c>
      <c r="AN100">
        <v>0.49</v>
      </c>
      <c r="AO100">
        <v>0.72</v>
      </c>
      <c r="AP100">
        <v>0.96</v>
      </c>
      <c r="AQ100">
        <v>1.21</v>
      </c>
      <c r="AR100">
        <v>1.47</v>
      </c>
      <c r="AS100">
        <v>1.75</v>
      </c>
      <c r="AT100">
        <v>2.04</v>
      </c>
      <c r="AU100">
        <v>2.33</v>
      </c>
      <c r="AV100">
        <v>2.61</v>
      </c>
      <c r="AW100">
        <v>2.88</v>
      </c>
      <c r="AX100">
        <v>3.15</v>
      </c>
      <c r="AY100">
        <v>3.43</v>
      </c>
      <c r="AZ100">
        <v>3.76</v>
      </c>
      <c r="BA100">
        <v>4.16</v>
      </c>
      <c r="BB100">
        <v>4.6900000000000004</v>
      </c>
      <c r="BC100">
        <v>5.36</v>
      </c>
      <c r="BD100">
        <v>6.19</v>
      </c>
      <c r="BE100">
        <v>7.17</v>
      </c>
      <c r="BF100">
        <v>8.23</v>
      </c>
      <c r="BG100">
        <v>9.3000000000000007</v>
      </c>
      <c r="BH100">
        <v>10.199999999999999</v>
      </c>
      <c r="BI100">
        <v>11</v>
      </c>
      <c r="BJ100">
        <v>11.3</v>
      </c>
      <c r="BK100">
        <v>11.3</v>
      </c>
      <c r="BL100">
        <v>10.9</v>
      </c>
      <c r="BM100">
        <v>10.199999999999999</v>
      </c>
      <c r="BN100">
        <v>9.1199999999999992</v>
      </c>
      <c r="BO100">
        <v>7.84</v>
      </c>
      <c r="BP100">
        <v>6.43</v>
      </c>
      <c r="BQ100">
        <v>4.99</v>
      </c>
      <c r="BR100">
        <v>3.6</v>
      </c>
      <c r="BS100">
        <v>2.33</v>
      </c>
      <c r="BT100">
        <v>1.21</v>
      </c>
      <c r="BU100">
        <v>0.28000000000000003</v>
      </c>
      <c r="BV100">
        <v>-0.45</v>
      </c>
      <c r="BW100">
        <v>-1.01</v>
      </c>
      <c r="BX100">
        <v>-1.41</v>
      </c>
      <c r="BY100">
        <v>-1.67</v>
      </c>
      <c r="BZ100">
        <v>-1.84</v>
      </c>
      <c r="CA100">
        <v>-1.96</v>
      </c>
      <c r="CB100">
        <v>-2.0499999999999998</v>
      </c>
      <c r="CC100">
        <v>-2.13</v>
      </c>
      <c r="CD100">
        <v>-2.21</v>
      </c>
      <c r="CE100">
        <v>-2.29</v>
      </c>
      <c r="CF100">
        <v>-2.34</v>
      </c>
      <c r="CG100">
        <v>-2.35</v>
      </c>
      <c r="CH100">
        <v>-2.27</v>
      </c>
      <c r="CI100">
        <v>-2.0699999999999998</v>
      </c>
      <c r="CJ100">
        <v>-1.73</v>
      </c>
      <c r="CK100">
        <v>-1.23</v>
      </c>
      <c r="CL100">
        <v>-0.56999999999999995</v>
      </c>
      <c r="CM100">
        <v>0.24</v>
      </c>
      <c r="CN100">
        <v>1.17</v>
      </c>
      <c r="CO100">
        <v>2.19</v>
      </c>
      <c r="CP100">
        <v>3.27</v>
      </c>
      <c r="CQ100">
        <v>4.37</v>
      </c>
      <c r="CR100">
        <v>5.43</v>
      </c>
      <c r="CS100">
        <v>6.42</v>
      </c>
      <c r="CT100">
        <v>7.3</v>
      </c>
      <c r="CU100">
        <v>8.0500000000000007</v>
      </c>
      <c r="CV100">
        <v>8.64</v>
      </c>
      <c r="CW100">
        <v>9.06</v>
      </c>
      <c r="CX100">
        <v>9.32</v>
      </c>
      <c r="CY100">
        <v>9.39</v>
      </c>
      <c r="CZ100">
        <v>9.25</v>
      </c>
      <c r="DA100">
        <v>8.85</v>
      </c>
      <c r="DB100">
        <v>8.17</v>
      </c>
    </row>
    <row r="101" spans="1:106" x14ac:dyDescent="0.2">
      <c r="A101" s="59"/>
      <c r="B101" s="59"/>
      <c r="C101" t="s">
        <v>65</v>
      </c>
      <c r="D101">
        <v>12</v>
      </c>
      <c r="E101" t="s">
        <v>2</v>
      </c>
      <c r="F101">
        <v>-8.23</v>
      </c>
      <c r="G101">
        <v>-7.97</v>
      </c>
      <c r="H101">
        <v>-7.64</v>
      </c>
      <c r="I101">
        <v>-7.24</v>
      </c>
      <c r="J101">
        <v>-6.81</v>
      </c>
      <c r="K101">
        <v>-6.38</v>
      </c>
      <c r="L101">
        <v>-6</v>
      </c>
      <c r="M101">
        <v>-5.7</v>
      </c>
      <c r="N101">
        <v>-5.51</v>
      </c>
      <c r="O101">
        <v>-5.42</v>
      </c>
      <c r="P101">
        <v>-5.44</v>
      </c>
      <c r="Q101">
        <v>-5.52</v>
      </c>
      <c r="R101">
        <v>-5.66</v>
      </c>
      <c r="S101">
        <v>-5.82</v>
      </c>
      <c r="T101">
        <v>-5.97</v>
      </c>
      <c r="U101">
        <v>-6.11</v>
      </c>
      <c r="V101">
        <v>-6.23</v>
      </c>
      <c r="W101">
        <v>-6.33</v>
      </c>
      <c r="X101">
        <v>-6.42</v>
      </c>
      <c r="Y101">
        <v>-6.5</v>
      </c>
      <c r="Z101">
        <v>-6.58</v>
      </c>
      <c r="AA101">
        <v>-6.66</v>
      </c>
      <c r="AB101">
        <v>-6.75</v>
      </c>
      <c r="AC101">
        <v>-6.85</v>
      </c>
      <c r="AD101">
        <v>-6.95</v>
      </c>
      <c r="AE101">
        <v>-7.07</v>
      </c>
      <c r="AF101">
        <v>-7.2</v>
      </c>
      <c r="AG101">
        <v>-7.33</v>
      </c>
      <c r="AH101">
        <v>-7.48</v>
      </c>
      <c r="AI101">
        <v>-7.64</v>
      </c>
      <c r="AJ101">
        <v>-7.81</v>
      </c>
      <c r="AK101">
        <v>-8</v>
      </c>
      <c r="AL101">
        <v>-8.2100000000000009</v>
      </c>
      <c r="AM101">
        <v>-8.44</v>
      </c>
      <c r="AN101">
        <v>-8.68</v>
      </c>
      <c r="AO101">
        <v>-8.93</v>
      </c>
      <c r="AP101">
        <v>-9.17</v>
      </c>
      <c r="AQ101">
        <v>-9.41</v>
      </c>
      <c r="AR101">
        <v>-9.6300000000000008</v>
      </c>
      <c r="AS101">
        <v>-9.82</v>
      </c>
      <c r="AT101">
        <v>-9.9499999999999993</v>
      </c>
      <c r="AU101">
        <v>-10</v>
      </c>
      <c r="AV101">
        <v>-10</v>
      </c>
      <c r="AW101">
        <v>-9.99</v>
      </c>
      <c r="AX101">
        <v>-9.86</v>
      </c>
      <c r="AY101">
        <v>-9.65</v>
      </c>
      <c r="AZ101">
        <v>-9.36</v>
      </c>
      <c r="BA101">
        <v>-9</v>
      </c>
      <c r="BB101">
        <v>-8.56</v>
      </c>
      <c r="BC101">
        <v>-8.0500000000000007</v>
      </c>
      <c r="BD101">
        <v>-7.47</v>
      </c>
      <c r="BE101">
        <v>-6.82</v>
      </c>
      <c r="BF101">
        <v>-6.13</v>
      </c>
      <c r="BG101">
        <v>-5.42</v>
      </c>
      <c r="BH101">
        <v>-4.72</v>
      </c>
      <c r="BI101">
        <v>-4.07</v>
      </c>
      <c r="BJ101">
        <v>-3.54</v>
      </c>
      <c r="BK101">
        <v>-3.15</v>
      </c>
      <c r="BL101">
        <v>-2.95</v>
      </c>
      <c r="BM101">
        <v>-2.97</v>
      </c>
      <c r="BN101">
        <v>-3.23</v>
      </c>
      <c r="BO101">
        <v>-3.73</v>
      </c>
      <c r="BP101">
        <v>-4.46</v>
      </c>
      <c r="BQ101">
        <v>-5.39</v>
      </c>
      <c r="BR101">
        <v>-6.46</v>
      </c>
      <c r="BS101">
        <v>-7.63</v>
      </c>
      <c r="BT101">
        <v>-8.83</v>
      </c>
      <c r="BU101">
        <v>-10</v>
      </c>
      <c r="BV101">
        <v>-11.1</v>
      </c>
      <c r="BW101">
        <v>-12.1</v>
      </c>
      <c r="BX101">
        <v>-12.9</v>
      </c>
      <c r="BY101">
        <v>-13.6</v>
      </c>
      <c r="BZ101">
        <v>-14.2</v>
      </c>
      <c r="CA101">
        <v>-14.6</v>
      </c>
      <c r="CB101">
        <v>-14.9</v>
      </c>
      <c r="CC101">
        <v>-15.2</v>
      </c>
      <c r="CD101">
        <v>-15.4</v>
      </c>
      <c r="CE101">
        <v>-15.5</v>
      </c>
      <c r="CF101">
        <v>-15.6</v>
      </c>
      <c r="CG101">
        <v>-15.6</v>
      </c>
      <c r="CH101">
        <v>-15.5</v>
      </c>
      <c r="CI101">
        <v>-15.4</v>
      </c>
      <c r="CJ101">
        <v>-15.2</v>
      </c>
      <c r="CK101">
        <v>-14.9</v>
      </c>
      <c r="CL101">
        <v>-14.5</v>
      </c>
      <c r="CM101">
        <v>-14.1</v>
      </c>
      <c r="CN101">
        <v>-13.6</v>
      </c>
      <c r="CO101">
        <v>-13.1</v>
      </c>
      <c r="CP101">
        <v>-12.5</v>
      </c>
      <c r="CQ101">
        <v>-12</v>
      </c>
      <c r="CR101">
        <v>-11.4</v>
      </c>
      <c r="CS101">
        <v>-10.9</v>
      </c>
      <c r="CT101">
        <v>-10.4</v>
      </c>
      <c r="CU101">
        <v>-10</v>
      </c>
      <c r="CV101">
        <v>-9.66</v>
      </c>
      <c r="CW101">
        <v>-9.3800000000000008</v>
      </c>
      <c r="CX101">
        <v>-9.17</v>
      </c>
      <c r="CY101">
        <v>-9.02</v>
      </c>
      <c r="CZ101">
        <v>-8.91</v>
      </c>
      <c r="DA101">
        <v>-8.83</v>
      </c>
      <c r="DB101">
        <v>-8.73</v>
      </c>
    </row>
    <row r="102" spans="1:106" x14ac:dyDescent="0.2">
      <c r="A102" s="18"/>
      <c r="B102" s="18"/>
    </row>
    <row r="103" spans="1:106" x14ac:dyDescent="0.2">
      <c r="A103" s="59">
        <v>6</v>
      </c>
      <c r="B103" s="59" t="s">
        <v>66</v>
      </c>
      <c r="C103" t="s">
        <v>54</v>
      </c>
      <c r="D103">
        <v>11</v>
      </c>
      <c r="E103" t="s">
        <v>2</v>
      </c>
      <c r="F103">
        <v>7.82</v>
      </c>
      <c r="G103">
        <v>7.71</v>
      </c>
      <c r="H103">
        <v>7.59</v>
      </c>
      <c r="I103">
        <v>7.48</v>
      </c>
      <c r="J103">
        <v>7.36</v>
      </c>
      <c r="K103">
        <v>7.25</v>
      </c>
      <c r="L103">
        <v>7.15</v>
      </c>
      <c r="M103">
        <v>7.06</v>
      </c>
      <c r="N103">
        <v>6.98</v>
      </c>
      <c r="O103">
        <v>6.91</v>
      </c>
      <c r="P103">
        <v>6.86</v>
      </c>
      <c r="Q103">
        <v>6.82</v>
      </c>
      <c r="R103">
        <v>6.79</v>
      </c>
      <c r="S103">
        <v>6.78</v>
      </c>
      <c r="T103">
        <v>6.78</v>
      </c>
      <c r="U103">
        <v>6.79</v>
      </c>
      <c r="V103">
        <v>6.81</v>
      </c>
      <c r="W103">
        <v>6.84</v>
      </c>
      <c r="X103">
        <v>6.87</v>
      </c>
      <c r="Y103">
        <v>6.91</v>
      </c>
      <c r="Z103">
        <v>6.96</v>
      </c>
      <c r="AA103">
        <v>7.01</v>
      </c>
      <c r="AB103">
        <v>7.07</v>
      </c>
      <c r="AC103">
        <v>7.12</v>
      </c>
      <c r="AD103">
        <v>7.18</v>
      </c>
      <c r="AE103">
        <v>7.24</v>
      </c>
      <c r="AF103">
        <v>7.29</v>
      </c>
      <c r="AG103">
        <v>7.35</v>
      </c>
      <c r="AH103">
        <v>7.41</v>
      </c>
      <c r="AI103">
        <v>7.46</v>
      </c>
      <c r="AJ103">
        <v>7.52</v>
      </c>
      <c r="AK103">
        <v>7.57</v>
      </c>
      <c r="AL103">
        <v>7.62</v>
      </c>
      <c r="AM103">
        <v>7.68</v>
      </c>
      <c r="AN103">
        <v>7.73</v>
      </c>
      <c r="AO103">
        <v>7.78</v>
      </c>
      <c r="AP103">
        <v>7.83</v>
      </c>
      <c r="AQ103">
        <v>7.87</v>
      </c>
      <c r="AR103">
        <v>7.91</v>
      </c>
      <c r="AS103">
        <v>7.94</v>
      </c>
      <c r="AT103">
        <v>7.96</v>
      </c>
      <c r="AU103">
        <v>7.97</v>
      </c>
      <c r="AV103">
        <v>7.97</v>
      </c>
      <c r="AW103">
        <v>7.94</v>
      </c>
      <c r="AX103">
        <v>7.9</v>
      </c>
      <c r="AY103">
        <v>7.85</v>
      </c>
      <c r="AZ103">
        <v>7.77</v>
      </c>
      <c r="BA103">
        <v>7.68</v>
      </c>
      <c r="BB103">
        <v>7.57</v>
      </c>
      <c r="BC103">
        <v>7.46</v>
      </c>
      <c r="BD103">
        <v>7.33</v>
      </c>
      <c r="BE103">
        <v>7.2</v>
      </c>
      <c r="BF103">
        <v>7.07</v>
      </c>
      <c r="BG103">
        <v>6.94</v>
      </c>
      <c r="BH103">
        <v>6.82</v>
      </c>
      <c r="BI103">
        <v>6.72</v>
      </c>
      <c r="BJ103">
        <v>6.62</v>
      </c>
      <c r="BK103">
        <v>6.54</v>
      </c>
      <c r="BL103">
        <v>6.48</v>
      </c>
      <c r="BM103">
        <v>6.43</v>
      </c>
      <c r="BN103">
        <v>6.4</v>
      </c>
      <c r="BO103">
        <v>6.38</v>
      </c>
      <c r="BP103">
        <v>6.38</v>
      </c>
      <c r="BQ103">
        <v>6.38</v>
      </c>
      <c r="BR103">
        <v>6.4</v>
      </c>
      <c r="BS103">
        <v>6.43</v>
      </c>
      <c r="BT103">
        <v>6.46</v>
      </c>
      <c r="BU103">
        <v>6.49</v>
      </c>
      <c r="BV103">
        <v>6.53</v>
      </c>
      <c r="BW103">
        <v>6.58</v>
      </c>
      <c r="BX103">
        <v>6.62</v>
      </c>
      <c r="BY103">
        <v>6.67</v>
      </c>
      <c r="BZ103">
        <v>6.72</v>
      </c>
      <c r="CA103">
        <v>6.77</v>
      </c>
      <c r="CB103">
        <v>6.82</v>
      </c>
      <c r="CC103">
        <v>6.87</v>
      </c>
      <c r="CD103">
        <v>6.93</v>
      </c>
      <c r="CE103">
        <v>6.99</v>
      </c>
      <c r="CF103">
        <v>7.06</v>
      </c>
      <c r="CG103">
        <v>7.13</v>
      </c>
      <c r="CH103">
        <v>7.21</v>
      </c>
      <c r="CI103">
        <v>7.3</v>
      </c>
      <c r="CJ103">
        <v>7.39</v>
      </c>
      <c r="CK103">
        <v>7.49</v>
      </c>
      <c r="CL103">
        <v>7.6</v>
      </c>
      <c r="CM103">
        <v>7.7</v>
      </c>
      <c r="CN103">
        <v>7.81</v>
      </c>
      <c r="CO103">
        <v>7.92</v>
      </c>
      <c r="CP103">
        <v>8.02</v>
      </c>
      <c r="CQ103">
        <v>8.11</v>
      </c>
      <c r="CR103">
        <v>8.19</v>
      </c>
      <c r="CS103">
        <v>8.25</v>
      </c>
      <c r="CT103">
        <v>8.2899999999999991</v>
      </c>
      <c r="CU103">
        <v>8.31</v>
      </c>
      <c r="CV103">
        <v>8.31</v>
      </c>
      <c r="CW103">
        <v>8.2799999999999994</v>
      </c>
      <c r="CX103">
        <v>8.24</v>
      </c>
      <c r="CY103">
        <v>8.17</v>
      </c>
      <c r="CZ103">
        <v>8.09</v>
      </c>
      <c r="DA103">
        <v>7.99</v>
      </c>
      <c r="DB103">
        <v>7.88</v>
      </c>
    </row>
    <row r="104" spans="1:106" x14ac:dyDescent="0.2">
      <c r="A104" s="59"/>
      <c r="B104" s="59"/>
      <c r="C104" t="s">
        <v>55</v>
      </c>
      <c r="D104">
        <v>11</v>
      </c>
      <c r="E104" t="s">
        <v>2</v>
      </c>
      <c r="F104">
        <v>32.299999999999997</v>
      </c>
      <c r="G104">
        <v>32.299999999999997</v>
      </c>
      <c r="H104">
        <v>32.4</v>
      </c>
      <c r="I104">
        <v>32.4</v>
      </c>
      <c r="J104">
        <v>32.299999999999997</v>
      </c>
      <c r="K104">
        <v>32.1</v>
      </c>
      <c r="L104">
        <v>31.8</v>
      </c>
      <c r="M104">
        <v>31.4</v>
      </c>
      <c r="N104">
        <v>30.8</v>
      </c>
      <c r="O104">
        <v>30.2</v>
      </c>
      <c r="P104">
        <v>29.4</v>
      </c>
      <c r="Q104">
        <v>28.6</v>
      </c>
      <c r="R104">
        <v>27.7</v>
      </c>
      <c r="S104">
        <v>26.8</v>
      </c>
      <c r="T104">
        <v>25.8</v>
      </c>
      <c r="U104">
        <v>24.6</v>
      </c>
      <c r="V104">
        <v>23.5</v>
      </c>
      <c r="W104">
        <v>22.2</v>
      </c>
      <c r="X104">
        <v>20.9</v>
      </c>
      <c r="Y104">
        <v>19.600000000000001</v>
      </c>
      <c r="Z104">
        <v>18.3</v>
      </c>
      <c r="AA104">
        <v>17</v>
      </c>
      <c r="AB104">
        <v>15.7</v>
      </c>
      <c r="AC104">
        <v>14.4</v>
      </c>
      <c r="AD104">
        <v>13.1</v>
      </c>
      <c r="AE104">
        <v>11.9</v>
      </c>
      <c r="AF104">
        <v>10.7</v>
      </c>
      <c r="AG104">
        <v>9.4499999999999993</v>
      </c>
      <c r="AH104">
        <v>8.24</v>
      </c>
      <c r="AI104">
        <v>7.04</v>
      </c>
      <c r="AJ104">
        <v>5.85</v>
      </c>
      <c r="AK104">
        <v>4.67</v>
      </c>
      <c r="AL104">
        <v>3.5</v>
      </c>
      <c r="AM104">
        <v>2.34</v>
      </c>
      <c r="AN104">
        <v>1.2</v>
      </c>
      <c r="AO104">
        <v>8.4000000000000005E-2</v>
      </c>
      <c r="AP104">
        <v>-1.01</v>
      </c>
      <c r="AQ104">
        <v>-2.0699999999999998</v>
      </c>
      <c r="AR104">
        <v>-3.09</v>
      </c>
      <c r="AS104">
        <v>-4.08</v>
      </c>
      <c r="AT104">
        <v>-5.0199999999999996</v>
      </c>
      <c r="AU104">
        <v>-5.92</v>
      </c>
      <c r="AV104">
        <v>-6.77</v>
      </c>
      <c r="AW104">
        <v>-7.57</v>
      </c>
      <c r="AX104">
        <v>-8.3000000000000007</v>
      </c>
      <c r="AY104">
        <v>-8.9700000000000006</v>
      </c>
      <c r="AZ104">
        <v>-9.5500000000000007</v>
      </c>
      <c r="BA104">
        <v>-10</v>
      </c>
      <c r="BB104">
        <v>-10.4</v>
      </c>
      <c r="BC104">
        <v>-10.6</v>
      </c>
      <c r="BD104">
        <v>-10.7</v>
      </c>
      <c r="BE104">
        <v>-10.7</v>
      </c>
      <c r="BF104">
        <v>-10.4</v>
      </c>
      <c r="BG104">
        <v>-9.99</v>
      </c>
      <c r="BH104">
        <v>-9.3699999999999992</v>
      </c>
      <c r="BI104">
        <v>-8.56</v>
      </c>
      <c r="BJ104">
        <v>-7.56</v>
      </c>
      <c r="BK104">
        <v>-6.36</v>
      </c>
      <c r="BL104">
        <v>-4.9800000000000004</v>
      </c>
      <c r="BM104">
        <v>-3.41</v>
      </c>
      <c r="BN104">
        <v>-1.68</v>
      </c>
      <c r="BO104">
        <v>0.2</v>
      </c>
      <c r="BP104">
        <v>2.2000000000000002</v>
      </c>
      <c r="BQ104">
        <v>4.29</v>
      </c>
      <c r="BR104">
        <v>6.43</v>
      </c>
      <c r="BS104">
        <v>8.59</v>
      </c>
      <c r="BT104">
        <v>10.7</v>
      </c>
      <c r="BU104">
        <v>12.8</v>
      </c>
      <c r="BV104">
        <v>14.8</v>
      </c>
      <c r="BW104">
        <v>16.8</v>
      </c>
      <c r="BX104">
        <v>18.600000000000001</v>
      </c>
      <c r="BY104">
        <v>20.3</v>
      </c>
      <c r="BZ104">
        <v>21.9</v>
      </c>
      <c r="CA104">
        <v>23.3</v>
      </c>
      <c r="CB104">
        <v>24.7</v>
      </c>
      <c r="CC104">
        <v>25.9</v>
      </c>
      <c r="CD104">
        <v>27</v>
      </c>
      <c r="CE104">
        <v>28</v>
      </c>
      <c r="CF104">
        <v>28.9</v>
      </c>
      <c r="CG104">
        <v>29.7</v>
      </c>
      <c r="CH104">
        <v>30.4</v>
      </c>
      <c r="CI104">
        <v>30.9</v>
      </c>
      <c r="CJ104">
        <v>31.4</v>
      </c>
      <c r="CK104">
        <v>31.8</v>
      </c>
      <c r="CL104">
        <v>32.1</v>
      </c>
      <c r="CM104">
        <v>32.299999999999997</v>
      </c>
      <c r="CN104">
        <v>32.5</v>
      </c>
      <c r="CO104">
        <v>32.6</v>
      </c>
      <c r="CP104">
        <v>32.700000000000003</v>
      </c>
      <c r="CQ104">
        <v>32.799999999999997</v>
      </c>
      <c r="CR104">
        <v>32.9</v>
      </c>
      <c r="CS104">
        <v>32.9</v>
      </c>
      <c r="CT104">
        <v>32.9</v>
      </c>
      <c r="CU104">
        <v>32.9</v>
      </c>
      <c r="CV104">
        <v>32.799999999999997</v>
      </c>
      <c r="CW104">
        <v>32.799999999999997</v>
      </c>
      <c r="CX104">
        <v>32.700000000000003</v>
      </c>
      <c r="CY104">
        <v>32.6</v>
      </c>
      <c r="CZ104">
        <v>32.6</v>
      </c>
      <c r="DA104">
        <v>32.5</v>
      </c>
      <c r="DB104">
        <v>32.5</v>
      </c>
    </row>
    <row r="105" spans="1:106" x14ac:dyDescent="0.2">
      <c r="A105" s="59"/>
      <c r="B105" s="59"/>
      <c r="C105" t="s">
        <v>56</v>
      </c>
      <c r="D105">
        <v>11</v>
      </c>
      <c r="E105" t="s">
        <v>2</v>
      </c>
      <c r="F105">
        <v>7.06</v>
      </c>
      <c r="G105">
        <v>8.85</v>
      </c>
      <c r="H105">
        <v>10.8</v>
      </c>
      <c r="I105">
        <v>12.7</v>
      </c>
      <c r="J105">
        <v>14.7</v>
      </c>
      <c r="K105">
        <v>16.399999999999999</v>
      </c>
      <c r="L105">
        <v>18</v>
      </c>
      <c r="M105">
        <v>19.3</v>
      </c>
      <c r="N105">
        <v>20.399999999999999</v>
      </c>
      <c r="O105">
        <v>21.2</v>
      </c>
      <c r="P105">
        <v>21.8</v>
      </c>
      <c r="Q105">
        <v>22.2</v>
      </c>
      <c r="R105">
        <v>22.5</v>
      </c>
      <c r="S105">
        <v>22.5</v>
      </c>
      <c r="T105">
        <v>22.4</v>
      </c>
      <c r="U105">
        <v>22</v>
      </c>
      <c r="V105">
        <v>21.5</v>
      </c>
      <c r="W105">
        <v>20.9</v>
      </c>
      <c r="X105">
        <v>20.2</v>
      </c>
      <c r="Y105">
        <v>19.399999999999999</v>
      </c>
      <c r="Z105">
        <v>18.5</v>
      </c>
      <c r="AA105">
        <v>17.600000000000001</v>
      </c>
      <c r="AB105">
        <v>16.7</v>
      </c>
      <c r="AC105">
        <v>15.9</v>
      </c>
      <c r="AD105">
        <v>15</v>
      </c>
      <c r="AE105">
        <v>14.2</v>
      </c>
      <c r="AF105">
        <v>13.3</v>
      </c>
      <c r="AG105">
        <v>12.5</v>
      </c>
      <c r="AH105">
        <v>11.7</v>
      </c>
      <c r="AI105">
        <v>10.9</v>
      </c>
      <c r="AJ105">
        <v>10.1</v>
      </c>
      <c r="AK105">
        <v>9.39</v>
      </c>
      <c r="AL105">
        <v>8.67</v>
      </c>
      <c r="AM105">
        <v>8</v>
      </c>
      <c r="AN105">
        <v>7.38</v>
      </c>
      <c r="AO105">
        <v>6.83</v>
      </c>
      <c r="AP105">
        <v>6.34</v>
      </c>
      <c r="AQ105">
        <v>5.95</v>
      </c>
      <c r="AR105">
        <v>5.66</v>
      </c>
      <c r="AS105">
        <v>5.48</v>
      </c>
      <c r="AT105">
        <v>5.43</v>
      </c>
      <c r="AU105">
        <v>5.51</v>
      </c>
      <c r="AV105">
        <v>5.75</v>
      </c>
      <c r="AW105">
        <v>6.14</v>
      </c>
      <c r="AX105">
        <v>6.72</v>
      </c>
      <c r="AY105">
        <v>7.47</v>
      </c>
      <c r="AZ105">
        <v>8.43</v>
      </c>
      <c r="BA105">
        <v>9.58</v>
      </c>
      <c r="BB105">
        <v>11</v>
      </c>
      <c r="BC105">
        <v>12.5</v>
      </c>
      <c r="BD105">
        <v>14.4</v>
      </c>
      <c r="BE105">
        <v>16.399999999999999</v>
      </c>
      <c r="BF105">
        <v>18.600000000000001</v>
      </c>
      <c r="BG105">
        <v>21</v>
      </c>
      <c r="BH105">
        <v>23.7</v>
      </c>
      <c r="BI105">
        <v>26.4</v>
      </c>
      <c r="BJ105">
        <v>29.4</v>
      </c>
      <c r="BK105">
        <v>32.5</v>
      </c>
      <c r="BL105">
        <v>35.700000000000003</v>
      </c>
      <c r="BM105">
        <v>39.1</v>
      </c>
      <c r="BN105">
        <v>42.5</v>
      </c>
      <c r="BO105">
        <v>45.9</v>
      </c>
      <c r="BP105">
        <v>49.2</v>
      </c>
      <c r="BQ105">
        <v>52.4</v>
      </c>
      <c r="BR105">
        <v>55.3</v>
      </c>
      <c r="BS105">
        <v>57.8</v>
      </c>
      <c r="BT105">
        <v>59.9</v>
      </c>
      <c r="BU105">
        <v>61.6</v>
      </c>
      <c r="BV105">
        <v>62.8</v>
      </c>
      <c r="BW105">
        <v>63.6</v>
      </c>
      <c r="BX105">
        <v>63.9</v>
      </c>
      <c r="BY105">
        <v>63.8</v>
      </c>
      <c r="BZ105">
        <v>63.2</v>
      </c>
      <c r="CA105">
        <v>62.3</v>
      </c>
      <c r="CB105">
        <v>61.1</v>
      </c>
      <c r="CC105">
        <v>59.5</v>
      </c>
      <c r="CD105">
        <v>57.5</v>
      </c>
      <c r="CE105">
        <v>55.2</v>
      </c>
      <c r="CF105">
        <v>52.7</v>
      </c>
      <c r="CG105">
        <v>49.8</v>
      </c>
      <c r="CH105">
        <v>46.7</v>
      </c>
      <c r="CI105">
        <v>43.3</v>
      </c>
      <c r="CJ105">
        <v>39.799999999999997</v>
      </c>
      <c r="CK105">
        <v>36.1</v>
      </c>
      <c r="CL105">
        <v>32.299999999999997</v>
      </c>
      <c r="CM105">
        <v>28.5</v>
      </c>
      <c r="CN105">
        <v>24.7</v>
      </c>
      <c r="CO105">
        <v>21.1</v>
      </c>
      <c r="CP105">
        <v>17.5</v>
      </c>
      <c r="CQ105">
        <v>14.3</v>
      </c>
      <c r="CR105">
        <v>11.3</v>
      </c>
      <c r="CS105">
        <v>8.76</v>
      </c>
      <c r="CT105">
        <v>6.66</v>
      </c>
      <c r="CU105">
        <v>5.0599999999999996</v>
      </c>
      <c r="CV105">
        <v>3.97</v>
      </c>
      <c r="CW105">
        <v>3.39</v>
      </c>
      <c r="CX105">
        <v>3.32</v>
      </c>
      <c r="CY105">
        <v>3.72</v>
      </c>
      <c r="CZ105">
        <v>4.55</v>
      </c>
      <c r="DA105">
        <v>5.75</v>
      </c>
      <c r="DB105">
        <v>7.24</v>
      </c>
    </row>
    <row r="106" spans="1:106" x14ac:dyDescent="0.2">
      <c r="A106" s="59"/>
      <c r="B106" s="59"/>
      <c r="C106" t="s">
        <v>57</v>
      </c>
      <c r="D106">
        <v>11</v>
      </c>
      <c r="E106" t="s">
        <v>2</v>
      </c>
      <c r="F106">
        <v>-1.83</v>
      </c>
      <c r="G106">
        <v>-2.99</v>
      </c>
      <c r="H106">
        <v>-3.94</v>
      </c>
      <c r="I106">
        <v>-4.55</v>
      </c>
      <c r="J106">
        <v>-4.74</v>
      </c>
      <c r="K106">
        <v>-4.5199999999999996</v>
      </c>
      <c r="L106">
        <v>-3.95</v>
      </c>
      <c r="M106">
        <v>-3.12</v>
      </c>
      <c r="N106">
        <v>-2.1</v>
      </c>
      <c r="O106">
        <v>-0.98</v>
      </c>
      <c r="P106">
        <v>0.17</v>
      </c>
      <c r="Q106">
        <v>1.29</v>
      </c>
      <c r="R106">
        <v>2.34</v>
      </c>
      <c r="S106">
        <v>3.3</v>
      </c>
      <c r="T106">
        <v>4.16</v>
      </c>
      <c r="U106">
        <v>4.91</v>
      </c>
      <c r="V106">
        <v>5.57</v>
      </c>
      <c r="W106">
        <v>6.14</v>
      </c>
      <c r="X106">
        <v>6.64</v>
      </c>
      <c r="Y106">
        <v>7.08</v>
      </c>
      <c r="Z106">
        <v>7.48</v>
      </c>
      <c r="AA106">
        <v>7.85</v>
      </c>
      <c r="AB106">
        <v>8.19</v>
      </c>
      <c r="AC106">
        <v>8.51</v>
      </c>
      <c r="AD106">
        <v>8.83</v>
      </c>
      <c r="AE106">
        <v>9.14</v>
      </c>
      <c r="AF106">
        <v>9.43</v>
      </c>
      <c r="AG106">
        <v>9.73</v>
      </c>
      <c r="AH106">
        <v>10</v>
      </c>
      <c r="AI106">
        <v>10.3</v>
      </c>
      <c r="AJ106">
        <v>10.6</v>
      </c>
      <c r="AK106">
        <v>10.8</v>
      </c>
      <c r="AL106">
        <v>11.1</v>
      </c>
      <c r="AM106">
        <v>11.4</v>
      </c>
      <c r="AN106">
        <v>11.6</v>
      </c>
      <c r="AO106">
        <v>11.9</v>
      </c>
      <c r="AP106">
        <v>12.2</v>
      </c>
      <c r="AQ106">
        <v>12.4</v>
      </c>
      <c r="AR106">
        <v>12.7</v>
      </c>
      <c r="AS106">
        <v>12.9</v>
      </c>
      <c r="AT106">
        <v>13.2</v>
      </c>
      <c r="AU106">
        <v>13.4</v>
      </c>
      <c r="AV106">
        <v>13.6</v>
      </c>
      <c r="AW106">
        <v>13.8</v>
      </c>
      <c r="AX106">
        <v>13.9</v>
      </c>
      <c r="AY106">
        <v>13.9</v>
      </c>
      <c r="AZ106">
        <v>13.8</v>
      </c>
      <c r="BA106">
        <v>13.6</v>
      </c>
      <c r="BB106">
        <v>13.1</v>
      </c>
      <c r="BC106">
        <v>12.3</v>
      </c>
      <c r="BD106">
        <v>11.2</v>
      </c>
      <c r="BE106">
        <v>9.61</v>
      </c>
      <c r="BF106">
        <v>7.52</v>
      </c>
      <c r="BG106">
        <v>4.9000000000000004</v>
      </c>
      <c r="BH106">
        <v>1.78</v>
      </c>
      <c r="BI106">
        <v>-1.75</v>
      </c>
      <c r="BJ106">
        <v>-5.49</v>
      </c>
      <c r="BK106">
        <v>-9.2100000000000009</v>
      </c>
      <c r="BL106">
        <v>-12.6</v>
      </c>
      <c r="BM106">
        <v>-15.4</v>
      </c>
      <c r="BN106">
        <v>-17.5</v>
      </c>
      <c r="BO106">
        <v>-18.7</v>
      </c>
      <c r="BP106">
        <v>-19</v>
      </c>
      <c r="BQ106">
        <v>-18.5</v>
      </c>
      <c r="BR106">
        <v>-17.399999999999999</v>
      </c>
      <c r="BS106">
        <v>-15.8</v>
      </c>
      <c r="BT106">
        <v>-13.8</v>
      </c>
      <c r="BU106">
        <v>-11.7</v>
      </c>
      <c r="BV106">
        <v>-9.65</v>
      </c>
      <c r="BW106">
        <v>-7.67</v>
      </c>
      <c r="BX106">
        <v>-5.85</v>
      </c>
      <c r="BY106">
        <v>-4.22</v>
      </c>
      <c r="BZ106">
        <v>-2.77</v>
      </c>
      <c r="CA106">
        <v>-1.48</v>
      </c>
      <c r="CB106">
        <v>-0.33</v>
      </c>
      <c r="CC106">
        <v>0.69</v>
      </c>
      <c r="CD106">
        <v>1.57</v>
      </c>
      <c r="CE106">
        <v>2.2999999999999998</v>
      </c>
      <c r="CF106">
        <v>2.87</v>
      </c>
      <c r="CG106">
        <v>3.24</v>
      </c>
      <c r="CH106">
        <v>3.42</v>
      </c>
      <c r="CI106">
        <v>3.39</v>
      </c>
      <c r="CJ106">
        <v>3.17</v>
      </c>
      <c r="CK106">
        <v>2.79</v>
      </c>
      <c r="CL106">
        <v>2.2999999999999998</v>
      </c>
      <c r="CM106">
        <v>1.74</v>
      </c>
      <c r="CN106">
        <v>1.2</v>
      </c>
      <c r="CO106">
        <v>0.73</v>
      </c>
      <c r="CP106">
        <v>0.4</v>
      </c>
      <c r="CQ106">
        <v>0.23</v>
      </c>
      <c r="CR106">
        <v>0.24</v>
      </c>
      <c r="CS106">
        <v>0.4</v>
      </c>
      <c r="CT106">
        <v>0.66</v>
      </c>
      <c r="CU106">
        <v>0.93</v>
      </c>
      <c r="CV106">
        <v>1.1200000000000001</v>
      </c>
      <c r="CW106">
        <v>1.1399999999999999</v>
      </c>
      <c r="CX106">
        <v>0.89</v>
      </c>
      <c r="CY106">
        <v>0.34</v>
      </c>
      <c r="CZ106">
        <v>-0.51</v>
      </c>
      <c r="DA106">
        <v>-1.58</v>
      </c>
      <c r="DB106">
        <v>-2.75</v>
      </c>
    </row>
    <row r="107" spans="1:106" x14ac:dyDescent="0.2">
      <c r="A107" s="59"/>
      <c r="B107" s="59"/>
      <c r="C107" t="s">
        <v>58</v>
      </c>
      <c r="D107">
        <v>11</v>
      </c>
      <c r="E107" t="s">
        <v>2</v>
      </c>
      <c r="F107">
        <v>1.68</v>
      </c>
      <c r="G107">
        <v>1.91</v>
      </c>
      <c r="H107">
        <v>2.17</v>
      </c>
      <c r="I107">
        <v>2.4500000000000002</v>
      </c>
      <c r="J107">
        <v>2.74</v>
      </c>
      <c r="K107">
        <v>3.03</v>
      </c>
      <c r="L107">
        <v>3.31</v>
      </c>
      <c r="M107">
        <v>3.58</v>
      </c>
      <c r="N107">
        <v>3.83</v>
      </c>
      <c r="O107">
        <v>4.04</v>
      </c>
      <c r="P107">
        <v>4.21</v>
      </c>
      <c r="Q107">
        <v>4.34</v>
      </c>
      <c r="R107">
        <v>4.41</v>
      </c>
      <c r="S107">
        <v>4.43</v>
      </c>
      <c r="T107">
        <v>4.3899999999999997</v>
      </c>
      <c r="U107">
        <v>4.3</v>
      </c>
      <c r="V107">
        <v>4.1500000000000004</v>
      </c>
      <c r="W107">
        <v>3.96</v>
      </c>
      <c r="X107">
        <v>3.72</v>
      </c>
      <c r="Y107">
        <v>3.45</v>
      </c>
      <c r="Z107">
        <v>3.15</v>
      </c>
      <c r="AA107">
        <v>2.83</v>
      </c>
      <c r="AB107">
        <v>2.5</v>
      </c>
      <c r="AC107">
        <v>2.16</v>
      </c>
      <c r="AD107">
        <v>1.83</v>
      </c>
      <c r="AE107">
        <v>1.5</v>
      </c>
      <c r="AF107">
        <v>1.19</v>
      </c>
      <c r="AG107">
        <v>0.9</v>
      </c>
      <c r="AH107">
        <v>0.64</v>
      </c>
      <c r="AI107">
        <v>0.41</v>
      </c>
      <c r="AJ107">
        <v>0.21</v>
      </c>
      <c r="AK107">
        <v>3.7999999999999999E-2</v>
      </c>
      <c r="AL107">
        <v>-9.6000000000000002E-2</v>
      </c>
      <c r="AM107">
        <v>-0.2</v>
      </c>
      <c r="AN107">
        <v>-0.27</v>
      </c>
      <c r="AO107">
        <v>-0.31</v>
      </c>
      <c r="AP107">
        <v>-0.32</v>
      </c>
      <c r="AQ107">
        <v>-0.32</v>
      </c>
      <c r="AR107">
        <v>-0.3</v>
      </c>
      <c r="AS107">
        <v>-0.26</v>
      </c>
      <c r="AT107">
        <v>-0.23</v>
      </c>
      <c r="AU107">
        <v>-0.19</v>
      </c>
      <c r="AV107">
        <v>-0.17</v>
      </c>
      <c r="AW107">
        <v>-0.15</v>
      </c>
      <c r="AX107">
        <v>-0.16</v>
      </c>
      <c r="AY107">
        <v>-0.2</v>
      </c>
      <c r="AZ107">
        <v>-0.27</v>
      </c>
      <c r="BA107">
        <v>-0.37</v>
      </c>
      <c r="BB107">
        <v>-0.51</v>
      </c>
      <c r="BC107">
        <v>-0.68</v>
      </c>
      <c r="BD107">
        <v>-0.89</v>
      </c>
      <c r="BE107">
        <v>-1.1299999999999999</v>
      </c>
      <c r="BF107">
        <v>-1.41</v>
      </c>
      <c r="BG107">
        <v>-1.7</v>
      </c>
      <c r="BH107">
        <v>-2.0099999999999998</v>
      </c>
      <c r="BI107">
        <v>-2.3199999999999998</v>
      </c>
      <c r="BJ107">
        <v>-2.63</v>
      </c>
      <c r="BK107">
        <v>-2.93</v>
      </c>
      <c r="BL107">
        <v>-3.2</v>
      </c>
      <c r="BM107">
        <v>-3.44</v>
      </c>
      <c r="BN107">
        <v>-3.64</v>
      </c>
      <c r="BO107">
        <v>-3.78</v>
      </c>
      <c r="BP107">
        <v>-3.88</v>
      </c>
      <c r="BQ107">
        <v>-3.91</v>
      </c>
      <c r="BR107">
        <v>-3.89</v>
      </c>
      <c r="BS107">
        <v>-3.81</v>
      </c>
      <c r="BT107">
        <v>-3.67</v>
      </c>
      <c r="BU107">
        <v>-3.48</v>
      </c>
      <c r="BV107">
        <v>-3.24</v>
      </c>
      <c r="BW107">
        <v>-2.96</v>
      </c>
      <c r="BX107">
        <v>-2.65</v>
      </c>
      <c r="BY107">
        <v>-2.3199999999999998</v>
      </c>
      <c r="BZ107">
        <v>-1.97</v>
      </c>
      <c r="CA107">
        <v>-1.62</v>
      </c>
      <c r="CB107">
        <v>-1.27</v>
      </c>
      <c r="CC107">
        <v>-0.93</v>
      </c>
      <c r="CD107">
        <v>-0.61</v>
      </c>
      <c r="CE107">
        <v>-0.31</v>
      </c>
      <c r="CF107">
        <v>-4.4999999999999998E-2</v>
      </c>
      <c r="CG107">
        <v>0.19</v>
      </c>
      <c r="CH107">
        <v>0.39</v>
      </c>
      <c r="CI107">
        <v>0.55000000000000004</v>
      </c>
      <c r="CJ107">
        <v>0.67</v>
      </c>
      <c r="CK107">
        <v>0.76</v>
      </c>
      <c r="CL107">
        <v>0.81</v>
      </c>
      <c r="CM107">
        <v>0.84</v>
      </c>
      <c r="CN107">
        <v>0.85</v>
      </c>
      <c r="CO107">
        <v>0.83</v>
      </c>
      <c r="CP107">
        <v>0.8</v>
      </c>
      <c r="CQ107">
        <v>0.77</v>
      </c>
      <c r="CR107">
        <v>0.74</v>
      </c>
      <c r="CS107">
        <v>0.72</v>
      </c>
      <c r="CT107">
        <v>0.71</v>
      </c>
      <c r="CU107">
        <v>0.71</v>
      </c>
      <c r="CV107">
        <v>0.75</v>
      </c>
      <c r="CW107">
        <v>0.81</v>
      </c>
      <c r="CX107">
        <v>0.91</v>
      </c>
      <c r="CY107">
        <v>1.04</v>
      </c>
      <c r="CZ107">
        <v>1.21</v>
      </c>
      <c r="DA107">
        <v>1.41</v>
      </c>
      <c r="DB107">
        <v>1.65</v>
      </c>
    </row>
    <row r="108" spans="1:106" x14ac:dyDescent="0.2">
      <c r="A108" s="59"/>
      <c r="B108" s="59"/>
      <c r="C108" t="s">
        <v>59</v>
      </c>
      <c r="D108">
        <v>11</v>
      </c>
      <c r="E108" t="s">
        <v>2</v>
      </c>
      <c r="F108">
        <v>-1.75</v>
      </c>
      <c r="G108">
        <v>-1.26</v>
      </c>
      <c r="H108">
        <v>-0.72</v>
      </c>
      <c r="I108">
        <v>-0.16</v>
      </c>
      <c r="J108">
        <v>0.42</v>
      </c>
      <c r="K108">
        <v>1.01</v>
      </c>
      <c r="L108">
        <v>1.6</v>
      </c>
      <c r="M108">
        <v>2.16</v>
      </c>
      <c r="N108">
        <v>2.7</v>
      </c>
      <c r="O108">
        <v>3.18</v>
      </c>
      <c r="P108">
        <v>3.62</v>
      </c>
      <c r="Q108">
        <v>3.98</v>
      </c>
      <c r="R108">
        <v>4.28</v>
      </c>
      <c r="S108">
        <v>4.5</v>
      </c>
      <c r="T108">
        <v>4.6500000000000004</v>
      </c>
      <c r="U108">
        <v>4.7300000000000004</v>
      </c>
      <c r="V108">
        <v>4.74</v>
      </c>
      <c r="W108">
        <v>4.7</v>
      </c>
      <c r="X108">
        <v>4.6100000000000003</v>
      </c>
      <c r="Y108">
        <v>4.47</v>
      </c>
      <c r="Z108">
        <v>4.3</v>
      </c>
      <c r="AA108">
        <v>4.09</v>
      </c>
      <c r="AB108">
        <v>3.86</v>
      </c>
      <c r="AC108">
        <v>3.6</v>
      </c>
      <c r="AD108">
        <v>3.34</v>
      </c>
      <c r="AE108">
        <v>3.06</v>
      </c>
      <c r="AF108">
        <v>2.79</v>
      </c>
      <c r="AG108">
        <v>2.52</v>
      </c>
      <c r="AH108">
        <v>2.27</v>
      </c>
      <c r="AI108">
        <v>2.0299999999999998</v>
      </c>
      <c r="AJ108">
        <v>1.82</v>
      </c>
      <c r="AK108">
        <v>1.63</v>
      </c>
      <c r="AL108">
        <v>1.45</v>
      </c>
      <c r="AM108">
        <v>1.3</v>
      </c>
      <c r="AN108">
        <v>1.17</v>
      </c>
      <c r="AO108">
        <v>1.06</v>
      </c>
      <c r="AP108">
        <v>0.96</v>
      </c>
      <c r="AQ108">
        <v>0.86</v>
      </c>
      <c r="AR108">
        <v>0.77</v>
      </c>
      <c r="AS108">
        <v>0.67</v>
      </c>
      <c r="AT108">
        <v>0.56999999999999995</v>
      </c>
      <c r="AU108">
        <v>0.44</v>
      </c>
      <c r="AV108">
        <v>0.3</v>
      </c>
      <c r="AW108">
        <v>0.13</v>
      </c>
      <c r="AX108">
        <v>-7.6999999999999999E-2</v>
      </c>
      <c r="AY108">
        <v>-0.32</v>
      </c>
      <c r="AZ108">
        <v>-0.59</v>
      </c>
      <c r="BA108">
        <v>-0.91</v>
      </c>
      <c r="BB108">
        <v>-1.27</v>
      </c>
      <c r="BC108">
        <v>-1.67</v>
      </c>
      <c r="BD108">
        <v>-2.11</v>
      </c>
      <c r="BE108">
        <v>-2.59</v>
      </c>
      <c r="BF108">
        <v>-3.09</v>
      </c>
      <c r="BG108">
        <v>-3.62</v>
      </c>
      <c r="BH108">
        <v>-4.17</v>
      </c>
      <c r="BI108">
        <v>-4.72</v>
      </c>
      <c r="BJ108">
        <v>-5.26</v>
      </c>
      <c r="BK108">
        <v>-5.77</v>
      </c>
      <c r="BL108">
        <v>-6.24</v>
      </c>
      <c r="BM108">
        <v>-6.66</v>
      </c>
      <c r="BN108">
        <v>-7</v>
      </c>
      <c r="BO108">
        <v>-7.25</v>
      </c>
      <c r="BP108">
        <v>-7.41</v>
      </c>
      <c r="BQ108">
        <v>-7.48</v>
      </c>
      <c r="BR108">
        <v>-7.45</v>
      </c>
      <c r="BS108">
        <v>-7.34</v>
      </c>
      <c r="BT108">
        <v>-7.15</v>
      </c>
      <c r="BU108">
        <v>-6.89</v>
      </c>
      <c r="BV108">
        <v>-6.56</v>
      </c>
      <c r="BW108">
        <v>-6.2</v>
      </c>
      <c r="BX108">
        <v>-5.8</v>
      </c>
      <c r="BY108">
        <v>-5.38</v>
      </c>
      <c r="BZ108">
        <v>-4.96</v>
      </c>
      <c r="CA108">
        <v>-4.55</v>
      </c>
      <c r="CB108">
        <v>-4.17</v>
      </c>
      <c r="CC108">
        <v>-3.82</v>
      </c>
      <c r="CD108">
        <v>-3.51</v>
      </c>
      <c r="CE108">
        <v>-3.25</v>
      </c>
      <c r="CF108">
        <v>-3.03</v>
      </c>
      <c r="CG108">
        <v>-2.86</v>
      </c>
      <c r="CH108">
        <v>-2.73</v>
      </c>
      <c r="CI108">
        <v>-2.65</v>
      </c>
      <c r="CJ108">
        <v>-2.61</v>
      </c>
      <c r="CK108">
        <v>-2.6</v>
      </c>
      <c r="CL108">
        <v>-2.63</v>
      </c>
      <c r="CM108">
        <v>-2.69</v>
      </c>
      <c r="CN108">
        <v>-2.77</v>
      </c>
      <c r="CO108">
        <v>-2.88</v>
      </c>
      <c r="CP108">
        <v>-3</v>
      </c>
      <c r="CQ108">
        <v>-3.12</v>
      </c>
      <c r="CR108">
        <v>-3.25</v>
      </c>
      <c r="CS108">
        <v>-3.34</v>
      </c>
      <c r="CT108">
        <v>-3.4</v>
      </c>
      <c r="CU108">
        <v>-3.41</v>
      </c>
      <c r="CV108">
        <v>-3.34</v>
      </c>
      <c r="CW108">
        <v>-3.18</v>
      </c>
      <c r="CX108">
        <v>-2.93</v>
      </c>
      <c r="CY108">
        <v>-2.6</v>
      </c>
      <c r="CZ108">
        <v>-2.2000000000000002</v>
      </c>
      <c r="DA108">
        <v>-1.73</v>
      </c>
      <c r="DB108">
        <v>-1.22</v>
      </c>
    </row>
    <row r="109" spans="1:106" x14ac:dyDescent="0.2">
      <c r="A109" s="59"/>
      <c r="B109" s="59"/>
      <c r="C109" t="s">
        <v>60</v>
      </c>
      <c r="D109">
        <v>11</v>
      </c>
      <c r="E109" t="s">
        <v>2</v>
      </c>
      <c r="F109">
        <v>1.5</v>
      </c>
      <c r="G109">
        <v>1.37</v>
      </c>
      <c r="H109">
        <v>1.24</v>
      </c>
      <c r="I109">
        <v>1.1299999999999999</v>
      </c>
      <c r="J109">
        <v>1.06</v>
      </c>
      <c r="K109">
        <v>1.06</v>
      </c>
      <c r="L109">
        <v>1.1399999999999999</v>
      </c>
      <c r="M109">
        <v>1.27</v>
      </c>
      <c r="N109">
        <v>1.41</v>
      </c>
      <c r="O109">
        <v>1.5</v>
      </c>
      <c r="P109">
        <v>1.49</v>
      </c>
      <c r="Q109">
        <v>1.37</v>
      </c>
      <c r="R109">
        <v>1.1599999999999999</v>
      </c>
      <c r="S109">
        <v>0.89</v>
      </c>
      <c r="T109">
        <v>0.63</v>
      </c>
      <c r="U109">
        <v>0.42</v>
      </c>
      <c r="V109">
        <v>0.3</v>
      </c>
      <c r="W109">
        <v>0.28000000000000003</v>
      </c>
      <c r="X109">
        <v>0.33</v>
      </c>
      <c r="Y109">
        <v>0.45</v>
      </c>
      <c r="Z109">
        <v>0.59</v>
      </c>
      <c r="AA109">
        <v>0.74</v>
      </c>
      <c r="AB109">
        <v>0.87</v>
      </c>
      <c r="AC109">
        <v>0.98</v>
      </c>
      <c r="AD109">
        <v>1.06</v>
      </c>
      <c r="AE109">
        <v>1.1299999999999999</v>
      </c>
      <c r="AF109">
        <v>1.18</v>
      </c>
      <c r="AG109">
        <v>1.24</v>
      </c>
      <c r="AH109">
        <v>1.31</v>
      </c>
      <c r="AI109">
        <v>1.38</v>
      </c>
      <c r="AJ109">
        <v>1.47</v>
      </c>
      <c r="AK109">
        <v>1.56</v>
      </c>
      <c r="AL109">
        <v>1.66</v>
      </c>
      <c r="AM109">
        <v>1.77</v>
      </c>
      <c r="AN109">
        <v>1.87</v>
      </c>
      <c r="AO109">
        <v>1.96</v>
      </c>
      <c r="AP109">
        <v>2.04</v>
      </c>
      <c r="AQ109">
        <v>2.11</v>
      </c>
      <c r="AR109">
        <v>2.17</v>
      </c>
      <c r="AS109">
        <v>2.21</v>
      </c>
      <c r="AT109">
        <v>2.2400000000000002</v>
      </c>
      <c r="AU109">
        <v>2.25</v>
      </c>
      <c r="AV109">
        <v>2.2400000000000002</v>
      </c>
      <c r="AW109">
        <v>2.21</v>
      </c>
      <c r="AX109">
        <v>2.16</v>
      </c>
      <c r="AY109">
        <v>2.08</v>
      </c>
      <c r="AZ109">
        <v>1.97</v>
      </c>
      <c r="BA109">
        <v>1.85</v>
      </c>
      <c r="BB109">
        <v>1.7</v>
      </c>
      <c r="BC109">
        <v>1.55</v>
      </c>
      <c r="BD109">
        <v>1.4</v>
      </c>
      <c r="BE109">
        <v>1.28</v>
      </c>
      <c r="BF109">
        <v>1.21</v>
      </c>
      <c r="BG109">
        <v>1.21</v>
      </c>
      <c r="BH109">
        <v>1.31</v>
      </c>
      <c r="BI109">
        <v>1.52</v>
      </c>
      <c r="BJ109">
        <v>1.84</v>
      </c>
      <c r="BK109">
        <v>2.2400000000000002</v>
      </c>
      <c r="BL109">
        <v>2.66</v>
      </c>
      <c r="BM109">
        <v>3.04</v>
      </c>
      <c r="BN109">
        <v>3.27</v>
      </c>
      <c r="BO109">
        <v>3.29</v>
      </c>
      <c r="BP109">
        <v>3.06</v>
      </c>
      <c r="BQ109">
        <v>2.56</v>
      </c>
      <c r="BR109">
        <v>1.83</v>
      </c>
      <c r="BS109">
        <v>0.97</v>
      </c>
      <c r="BT109">
        <v>9.8000000000000004E-2</v>
      </c>
      <c r="BU109">
        <v>-0.68</v>
      </c>
      <c r="BV109">
        <v>-1.25</v>
      </c>
      <c r="BW109">
        <v>-1.56</v>
      </c>
      <c r="BX109">
        <v>-1.56</v>
      </c>
      <c r="BY109">
        <v>-1.25</v>
      </c>
      <c r="BZ109">
        <v>-0.65</v>
      </c>
      <c r="CA109">
        <v>0.17</v>
      </c>
      <c r="CB109">
        <v>1.1499999999999999</v>
      </c>
      <c r="CC109">
        <v>2.21</v>
      </c>
      <c r="CD109">
        <v>3.26</v>
      </c>
      <c r="CE109">
        <v>4.24</v>
      </c>
      <c r="CF109">
        <v>5.09</v>
      </c>
      <c r="CG109">
        <v>5.76</v>
      </c>
      <c r="CH109">
        <v>6.2</v>
      </c>
      <c r="CI109">
        <v>6.38</v>
      </c>
      <c r="CJ109">
        <v>6.31</v>
      </c>
      <c r="CK109">
        <v>5.98</v>
      </c>
      <c r="CL109">
        <v>5.43</v>
      </c>
      <c r="CM109">
        <v>4.71</v>
      </c>
      <c r="CN109">
        <v>3.9</v>
      </c>
      <c r="CO109">
        <v>3.11</v>
      </c>
      <c r="CP109">
        <v>2.4</v>
      </c>
      <c r="CQ109">
        <v>1.87</v>
      </c>
      <c r="CR109">
        <v>1.55</v>
      </c>
      <c r="CS109">
        <v>1.44</v>
      </c>
      <c r="CT109">
        <v>1.49</v>
      </c>
      <c r="CU109">
        <v>1.61</v>
      </c>
      <c r="CV109">
        <v>1.74</v>
      </c>
      <c r="CW109">
        <v>1.82</v>
      </c>
      <c r="CX109">
        <v>1.8</v>
      </c>
      <c r="CY109">
        <v>1.71</v>
      </c>
      <c r="CZ109">
        <v>1.57</v>
      </c>
      <c r="DA109">
        <v>1.43</v>
      </c>
      <c r="DB109">
        <v>1.3</v>
      </c>
    </row>
    <row r="110" spans="1:106" x14ac:dyDescent="0.2">
      <c r="A110" s="59"/>
      <c r="B110" s="59"/>
      <c r="C110" t="s">
        <v>61</v>
      </c>
      <c r="D110">
        <v>11</v>
      </c>
      <c r="E110" t="s">
        <v>2</v>
      </c>
      <c r="F110">
        <v>4.54</v>
      </c>
      <c r="G110">
        <v>4.41</v>
      </c>
      <c r="H110">
        <v>4.2300000000000004</v>
      </c>
      <c r="I110">
        <v>4.0199999999999996</v>
      </c>
      <c r="J110">
        <v>3.78</v>
      </c>
      <c r="K110">
        <v>3.53</v>
      </c>
      <c r="L110">
        <v>3.26</v>
      </c>
      <c r="M110">
        <v>2.99</v>
      </c>
      <c r="N110">
        <v>2.73</v>
      </c>
      <c r="O110">
        <v>2.4700000000000002</v>
      </c>
      <c r="P110">
        <v>2.23</v>
      </c>
      <c r="Q110">
        <v>2.0099999999999998</v>
      </c>
      <c r="R110">
        <v>1.8</v>
      </c>
      <c r="S110">
        <v>1.61</v>
      </c>
      <c r="T110">
        <v>1.44</v>
      </c>
      <c r="U110">
        <v>1.27</v>
      </c>
      <c r="V110">
        <v>1.1100000000000001</v>
      </c>
      <c r="W110">
        <v>0.96</v>
      </c>
      <c r="X110">
        <v>0.8</v>
      </c>
      <c r="Y110">
        <v>0.64</v>
      </c>
      <c r="Z110">
        <v>0.48</v>
      </c>
      <c r="AA110">
        <v>0.3</v>
      </c>
      <c r="AB110">
        <v>0.11</v>
      </c>
      <c r="AC110">
        <v>-8.7999999999999995E-2</v>
      </c>
      <c r="AD110">
        <v>-0.31</v>
      </c>
      <c r="AE110">
        <v>-0.54</v>
      </c>
      <c r="AF110">
        <v>-0.8</v>
      </c>
      <c r="AG110">
        <v>-1.07</v>
      </c>
      <c r="AH110">
        <v>-1.36</v>
      </c>
      <c r="AI110">
        <v>-1.67</v>
      </c>
      <c r="AJ110">
        <v>-1.99</v>
      </c>
      <c r="AK110">
        <v>-2.34</v>
      </c>
      <c r="AL110">
        <v>-2.7</v>
      </c>
      <c r="AM110">
        <v>-3.07</v>
      </c>
      <c r="AN110">
        <v>-3.46</v>
      </c>
      <c r="AO110">
        <v>-3.85</v>
      </c>
      <c r="AP110">
        <v>-4.25</v>
      </c>
      <c r="AQ110">
        <v>-4.6500000000000004</v>
      </c>
      <c r="AR110">
        <v>-5.04</v>
      </c>
      <c r="AS110">
        <v>-5.42</v>
      </c>
      <c r="AT110">
        <v>-5.78</v>
      </c>
      <c r="AU110">
        <v>-6.11</v>
      </c>
      <c r="AV110">
        <v>-6.41</v>
      </c>
      <c r="AW110">
        <v>-6.67</v>
      </c>
      <c r="AX110">
        <v>-6.89</v>
      </c>
      <c r="AY110">
        <v>-7.06</v>
      </c>
      <c r="AZ110">
        <v>-7.17</v>
      </c>
      <c r="BA110">
        <v>-7.24</v>
      </c>
      <c r="BB110">
        <v>-7.25</v>
      </c>
      <c r="BC110">
        <v>-7.21</v>
      </c>
      <c r="BD110">
        <v>-7.14</v>
      </c>
      <c r="BE110">
        <v>-7.02</v>
      </c>
      <c r="BF110">
        <v>-6.87</v>
      </c>
      <c r="BG110">
        <v>-6.69</v>
      </c>
      <c r="BH110">
        <v>-6.5</v>
      </c>
      <c r="BI110">
        <v>-6.3</v>
      </c>
      <c r="BJ110">
        <v>-6.1</v>
      </c>
      <c r="BK110">
        <v>-5.9</v>
      </c>
      <c r="BL110">
        <v>-5.71</v>
      </c>
      <c r="BM110">
        <v>-5.52</v>
      </c>
      <c r="BN110">
        <v>-5.35</v>
      </c>
      <c r="BO110">
        <v>-5.19</v>
      </c>
      <c r="BP110">
        <v>-5.03</v>
      </c>
      <c r="BQ110">
        <v>-4.88</v>
      </c>
      <c r="BR110">
        <v>-4.7300000000000004</v>
      </c>
      <c r="BS110">
        <v>-4.58</v>
      </c>
      <c r="BT110">
        <v>-4.43</v>
      </c>
      <c r="BU110">
        <v>-4.26</v>
      </c>
      <c r="BV110">
        <v>-4.08</v>
      </c>
      <c r="BW110">
        <v>-3.89</v>
      </c>
      <c r="BX110">
        <v>-3.68</v>
      </c>
      <c r="BY110">
        <v>-3.45</v>
      </c>
      <c r="BZ110">
        <v>-3.2</v>
      </c>
      <c r="CA110">
        <v>-2.93</v>
      </c>
      <c r="CB110">
        <v>-2.64</v>
      </c>
      <c r="CC110">
        <v>-2.33</v>
      </c>
      <c r="CD110">
        <v>-2</v>
      </c>
      <c r="CE110">
        <v>-1.66</v>
      </c>
      <c r="CF110">
        <v>-1.3</v>
      </c>
      <c r="CG110">
        <v>-0.93</v>
      </c>
      <c r="CH110">
        <v>-0.54</v>
      </c>
      <c r="CI110">
        <v>-0.14000000000000001</v>
      </c>
      <c r="CJ110">
        <v>0.27</v>
      </c>
      <c r="CK110">
        <v>0.68</v>
      </c>
      <c r="CL110">
        <v>1.1000000000000001</v>
      </c>
      <c r="CM110">
        <v>1.53</v>
      </c>
      <c r="CN110">
        <v>1.95</v>
      </c>
      <c r="CO110">
        <v>2.37</v>
      </c>
      <c r="CP110">
        <v>2.78</v>
      </c>
      <c r="CQ110">
        <v>3.17</v>
      </c>
      <c r="CR110">
        <v>3.54</v>
      </c>
      <c r="CS110">
        <v>3.88</v>
      </c>
      <c r="CT110">
        <v>4.18</v>
      </c>
      <c r="CU110">
        <v>4.45</v>
      </c>
      <c r="CV110">
        <v>4.67</v>
      </c>
      <c r="CW110">
        <v>4.84</v>
      </c>
      <c r="CX110">
        <v>4.96</v>
      </c>
      <c r="CY110">
        <v>5.03</v>
      </c>
      <c r="CZ110">
        <v>5.05</v>
      </c>
      <c r="DA110">
        <v>5.0199999999999996</v>
      </c>
      <c r="DB110">
        <v>4.95</v>
      </c>
    </row>
    <row r="111" spans="1:106" x14ac:dyDescent="0.2">
      <c r="A111" s="59"/>
      <c r="B111" s="59"/>
      <c r="C111" t="s">
        <v>62</v>
      </c>
      <c r="D111">
        <v>11</v>
      </c>
      <c r="E111" t="s">
        <v>2</v>
      </c>
      <c r="F111">
        <v>-9.1199999999999992</v>
      </c>
      <c r="G111">
        <v>-8.2200000000000006</v>
      </c>
      <c r="H111">
        <v>-7.48</v>
      </c>
      <c r="I111">
        <v>-6.85</v>
      </c>
      <c r="J111">
        <v>-6.25</v>
      </c>
      <c r="K111">
        <v>-5.6</v>
      </c>
      <c r="L111">
        <v>-4.8899999999999997</v>
      </c>
      <c r="M111">
        <v>-4.18</v>
      </c>
      <c r="N111">
        <v>-3.59</v>
      </c>
      <c r="O111">
        <v>-3.23</v>
      </c>
      <c r="P111">
        <v>-3.16</v>
      </c>
      <c r="Q111">
        <v>-3.41</v>
      </c>
      <c r="R111">
        <v>-3.9</v>
      </c>
      <c r="S111">
        <v>-4.5199999999999996</v>
      </c>
      <c r="T111">
        <v>-5.14</v>
      </c>
      <c r="U111">
        <v>-5.62</v>
      </c>
      <c r="V111">
        <v>-5.89</v>
      </c>
      <c r="W111">
        <v>-5.91</v>
      </c>
      <c r="X111">
        <v>-5.72</v>
      </c>
      <c r="Y111">
        <v>-5.35</v>
      </c>
      <c r="Z111">
        <v>-4.8899999999999997</v>
      </c>
      <c r="AA111">
        <v>-4.4000000000000004</v>
      </c>
      <c r="AB111">
        <v>-3.94</v>
      </c>
      <c r="AC111">
        <v>-3.55</v>
      </c>
      <c r="AD111">
        <v>-3.25</v>
      </c>
      <c r="AE111">
        <v>-3.02</v>
      </c>
      <c r="AF111">
        <v>-2.86</v>
      </c>
      <c r="AG111">
        <v>-2.72</v>
      </c>
      <c r="AH111">
        <v>-2.6</v>
      </c>
      <c r="AI111">
        <v>-2.4500000000000002</v>
      </c>
      <c r="AJ111">
        <v>-2.2799999999999998</v>
      </c>
      <c r="AK111">
        <v>-2.0699999999999998</v>
      </c>
      <c r="AL111">
        <v>-1.82</v>
      </c>
      <c r="AM111">
        <v>-1.55</v>
      </c>
      <c r="AN111">
        <v>-1.26</v>
      </c>
      <c r="AO111">
        <v>-0.97</v>
      </c>
      <c r="AP111">
        <v>-0.7</v>
      </c>
      <c r="AQ111">
        <v>-0.45</v>
      </c>
      <c r="AR111">
        <v>-0.24</v>
      </c>
      <c r="AS111">
        <v>-8.1000000000000003E-2</v>
      </c>
      <c r="AT111">
        <v>2.3E-2</v>
      </c>
      <c r="AU111">
        <v>6.8000000000000005E-2</v>
      </c>
      <c r="AV111">
        <v>5.6000000000000001E-2</v>
      </c>
      <c r="AW111">
        <v>-1.2999999999999999E-2</v>
      </c>
      <c r="AX111">
        <v>-0.14000000000000001</v>
      </c>
      <c r="AY111">
        <v>-0.31</v>
      </c>
      <c r="AZ111">
        <v>-0.53</v>
      </c>
      <c r="BA111">
        <v>-0.78</v>
      </c>
      <c r="BB111">
        <v>-1.04</v>
      </c>
      <c r="BC111">
        <v>-1.3</v>
      </c>
      <c r="BD111">
        <v>-1.5</v>
      </c>
      <c r="BE111">
        <v>-1.63</v>
      </c>
      <c r="BF111">
        <v>-1.65</v>
      </c>
      <c r="BG111">
        <v>-1.51</v>
      </c>
      <c r="BH111">
        <v>-1.22</v>
      </c>
      <c r="BI111">
        <v>-0.76</v>
      </c>
      <c r="BJ111">
        <v>-0.17</v>
      </c>
      <c r="BK111">
        <v>0.48</v>
      </c>
      <c r="BL111">
        <v>1.1000000000000001</v>
      </c>
      <c r="BM111">
        <v>1.59</v>
      </c>
      <c r="BN111">
        <v>1.89</v>
      </c>
      <c r="BO111">
        <v>1.91</v>
      </c>
      <c r="BP111">
        <v>1.65</v>
      </c>
      <c r="BQ111">
        <v>1.1200000000000001</v>
      </c>
      <c r="BR111">
        <v>0.37</v>
      </c>
      <c r="BS111">
        <v>-0.49</v>
      </c>
      <c r="BT111">
        <v>-1.37</v>
      </c>
      <c r="BU111">
        <v>-2.16</v>
      </c>
      <c r="BV111">
        <v>-2.76</v>
      </c>
      <c r="BW111">
        <v>-3.12</v>
      </c>
      <c r="BX111">
        <v>-3.21</v>
      </c>
      <c r="BY111">
        <v>-3.02</v>
      </c>
      <c r="BZ111">
        <v>-2.58</v>
      </c>
      <c r="CA111">
        <v>-1.94</v>
      </c>
      <c r="CB111">
        <v>-1.1499999999999999</v>
      </c>
      <c r="CC111">
        <v>-0.28000000000000003</v>
      </c>
      <c r="CD111">
        <v>0.61</v>
      </c>
      <c r="CE111">
        <v>1.45</v>
      </c>
      <c r="CF111">
        <v>2.19</v>
      </c>
      <c r="CG111">
        <v>2.78</v>
      </c>
      <c r="CH111">
        <v>3.19</v>
      </c>
      <c r="CI111">
        <v>3.36</v>
      </c>
      <c r="CJ111">
        <v>3.25</v>
      </c>
      <c r="CK111">
        <v>2.82</v>
      </c>
      <c r="CL111">
        <v>2.02</v>
      </c>
      <c r="CM111">
        <v>0.84</v>
      </c>
      <c r="CN111">
        <v>-0.72</v>
      </c>
      <c r="CO111">
        <v>-2.62</v>
      </c>
      <c r="CP111">
        <v>-4.78</v>
      </c>
      <c r="CQ111">
        <v>-7.09</v>
      </c>
      <c r="CR111">
        <v>-9.39</v>
      </c>
      <c r="CS111">
        <v>-11.5</v>
      </c>
      <c r="CT111">
        <v>-13.3</v>
      </c>
      <c r="CU111">
        <v>-14.7</v>
      </c>
      <c r="CV111">
        <v>-15.4</v>
      </c>
      <c r="CW111">
        <v>-15.6</v>
      </c>
      <c r="CX111">
        <v>-15.3</v>
      </c>
      <c r="CY111">
        <v>-14.5</v>
      </c>
      <c r="CZ111">
        <v>-13.4</v>
      </c>
      <c r="DA111">
        <v>-12.1</v>
      </c>
      <c r="DB111">
        <v>-10.7</v>
      </c>
    </row>
    <row r="112" spans="1:106" x14ac:dyDescent="0.2">
      <c r="A112" s="59"/>
      <c r="B112" s="59"/>
      <c r="C112" t="s">
        <v>63</v>
      </c>
      <c r="D112">
        <v>11</v>
      </c>
      <c r="E112" t="s">
        <v>2</v>
      </c>
      <c r="F112">
        <v>-0.16</v>
      </c>
      <c r="G112">
        <v>0.4</v>
      </c>
      <c r="H112">
        <v>1.45</v>
      </c>
      <c r="I112">
        <v>2.89</v>
      </c>
      <c r="J112">
        <v>4.5199999999999996</v>
      </c>
      <c r="K112">
        <v>6.11</v>
      </c>
      <c r="L112">
        <v>7.47</v>
      </c>
      <c r="M112">
        <v>8.51</v>
      </c>
      <c r="N112">
        <v>9.2100000000000009</v>
      </c>
      <c r="O112">
        <v>9.6300000000000008</v>
      </c>
      <c r="P112">
        <v>9.83</v>
      </c>
      <c r="Q112">
        <v>9.8800000000000008</v>
      </c>
      <c r="R112">
        <v>9.83</v>
      </c>
      <c r="S112">
        <v>9.7100000000000009</v>
      </c>
      <c r="T112">
        <v>9.5500000000000007</v>
      </c>
      <c r="U112">
        <v>9.36</v>
      </c>
      <c r="V112">
        <v>9.15</v>
      </c>
      <c r="W112">
        <v>8.93</v>
      </c>
      <c r="X112">
        <v>8.69</v>
      </c>
      <c r="Y112">
        <v>8.4499999999999993</v>
      </c>
      <c r="Z112">
        <v>8.2100000000000009</v>
      </c>
      <c r="AA112">
        <v>7.97</v>
      </c>
      <c r="AB112">
        <v>7.74</v>
      </c>
      <c r="AC112">
        <v>7.52</v>
      </c>
      <c r="AD112">
        <v>7.32</v>
      </c>
      <c r="AE112">
        <v>7.14</v>
      </c>
      <c r="AF112">
        <v>6.95</v>
      </c>
      <c r="AG112">
        <v>6.76</v>
      </c>
      <c r="AH112">
        <v>6.55</v>
      </c>
      <c r="AI112">
        <v>6.33</v>
      </c>
      <c r="AJ112">
        <v>6.11</v>
      </c>
      <c r="AK112">
        <v>5.88</v>
      </c>
      <c r="AL112">
        <v>5.64</v>
      </c>
      <c r="AM112">
        <v>5.42</v>
      </c>
      <c r="AN112">
        <v>5.2</v>
      </c>
      <c r="AO112">
        <v>5</v>
      </c>
      <c r="AP112">
        <v>4.83</v>
      </c>
      <c r="AQ112">
        <v>4.71</v>
      </c>
      <c r="AR112">
        <v>4.6399999999999997</v>
      </c>
      <c r="AS112">
        <v>4.6500000000000004</v>
      </c>
      <c r="AT112">
        <v>4.75</v>
      </c>
      <c r="AU112">
        <v>4.96</v>
      </c>
      <c r="AV112">
        <v>5.28</v>
      </c>
      <c r="AW112">
        <v>5.71</v>
      </c>
      <c r="AX112">
        <v>6.23</v>
      </c>
      <c r="AY112">
        <v>6.82</v>
      </c>
      <c r="AZ112">
        <v>7.43</v>
      </c>
      <c r="BA112">
        <v>8.02</v>
      </c>
      <c r="BB112">
        <v>8.5299999999999994</v>
      </c>
      <c r="BC112">
        <v>8.9</v>
      </c>
      <c r="BD112">
        <v>9.07</v>
      </c>
      <c r="BE112">
        <v>8.98</v>
      </c>
      <c r="BF112">
        <v>8.6199999999999992</v>
      </c>
      <c r="BG112">
        <v>7.99</v>
      </c>
      <c r="BH112">
        <v>7.16</v>
      </c>
      <c r="BI112">
        <v>6.22</v>
      </c>
      <c r="BJ112">
        <v>5.33</v>
      </c>
      <c r="BK112">
        <v>4.6500000000000004</v>
      </c>
      <c r="BL112">
        <v>4.32</v>
      </c>
      <c r="BM112">
        <v>4.45</v>
      </c>
      <c r="BN112">
        <v>5.05</v>
      </c>
      <c r="BO112">
        <v>6.05</v>
      </c>
      <c r="BP112">
        <v>7.31</v>
      </c>
      <c r="BQ112">
        <v>8.6199999999999992</v>
      </c>
      <c r="BR112">
        <v>9.7799999999999994</v>
      </c>
      <c r="BS112">
        <v>10.7</v>
      </c>
      <c r="BT112">
        <v>11.2</v>
      </c>
      <c r="BU112">
        <v>11.3</v>
      </c>
      <c r="BV112">
        <v>11.1</v>
      </c>
      <c r="BW112">
        <v>10.6</v>
      </c>
      <c r="BX112">
        <v>10.1</v>
      </c>
      <c r="BY112">
        <v>9.49</v>
      </c>
      <c r="BZ112">
        <v>8.92</v>
      </c>
      <c r="CA112">
        <v>8.3699999999999992</v>
      </c>
      <c r="CB112">
        <v>7.82</v>
      </c>
      <c r="CC112">
        <v>7.24</v>
      </c>
      <c r="CD112">
        <v>6.56</v>
      </c>
      <c r="CE112">
        <v>5.75</v>
      </c>
      <c r="CF112">
        <v>4.76</v>
      </c>
      <c r="CG112">
        <v>3.6</v>
      </c>
      <c r="CH112">
        <v>2.2799999999999998</v>
      </c>
      <c r="CI112">
        <v>0.87</v>
      </c>
      <c r="CJ112">
        <v>-0.55000000000000004</v>
      </c>
      <c r="CK112">
        <v>-1.86</v>
      </c>
      <c r="CL112">
        <v>-2.92</v>
      </c>
      <c r="CM112">
        <v>-3.62</v>
      </c>
      <c r="CN112">
        <v>-3.87</v>
      </c>
      <c r="CO112">
        <v>-3.63</v>
      </c>
      <c r="CP112">
        <v>-2.94</v>
      </c>
      <c r="CQ112">
        <v>-1.89</v>
      </c>
      <c r="CR112">
        <v>-0.64</v>
      </c>
      <c r="CS112">
        <v>0.61</v>
      </c>
      <c r="CT112">
        <v>1.67</v>
      </c>
      <c r="CU112">
        <v>2.41</v>
      </c>
      <c r="CV112">
        <v>2.72</v>
      </c>
      <c r="CW112">
        <v>2.62</v>
      </c>
      <c r="CX112">
        <v>2.17</v>
      </c>
      <c r="CY112">
        <v>1.53</v>
      </c>
      <c r="CZ112">
        <v>0.88</v>
      </c>
      <c r="DA112">
        <v>0.42</v>
      </c>
      <c r="DB112">
        <v>0.31</v>
      </c>
    </row>
    <row r="113" spans="1:106" x14ac:dyDescent="0.2">
      <c r="A113" s="59"/>
      <c r="B113" s="59"/>
      <c r="C113" t="s">
        <v>64</v>
      </c>
      <c r="D113">
        <v>11</v>
      </c>
      <c r="E113" t="s">
        <v>2</v>
      </c>
      <c r="F113">
        <v>7.12</v>
      </c>
      <c r="G113">
        <v>5.76</v>
      </c>
      <c r="H113">
        <v>4.21</v>
      </c>
      <c r="I113">
        <v>2.5299999999999998</v>
      </c>
      <c r="J113">
        <v>0.8</v>
      </c>
      <c r="K113">
        <v>-0.9</v>
      </c>
      <c r="L113">
        <v>-2.4500000000000002</v>
      </c>
      <c r="M113">
        <v>-3.75</v>
      </c>
      <c r="N113">
        <v>-4.7</v>
      </c>
      <c r="O113">
        <v>-5.27</v>
      </c>
      <c r="P113">
        <v>-5.44</v>
      </c>
      <c r="Q113">
        <v>-5.23</v>
      </c>
      <c r="R113">
        <v>-4.7300000000000004</v>
      </c>
      <c r="S113">
        <v>-4.03</v>
      </c>
      <c r="T113">
        <v>-3.27</v>
      </c>
      <c r="U113">
        <v>-2.5299999999999998</v>
      </c>
      <c r="V113">
        <v>-1.92</v>
      </c>
      <c r="W113">
        <v>-1.45</v>
      </c>
      <c r="X113">
        <v>-1.1399999999999999</v>
      </c>
      <c r="Y113">
        <v>-0.95</v>
      </c>
      <c r="Z113">
        <v>-0.83</v>
      </c>
      <c r="AA113">
        <v>-0.74</v>
      </c>
      <c r="AB113">
        <v>-0.63</v>
      </c>
      <c r="AC113">
        <v>-0.48</v>
      </c>
      <c r="AD113">
        <v>-0.28000000000000003</v>
      </c>
      <c r="AE113">
        <v>-3.2000000000000001E-2</v>
      </c>
      <c r="AF113">
        <v>0.26</v>
      </c>
      <c r="AG113">
        <v>0.59</v>
      </c>
      <c r="AH113">
        <v>0.92</v>
      </c>
      <c r="AI113">
        <v>1.24</v>
      </c>
      <c r="AJ113">
        <v>1.54</v>
      </c>
      <c r="AK113">
        <v>1.81</v>
      </c>
      <c r="AL113">
        <v>2.04</v>
      </c>
      <c r="AM113">
        <v>2.23</v>
      </c>
      <c r="AN113">
        <v>2.4</v>
      </c>
      <c r="AO113">
        <v>2.5499999999999998</v>
      </c>
      <c r="AP113">
        <v>2.7</v>
      </c>
      <c r="AQ113">
        <v>2.83</v>
      </c>
      <c r="AR113">
        <v>2.96</v>
      </c>
      <c r="AS113">
        <v>3.07</v>
      </c>
      <c r="AT113">
        <v>3.15</v>
      </c>
      <c r="AU113">
        <v>3.2</v>
      </c>
      <c r="AV113">
        <v>3.22</v>
      </c>
      <c r="AW113">
        <v>3.19</v>
      </c>
      <c r="AX113">
        <v>3.15</v>
      </c>
      <c r="AY113">
        <v>3.09</v>
      </c>
      <c r="AZ113">
        <v>3.06</v>
      </c>
      <c r="BA113">
        <v>3.08</v>
      </c>
      <c r="BB113">
        <v>3.2</v>
      </c>
      <c r="BC113">
        <v>3.44</v>
      </c>
      <c r="BD113">
        <v>3.84</v>
      </c>
      <c r="BE113">
        <v>4.41</v>
      </c>
      <c r="BF113">
        <v>5.15</v>
      </c>
      <c r="BG113">
        <v>6.01</v>
      </c>
      <c r="BH113">
        <v>6.9</v>
      </c>
      <c r="BI113">
        <v>7.71</v>
      </c>
      <c r="BJ113">
        <v>8.3000000000000007</v>
      </c>
      <c r="BK113">
        <v>8.5500000000000007</v>
      </c>
      <c r="BL113">
        <v>8.3699999999999992</v>
      </c>
      <c r="BM113">
        <v>7.76</v>
      </c>
      <c r="BN113">
        <v>6.74</v>
      </c>
      <c r="BO113">
        <v>5.42</v>
      </c>
      <c r="BP113">
        <v>3.91</v>
      </c>
      <c r="BQ113">
        <v>2.35</v>
      </c>
      <c r="BR113">
        <v>0.89</v>
      </c>
      <c r="BS113">
        <v>-0.36</v>
      </c>
      <c r="BT113">
        <v>-1.33</v>
      </c>
      <c r="BU113">
        <v>-1.97</v>
      </c>
      <c r="BV113">
        <v>-2.33</v>
      </c>
      <c r="BW113">
        <v>-2.4900000000000002</v>
      </c>
      <c r="BX113">
        <v>-2.52</v>
      </c>
      <c r="BY113">
        <v>-2.54</v>
      </c>
      <c r="BZ113">
        <v>-2.6</v>
      </c>
      <c r="CA113">
        <v>-2.75</v>
      </c>
      <c r="CB113">
        <v>-3.01</v>
      </c>
      <c r="CC113">
        <v>-3.34</v>
      </c>
      <c r="CD113">
        <v>-3.71</v>
      </c>
      <c r="CE113">
        <v>-4.0599999999999996</v>
      </c>
      <c r="CF113">
        <v>-4.3499999999999996</v>
      </c>
      <c r="CG113">
        <v>-4.5199999999999996</v>
      </c>
      <c r="CH113">
        <v>-4.55</v>
      </c>
      <c r="CI113">
        <v>-4.3899999999999997</v>
      </c>
      <c r="CJ113">
        <v>-4.03</v>
      </c>
      <c r="CK113">
        <v>-3.47</v>
      </c>
      <c r="CL113">
        <v>-2.69</v>
      </c>
      <c r="CM113">
        <v>-1.72</v>
      </c>
      <c r="CN113">
        <v>-0.55000000000000004</v>
      </c>
      <c r="CO113">
        <v>0.79</v>
      </c>
      <c r="CP113">
        <v>2.25</v>
      </c>
      <c r="CQ113">
        <v>3.79</v>
      </c>
      <c r="CR113">
        <v>5.35</v>
      </c>
      <c r="CS113">
        <v>6.84</v>
      </c>
      <c r="CT113">
        <v>8.1999999999999993</v>
      </c>
      <c r="CU113">
        <v>9.34</v>
      </c>
      <c r="CV113">
        <v>10.199999999999999</v>
      </c>
      <c r="CW113">
        <v>10.8</v>
      </c>
      <c r="CX113">
        <v>11</v>
      </c>
      <c r="CY113">
        <v>10.8</v>
      </c>
      <c r="CZ113">
        <v>10.3</v>
      </c>
      <c r="DA113">
        <v>9.4499999999999993</v>
      </c>
      <c r="DB113">
        <v>8.23</v>
      </c>
    </row>
    <row r="114" spans="1:106" x14ac:dyDescent="0.2">
      <c r="A114" s="59"/>
      <c r="B114" s="59"/>
      <c r="C114" t="s">
        <v>65</v>
      </c>
      <c r="D114">
        <v>11</v>
      </c>
      <c r="E114" t="s">
        <v>2</v>
      </c>
      <c r="F114">
        <v>-11</v>
      </c>
      <c r="G114">
        <v>-10.8</v>
      </c>
      <c r="H114">
        <v>-10.5</v>
      </c>
      <c r="I114">
        <v>-10</v>
      </c>
      <c r="J114">
        <v>-9.48</v>
      </c>
      <c r="K114">
        <v>-8.94</v>
      </c>
      <c r="L114">
        <v>-8.48</v>
      </c>
      <c r="M114">
        <v>-8.1300000000000008</v>
      </c>
      <c r="N114">
        <v>-7.92</v>
      </c>
      <c r="O114">
        <v>-7.85</v>
      </c>
      <c r="P114">
        <v>-7.9</v>
      </c>
      <c r="Q114">
        <v>-8.0399999999999991</v>
      </c>
      <c r="R114">
        <v>-8.24</v>
      </c>
      <c r="S114">
        <v>-8.4499999999999993</v>
      </c>
      <c r="T114">
        <v>-8.65</v>
      </c>
      <c r="U114">
        <v>-8.83</v>
      </c>
      <c r="V114">
        <v>-8.9700000000000006</v>
      </c>
      <c r="W114">
        <v>-9.07</v>
      </c>
      <c r="X114">
        <v>-9.16</v>
      </c>
      <c r="Y114">
        <v>-9.2200000000000006</v>
      </c>
      <c r="Z114">
        <v>-9.2799999999999994</v>
      </c>
      <c r="AA114">
        <v>-9.34</v>
      </c>
      <c r="AB114">
        <v>-9.4</v>
      </c>
      <c r="AC114">
        <v>-9.48</v>
      </c>
      <c r="AD114">
        <v>-9.56</v>
      </c>
      <c r="AE114">
        <v>-9.65</v>
      </c>
      <c r="AF114">
        <v>-9.76</v>
      </c>
      <c r="AG114">
        <v>-9.8800000000000008</v>
      </c>
      <c r="AH114">
        <v>-10</v>
      </c>
      <c r="AI114">
        <v>-10.1</v>
      </c>
      <c r="AJ114">
        <v>-10.3</v>
      </c>
      <c r="AK114">
        <v>-10.5</v>
      </c>
      <c r="AL114">
        <v>-10.6</v>
      </c>
      <c r="AM114">
        <v>-10.8</v>
      </c>
      <c r="AN114">
        <v>-11</v>
      </c>
      <c r="AO114">
        <v>-11.1</v>
      </c>
      <c r="AP114">
        <v>-11.3</v>
      </c>
      <c r="AQ114">
        <v>-11.5</v>
      </c>
      <c r="AR114">
        <v>-11.6</v>
      </c>
      <c r="AS114">
        <v>-11.7</v>
      </c>
      <c r="AT114">
        <v>-11.8</v>
      </c>
      <c r="AU114">
        <v>-11.8</v>
      </c>
      <c r="AV114">
        <v>-11.8</v>
      </c>
      <c r="AW114">
        <v>-11.7</v>
      </c>
      <c r="AX114">
        <v>-11.5</v>
      </c>
      <c r="AY114">
        <v>-11.3</v>
      </c>
      <c r="AZ114">
        <v>-11</v>
      </c>
      <c r="BA114">
        <v>-10.7</v>
      </c>
      <c r="BB114">
        <v>-10.199999999999999</v>
      </c>
      <c r="BC114">
        <v>-9.77</v>
      </c>
      <c r="BD114">
        <v>-9.24</v>
      </c>
      <c r="BE114">
        <v>-8.67</v>
      </c>
      <c r="BF114">
        <v>-8.07</v>
      </c>
      <c r="BG114">
        <v>-7.44</v>
      </c>
      <c r="BH114">
        <v>-6.81</v>
      </c>
      <c r="BI114">
        <v>-6.2</v>
      </c>
      <c r="BJ114">
        <v>-5.66</v>
      </c>
      <c r="BK114">
        <v>-5.22</v>
      </c>
      <c r="BL114">
        <v>-4.93</v>
      </c>
      <c r="BM114">
        <v>-4.83</v>
      </c>
      <c r="BN114">
        <v>-4.95</v>
      </c>
      <c r="BO114">
        <v>-5.29</v>
      </c>
      <c r="BP114">
        <v>-5.86</v>
      </c>
      <c r="BQ114">
        <v>-6.63</v>
      </c>
      <c r="BR114">
        <v>-7.57</v>
      </c>
      <c r="BS114">
        <v>-8.59</v>
      </c>
      <c r="BT114">
        <v>-9.65</v>
      </c>
      <c r="BU114">
        <v>-10.7</v>
      </c>
      <c r="BV114">
        <v>-11.5</v>
      </c>
      <c r="BW114">
        <v>-12.3</v>
      </c>
      <c r="BX114">
        <v>-12.9</v>
      </c>
      <c r="BY114">
        <v>-13.3</v>
      </c>
      <c r="BZ114">
        <v>-13.7</v>
      </c>
      <c r="CA114">
        <v>-13.9</v>
      </c>
      <c r="CB114">
        <v>-14.1</v>
      </c>
      <c r="CC114">
        <v>-14.3</v>
      </c>
      <c r="CD114">
        <v>-14.5</v>
      </c>
      <c r="CE114">
        <v>-14.8</v>
      </c>
      <c r="CF114">
        <v>-15.2</v>
      </c>
      <c r="CG114">
        <v>-15.6</v>
      </c>
      <c r="CH114">
        <v>-16.100000000000001</v>
      </c>
      <c r="CI114">
        <v>-16.5</v>
      </c>
      <c r="CJ114">
        <v>-17</v>
      </c>
      <c r="CK114">
        <v>-17.399999999999999</v>
      </c>
      <c r="CL114">
        <v>-17.7</v>
      </c>
      <c r="CM114">
        <v>-17.8</v>
      </c>
      <c r="CN114">
        <v>-17.7</v>
      </c>
      <c r="CO114">
        <v>-17.399999999999999</v>
      </c>
      <c r="CP114">
        <v>-16.8</v>
      </c>
      <c r="CQ114">
        <v>-16</v>
      </c>
      <c r="CR114">
        <v>-15.1</v>
      </c>
      <c r="CS114">
        <v>-14.2</v>
      </c>
      <c r="CT114">
        <v>-13.3</v>
      </c>
      <c r="CU114">
        <v>-12.5</v>
      </c>
      <c r="CV114">
        <v>-11.8</v>
      </c>
      <c r="CW114">
        <v>-11.4</v>
      </c>
      <c r="CX114">
        <v>-11.1</v>
      </c>
      <c r="CY114">
        <v>-10.9</v>
      </c>
      <c r="CZ114">
        <v>-10.8</v>
      </c>
      <c r="DA114">
        <v>-10.7</v>
      </c>
      <c r="DB114">
        <v>-10.5</v>
      </c>
    </row>
    <row r="115" spans="1:106" x14ac:dyDescent="0.2">
      <c r="A115" s="18"/>
      <c r="B115" s="18"/>
    </row>
    <row r="116" spans="1:106" x14ac:dyDescent="0.2">
      <c r="A116" s="59">
        <v>7</v>
      </c>
      <c r="B116" s="59" t="s">
        <v>78</v>
      </c>
      <c r="C116" t="s">
        <v>54</v>
      </c>
      <c r="D116">
        <v>44</v>
      </c>
      <c r="E116" t="s">
        <v>2</v>
      </c>
      <c r="F116">
        <v>11</v>
      </c>
      <c r="G116">
        <v>10.9</v>
      </c>
      <c r="H116">
        <v>10.9</v>
      </c>
      <c r="I116">
        <v>10.9</v>
      </c>
      <c r="J116">
        <v>10.8</v>
      </c>
      <c r="K116">
        <v>10.8</v>
      </c>
      <c r="L116">
        <v>10.7</v>
      </c>
      <c r="M116">
        <v>10.7</v>
      </c>
      <c r="N116">
        <v>10.6</v>
      </c>
      <c r="O116">
        <v>10.5</v>
      </c>
      <c r="P116">
        <v>10.4</v>
      </c>
      <c r="Q116">
        <v>10.3</v>
      </c>
      <c r="R116">
        <v>10.3</v>
      </c>
      <c r="S116">
        <v>10.199999999999999</v>
      </c>
      <c r="T116">
        <v>10.199999999999999</v>
      </c>
      <c r="U116">
        <v>10.199999999999999</v>
      </c>
      <c r="V116">
        <v>10.199999999999999</v>
      </c>
      <c r="W116">
        <v>10.3</v>
      </c>
      <c r="X116">
        <v>10.4</v>
      </c>
      <c r="Y116">
        <v>10.4</v>
      </c>
      <c r="Z116">
        <v>10.5</v>
      </c>
      <c r="AA116">
        <v>10.6</v>
      </c>
      <c r="AB116">
        <v>10.8</v>
      </c>
      <c r="AC116">
        <v>10.9</v>
      </c>
      <c r="AD116">
        <v>10.9</v>
      </c>
      <c r="AE116">
        <v>11</v>
      </c>
      <c r="AF116">
        <v>11.1</v>
      </c>
      <c r="AG116">
        <v>11.1</v>
      </c>
      <c r="AH116">
        <v>11.2</v>
      </c>
      <c r="AI116">
        <v>11.2</v>
      </c>
      <c r="AJ116">
        <v>11.2</v>
      </c>
      <c r="AK116">
        <v>11.2</v>
      </c>
      <c r="AL116">
        <v>11.2</v>
      </c>
      <c r="AM116">
        <v>11.2</v>
      </c>
      <c r="AN116">
        <v>11.2</v>
      </c>
      <c r="AO116">
        <v>11.2</v>
      </c>
      <c r="AP116">
        <v>11.1</v>
      </c>
      <c r="AQ116">
        <v>11.1</v>
      </c>
      <c r="AR116">
        <v>11.1</v>
      </c>
      <c r="AS116">
        <v>11.1</v>
      </c>
      <c r="AT116">
        <v>11</v>
      </c>
      <c r="AU116">
        <v>11</v>
      </c>
      <c r="AV116">
        <v>11</v>
      </c>
      <c r="AW116">
        <v>11</v>
      </c>
      <c r="AX116">
        <v>11</v>
      </c>
      <c r="AY116">
        <v>11</v>
      </c>
      <c r="AZ116">
        <v>11</v>
      </c>
      <c r="BA116">
        <v>10.9</v>
      </c>
      <c r="BB116">
        <v>10.9</v>
      </c>
      <c r="BC116">
        <v>10.9</v>
      </c>
      <c r="BD116">
        <v>10.9</v>
      </c>
      <c r="BE116">
        <v>10.8</v>
      </c>
      <c r="BF116">
        <v>10.8</v>
      </c>
      <c r="BG116">
        <v>10.8</v>
      </c>
      <c r="BH116">
        <v>10.7</v>
      </c>
      <c r="BI116">
        <v>10.7</v>
      </c>
      <c r="BJ116">
        <v>10.7</v>
      </c>
      <c r="BK116">
        <v>10.6</v>
      </c>
      <c r="BL116">
        <v>10.5</v>
      </c>
      <c r="BM116">
        <v>10.5</v>
      </c>
      <c r="BN116">
        <v>10.4</v>
      </c>
      <c r="BO116">
        <v>10.3</v>
      </c>
      <c r="BP116">
        <v>10.3</v>
      </c>
      <c r="BQ116">
        <v>10.199999999999999</v>
      </c>
      <c r="BR116">
        <v>10.199999999999999</v>
      </c>
      <c r="BS116">
        <v>10.199999999999999</v>
      </c>
      <c r="BT116">
        <v>10.199999999999999</v>
      </c>
      <c r="BU116">
        <v>10.3</v>
      </c>
      <c r="BV116">
        <v>10.3</v>
      </c>
      <c r="BW116">
        <v>10.4</v>
      </c>
      <c r="BX116">
        <v>10.5</v>
      </c>
      <c r="BY116">
        <v>10.6</v>
      </c>
      <c r="BZ116">
        <v>10.7</v>
      </c>
      <c r="CA116">
        <v>10.8</v>
      </c>
      <c r="CB116">
        <v>10.9</v>
      </c>
      <c r="CC116">
        <v>11</v>
      </c>
      <c r="CD116">
        <v>11</v>
      </c>
      <c r="CE116">
        <v>11.1</v>
      </c>
      <c r="CF116">
        <v>11.1</v>
      </c>
      <c r="CG116">
        <v>11.1</v>
      </c>
      <c r="CH116">
        <v>11.2</v>
      </c>
      <c r="CI116">
        <v>11.2</v>
      </c>
      <c r="CJ116">
        <v>11.2</v>
      </c>
      <c r="CK116">
        <v>11.2</v>
      </c>
      <c r="CL116">
        <v>11.2</v>
      </c>
      <c r="CM116">
        <v>11.2</v>
      </c>
      <c r="CN116">
        <v>11.1</v>
      </c>
      <c r="CO116">
        <v>11.1</v>
      </c>
      <c r="CP116">
        <v>11.1</v>
      </c>
      <c r="CQ116">
        <v>11.1</v>
      </c>
      <c r="CR116">
        <v>11.1</v>
      </c>
      <c r="CS116">
        <v>11.1</v>
      </c>
      <c r="CT116">
        <v>11.1</v>
      </c>
      <c r="CU116">
        <v>11.1</v>
      </c>
      <c r="CV116">
        <v>11.1</v>
      </c>
      <c r="CW116">
        <v>11.1</v>
      </c>
      <c r="CX116">
        <v>11.1</v>
      </c>
      <c r="CY116">
        <v>11.1</v>
      </c>
      <c r="CZ116">
        <v>11.1</v>
      </c>
      <c r="DA116">
        <v>11.1</v>
      </c>
      <c r="DB116">
        <v>11</v>
      </c>
    </row>
    <row r="117" spans="1:106" x14ac:dyDescent="0.2">
      <c r="A117" s="59"/>
      <c r="B117" s="59"/>
      <c r="C117" t="s">
        <v>55</v>
      </c>
      <c r="D117">
        <v>44</v>
      </c>
      <c r="E117" t="s">
        <v>2</v>
      </c>
      <c r="F117">
        <v>35.200000000000003</v>
      </c>
      <c r="G117">
        <v>35</v>
      </c>
      <c r="H117">
        <v>34.799999999999997</v>
      </c>
      <c r="I117">
        <v>34.6</v>
      </c>
      <c r="J117">
        <v>34.5</v>
      </c>
      <c r="K117">
        <v>34.200000000000003</v>
      </c>
      <c r="L117">
        <v>33.9</v>
      </c>
      <c r="M117">
        <v>33.5</v>
      </c>
      <c r="N117">
        <v>32.9</v>
      </c>
      <c r="O117">
        <v>32.200000000000003</v>
      </c>
      <c r="P117">
        <v>31.3</v>
      </c>
      <c r="Q117">
        <v>30.4</v>
      </c>
      <c r="R117">
        <v>29.4</v>
      </c>
      <c r="S117">
        <v>28.3</v>
      </c>
      <c r="T117">
        <v>27.2</v>
      </c>
      <c r="U117">
        <v>26</v>
      </c>
      <c r="V117">
        <v>24.7</v>
      </c>
      <c r="W117">
        <v>23.4</v>
      </c>
      <c r="X117">
        <v>22.1</v>
      </c>
      <c r="Y117">
        <v>20.8</v>
      </c>
      <c r="Z117">
        <v>19.399999999999999</v>
      </c>
      <c r="AA117">
        <v>18.100000000000001</v>
      </c>
      <c r="AB117">
        <v>16.7</v>
      </c>
      <c r="AC117">
        <v>15.4</v>
      </c>
      <c r="AD117">
        <v>14.1</v>
      </c>
      <c r="AE117">
        <v>12.8</v>
      </c>
      <c r="AF117">
        <v>11.4</v>
      </c>
      <c r="AG117">
        <v>10.1</v>
      </c>
      <c r="AH117">
        <v>8.82</v>
      </c>
      <c r="AI117">
        <v>7.53</v>
      </c>
      <c r="AJ117">
        <v>6.26</v>
      </c>
      <c r="AK117">
        <v>5.01</v>
      </c>
      <c r="AL117">
        <v>3.79</v>
      </c>
      <c r="AM117">
        <v>2.6</v>
      </c>
      <c r="AN117">
        <v>1.45</v>
      </c>
      <c r="AO117">
        <v>0.33</v>
      </c>
      <c r="AP117">
        <v>-0.76</v>
      </c>
      <c r="AQ117">
        <v>-1.82</v>
      </c>
      <c r="AR117">
        <v>-2.83</v>
      </c>
      <c r="AS117">
        <v>-3.8</v>
      </c>
      <c r="AT117">
        <v>-4.7300000000000004</v>
      </c>
      <c r="AU117">
        <v>-5.61</v>
      </c>
      <c r="AV117">
        <v>-6.43</v>
      </c>
      <c r="AW117">
        <v>-7.18</v>
      </c>
      <c r="AX117">
        <v>-7.86</v>
      </c>
      <c r="AY117">
        <v>-8.48</v>
      </c>
      <c r="AZ117">
        <v>-9.02</v>
      </c>
      <c r="BA117">
        <v>-9.48</v>
      </c>
      <c r="BB117">
        <v>-9.85</v>
      </c>
      <c r="BC117">
        <v>-10.1</v>
      </c>
      <c r="BD117">
        <v>-10.199999999999999</v>
      </c>
      <c r="BE117">
        <v>-10.199999999999999</v>
      </c>
      <c r="BF117">
        <v>-9.99</v>
      </c>
      <c r="BG117">
        <v>-9.59</v>
      </c>
      <c r="BH117">
        <v>-9.01</v>
      </c>
      <c r="BI117">
        <v>-8.26</v>
      </c>
      <c r="BJ117">
        <v>-7.35</v>
      </c>
      <c r="BK117">
        <v>-6.3</v>
      </c>
      <c r="BL117">
        <v>-5.09</v>
      </c>
      <c r="BM117">
        <v>-3.73</v>
      </c>
      <c r="BN117">
        <v>-2.2000000000000002</v>
      </c>
      <c r="BO117">
        <v>-0.51</v>
      </c>
      <c r="BP117">
        <v>1.35</v>
      </c>
      <c r="BQ117">
        <v>3.35</v>
      </c>
      <c r="BR117">
        <v>5.48</v>
      </c>
      <c r="BS117">
        <v>7.7</v>
      </c>
      <c r="BT117">
        <v>9.98</v>
      </c>
      <c r="BU117">
        <v>12.3</v>
      </c>
      <c r="BV117">
        <v>14.5</v>
      </c>
      <c r="BW117">
        <v>16.8</v>
      </c>
      <c r="BX117">
        <v>18.899999999999999</v>
      </c>
      <c r="BY117">
        <v>20.9</v>
      </c>
      <c r="BZ117">
        <v>22.8</v>
      </c>
      <c r="CA117">
        <v>24.6</v>
      </c>
      <c r="CB117">
        <v>26.2</v>
      </c>
      <c r="CC117">
        <v>27.7</v>
      </c>
      <c r="CD117">
        <v>29.1</v>
      </c>
      <c r="CE117">
        <v>30.3</v>
      </c>
      <c r="CF117">
        <v>31.3</v>
      </c>
      <c r="CG117">
        <v>32.299999999999997</v>
      </c>
      <c r="CH117">
        <v>33</v>
      </c>
      <c r="CI117">
        <v>33.6</v>
      </c>
      <c r="CJ117">
        <v>34.1</v>
      </c>
      <c r="CK117">
        <v>34.5</v>
      </c>
      <c r="CL117">
        <v>34.799999999999997</v>
      </c>
      <c r="CM117">
        <v>35</v>
      </c>
      <c r="CN117">
        <v>35.1</v>
      </c>
      <c r="CO117">
        <v>35.200000000000003</v>
      </c>
      <c r="CP117">
        <v>35.200000000000003</v>
      </c>
      <c r="CQ117">
        <v>35.299999999999997</v>
      </c>
      <c r="CR117">
        <v>35.299999999999997</v>
      </c>
      <c r="CS117">
        <v>35.4</v>
      </c>
      <c r="CT117">
        <v>35.5</v>
      </c>
      <c r="CU117">
        <v>35.6</v>
      </c>
      <c r="CV117">
        <v>35.700000000000003</v>
      </c>
      <c r="CW117">
        <v>35.700000000000003</v>
      </c>
      <c r="CX117">
        <v>35.700000000000003</v>
      </c>
      <c r="CY117">
        <v>35.700000000000003</v>
      </c>
      <c r="CZ117">
        <v>35.5</v>
      </c>
      <c r="DA117">
        <v>35.299999999999997</v>
      </c>
      <c r="DB117">
        <v>35.1</v>
      </c>
    </row>
    <row r="118" spans="1:106" x14ac:dyDescent="0.2">
      <c r="A118" s="59"/>
      <c r="B118" s="59"/>
      <c r="C118" t="s">
        <v>56</v>
      </c>
      <c r="D118">
        <v>44</v>
      </c>
      <c r="E118" t="s">
        <v>2</v>
      </c>
      <c r="F118">
        <v>6.76</v>
      </c>
      <c r="G118">
        <v>7.88</v>
      </c>
      <c r="H118">
        <v>9.19</v>
      </c>
      <c r="I118">
        <v>10.7</v>
      </c>
      <c r="J118">
        <v>12.2</v>
      </c>
      <c r="K118">
        <v>13.8</v>
      </c>
      <c r="L118">
        <v>15.3</v>
      </c>
      <c r="M118">
        <v>16.600000000000001</v>
      </c>
      <c r="N118">
        <v>17.7</v>
      </c>
      <c r="O118">
        <v>18.5</v>
      </c>
      <c r="P118">
        <v>19</v>
      </c>
      <c r="Q118">
        <v>19.3</v>
      </c>
      <c r="R118">
        <v>19.399999999999999</v>
      </c>
      <c r="S118">
        <v>19.3</v>
      </c>
      <c r="T118">
        <v>19</v>
      </c>
      <c r="U118">
        <v>18.5</v>
      </c>
      <c r="V118">
        <v>17.899999999999999</v>
      </c>
      <c r="W118">
        <v>17.2</v>
      </c>
      <c r="X118">
        <v>16.399999999999999</v>
      </c>
      <c r="Y118">
        <v>15.5</v>
      </c>
      <c r="Z118">
        <v>14.5</v>
      </c>
      <c r="AA118">
        <v>13.6</v>
      </c>
      <c r="AB118">
        <v>12.6</v>
      </c>
      <c r="AC118">
        <v>11.6</v>
      </c>
      <c r="AD118">
        <v>10.7</v>
      </c>
      <c r="AE118">
        <v>9.74</v>
      </c>
      <c r="AF118">
        <v>8.83</v>
      </c>
      <c r="AG118">
        <v>7.96</v>
      </c>
      <c r="AH118">
        <v>7.13</v>
      </c>
      <c r="AI118">
        <v>6.34</v>
      </c>
      <c r="AJ118">
        <v>5.62</v>
      </c>
      <c r="AK118">
        <v>4.95</v>
      </c>
      <c r="AL118">
        <v>4.33</v>
      </c>
      <c r="AM118">
        <v>3.78</v>
      </c>
      <c r="AN118">
        <v>3.3</v>
      </c>
      <c r="AO118">
        <v>2.89</v>
      </c>
      <c r="AP118">
        <v>2.57</v>
      </c>
      <c r="AQ118">
        <v>2.33</v>
      </c>
      <c r="AR118">
        <v>2.19</v>
      </c>
      <c r="AS118">
        <v>2.16</v>
      </c>
      <c r="AT118">
        <v>2.2400000000000002</v>
      </c>
      <c r="AU118">
        <v>2.4300000000000002</v>
      </c>
      <c r="AV118">
        <v>2.75</v>
      </c>
      <c r="AW118">
        <v>3.21</v>
      </c>
      <c r="AX118">
        <v>3.8</v>
      </c>
      <c r="AY118">
        <v>4.53</v>
      </c>
      <c r="AZ118">
        <v>5.41</v>
      </c>
      <c r="BA118">
        <v>6.45</v>
      </c>
      <c r="BB118">
        <v>7.67</v>
      </c>
      <c r="BC118">
        <v>9.08</v>
      </c>
      <c r="BD118">
        <v>10.7</v>
      </c>
      <c r="BE118">
        <v>12.5</v>
      </c>
      <c r="BF118">
        <v>14.5</v>
      </c>
      <c r="BG118">
        <v>16.7</v>
      </c>
      <c r="BH118">
        <v>19</v>
      </c>
      <c r="BI118">
        <v>21.6</v>
      </c>
      <c r="BJ118">
        <v>24.2</v>
      </c>
      <c r="BK118">
        <v>27</v>
      </c>
      <c r="BL118">
        <v>30</v>
      </c>
      <c r="BM118">
        <v>33</v>
      </c>
      <c r="BN118">
        <v>36.200000000000003</v>
      </c>
      <c r="BO118">
        <v>39.4</v>
      </c>
      <c r="BP118">
        <v>42.7</v>
      </c>
      <c r="BQ118">
        <v>45.9</v>
      </c>
      <c r="BR118">
        <v>49</v>
      </c>
      <c r="BS118">
        <v>51.9</v>
      </c>
      <c r="BT118">
        <v>54.4</v>
      </c>
      <c r="BU118">
        <v>56.6</v>
      </c>
      <c r="BV118">
        <v>58.3</v>
      </c>
      <c r="BW118">
        <v>59.5</v>
      </c>
      <c r="BX118">
        <v>60.3</v>
      </c>
      <c r="BY118">
        <v>60.6</v>
      </c>
      <c r="BZ118">
        <v>60.5</v>
      </c>
      <c r="CA118">
        <v>60.1</v>
      </c>
      <c r="CB118">
        <v>59.3</v>
      </c>
      <c r="CC118">
        <v>58.1</v>
      </c>
      <c r="CD118">
        <v>56.6</v>
      </c>
      <c r="CE118">
        <v>54.8</v>
      </c>
      <c r="CF118">
        <v>52.7</v>
      </c>
      <c r="CG118">
        <v>50.3</v>
      </c>
      <c r="CH118">
        <v>47.7</v>
      </c>
      <c r="CI118">
        <v>44.7</v>
      </c>
      <c r="CJ118">
        <v>41.5</v>
      </c>
      <c r="CK118">
        <v>38</v>
      </c>
      <c r="CL118">
        <v>34.4</v>
      </c>
      <c r="CM118">
        <v>30.6</v>
      </c>
      <c r="CN118">
        <v>26.9</v>
      </c>
      <c r="CO118">
        <v>23.2</v>
      </c>
      <c r="CP118">
        <v>19.600000000000001</v>
      </c>
      <c r="CQ118">
        <v>16.3</v>
      </c>
      <c r="CR118">
        <v>13.3</v>
      </c>
      <c r="CS118">
        <v>10.8</v>
      </c>
      <c r="CT118">
        <v>8.75</v>
      </c>
      <c r="CU118">
        <v>7.21</v>
      </c>
      <c r="CV118">
        <v>6.14</v>
      </c>
      <c r="CW118">
        <v>5.49</v>
      </c>
      <c r="CX118">
        <v>5.22</v>
      </c>
      <c r="CY118">
        <v>5.26</v>
      </c>
      <c r="CZ118">
        <v>5.57</v>
      </c>
      <c r="DA118">
        <v>6.17</v>
      </c>
      <c r="DB118">
        <v>7.02</v>
      </c>
    </row>
    <row r="119" spans="1:106" x14ac:dyDescent="0.2">
      <c r="A119" s="59"/>
      <c r="B119" s="59"/>
      <c r="C119" t="s">
        <v>57</v>
      </c>
      <c r="D119">
        <v>44</v>
      </c>
      <c r="E119" t="s">
        <v>2</v>
      </c>
      <c r="F119">
        <v>-0.89</v>
      </c>
      <c r="G119">
        <v>-2.4900000000000002</v>
      </c>
      <c r="H119">
        <v>-3.95</v>
      </c>
      <c r="I119">
        <v>-5</v>
      </c>
      <c r="J119">
        <v>-5.5</v>
      </c>
      <c r="K119">
        <v>-5.41</v>
      </c>
      <c r="L119">
        <v>-4.83</v>
      </c>
      <c r="M119">
        <v>-3.89</v>
      </c>
      <c r="N119">
        <v>-2.74</v>
      </c>
      <c r="O119">
        <v>-1.5</v>
      </c>
      <c r="P119">
        <v>-0.26</v>
      </c>
      <c r="Q119">
        <v>0.91</v>
      </c>
      <c r="R119">
        <v>1.96</v>
      </c>
      <c r="S119">
        <v>2.89</v>
      </c>
      <c r="T119">
        <v>3.71</v>
      </c>
      <c r="U119">
        <v>4.41</v>
      </c>
      <c r="V119">
        <v>5.03</v>
      </c>
      <c r="W119">
        <v>5.57</v>
      </c>
      <c r="X119">
        <v>6.06</v>
      </c>
      <c r="Y119">
        <v>6.51</v>
      </c>
      <c r="Z119">
        <v>6.91</v>
      </c>
      <c r="AA119">
        <v>7.29</v>
      </c>
      <c r="AB119">
        <v>7.65</v>
      </c>
      <c r="AC119">
        <v>7.98</v>
      </c>
      <c r="AD119">
        <v>8.3000000000000007</v>
      </c>
      <c r="AE119">
        <v>8.6</v>
      </c>
      <c r="AF119">
        <v>8.9</v>
      </c>
      <c r="AG119">
        <v>9.1999999999999993</v>
      </c>
      <c r="AH119">
        <v>9.51</v>
      </c>
      <c r="AI119">
        <v>9.82</v>
      </c>
      <c r="AJ119">
        <v>10.1</v>
      </c>
      <c r="AK119">
        <v>10.5</v>
      </c>
      <c r="AL119">
        <v>10.8</v>
      </c>
      <c r="AM119">
        <v>11.1</v>
      </c>
      <c r="AN119">
        <v>11.4</v>
      </c>
      <c r="AO119">
        <v>11.8</v>
      </c>
      <c r="AP119">
        <v>12.1</v>
      </c>
      <c r="AQ119">
        <v>12.3</v>
      </c>
      <c r="AR119">
        <v>12.6</v>
      </c>
      <c r="AS119">
        <v>12.9</v>
      </c>
      <c r="AT119">
        <v>13.1</v>
      </c>
      <c r="AU119">
        <v>13.2</v>
      </c>
      <c r="AV119">
        <v>13.4</v>
      </c>
      <c r="AW119">
        <v>13.4</v>
      </c>
      <c r="AX119">
        <v>13.5</v>
      </c>
      <c r="AY119">
        <v>13.4</v>
      </c>
      <c r="AZ119">
        <v>13.2</v>
      </c>
      <c r="BA119">
        <v>12.9</v>
      </c>
      <c r="BB119">
        <v>12.4</v>
      </c>
      <c r="BC119">
        <v>11.6</v>
      </c>
      <c r="BD119">
        <v>10.5</v>
      </c>
      <c r="BE119">
        <v>9.06</v>
      </c>
      <c r="BF119">
        <v>7.08</v>
      </c>
      <c r="BG119">
        <v>4.53</v>
      </c>
      <c r="BH119">
        <v>1.39</v>
      </c>
      <c r="BI119">
        <v>-2.2999999999999998</v>
      </c>
      <c r="BJ119">
        <v>-6.41</v>
      </c>
      <c r="BK119">
        <v>-10.7</v>
      </c>
      <c r="BL119">
        <v>-14.8</v>
      </c>
      <c r="BM119">
        <v>-18.399999999999999</v>
      </c>
      <c r="BN119">
        <v>-21.2</v>
      </c>
      <c r="BO119">
        <v>-22.9</v>
      </c>
      <c r="BP119">
        <v>-23.5</v>
      </c>
      <c r="BQ119">
        <v>-23.1</v>
      </c>
      <c r="BR119">
        <v>-21.8</v>
      </c>
      <c r="BS119">
        <v>-20</v>
      </c>
      <c r="BT119">
        <v>-17.8</v>
      </c>
      <c r="BU119">
        <v>-15.5</v>
      </c>
      <c r="BV119">
        <v>-13.1</v>
      </c>
      <c r="BW119">
        <v>-10.9</v>
      </c>
      <c r="BX119">
        <v>-8.91</v>
      </c>
      <c r="BY119">
        <v>-7.09</v>
      </c>
      <c r="BZ119">
        <v>-5.45</v>
      </c>
      <c r="CA119">
        <v>-3.99</v>
      </c>
      <c r="CB119">
        <v>-2.66</v>
      </c>
      <c r="CC119">
        <v>-1.45</v>
      </c>
      <c r="CD119">
        <v>-0.35</v>
      </c>
      <c r="CE119">
        <v>0.63</v>
      </c>
      <c r="CF119">
        <v>1.49</v>
      </c>
      <c r="CG119">
        <v>2.2000000000000002</v>
      </c>
      <c r="CH119">
        <v>2.76</v>
      </c>
      <c r="CI119">
        <v>3.15</v>
      </c>
      <c r="CJ119">
        <v>3.36</v>
      </c>
      <c r="CK119">
        <v>3.4</v>
      </c>
      <c r="CL119">
        <v>3.27</v>
      </c>
      <c r="CM119">
        <v>3.01</v>
      </c>
      <c r="CN119">
        <v>2.67</v>
      </c>
      <c r="CO119">
        <v>2.31</v>
      </c>
      <c r="CP119">
        <v>1.98</v>
      </c>
      <c r="CQ119">
        <v>1.76</v>
      </c>
      <c r="CR119">
        <v>1.68</v>
      </c>
      <c r="CS119">
        <v>1.76</v>
      </c>
      <c r="CT119">
        <v>1.97</v>
      </c>
      <c r="CU119">
        <v>2.25</v>
      </c>
      <c r="CV119">
        <v>2.5099999999999998</v>
      </c>
      <c r="CW119">
        <v>2.65</v>
      </c>
      <c r="CX119">
        <v>2.57</v>
      </c>
      <c r="CY119">
        <v>2.1800000000000002</v>
      </c>
      <c r="CZ119">
        <v>1.43</v>
      </c>
      <c r="DA119">
        <v>0.34</v>
      </c>
      <c r="DB119">
        <v>-1.01</v>
      </c>
    </row>
    <row r="120" spans="1:106" x14ac:dyDescent="0.2">
      <c r="A120" s="59"/>
      <c r="B120" s="59"/>
      <c r="C120" t="s">
        <v>58</v>
      </c>
      <c r="D120">
        <v>44</v>
      </c>
      <c r="E120" t="s">
        <v>2</v>
      </c>
      <c r="F120">
        <v>1.56</v>
      </c>
      <c r="G120">
        <v>1.84</v>
      </c>
      <c r="H120">
        <v>2.16</v>
      </c>
      <c r="I120">
        <v>2.54</v>
      </c>
      <c r="J120">
        <v>2.94</v>
      </c>
      <c r="K120">
        <v>3.38</v>
      </c>
      <c r="L120">
        <v>3.82</v>
      </c>
      <c r="M120">
        <v>4.2699999999999996</v>
      </c>
      <c r="N120">
        <v>4.7</v>
      </c>
      <c r="O120">
        <v>5.09</v>
      </c>
      <c r="P120">
        <v>5.44</v>
      </c>
      <c r="Q120">
        <v>5.71</v>
      </c>
      <c r="R120">
        <v>5.91</v>
      </c>
      <c r="S120">
        <v>6.02</v>
      </c>
      <c r="T120">
        <v>6.04</v>
      </c>
      <c r="U120">
        <v>5.98</v>
      </c>
      <c r="V120">
        <v>5.84</v>
      </c>
      <c r="W120">
        <v>5.63</v>
      </c>
      <c r="X120">
        <v>5.37</v>
      </c>
      <c r="Y120">
        <v>5.0599999999999996</v>
      </c>
      <c r="Z120">
        <v>4.72</v>
      </c>
      <c r="AA120">
        <v>4.3499999999999996</v>
      </c>
      <c r="AB120">
        <v>3.97</v>
      </c>
      <c r="AC120">
        <v>3.57</v>
      </c>
      <c r="AD120">
        <v>3.17</v>
      </c>
      <c r="AE120">
        <v>2.77</v>
      </c>
      <c r="AF120">
        <v>2.37</v>
      </c>
      <c r="AG120">
        <v>1.98</v>
      </c>
      <c r="AH120">
        <v>1.6</v>
      </c>
      <c r="AI120">
        <v>1.23</v>
      </c>
      <c r="AJ120">
        <v>0.89</v>
      </c>
      <c r="AK120">
        <v>0.56999999999999995</v>
      </c>
      <c r="AL120">
        <v>0.28999999999999998</v>
      </c>
      <c r="AM120">
        <v>3.9E-2</v>
      </c>
      <c r="AN120">
        <v>-0.18</v>
      </c>
      <c r="AO120">
        <v>-0.36</v>
      </c>
      <c r="AP120">
        <v>-0.51</v>
      </c>
      <c r="AQ120">
        <v>-0.63</v>
      </c>
      <c r="AR120">
        <v>-0.72</v>
      </c>
      <c r="AS120">
        <v>-0.78</v>
      </c>
      <c r="AT120">
        <v>-0.81</v>
      </c>
      <c r="AU120">
        <v>-0.83</v>
      </c>
      <c r="AV120">
        <v>-0.84</v>
      </c>
      <c r="AW120">
        <v>-0.84</v>
      </c>
      <c r="AX120">
        <v>-0.85</v>
      </c>
      <c r="AY120">
        <v>-0.88</v>
      </c>
      <c r="AZ120">
        <v>-0.94</v>
      </c>
      <c r="BA120">
        <v>-1.02</v>
      </c>
      <c r="BB120">
        <v>-1.1499999999999999</v>
      </c>
      <c r="BC120">
        <v>-1.32</v>
      </c>
      <c r="BD120">
        <v>-1.53</v>
      </c>
      <c r="BE120">
        <v>-1.79</v>
      </c>
      <c r="BF120">
        <v>-2.1</v>
      </c>
      <c r="BG120">
        <v>-2.4500000000000002</v>
      </c>
      <c r="BH120">
        <v>-2.85</v>
      </c>
      <c r="BI120">
        <v>-3.27</v>
      </c>
      <c r="BJ120">
        <v>-3.72</v>
      </c>
      <c r="BK120">
        <v>-4.17</v>
      </c>
      <c r="BL120">
        <v>-4.6100000000000003</v>
      </c>
      <c r="BM120">
        <v>-5.01</v>
      </c>
      <c r="BN120">
        <v>-5.36</v>
      </c>
      <c r="BO120">
        <v>-5.65</v>
      </c>
      <c r="BP120">
        <v>-5.86</v>
      </c>
      <c r="BQ120">
        <v>-5.99</v>
      </c>
      <c r="BR120">
        <v>-6.03</v>
      </c>
      <c r="BS120">
        <v>-5.99</v>
      </c>
      <c r="BT120">
        <v>-5.87</v>
      </c>
      <c r="BU120">
        <v>-5.68</v>
      </c>
      <c r="BV120">
        <v>-5.43</v>
      </c>
      <c r="BW120">
        <v>-5.12</v>
      </c>
      <c r="BX120">
        <v>-4.78</v>
      </c>
      <c r="BY120">
        <v>-4.4000000000000004</v>
      </c>
      <c r="BZ120">
        <v>-4</v>
      </c>
      <c r="CA120">
        <v>-3.58</v>
      </c>
      <c r="CB120">
        <v>-3.15</v>
      </c>
      <c r="CC120">
        <v>-2.73</v>
      </c>
      <c r="CD120">
        <v>-2.31</v>
      </c>
      <c r="CE120">
        <v>-1.9</v>
      </c>
      <c r="CF120">
        <v>-1.51</v>
      </c>
      <c r="CG120">
        <v>-1.1399999999999999</v>
      </c>
      <c r="CH120">
        <v>-0.79</v>
      </c>
      <c r="CI120">
        <v>-0.47</v>
      </c>
      <c r="CJ120">
        <v>-0.18</v>
      </c>
      <c r="CK120">
        <v>7.0999999999999994E-2</v>
      </c>
      <c r="CL120">
        <v>0.28999999999999998</v>
      </c>
      <c r="CM120">
        <v>0.47</v>
      </c>
      <c r="CN120">
        <v>0.61</v>
      </c>
      <c r="CO120">
        <v>0.72</v>
      </c>
      <c r="CP120">
        <v>0.8</v>
      </c>
      <c r="CQ120">
        <v>0.85</v>
      </c>
      <c r="CR120">
        <v>0.88</v>
      </c>
      <c r="CS120">
        <v>0.9</v>
      </c>
      <c r="CT120">
        <v>0.91</v>
      </c>
      <c r="CU120">
        <v>0.92</v>
      </c>
      <c r="CV120">
        <v>0.93</v>
      </c>
      <c r="CW120">
        <v>0.96</v>
      </c>
      <c r="CX120">
        <v>1.01</v>
      </c>
      <c r="CY120">
        <v>1.1000000000000001</v>
      </c>
      <c r="CZ120">
        <v>1.23</v>
      </c>
      <c r="DA120">
        <v>1.4</v>
      </c>
      <c r="DB120">
        <v>1.63</v>
      </c>
    </row>
    <row r="121" spans="1:106" x14ac:dyDescent="0.2">
      <c r="A121" s="59"/>
      <c r="B121" s="59"/>
      <c r="C121" t="s">
        <v>59</v>
      </c>
      <c r="D121">
        <v>44</v>
      </c>
      <c r="E121" t="s">
        <v>2</v>
      </c>
      <c r="F121">
        <v>-0.97</v>
      </c>
      <c r="G121">
        <v>-0.4</v>
      </c>
      <c r="H121">
        <v>0.26</v>
      </c>
      <c r="I121">
        <v>1</v>
      </c>
      <c r="J121">
        <v>1.8</v>
      </c>
      <c r="K121">
        <v>2.64</v>
      </c>
      <c r="L121">
        <v>3.5</v>
      </c>
      <c r="M121">
        <v>4.3600000000000003</v>
      </c>
      <c r="N121">
        <v>5.19</v>
      </c>
      <c r="O121">
        <v>5.97</v>
      </c>
      <c r="P121">
        <v>6.67</v>
      </c>
      <c r="Q121">
        <v>7.25</v>
      </c>
      <c r="R121">
        <v>7.71</v>
      </c>
      <c r="S121">
        <v>8.0299999999999994</v>
      </c>
      <c r="T121">
        <v>8.2100000000000009</v>
      </c>
      <c r="U121">
        <v>8.27</v>
      </c>
      <c r="V121">
        <v>8.2100000000000009</v>
      </c>
      <c r="W121">
        <v>8.0500000000000007</v>
      </c>
      <c r="X121">
        <v>7.83</v>
      </c>
      <c r="Y121">
        <v>7.54</v>
      </c>
      <c r="Z121">
        <v>7.22</v>
      </c>
      <c r="AA121">
        <v>6.88</v>
      </c>
      <c r="AB121">
        <v>6.52</v>
      </c>
      <c r="AC121">
        <v>6.16</v>
      </c>
      <c r="AD121">
        <v>5.81</v>
      </c>
      <c r="AE121">
        <v>5.46</v>
      </c>
      <c r="AF121">
        <v>5.13</v>
      </c>
      <c r="AG121">
        <v>4.8</v>
      </c>
      <c r="AH121">
        <v>4.4800000000000004</v>
      </c>
      <c r="AI121">
        <v>4.18</v>
      </c>
      <c r="AJ121">
        <v>3.89</v>
      </c>
      <c r="AK121">
        <v>3.62</v>
      </c>
      <c r="AL121">
        <v>3.37</v>
      </c>
      <c r="AM121">
        <v>3.14</v>
      </c>
      <c r="AN121">
        <v>2.94</v>
      </c>
      <c r="AO121">
        <v>2.76</v>
      </c>
      <c r="AP121">
        <v>2.6</v>
      </c>
      <c r="AQ121">
        <v>2.46</v>
      </c>
      <c r="AR121">
        <v>2.34</v>
      </c>
      <c r="AS121">
        <v>2.23</v>
      </c>
      <c r="AT121">
        <v>2.14</v>
      </c>
      <c r="AU121">
        <v>2.0499999999999998</v>
      </c>
      <c r="AV121">
        <v>1.96</v>
      </c>
      <c r="AW121">
        <v>1.86</v>
      </c>
      <c r="AX121">
        <v>1.75</v>
      </c>
      <c r="AY121">
        <v>1.6</v>
      </c>
      <c r="AZ121">
        <v>1.42</v>
      </c>
      <c r="BA121">
        <v>1.2</v>
      </c>
      <c r="BB121">
        <v>0.93</v>
      </c>
      <c r="BC121">
        <v>0.6</v>
      </c>
      <c r="BD121">
        <v>0.22</v>
      </c>
      <c r="BE121">
        <v>-0.22</v>
      </c>
      <c r="BF121">
        <v>-0.72</v>
      </c>
      <c r="BG121">
        <v>-1.29</v>
      </c>
      <c r="BH121">
        <v>-1.92</v>
      </c>
      <c r="BI121">
        <v>-2.6</v>
      </c>
      <c r="BJ121">
        <v>-3.33</v>
      </c>
      <c r="BK121">
        <v>-4.08</v>
      </c>
      <c r="BL121">
        <v>-4.82</v>
      </c>
      <c r="BM121">
        <v>-5.53</v>
      </c>
      <c r="BN121">
        <v>-6.16</v>
      </c>
      <c r="BO121">
        <v>-6.68</v>
      </c>
      <c r="BP121">
        <v>-7.07</v>
      </c>
      <c r="BQ121">
        <v>-7.31</v>
      </c>
      <c r="BR121">
        <v>-7.39</v>
      </c>
      <c r="BS121">
        <v>-7.31</v>
      </c>
      <c r="BT121">
        <v>-7.08</v>
      </c>
      <c r="BU121">
        <v>-6.72</v>
      </c>
      <c r="BV121">
        <v>-6.25</v>
      </c>
      <c r="BW121">
        <v>-5.69</v>
      </c>
      <c r="BX121">
        <v>-5.08</v>
      </c>
      <c r="BY121">
        <v>-4.43</v>
      </c>
      <c r="BZ121">
        <v>-3.77</v>
      </c>
      <c r="CA121">
        <v>-3.11</v>
      </c>
      <c r="CB121">
        <v>-2.48</v>
      </c>
      <c r="CC121">
        <v>-1.88</v>
      </c>
      <c r="CD121">
        <v>-1.34</v>
      </c>
      <c r="CE121">
        <v>-0.85</v>
      </c>
      <c r="CF121">
        <v>-0.41</v>
      </c>
      <c r="CG121">
        <v>-4.7E-2</v>
      </c>
      <c r="CH121">
        <v>0.26</v>
      </c>
      <c r="CI121">
        <v>0.49</v>
      </c>
      <c r="CJ121">
        <v>0.66</v>
      </c>
      <c r="CK121">
        <v>0.76</v>
      </c>
      <c r="CL121">
        <v>0.79</v>
      </c>
      <c r="CM121">
        <v>0.76</v>
      </c>
      <c r="CN121">
        <v>0.68</v>
      </c>
      <c r="CO121">
        <v>0.53</v>
      </c>
      <c r="CP121">
        <v>0.33</v>
      </c>
      <c r="CQ121">
        <v>7.9000000000000001E-2</v>
      </c>
      <c r="CR121">
        <v>-0.21</v>
      </c>
      <c r="CS121">
        <v>-0.51</v>
      </c>
      <c r="CT121">
        <v>-0.83</v>
      </c>
      <c r="CU121">
        <v>-1.1299999999999999</v>
      </c>
      <c r="CV121">
        <v>-1.37</v>
      </c>
      <c r="CW121">
        <v>-1.53</v>
      </c>
      <c r="CX121">
        <v>-1.57</v>
      </c>
      <c r="CY121">
        <v>-1.48</v>
      </c>
      <c r="CZ121">
        <v>-1.25</v>
      </c>
      <c r="DA121">
        <v>-0.9</v>
      </c>
      <c r="DB121">
        <v>-0.44</v>
      </c>
    </row>
    <row r="122" spans="1:106" x14ac:dyDescent="0.2">
      <c r="A122" s="59"/>
      <c r="B122" s="59"/>
      <c r="C122" t="s">
        <v>60</v>
      </c>
      <c r="D122">
        <v>44</v>
      </c>
      <c r="E122" t="s">
        <v>2</v>
      </c>
      <c r="F122">
        <v>-0.03</v>
      </c>
      <c r="G122">
        <v>-0.16</v>
      </c>
      <c r="H122">
        <v>-0.23</v>
      </c>
      <c r="I122">
        <v>-0.24</v>
      </c>
      <c r="J122">
        <v>-0.19</v>
      </c>
      <c r="K122">
        <v>-9.7000000000000003E-2</v>
      </c>
      <c r="L122">
        <v>4.7E-2</v>
      </c>
      <c r="M122">
        <v>0.25</v>
      </c>
      <c r="N122">
        <v>0.49</v>
      </c>
      <c r="O122">
        <v>0.71</v>
      </c>
      <c r="P122">
        <v>0.86</v>
      </c>
      <c r="Q122">
        <v>0.91</v>
      </c>
      <c r="R122">
        <v>0.86</v>
      </c>
      <c r="S122">
        <v>0.74</v>
      </c>
      <c r="T122">
        <v>0.59</v>
      </c>
      <c r="U122">
        <v>0.48</v>
      </c>
      <c r="V122">
        <v>0.44</v>
      </c>
      <c r="W122">
        <v>0.48</v>
      </c>
      <c r="X122">
        <v>0.59</v>
      </c>
      <c r="Y122">
        <v>0.73</v>
      </c>
      <c r="Z122">
        <v>0.89</v>
      </c>
      <c r="AA122">
        <v>1.02</v>
      </c>
      <c r="AB122">
        <v>1.1200000000000001</v>
      </c>
      <c r="AC122">
        <v>1.18</v>
      </c>
      <c r="AD122">
        <v>1.2</v>
      </c>
      <c r="AE122">
        <v>1.19</v>
      </c>
      <c r="AF122">
        <v>1.17</v>
      </c>
      <c r="AG122">
        <v>1.1499999999999999</v>
      </c>
      <c r="AH122">
        <v>1.1399999999999999</v>
      </c>
      <c r="AI122">
        <v>1.1299999999999999</v>
      </c>
      <c r="AJ122">
        <v>1.1399999999999999</v>
      </c>
      <c r="AK122">
        <v>1.1499999999999999</v>
      </c>
      <c r="AL122">
        <v>1.18</v>
      </c>
      <c r="AM122">
        <v>1.21</v>
      </c>
      <c r="AN122">
        <v>1.25</v>
      </c>
      <c r="AO122">
        <v>1.3</v>
      </c>
      <c r="AP122">
        <v>1.34</v>
      </c>
      <c r="AQ122">
        <v>1.38</v>
      </c>
      <c r="AR122">
        <v>1.41</v>
      </c>
      <c r="AS122">
        <v>1.43</v>
      </c>
      <c r="AT122">
        <v>1.43</v>
      </c>
      <c r="AU122">
        <v>1.4</v>
      </c>
      <c r="AV122">
        <v>1.35</v>
      </c>
      <c r="AW122">
        <v>1.27</v>
      </c>
      <c r="AX122">
        <v>1.1599999999999999</v>
      </c>
      <c r="AY122">
        <v>1.03</v>
      </c>
      <c r="AZ122">
        <v>0.87</v>
      </c>
      <c r="BA122">
        <v>0.69</v>
      </c>
      <c r="BB122">
        <v>0.49</v>
      </c>
      <c r="BC122">
        <v>0.27</v>
      </c>
      <c r="BD122">
        <v>4.7E-2</v>
      </c>
      <c r="BE122">
        <v>-0.17</v>
      </c>
      <c r="BF122">
        <v>-0.37</v>
      </c>
      <c r="BG122">
        <v>-0.53</v>
      </c>
      <c r="BH122">
        <v>-0.6</v>
      </c>
      <c r="BI122">
        <v>-0.56999999999999995</v>
      </c>
      <c r="BJ122">
        <v>-0.39</v>
      </c>
      <c r="BK122">
        <v>-4.5999999999999999E-2</v>
      </c>
      <c r="BL122">
        <v>0.44</v>
      </c>
      <c r="BM122">
        <v>1.01</v>
      </c>
      <c r="BN122">
        <v>1.58</v>
      </c>
      <c r="BO122">
        <v>2.04</v>
      </c>
      <c r="BP122">
        <v>2.27</v>
      </c>
      <c r="BQ122">
        <v>2.2000000000000002</v>
      </c>
      <c r="BR122">
        <v>1.82</v>
      </c>
      <c r="BS122">
        <v>1.1599999999999999</v>
      </c>
      <c r="BT122">
        <v>0.31</v>
      </c>
      <c r="BU122">
        <v>-0.64</v>
      </c>
      <c r="BV122">
        <v>-1.56</v>
      </c>
      <c r="BW122">
        <v>-2.36</v>
      </c>
      <c r="BX122">
        <v>-2.99</v>
      </c>
      <c r="BY122">
        <v>-3.41</v>
      </c>
      <c r="BZ122">
        <v>-3.62</v>
      </c>
      <c r="CA122">
        <v>-3.62</v>
      </c>
      <c r="CB122">
        <v>-3.43</v>
      </c>
      <c r="CC122">
        <v>-3.08</v>
      </c>
      <c r="CD122">
        <v>-2.58</v>
      </c>
      <c r="CE122">
        <v>-1.98</v>
      </c>
      <c r="CF122">
        <v>-1.33</v>
      </c>
      <c r="CG122">
        <v>-0.65</v>
      </c>
      <c r="CH122">
        <v>-1.2E-2</v>
      </c>
      <c r="CI122">
        <v>0.56000000000000005</v>
      </c>
      <c r="CJ122">
        <v>1</v>
      </c>
      <c r="CK122">
        <v>1.28</v>
      </c>
      <c r="CL122">
        <v>1.38</v>
      </c>
      <c r="CM122">
        <v>1.29</v>
      </c>
      <c r="CN122">
        <v>1.05</v>
      </c>
      <c r="CO122">
        <v>0.71</v>
      </c>
      <c r="CP122">
        <v>0.33</v>
      </c>
      <c r="CQ122">
        <v>-5.4999999999999997E-3</v>
      </c>
      <c r="CR122">
        <v>-0.25</v>
      </c>
      <c r="CS122">
        <v>-0.35</v>
      </c>
      <c r="CT122">
        <v>-0.33</v>
      </c>
      <c r="CU122">
        <v>-0.2</v>
      </c>
      <c r="CV122">
        <v>-3.4000000000000002E-2</v>
      </c>
      <c r="CW122">
        <v>0.11</v>
      </c>
      <c r="CX122">
        <v>0.19</v>
      </c>
      <c r="CY122">
        <v>0.18</v>
      </c>
      <c r="CZ122">
        <v>0.1</v>
      </c>
      <c r="DA122">
        <v>-2.1000000000000001E-2</v>
      </c>
      <c r="DB122">
        <v>-0.16</v>
      </c>
    </row>
    <row r="123" spans="1:106" x14ac:dyDescent="0.2">
      <c r="A123" s="59"/>
      <c r="B123" s="59"/>
      <c r="C123" t="s">
        <v>61</v>
      </c>
      <c r="D123">
        <v>44</v>
      </c>
      <c r="E123" t="s">
        <v>2</v>
      </c>
      <c r="F123">
        <v>5.0599999999999996</v>
      </c>
      <c r="G123">
        <v>5</v>
      </c>
      <c r="H123">
        <v>4.88</v>
      </c>
      <c r="I123">
        <v>4.7</v>
      </c>
      <c r="J123">
        <v>4.4800000000000004</v>
      </c>
      <c r="K123">
        <v>4.24</v>
      </c>
      <c r="L123">
        <v>3.99</v>
      </c>
      <c r="M123">
        <v>3.75</v>
      </c>
      <c r="N123">
        <v>3.52</v>
      </c>
      <c r="O123">
        <v>3.32</v>
      </c>
      <c r="P123">
        <v>3.16</v>
      </c>
      <c r="Q123">
        <v>3.04</v>
      </c>
      <c r="R123">
        <v>2.97</v>
      </c>
      <c r="S123">
        <v>2.93</v>
      </c>
      <c r="T123">
        <v>2.92</v>
      </c>
      <c r="U123">
        <v>2.94</v>
      </c>
      <c r="V123">
        <v>2.98</v>
      </c>
      <c r="W123">
        <v>3.03</v>
      </c>
      <c r="X123">
        <v>3.09</v>
      </c>
      <c r="Y123">
        <v>3.13</v>
      </c>
      <c r="Z123">
        <v>3.16</v>
      </c>
      <c r="AA123">
        <v>3.18</v>
      </c>
      <c r="AB123">
        <v>3.18</v>
      </c>
      <c r="AC123">
        <v>3.15</v>
      </c>
      <c r="AD123">
        <v>3.09</v>
      </c>
      <c r="AE123">
        <v>3.01</v>
      </c>
      <c r="AF123">
        <v>2.89</v>
      </c>
      <c r="AG123">
        <v>2.74</v>
      </c>
      <c r="AH123">
        <v>2.56</v>
      </c>
      <c r="AI123">
        <v>2.35</v>
      </c>
      <c r="AJ123">
        <v>2.1</v>
      </c>
      <c r="AK123">
        <v>1.82</v>
      </c>
      <c r="AL123">
        <v>1.52</v>
      </c>
      <c r="AM123">
        <v>1.18</v>
      </c>
      <c r="AN123">
        <v>0.81</v>
      </c>
      <c r="AO123">
        <v>0.41</v>
      </c>
      <c r="AP123">
        <v>-1.2999999999999999E-2</v>
      </c>
      <c r="AQ123">
        <v>-0.46</v>
      </c>
      <c r="AR123">
        <v>-0.93</v>
      </c>
      <c r="AS123">
        <v>-1.41</v>
      </c>
      <c r="AT123">
        <v>-1.88</v>
      </c>
      <c r="AU123">
        <v>-2.35</v>
      </c>
      <c r="AV123">
        <v>-2.8</v>
      </c>
      <c r="AW123">
        <v>-3.22</v>
      </c>
      <c r="AX123">
        <v>-3.6</v>
      </c>
      <c r="AY123">
        <v>-3.93</v>
      </c>
      <c r="AZ123">
        <v>-4.21</v>
      </c>
      <c r="BA123">
        <v>-4.42</v>
      </c>
      <c r="BB123">
        <v>-4.58</v>
      </c>
      <c r="BC123">
        <v>-4.67</v>
      </c>
      <c r="BD123">
        <v>-4.7</v>
      </c>
      <c r="BE123">
        <v>-4.66</v>
      </c>
      <c r="BF123">
        <v>-4.5599999999999996</v>
      </c>
      <c r="BG123">
        <v>-4.42</v>
      </c>
      <c r="BH123">
        <v>-4.2300000000000004</v>
      </c>
      <c r="BI123">
        <v>-4.01</v>
      </c>
      <c r="BJ123">
        <v>-3.79</v>
      </c>
      <c r="BK123">
        <v>-3.56</v>
      </c>
      <c r="BL123">
        <v>-3.35</v>
      </c>
      <c r="BM123">
        <v>-3.16</v>
      </c>
      <c r="BN123">
        <v>-3.01</v>
      </c>
      <c r="BO123">
        <v>-2.89</v>
      </c>
      <c r="BP123">
        <v>-2.81</v>
      </c>
      <c r="BQ123">
        <v>-2.78</v>
      </c>
      <c r="BR123">
        <v>-2.77</v>
      </c>
      <c r="BS123">
        <v>-2.79</v>
      </c>
      <c r="BT123">
        <v>-2.83</v>
      </c>
      <c r="BU123">
        <v>-2.89</v>
      </c>
      <c r="BV123">
        <v>-2.94</v>
      </c>
      <c r="BW123">
        <v>-2.99</v>
      </c>
      <c r="BX123">
        <v>-3.03</v>
      </c>
      <c r="BY123">
        <v>-3.06</v>
      </c>
      <c r="BZ123">
        <v>-3.06</v>
      </c>
      <c r="CA123">
        <v>-3.04</v>
      </c>
      <c r="CB123">
        <v>-2.99</v>
      </c>
      <c r="CC123">
        <v>-2.91</v>
      </c>
      <c r="CD123">
        <v>-2.8</v>
      </c>
      <c r="CE123">
        <v>-2.65</v>
      </c>
      <c r="CF123">
        <v>-2.48</v>
      </c>
      <c r="CG123">
        <v>-2.27</v>
      </c>
      <c r="CH123">
        <v>-2.02</v>
      </c>
      <c r="CI123">
        <v>-1.74</v>
      </c>
      <c r="CJ123">
        <v>-1.43</v>
      </c>
      <c r="CK123">
        <v>-1.0900000000000001</v>
      </c>
      <c r="CL123">
        <v>-0.72</v>
      </c>
      <c r="CM123">
        <v>-0.32</v>
      </c>
      <c r="CN123">
        <v>9.6000000000000002E-2</v>
      </c>
      <c r="CO123">
        <v>0.53</v>
      </c>
      <c r="CP123">
        <v>0.99</v>
      </c>
      <c r="CQ123">
        <v>1.44</v>
      </c>
      <c r="CR123">
        <v>1.9</v>
      </c>
      <c r="CS123">
        <v>2.35</v>
      </c>
      <c r="CT123">
        <v>2.78</v>
      </c>
      <c r="CU123">
        <v>3.18</v>
      </c>
      <c r="CV123">
        <v>3.54</v>
      </c>
      <c r="CW123">
        <v>3.86</v>
      </c>
      <c r="CX123">
        <v>4.12</v>
      </c>
      <c r="CY123">
        <v>4.32</v>
      </c>
      <c r="CZ123">
        <v>4.45</v>
      </c>
      <c r="DA123">
        <v>4.5199999999999996</v>
      </c>
      <c r="DB123">
        <v>4.5199999999999996</v>
      </c>
    </row>
    <row r="124" spans="1:106" x14ac:dyDescent="0.2">
      <c r="A124" s="59"/>
      <c r="B124" s="59"/>
      <c r="C124" t="s">
        <v>62</v>
      </c>
      <c r="D124">
        <v>44</v>
      </c>
      <c r="E124" t="s">
        <v>2</v>
      </c>
      <c r="F124">
        <v>-13.4</v>
      </c>
      <c r="G124">
        <v>-11.5</v>
      </c>
      <c r="H124">
        <v>-9.67</v>
      </c>
      <c r="I124">
        <v>-8.02</v>
      </c>
      <c r="J124">
        <v>-6.53</v>
      </c>
      <c r="K124">
        <v>-5.17</v>
      </c>
      <c r="L124">
        <v>-3.9</v>
      </c>
      <c r="M124">
        <v>-2.66</v>
      </c>
      <c r="N124">
        <v>-1.47</v>
      </c>
      <c r="O124">
        <v>-0.45</v>
      </c>
      <c r="P124">
        <v>0.27</v>
      </c>
      <c r="Q124">
        <v>0.64</v>
      </c>
      <c r="R124">
        <v>0.68</v>
      </c>
      <c r="S124">
        <v>0.45</v>
      </c>
      <c r="T124">
        <v>0.09</v>
      </c>
      <c r="U124">
        <v>-0.25</v>
      </c>
      <c r="V124">
        <v>-0.44</v>
      </c>
      <c r="W124">
        <v>-0.44</v>
      </c>
      <c r="X124">
        <v>-0.24</v>
      </c>
      <c r="Y124">
        <v>0.13</v>
      </c>
      <c r="Z124">
        <v>0.61</v>
      </c>
      <c r="AA124">
        <v>1.1200000000000001</v>
      </c>
      <c r="AB124">
        <v>1.61</v>
      </c>
      <c r="AC124">
        <v>2.04</v>
      </c>
      <c r="AD124">
        <v>2.4</v>
      </c>
      <c r="AE124">
        <v>2.71</v>
      </c>
      <c r="AF124">
        <v>2.98</v>
      </c>
      <c r="AG124">
        <v>3.21</v>
      </c>
      <c r="AH124">
        <v>3.41</v>
      </c>
      <c r="AI124">
        <v>3.59</v>
      </c>
      <c r="AJ124">
        <v>3.74</v>
      </c>
      <c r="AK124">
        <v>3.88</v>
      </c>
      <c r="AL124">
        <v>4.01</v>
      </c>
      <c r="AM124">
        <v>4.13</v>
      </c>
      <c r="AN124">
        <v>4.24</v>
      </c>
      <c r="AO124">
        <v>4.32</v>
      </c>
      <c r="AP124">
        <v>4.3899999999999997</v>
      </c>
      <c r="AQ124">
        <v>4.42</v>
      </c>
      <c r="AR124">
        <v>4.4000000000000004</v>
      </c>
      <c r="AS124">
        <v>4.33</v>
      </c>
      <c r="AT124">
        <v>4.22</v>
      </c>
      <c r="AU124">
        <v>4.0599999999999996</v>
      </c>
      <c r="AV124">
        <v>3.86</v>
      </c>
      <c r="AW124">
        <v>3.64</v>
      </c>
      <c r="AX124">
        <v>3.39</v>
      </c>
      <c r="AY124">
        <v>3.12</v>
      </c>
      <c r="AZ124">
        <v>2.82</v>
      </c>
      <c r="BA124">
        <v>2.4700000000000002</v>
      </c>
      <c r="BB124">
        <v>2.0699999999999998</v>
      </c>
      <c r="BC124">
        <v>1.63</v>
      </c>
      <c r="BD124">
        <v>1.1399999999999999</v>
      </c>
      <c r="BE124">
        <v>0.63</v>
      </c>
      <c r="BF124">
        <v>0.13</v>
      </c>
      <c r="BG124">
        <v>-0.28000000000000003</v>
      </c>
      <c r="BH124">
        <v>-0.56000000000000005</v>
      </c>
      <c r="BI124">
        <v>-0.65</v>
      </c>
      <c r="BJ124">
        <v>-0.5</v>
      </c>
      <c r="BK124">
        <v>-0.12</v>
      </c>
      <c r="BL124">
        <v>0.44</v>
      </c>
      <c r="BM124">
        <v>1.08</v>
      </c>
      <c r="BN124">
        <v>1.68</v>
      </c>
      <c r="BO124">
        <v>2.1</v>
      </c>
      <c r="BP124">
        <v>2.2599999999999998</v>
      </c>
      <c r="BQ124">
        <v>2.11</v>
      </c>
      <c r="BR124">
        <v>1.65</v>
      </c>
      <c r="BS124">
        <v>0.96</v>
      </c>
      <c r="BT124">
        <v>0.11</v>
      </c>
      <c r="BU124">
        <v>-0.77</v>
      </c>
      <c r="BV124">
        <v>-1.6</v>
      </c>
      <c r="BW124">
        <v>-2.31</v>
      </c>
      <c r="BX124">
        <v>-2.84</v>
      </c>
      <c r="BY124">
        <v>-3.18</v>
      </c>
      <c r="BZ124">
        <v>-3.34</v>
      </c>
      <c r="CA124">
        <v>-3.33</v>
      </c>
      <c r="CB124">
        <v>-3.17</v>
      </c>
      <c r="CC124">
        <v>-2.88</v>
      </c>
      <c r="CD124">
        <v>-2.48</v>
      </c>
      <c r="CE124">
        <v>-1.99</v>
      </c>
      <c r="CF124">
        <v>-1.45</v>
      </c>
      <c r="CG124">
        <v>-0.89</v>
      </c>
      <c r="CH124">
        <v>-0.34</v>
      </c>
      <c r="CI124">
        <v>0.17</v>
      </c>
      <c r="CJ124">
        <v>0.56999999999999995</v>
      </c>
      <c r="CK124">
        <v>0.81</v>
      </c>
      <c r="CL124">
        <v>0.81</v>
      </c>
      <c r="CM124">
        <v>0.52</v>
      </c>
      <c r="CN124">
        <v>-0.14000000000000001</v>
      </c>
      <c r="CO124">
        <v>-1.18</v>
      </c>
      <c r="CP124">
        <v>-2.65</v>
      </c>
      <c r="CQ124">
        <v>-4.51</v>
      </c>
      <c r="CR124">
        <v>-6.71</v>
      </c>
      <c r="CS124">
        <v>-9.15</v>
      </c>
      <c r="CT124">
        <v>-11.6</v>
      </c>
      <c r="CU124">
        <v>-13.9</v>
      </c>
      <c r="CV124">
        <v>-15.7</v>
      </c>
      <c r="CW124">
        <v>-16.8</v>
      </c>
      <c r="CX124">
        <v>-17.2</v>
      </c>
      <c r="CY124">
        <v>-16.8</v>
      </c>
      <c r="CZ124">
        <v>-15.7</v>
      </c>
      <c r="DA124">
        <v>-14.2</v>
      </c>
      <c r="DB124">
        <v>-12.5</v>
      </c>
    </row>
    <row r="125" spans="1:106" x14ac:dyDescent="0.2">
      <c r="A125" s="59"/>
      <c r="B125" s="59"/>
      <c r="C125" t="s">
        <v>63</v>
      </c>
      <c r="D125">
        <v>44</v>
      </c>
      <c r="E125" t="s">
        <v>2</v>
      </c>
      <c r="F125">
        <v>6.15</v>
      </c>
      <c r="G125">
        <v>4.7300000000000004</v>
      </c>
      <c r="H125">
        <v>3.8</v>
      </c>
      <c r="I125">
        <v>3.54</v>
      </c>
      <c r="J125">
        <v>3.96</v>
      </c>
      <c r="K125">
        <v>4.8899999999999997</v>
      </c>
      <c r="L125">
        <v>6.07</v>
      </c>
      <c r="M125">
        <v>7.19</v>
      </c>
      <c r="N125">
        <v>8.0299999999999994</v>
      </c>
      <c r="O125">
        <v>8.5399999999999991</v>
      </c>
      <c r="P125">
        <v>8.7200000000000006</v>
      </c>
      <c r="Q125">
        <v>8.65</v>
      </c>
      <c r="R125">
        <v>8.39</v>
      </c>
      <c r="S125">
        <v>8.02</v>
      </c>
      <c r="T125">
        <v>7.59</v>
      </c>
      <c r="U125">
        <v>7.13</v>
      </c>
      <c r="V125">
        <v>6.68</v>
      </c>
      <c r="W125">
        <v>6.26</v>
      </c>
      <c r="X125">
        <v>5.89</v>
      </c>
      <c r="Y125">
        <v>5.57</v>
      </c>
      <c r="Z125">
        <v>5.28</v>
      </c>
      <c r="AA125">
        <v>5.0199999999999996</v>
      </c>
      <c r="AB125">
        <v>4.7699999999999996</v>
      </c>
      <c r="AC125">
        <v>4.51</v>
      </c>
      <c r="AD125">
        <v>4.25</v>
      </c>
      <c r="AE125">
        <v>3.99</v>
      </c>
      <c r="AF125">
        <v>3.74</v>
      </c>
      <c r="AG125">
        <v>3.52</v>
      </c>
      <c r="AH125">
        <v>3.35</v>
      </c>
      <c r="AI125">
        <v>3.24</v>
      </c>
      <c r="AJ125">
        <v>3.17</v>
      </c>
      <c r="AK125">
        <v>3.14</v>
      </c>
      <c r="AL125">
        <v>3.12</v>
      </c>
      <c r="AM125">
        <v>3.11</v>
      </c>
      <c r="AN125">
        <v>3.09</v>
      </c>
      <c r="AO125">
        <v>3.08</v>
      </c>
      <c r="AP125">
        <v>3.06</v>
      </c>
      <c r="AQ125">
        <v>3.05</v>
      </c>
      <c r="AR125">
        <v>3.06</v>
      </c>
      <c r="AS125">
        <v>3.11</v>
      </c>
      <c r="AT125">
        <v>3.23</v>
      </c>
      <c r="AU125">
        <v>3.42</v>
      </c>
      <c r="AV125">
        <v>3.7</v>
      </c>
      <c r="AW125">
        <v>4.08</v>
      </c>
      <c r="AX125">
        <v>4.57</v>
      </c>
      <c r="AY125">
        <v>5.14</v>
      </c>
      <c r="AZ125">
        <v>5.79</v>
      </c>
      <c r="BA125">
        <v>6.48</v>
      </c>
      <c r="BB125">
        <v>7.16</v>
      </c>
      <c r="BC125">
        <v>7.76</v>
      </c>
      <c r="BD125">
        <v>8.1999999999999993</v>
      </c>
      <c r="BE125">
        <v>8.41</v>
      </c>
      <c r="BF125">
        <v>8.32</v>
      </c>
      <c r="BG125">
        <v>7.9</v>
      </c>
      <c r="BH125">
        <v>7.15</v>
      </c>
      <c r="BI125">
        <v>6.14</v>
      </c>
      <c r="BJ125">
        <v>4.9800000000000004</v>
      </c>
      <c r="BK125">
        <v>3.86</v>
      </c>
      <c r="BL125">
        <v>2.96</v>
      </c>
      <c r="BM125">
        <v>2.4700000000000002</v>
      </c>
      <c r="BN125">
        <v>2.52</v>
      </c>
      <c r="BO125">
        <v>3.12</v>
      </c>
      <c r="BP125">
        <v>4.21</v>
      </c>
      <c r="BQ125">
        <v>5.59</v>
      </c>
      <c r="BR125">
        <v>7.03</v>
      </c>
      <c r="BS125">
        <v>8.27</v>
      </c>
      <c r="BT125">
        <v>9.15</v>
      </c>
      <c r="BU125">
        <v>9.56</v>
      </c>
      <c r="BV125">
        <v>9.52</v>
      </c>
      <c r="BW125">
        <v>9.09</v>
      </c>
      <c r="BX125">
        <v>8.41</v>
      </c>
      <c r="BY125">
        <v>7.61</v>
      </c>
      <c r="BZ125">
        <v>6.8</v>
      </c>
      <c r="CA125">
        <v>6.08</v>
      </c>
      <c r="CB125">
        <v>5.48</v>
      </c>
      <c r="CC125">
        <v>5.01</v>
      </c>
      <c r="CD125">
        <v>4.66</v>
      </c>
      <c r="CE125">
        <v>4.3600000000000003</v>
      </c>
      <c r="CF125">
        <v>4.07</v>
      </c>
      <c r="CG125">
        <v>3.72</v>
      </c>
      <c r="CH125">
        <v>3.28</v>
      </c>
      <c r="CI125">
        <v>2.7</v>
      </c>
      <c r="CJ125">
        <v>2</v>
      </c>
      <c r="CK125">
        <v>1.22</v>
      </c>
      <c r="CL125">
        <v>0.45</v>
      </c>
      <c r="CM125">
        <v>-0.22</v>
      </c>
      <c r="CN125">
        <v>-0.66</v>
      </c>
      <c r="CO125">
        <v>-0.76</v>
      </c>
      <c r="CP125">
        <v>-0.41</v>
      </c>
      <c r="CQ125">
        <v>0.44</v>
      </c>
      <c r="CR125">
        <v>1.77</v>
      </c>
      <c r="CS125">
        <v>3.49</v>
      </c>
      <c r="CT125">
        <v>5.42</v>
      </c>
      <c r="CU125">
        <v>7.31</v>
      </c>
      <c r="CV125">
        <v>8.9</v>
      </c>
      <c r="CW125">
        <v>9.9499999999999993</v>
      </c>
      <c r="CX125">
        <v>10.3</v>
      </c>
      <c r="CY125">
        <v>9.9</v>
      </c>
      <c r="CZ125">
        <v>8.89</v>
      </c>
      <c r="DA125">
        <v>7.52</v>
      </c>
      <c r="DB125">
        <v>6.06</v>
      </c>
    </row>
    <row r="126" spans="1:106" x14ac:dyDescent="0.2">
      <c r="A126" s="59"/>
      <c r="B126" s="59"/>
      <c r="C126" t="s">
        <v>64</v>
      </c>
      <c r="D126">
        <v>44</v>
      </c>
      <c r="E126" t="s">
        <v>2</v>
      </c>
      <c r="F126">
        <v>11.8</v>
      </c>
      <c r="G126">
        <v>11.4</v>
      </c>
      <c r="H126">
        <v>10.5</v>
      </c>
      <c r="I126">
        <v>9.2100000000000009</v>
      </c>
      <c r="J126">
        <v>7.48</v>
      </c>
      <c r="K126">
        <v>5.41</v>
      </c>
      <c r="L126">
        <v>3.21</v>
      </c>
      <c r="M126">
        <v>1.06</v>
      </c>
      <c r="N126">
        <v>-0.81</v>
      </c>
      <c r="O126">
        <v>-2.25</v>
      </c>
      <c r="P126">
        <v>-3.16</v>
      </c>
      <c r="Q126">
        <v>-3.54</v>
      </c>
      <c r="R126">
        <v>-3.43</v>
      </c>
      <c r="S126">
        <v>-2.95</v>
      </c>
      <c r="T126">
        <v>-2.2599999999999998</v>
      </c>
      <c r="U126">
        <v>-1.52</v>
      </c>
      <c r="V126">
        <v>-0.86</v>
      </c>
      <c r="W126">
        <v>-0.37</v>
      </c>
      <c r="X126">
        <v>-8.2000000000000003E-2</v>
      </c>
      <c r="Y126">
        <v>3.1E-2</v>
      </c>
      <c r="Z126">
        <v>1.9E-2</v>
      </c>
      <c r="AA126">
        <v>-4.2999999999999997E-2</v>
      </c>
      <c r="AB126">
        <v>-8.7999999999999995E-2</v>
      </c>
      <c r="AC126">
        <v>-7.1999999999999995E-2</v>
      </c>
      <c r="AD126">
        <v>1.4E-2</v>
      </c>
      <c r="AE126">
        <v>0.16</v>
      </c>
      <c r="AF126">
        <v>0.34</v>
      </c>
      <c r="AG126">
        <v>0.53</v>
      </c>
      <c r="AH126">
        <v>0.7</v>
      </c>
      <c r="AI126">
        <v>0.84</v>
      </c>
      <c r="AJ126">
        <v>0.95</v>
      </c>
      <c r="AK126">
        <v>1.04</v>
      </c>
      <c r="AL126">
        <v>1.1200000000000001</v>
      </c>
      <c r="AM126">
        <v>1.2</v>
      </c>
      <c r="AN126">
        <v>1.29</v>
      </c>
      <c r="AO126">
        <v>1.42</v>
      </c>
      <c r="AP126">
        <v>1.58</v>
      </c>
      <c r="AQ126">
        <v>1.78</v>
      </c>
      <c r="AR126">
        <v>2.02</v>
      </c>
      <c r="AS126">
        <v>2.2999999999999998</v>
      </c>
      <c r="AT126">
        <v>2.59</v>
      </c>
      <c r="AU126">
        <v>2.9</v>
      </c>
      <c r="AV126">
        <v>3.18</v>
      </c>
      <c r="AW126">
        <v>3.43</v>
      </c>
      <c r="AX126">
        <v>3.64</v>
      </c>
      <c r="AY126">
        <v>3.8</v>
      </c>
      <c r="AZ126">
        <v>3.93</v>
      </c>
      <c r="BA126">
        <v>4.07</v>
      </c>
      <c r="BB126">
        <v>4.2699999999999996</v>
      </c>
      <c r="BC126">
        <v>4.59</v>
      </c>
      <c r="BD126">
        <v>5.08</v>
      </c>
      <c r="BE126">
        <v>5.81</v>
      </c>
      <c r="BF126">
        <v>6.8</v>
      </c>
      <c r="BG126">
        <v>8.06</v>
      </c>
      <c r="BH126">
        <v>9.5</v>
      </c>
      <c r="BI126">
        <v>11</v>
      </c>
      <c r="BJ126">
        <v>12.3</v>
      </c>
      <c r="BK126">
        <v>13.3</v>
      </c>
      <c r="BL126">
        <v>13.8</v>
      </c>
      <c r="BM126">
        <v>13.6</v>
      </c>
      <c r="BN126">
        <v>12.8</v>
      </c>
      <c r="BO126">
        <v>11.4</v>
      </c>
      <c r="BP126">
        <v>9.58</v>
      </c>
      <c r="BQ126">
        <v>7.54</v>
      </c>
      <c r="BR126">
        <v>5.47</v>
      </c>
      <c r="BS126">
        <v>3.55</v>
      </c>
      <c r="BT126">
        <v>1.94</v>
      </c>
      <c r="BU126">
        <v>0.77</v>
      </c>
      <c r="BV126">
        <v>6.4000000000000001E-2</v>
      </c>
      <c r="BW126">
        <v>-0.21</v>
      </c>
      <c r="BX126">
        <v>-0.16</v>
      </c>
      <c r="BY126">
        <v>0.12</v>
      </c>
      <c r="BZ126">
        <v>0.48</v>
      </c>
      <c r="CA126">
        <v>0.81</v>
      </c>
      <c r="CB126">
        <v>1.03</v>
      </c>
      <c r="CC126">
        <v>1.0900000000000001</v>
      </c>
      <c r="CD126">
        <v>0.99</v>
      </c>
      <c r="CE126">
        <v>0.73</v>
      </c>
      <c r="CF126">
        <v>0.38</v>
      </c>
      <c r="CG126">
        <v>-1.6999999999999999E-3</v>
      </c>
      <c r="CH126">
        <v>-0.34</v>
      </c>
      <c r="CI126">
        <v>-0.55000000000000004</v>
      </c>
      <c r="CJ126">
        <v>-0.57999999999999996</v>
      </c>
      <c r="CK126">
        <v>-0.36</v>
      </c>
      <c r="CL126">
        <v>0.13</v>
      </c>
      <c r="CM126">
        <v>0.88</v>
      </c>
      <c r="CN126">
        <v>1.87</v>
      </c>
      <c r="CO126">
        <v>3.04</v>
      </c>
      <c r="CP126">
        <v>4.32</v>
      </c>
      <c r="CQ126">
        <v>5.65</v>
      </c>
      <c r="CR126">
        <v>6.94</v>
      </c>
      <c r="CS126">
        <v>8.1300000000000008</v>
      </c>
      <c r="CT126">
        <v>9.18</v>
      </c>
      <c r="CU126">
        <v>10</v>
      </c>
      <c r="CV126">
        <v>10.7</v>
      </c>
      <c r="CW126">
        <v>11.2</v>
      </c>
      <c r="CX126">
        <v>11.5</v>
      </c>
      <c r="CY126">
        <v>11.7</v>
      </c>
      <c r="CZ126">
        <v>11.8</v>
      </c>
      <c r="DA126">
        <v>11.7</v>
      </c>
      <c r="DB126">
        <v>11.5</v>
      </c>
    </row>
    <row r="127" spans="1:106" x14ac:dyDescent="0.2">
      <c r="A127" s="59"/>
      <c r="B127" s="59"/>
      <c r="C127" t="s">
        <v>65</v>
      </c>
      <c r="D127">
        <v>44</v>
      </c>
      <c r="E127" t="s">
        <v>2</v>
      </c>
      <c r="F127">
        <v>-8.2100000000000009</v>
      </c>
      <c r="G127">
        <v>-8</v>
      </c>
      <c r="H127">
        <v>-7.75</v>
      </c>
      <c r="I127">
        <v>-7.46</v>
      </c>
      <c r="J127">
        <v>-7.12</v>
      </c>
      <c r="K127">
        <v>-6.77</v>
      </c>
      <c r="L127">
        <v>-6.44</v>
      </c>
      <c r="M127">
        <v>-6.15</v>
      </c>
      <c r="N127">
        <v>-5.95</v>
      </c>
      <c r="O127">
        <v>-5.84</v>
      </c>
      <c r="P127">
        <v>-5.83</v>
      </c>
      <c r="Q127">
        <v>-5.9</v>
      </c>
      <c r="R127">
        <v>-6.03</v>
      </c>
      <c r="S127">
        <v>-6.2</v>
      </c>
      <c r="T127">
        <v>-6.37</v>
      </c>
      <c r="U127">
        <v>-6.53</v>
      </c>
      <c r="V127">
        <v>-6.67</v>
      </c>
      <c r="W127">
        <v>-6.8</v>
      </c>
      <c r="X127">
        <v>-6.91</v>
      </c>
      <c r="Y127">
        <v>-7</v>
      </c>
      <c r="Z127">
        <v>-7.09</v>
      </c>
      <c r="AA127">
        <v>-7.17</v>
      </c>
      <c r="AB127">
        <v>-7.26</v>
      </c>
      <c r="AC127">
        <v>-7.35</v>
      </c>
      <c r="AD127">
        <v>-7.44</v>
      </c>
      <c r="AE127">
        <v>-7.54</v>
      </c>
      <c r="AF127">
        <v>-7.65</v>
      </c>
      <c r="AG127">
        <v>-7.77</v>
      </c>
      <c r="AH127">
        <v>-7.91</v>
      </c>
      <c r="AI127">
        <v>-8.06</v>
      </c>
      <c r="AJ127">
        <v>-8.2200000000000006</v>
      </c>
      <c r="AK127">
        <v>-8.41</v>
      </c>
      <c r="AL127">
        <v>-8.61</v>
      </c>
      <c r="AM127">
        <v>-8.83</v>
      </c>
      <c r="AN127">
        <v>-9.07</v>
      </c>
      <c r="AO127">
        <v>-9.32</v>
      </c>
      <c r="AP127">
        <v>-9.57</v>
      </c>
      <c r="AQ127">
        <v>-9.83</v>
      </c>
      <c r="AR127">
        <v>-10.1</v>
      </c>
      <c r="AS127">
        <v>-10.3</v>
      </c>
      <c r="AT127">
        <v>-10.4</v>
      </c>
      <c r="AU127">
        <v>-10.5</v>
      </c>
      <c r="AV127">
        <v>-10.6</v>
      </c>
      <c r="AW127">
        <v>-10.5</v>
      </c>
      <c r="AX127">
        <v>-10.4</v>
      </c>
      <c r="AY127">
        <v>-10.199999999999999</v>
      </c>
      <c r="AZ127">
        <v>-9.86</v>
      </c>
      <c r="BA127">
        <v>-9.4700000000000006</v>
      </c>
      <c r="BB127">
        <v>-9.02</v>
      </c>
      <c r="BC127">
        <v>-8.49</v>
      </c>
      <c r="BD127">
        <v>-7.9</v>
      </c>
      <c r="BE127">
        <v>-7.26</v>
      </c>
      <c r="BF127">
        <v>-6.55</v>
      </c>
      <c r="BG127">
        <v>-5.8</v>
      </c>
      <c r="BH127">
        <v>-5.01</v>
      </c>
      <c r="BI127">
        <v>-4.22</v>
      </c>
      <c r="BJ127">
        <v>-3.46</v>
      </c>
      <c r="BK127">
        <v>-2.81</v>
      </c>
      <c r="BL127">
        <v>-2.33</v>
      </c>
      <c r="BM127">
        <v>-2.11</v>
      </c>
      <c r="BN127">
        <v>-2.2000000000000002</v>
      </c>
      <c r="BO127">
        <v>-2.64</v>
      </c>
      <c r="BP127">
        <v>-3.43</v>
      </c>
      <c r="BQ127">
        <v>-4.54</v>
      </c>
      <c r="BR127">
        <v>-5.9</v>
      </c>
      <c r="BS127">
        <v>-7.41</v>
      </c>
      <c r="BT127">
        <v>-8.99</v>
      </c>
      <c r="BU127">
        <v>-10.5</v>
      </c>
      <c r="BV127">
        <v>-11.9</v>
      </c>
      <c r="BW127">
        <v>-13.1</v>
      </c>
      <c r="BX127">
        <v>-14</v>
      </c>
      <c r="BY127">
        <v>-14.7</v>
      </c>
      <c r="BZ127">
        <v>-15.2</v>
      </c>
      <c r="CA127">
        <v>-15.6</v>
      </c>
      <c r="CB127">
        <v>-15.8</v>
      </c>
      <c r="CC127">
        <v>-16</v>
      </c>
      <c r="CD127">
        <v>-16.2</v>
      </c>
      <c r="CE127">
        <v>-16.3</v>
      </c>
      <c r="CF127">
        <v>-16.5</v>
      </c>
      <c r="CG127">
        <v>-16.7</v>
      </c>
      <c r="CH127">
        <v>-16.899999999999999</v>
      </c>
      <c r="CI127">
        <v>-17.100000000000001</v>
      </c>
      <c r="CJ127">
        <v>-17.2</v>
      </c>
      <c r="CK127">
        <v>-17.3</v>
      </c>
      <c r="CL127">
        <v>-17.2</v>
      </c>
      <c r="CM127">
        <v>-17</v>
      </c>
      <c r="CN127">
        <v>-16.600000000000001</v>
      </c>
      <c r="CO127">
        <v>-16.100000000000001</v>
      </c>
      <c r="CP127">
        <v>-15.5</v>
      </c>
      <c r="CQ127">
        <v>-14.8</v>
      </c>
      <c r="CR127">
        <v>-14</v>
      </c>
      <c r="CS127">
        <v>-13.1</v>
      </c>
      <c r="CT127">
        <v>-12.3</v>
      </c>
      <c r="CU127">
        <v>-11.5</v>
      </c>
      <c r="CV127">
        <v>-10.7</v>
      </c>
      <c r="CW127">
        <v>-10.1</v>
      </c>
      <c r="CX127">
        <v>-9.52</v>
      </c>
      <c r="CY127">
        <v>-9.07</v>
      </c>
      <c r="CZ127">
        <v>-8.7200000000000006</v>
      </c>
      <c r="DA127">
        <v>-8.44</v>
      </c>
      <c r="DB127">
        <v>-8.2200000000000006</v>
      </c>
    </row>
    <row r="128" spans="1:106" x14ac:dyDescent="0.2">
      <c r="A128" s="18"/>
      <c r="B128" s="18"/>
    </row>
    <row r="129" spans="1:106" x14ac:dyDescent="0.2">
      <c r="A129" s="59">
        <v>8</v>
      </c>
      <c r="B129" s="59" t="s">
        <v>77</v>
      </c>
      <c r="C129" t="s">
        <v>54</v>
      </c>
      <c r="D129">
        <v>44</v>
      </c>
      <c r="E129" t="s">
        <v>2</v>
      </c>
      <c r="F129">
        <v>8.0500000000000007</v>
      </c>
      <c r="G129">
        <v>7.97</v>
      </c>
      <c r="H129">
        <v>7.9</v>
      </c>
      <c r="I129">
        <v>7.84</v>
      </c>
      <c r="J129">
        <v>7.77</v>
      </c>
      <c r="K129">
        <v>7.7</v>
      </c>
      <c r="L129">
        <v>7.6</v>
      </c>
      <c r="M129">
        <v>7.49</v>
      </c>
      <c r="N129">
        <v>7.39</v>
      </c>
      <c r="O129">
        <v>7.3</v>
      </c>
      <c r="P129">
        <v>7.23</v>
      </c>
      <c r="Q129">
        <v>7.19</v>
      </c>
      <c r="R129">
        <v>7.17</v>
      </c>
      <c r="S129">
        <v>7.17</v>
      </c>
      <c r="T129">
        <v>7.19</v>
      </c>
      <c r="U129">
        <v>7.22</v>
      </c>
      <c r="V129">
        <v>7.26</v>
      </c>
      <c r="W129">
        <v>7.31</v>
      </c>
      <c r="X129">
        <v>7.37</v>
      </c>
      <c r="Y129">
        <v>7.43</v>
      </c>
      <c r="Z129">
        <v>7.48</v>
      </c>
      <c r="AA129">
        <v>7.53</v>
      </c>
      <c r="AB129">
        <v>7.57</v>
      </c>
      <c r="AC129">
        <v>7.61</v>
      </c>
      <c r="AD129">
        <v>7.64</v>
      </c>
      <c r="AE129">
        <v>7.68</v>
      </c>
      <c r="AF129">
        <v>7.71</v>
      </c>
      <c r="AG129">
        <v>7.73</v>
      </c>
      <c r="AH129">
        <v>7.75</v>
      </c>
      <c r="AI129">
        <v>7.77</v>
      </c>
      <c r="AJ129">
        <v>7.8</v>
      </c>
      <c r="AK129">
        <v>7.84</v>
      </c>
      <c r="AL129">
        <v>7.87</v>
      </c>
      <c r="AM129">
        <v>7.92</v>
      </c>
      <c r="AN129">
        <v>7.96</v>
      </c>
      <c r="AO129">
        <v>8</v>
      </c>
      <c r="AP129">
        <v>8.0500000000000007</v>
      </c>
      <c r="AQ129">
        <v>8.09</v>
      </c>
      <c r="AR129">
        <v>8.1300000000000008</v>
      </c>
      <c r="AS129">
        <v>8.17</v>
      </c>
      <c r="AT129">
        <v>8.1999999999999993</v>
      </c>
      <c r="AU129">
        <v>8.23</v>
      </c>
      <c r="AV129">
        <v>8.26</v>
      </c>
      <c r="AW129">
        <v>8.2799999999999994</v>
      </c>
      <c r="AX129">
        <v>8.2899999999999991</v>
      </c>
      <c r="AY129">
        <v>8.3000000000000007</v>
      </c>
      <c r="AZ129">
        <v>8.2899999999999991</v>
      </c>
      <c r="BA129">
        <v>8.26</v>
      </c>
      <c r="BB129">
        <v>8.1999999999999993</v>
      </c>
      <c r="BC129">
        <v>8.1300000000000008</v>
      </c>
      <c r="BD129">
        <v>8.0399999999999991</v>
      </c>
      <c r="BE129">
        <v>7.94</v>
      </c>
      <c r="BF129">
        <v>7.86</v>
      </c>
      <c r="BG129">
        <v>7.8</v>
      </c>
      <c r="BH129">
        <v>7.73</v>
      </c>
      <c r="BI129">
        <v>7.65</v>
      </c>
      <c r="BJ129">
        <v>7.56</v>
      </c>
      <c r="BK129">
        <v>7.46</v>
      </c>
      <c r="BL129">
        <v>7.36</v>
      </c>
      <c r="BM129">
        <v>7.27</v>
      </c>
      <c r="BN129">
        <v>7.19</v>
      </c>
      <c r="BO129">
        <v>7.13</v>
      </c>
      <c r="BP129">
        <v>7.08</v>
      </c>
      <c r="BQ129">
        <v>7.06</v>
      </c>
      <c r="BR129">
        <v>7.05</v>
      </c>
      <c r="BS129">
        <v>7.07</v>
      </c>
      <c r="BT129">
        <v>7.1</v>
      </c>
      <c r="BU129">
        <v>7.14</v>
      </c>
      <c r="BV129">
        <v>7.19</v>
      </c>
      <c r="BW129">
        <v>7.24</v>
      </c>
      <c r="BX129">
        <v>7.29</v>
      </c>
      <c r="BY129">
        <v>7.33</v>
      </c>
      <c r="BZ129">
        <v>7.37</v>
      </c>
      <c r="CA129">
        <v>7.4</v>
      </c>
      <c r="CB129">
        <v>7.43</v>
      </c>
      <c r="CC129">
        <v>7.46</v>
      </c>
      <c r="CD129">
        <v>7.48</v>
      </c>
      <c r="CE129">
        <v>7.51</v>
      </c>
      <c r="CF129">
        <v>7.54</v>
      </c>
      <c r="CG129">
        <v>7.58</v>
      </c>
      <c r="CH129">
        <v>7.62</v>
      </c>
      <c r="CI129">
        <v>7.67</v>
      </c>
      <c r="CJ129">
        <v>7.72</v>
      </c>
      <c r="CK129">
        <v>7.78</v>
      </c>
      <c r="CL129">
        <v>7.83</v>
      </c>
      <c r="CM129">
        <v>7.89</v>
      </c>
      <c r="CN129">
        <v>7.95</v>
      </c>
      <c r="CO129">
        <v>8.01</v>
      </c>
      <c r="CP129">
        <v>8.06</v>
      </c>
      <c r="CQ129">
        <v>8.11</v>
      </c>
      <c r="CR129">
        <v>8.14</v>
      </c>
      <c r="CS129">
        <v>8.17</v>
      </c>
      <c r="CT129">
        <v>8.19</v>
      </c>
      <c r="CU129">
        <v>8.2100000000000009</v>
      </c>
      <c r="CV129">
        <v>8.2200000000000006</v>
      </c>
      <c r="CW129">
        <v>8.2200000000000006</v>
      </c>
      <c r="CX129">
        <v>8.1999999999999993</v>
      </c>
      <c r="CY129">
        <v>8.16</v>
      </c>
      <c r="CZ129">
        <v>8.1</v>
      </c>
      <c r="DA129">
        <v>8.0299999999999994</v>
      </c>
      <c r="DB129">
        <v>7.96</v>
      </c>
    </row>
    <row r="130" spans="1:106" x14ac:dyDescent="0.2">
      <c r="A130" s="59"/>
      <c r="B130" s="59"/>
      <c r="C130" t="s">
        <v>55</v>
      </c>
      <c r="D130">
        <v>44</v>
      </c>
      <c r="E130" t="s">
        <v>2</v>
      </c>
      <c r="F130">
        <v>32.200000000000003</v>
      </c>
      <c r="G130">
        <v>32.200000000000003</v>
      </c>
      <c r="H130">
        <v>32.1</v>
      </c>
      <c r="I130">
        <v>32.1</v>
      </c>
      <c r="J130">
        <v>32.1</v>
      </c>
      <c r="K130">
        <v>31.9</v>
      </c>
      <c r="L130">
        <v>31.6</v>
      </c>
      <c r="M130">
        <v>31.2</v>
      </c>
      <c r="N130">
        <v>30.6</v>
      </c>
      <c r="O130">
        <v>30</v>
      </c>
      <c r="P130">
        <v>29.2</v>
      </c>
      <c r="Q130">
        <v>28.4</v>
      </c>
      <c r="R130">
        <v>27.5</v>
      </c>
      <c r="S130">
        <v>26.6</v>
      </c>
      <c r="T130">
        <v>25.5</v>
      </c>
      <c r="U130">
        <v>24.4</v>
      </c>
      <c r="V130">
        <v>23.2</v>
      </c>
      <c r="W130">
        <v>21.9</v>
      </c>
      <c r="X130">
        <v>20.6</v>
      </c>
      <c r="Y130">
        <v>19.3</v>
      </c>
      <c r="Z130">
        <v>17.899999999999999</v>
      </c>
      <c r="AA130">
        <v>16.5</v>
      </c>
      <c r="AB130">
        <v>15.1</v>
      </c>
      <c r="AC130">
        <v>13.7</v>
      </c>
      <c r="AD130">
        <v>12.4</v>
      </c>
      <c r="AE130">
        <v>11</v>
      </c>
      <c r="AF130">
        <v>9.65</v>
      </c>
      <c r="AG130">
        <v>8.3000000000000007</v>
      </c>
      <c r="AH130">
        <v>6.96</v>
      </c>
      <c r="AI130">
        <v>5.65</v>
      </c>
      <c r="AJ130">
        <v>4.37</v>
      </c>
      <c r="AK130">
        <v>3.13</v>
      </c>
      <c r="AL130">
        <v>1.92</v>
      </c>
      <c r="AM130">
        <v>0.76</v>
      </c>
      <c r="AN130">
        <v>-0.37</v>
      </c>
      <c r="AO130">
        <v>-1.46</v>
      </c>
      <c r="AP130">
        <v>-2.5099999999999998</v>
      </c>
      <c r="AQ130">
        <v>-3.52</v>
      </c>
      <c r="AR130">
        <v>-4.4800000000000004</v>
      </c>
      <c r="AS130">
        <v>-5.41</v>
      </c>
      <c r="AT130">
        <v>-6.3</v>
      </c>
      <c r="AU130">
        <v>-7.15</v>
      </c>
      <c r="AV130">
        <v>-7.96</v>
      </c>
      <c r="AW130">
        <v>-8.7200000000000006</v>
      </c>
      <c r="AX130">
        <v>-9.43</v>
      </c>
      <c r="AY130">
        <v>-10.1</v>
      </c>
      <c r="AZ130">
        <v>-10.7</v>
      </c>
      <c r="BA130">
        <v>-11.2</v>
      </c>
      <c r="BB130">
        <v>-11.6</v>
      </c>
      <c r="BC130">
        <v>-12</v>
      </c>
      <c r="BD130">
        <v>-12.2</v>
      </c>
      <c r="BE130">
        <v>-12.2</v>
      </c>
      <c r="BF130">
        <v>-12.1</v>
      </c>
      <c r="BG130">
        <v>-11.7</v>
      </c>
      <c r="BH130">
        <v>-11.2</v>
      </c>
      <c r="BI130">
        <v>-10.4</v>
      </c>
      <c r="BJ130">
        <v>-9.51</v>
      </c>
      <c r="BK130">
        <v>-8.39</v>
      </c>
      <c r="BL130">
        <v>-7.11</v>
      </c>
      <c r="BM130">
        <v>-5.66</v>
      </c>
      <c r="BN130">
        <v>-4.05</v>
      </c>
      <c r="BO130">
        <v>-2.2799999999999998</v>
      </c>
      <c r="BP130">
        <v>-0.37</v>
      </c>
      <c r="BQ130">
        <v>1.64</v>
      </c>
      <c r="BR130">
        <v>3.73</v>
      </c>
      <c r="BS130">
        <v>5.87</v>
      </c>
      <c r="BT130">
        <v>8.01</v>
      </c>
      <c r="BU130">
        <v>10.1</v>
      </c>
      <c r="BV130">
        <v>12.2</v>
      </c>
      <c r="BW130">
        <v>14.1</v>
      </c>
      <c r="BX130">
        <v>16</v>
      </c>
      <c r="BY130">
        <v>17.8</v>
      </c>
      <c r="BZ130">
        <v>19.399999999999999</v>
      </c>
      <c r="CA130">
        <v>20.9</v>
      </c>
      <c r="CB130">
        <v>22.3</v>
      </c>
      <c r="CC130">
        <v>23.5</v>
      </c>
      <c r="CD130">
        <v>24.7</v>
      </c>
      <c r="CE130">
        <v>25.7</v>
      </c>
      <c r="CF130">
        <v>26.6</v>
      </c>
      <c r="CG130">
        <v>27.4</v>
      </c>
      <c r="CH130">
        <v>28.1</v>
      </c>
      <c r="CI130">
        <v>28.7</v>
      </c>
      <c r="CJ130">
        <v>29.2</v>
      </c>
      <c r="CK130">
        <v>29.6</v>
      </c>
      <c r="CL130">
        <v>29.9</v>
      </c>
      <c r="CM130">
        <v>30.1</v>
      </c>
      <c r="CN130">
        <v>30.3</v>
      </c>
      <c r="CO130">
        <v>30.5</v>
      </c>
      <c r="CP130">
        <v>30.7</v>
      </c>
      <c r="CQ130">
        <v>30.8</v>
      </c>
      <c r="CR130">
        <v>31</v>
      </c>
      <c r="CS130">
        <v>31.2</v>
      </c>
      <c r="CT130">
        <v>31.5</v>
      </c>
      <c r="CU130">
        <v>31.6</v>
      </c>
      <c r="CV130">
        <v>31.8</v>
      </c>
      <c r="CW130">
        <v>32</v>
      </c>
      <c r="CX130">
        <v>32</v>
      </c>
      <c r="CY130">
        <v>32.1</v>
      </c>
      <c r="CZ130">
        <v>32.1</v>
      </c>
      <c r="DA130">
        <v>32.1</v>
      </c>
      <c r="DB130">
        <v>32.200000000000003</v>
      </c>
    </row>
    <row r="131" spans="1:106" x14ac:dyDescent="0.2">
      <c r="A131" s="59"/>
      <c r="B131" s="59"/>
      <c r="C131" t="s">
        <v>56</v>
      </c>
      <c r="D131">
        <v>44</v>
      </c>
      <c r="E131" t="s">
        <v>2</v>
      </c>
      <c r="F131">
        <v>6.97</v>
      </c>
      <c r="G131">
        <v>8.42</v>
      </c>
      <c r="H131">
        <v>10.1</v>
      </c>
      <c r="I131">
        <v>11.9</v>
      </c>
      <c r="J131">
        <v>13.7</v>
      </c>
      <c r="K131">
        <v>15.4</v>
      </c>
      <c r="L131">
        <v>16.899999999999999</v>
      </c>
      <c r="M131">
        <v>18.2</v>
      </c>
      <c r="N131">
        <v>19.2</v>
      </c>
      <c r="O131">
        <v>20.100000000000001</v>
      </c>
      <c r="P131">
        <v>20.7</v>
      </c>
      <c r="Q131">
        <v>21.2</v>
      </c>
      <c r="R131">
        <v>21.4</v>
      </c>
      <c r="S131">
        <v>21.3</v>
      </c>
      <c r="T131">
        <v>21.1</v>
      </c>
      <c r="U131">
        <v>20.7</v>
      </c>
      <c r="V131">
        <v>20.100000000000001</v>
      </c>
      <c r="W131">
        <v>19.399999999999999</v>
      </c>
      <c r="X131">
        <v>18.600000000000001</v>
      </c>
      <c r="Y131">
        <v>17.7</v>
      </c>
      <c r="Z131">
        <v>16.7</v>
      </c>
      <c r="AA131">
        <v>15.8</v>
      </c>
      <c r="AB131">
        <v>14.8</v>
      </c>
      <c r="AC131">
        <v>13.8</v>
      </c>
      <c r="AD131">
        <v>12.8</v>
      </c>
      <c r="AE131">
        <v>11.8</v>
      </c>
      <c r="AF131">
        <v>10.8</v>
      </c>
      <c r="AG131">
        <v>9.85</v>
      </c>
      <c r="AH131">
        <v>8.91</v>
      </c>
      <c r="AI131">
        <v>8</v>
      </c>
      <c r="AJ131">
        <v>7.13</v>
      </c>
      <c r="AK131">
        <v>6.32</v>
      </c>
      <c r="AL131">
        <v>5.57</v>
      </c>
      <c r="AM131">
        <v>4.9000000000000004</v>
      </c>
      <c r="AN131">
        <v>4.3</v>
      </c>
      <c r="AO131">
        <v>3.79</v>
      </c>
      <c r="AP131">
        <v>3.38</v>
      </c>
      <c r="AQ131">
        <v>3.06</v>
      </c>
      <c r="AR131">
        <v>2.85</v>
      </c>
      <c r="AS131">
        <v>2.73</v>
      </c>
      <c r="AT131">
        <v>2.72</v>
      </c>
      <c r="AU131">
        <v>2.82</v>
      </c>
      <c r="AV131">
        <v>3.03</v>
      </c>
      <c r="AW131">
        <v>3.36</v>
      </c>
      <c r="AX131">
        <v>3.83</v>
      </c>
      <c r="AY131">
        <v>4.4400000000000004</v>
      </c>
      <c r="AZ131">
        <v>5.21</v>
      </c>
      <c r="BA131">
        <v>6.16</v>
      </c>
      <c r="BB131">
        <v>7.29</v>
      </c>
      <c r="BC131">
        <v>8.6199999999999992</v>
      </c>
      <c r="BD131">
        <v>10.199999999999999</v>
      </c>
      <c r="BE131">
        <v>11.9</v>
      </c>
      <c r="BF131">
        <v>14</v>
      </c>
      <c r="BG131">
        <v>16.2</v>
      </c>
      <c r="BH131">
        <v>18.7</v>
      </c>
      <c r="BI131">
        <v>21.4</v>
      </c>
      <c r="BJ131">
        <v>24.3</v>
      </c>
      <c r="BK131">
        <v>27.4</v>
      </c>
      <c r="BL131">
        <v>30.6</v>
      </c>
      <c r="BM131">
        <v>33.9</v>
      </c>
      <c r="BN131">
        <v>37.299999999999997</v>
      </c>
      <c r="BO131">
        <v>40.799999999999997</v>
      </c>
      <c r="BP131">
        <v>44.2</v>
      </c>
      <c r="BQ131">
        <v>47.5</v>
      </c>
      <c r="BR131">
        <v>50.5</v>
      </c>
      <c r="BS131">
        <v>53.3</v>
      </c>
      <c r="BT131">
        <v>55.6</v>
      </c>
      <c r="BU131">
        <v>57.6</v>
      </c>
      <c r="BV131">
        <v>59</v>
      </c>
      <c r="BW131">
        <v>60</v>
      </c>
      <c r="BX131">
        <v>60.6</v>
      </c>
      <c r="BY131">
        <v>60.7</v>
      </c>
      <c r="BZ131">
        <v>60.4</v>
      </c>
      <c r="CA131">
        <v>59.7</v>
      </c>
      <c r="CB131">
        <v>58.7</v>
      </c>
      <c r="CC131">
        <v>57.4</v>
      </c>
      <c r="CD131">
        <v>55.7</v>
      </c>
      <c r="CE131">
        <v>53.7</v>
      </c>
      <c r="CF131">
        <v>51.4</v>
      </c>
      <c r="CG131">
        <v>48.8</v>
      </c>
      <c r="CH131">
        <v>45.9</v>
      </c>
      <c r="CI131">
        <v>42.8</v>
      </c>
      <c r="CJ131">
        <v>39.4</v>
      </c>
      <c r="CK131">
        <v>35.799999999999997</v>
      </c>
      <c r="CL131">
        <v>32.200000000000003</v>
      </c>
      <c r="CM131">
        <v>28.4</v>
      </c>
      <c r="CN131">
        <v>24.7</v>
      </c>
      <c r="CO131">
        <v>21.1</v>
      </c>
      <c r="CP131">
        <v>17.7</v>
      </c>
      <c r="CQ131">
        <v>14.6</v>
      </c>
      <c r="CR131">
        <v>11.8</v>
      </c>
      <c r="CS131">
        <v>9.41</v>
      </c>
      <c r="CT131">
        <v>7.45</v>
      </c>
      <c r="CU131">
        <v>5.94</v>
      </c>
      <c r="CV131">
        <v>4.88</v>
      </c>
      <c r="CW131">
        <v>4.2699999999999996</v>
      </c>
      <c r="CX131">
        <v>4.08</v>
      </c>
      <c r="CY131">
        <v>4.3</v>
      </c>
      <c r="CZ131">
        <v>4.8899999999999997</v>
      </c>
      <c r="DA131">
        <v>5.82</v>
      </c>
      <c r="DB131">
        <v>7.06</v>
      </c>
    </row>
    <row r="132" spans="1:106" x14ac:dyDescent="0.2">
      <c r="A132" s="59"/>
      <c r="B132" s="59"/>
      <c r="C132" t="s">
        <v>57</v>
      </c>
      <c r="D132">
        <v>44</v>
      </c>
      <c r="E132" t="s">
        <v>2</v>
      </c>
      <c r="F132">
        <v>-0.91</v>
      </c>
      <c r="G132">
        <v>-2.19</v>
      </c>
      <c r="H132">
        <v>-3.36</v>
      </c>
      <c r="I132">
        <v>-4.18</v>
      </c>
      <c r="J132">
        <v>-4.5599999999999996</v>
      </c>
      <c r="K132">
        <v>-4.4800000000000004</v>
      </c>
      <c r="L132">
        <v>-4</v>
      </c>
      <c r="M132">
        <v>-3.2</v>
      </c>
      <c r="N132">
        <v>-2.17</v>
      </c>
      <c r="O132">
        <v>-1.02</v>
      </c>
      <c r="P132">
        <v>0.17</v>
      </c>
      <c r="Q132">
        <v>1.32</v>
      </c>
      <c r="R132">
        <v>2.39</v>
      </c>
      <c r="S132">
        <v>3.34</v>
      </c>
      <c r="T132">
        <v>4.17</v>
      </c>
      <c r="U132">
        <v>4.9000000000000004</v>
      </c>
      <c r="V132">
        <v>5.53</v>
      </c>
      <c r="W132">
        <v>6.08</v>
      </c>
      <c r="X132">
        <v>6.56</v>
      </c>
      <c r="Y132">
        <v>6.99</v>
      </c>
      <c r="Z132">
        <v>7.37</v>
      </c>
      <c r="AA132">
        <v>7.72</v>
      </c>
      <c r="AB132">
        <v>8.0399999999999991</v>
      </c>
      <c r="AC132">
        <v>8.33</v>
      </c>
      <c r="AD132">
        <v>8.6</v>
      </c>
      <c r="AE132">
        <v>8.86</v>
      </c>
      <c r="AF132">
        <v>9.1</v>
      </c>
      <c r="AG132">
        <v>9.33</v>
      </c>
      <c r="AH132">
        <v>9.5500000000000007</v>
      </c>
      <c r="AI132">
        <v>9.7799999999999994</v>
      </c>
      <c r="AJ132">
        <v>10</v>
      </c>
      <c r="AK132">
        <v>10.3</v>
      </c>
      <c r="AL132">
        <v>10.5</v>
      </c>
      <c r="AM132">
        <v>10.8</v>
      </c>
      <c r="AN132">
        <v>11.1</v>
      </c>
      <c r="AO132">
        <v>11.4</v>
      </c>
      <c r="AP132">
        <v>11.7</v>
      </c>
      <c r="AQ132">
        <v>12</v>
      </c>
      <c r="AR132">
        <v>12.4</v>
      </c>
      <c r="AS132">
        <v>12.7</v>
      </c>
      <c r="AT132">
        <v>12.9</v>
      </c>
      <c r="AU132">
        <v>13.2</v>
      </c>
      <c r="AV132">
        <v>13.4</v>
      </c>
      <c r="AW132">
        <v>13.6</v>
      </c>
      <c r="AX132">
        <v>13.7</v>
      </c>
      <c r="AY132">
        <v>13.7</v>
      </c>
      <c r="AZ132">
        <v>13.7</v>
      </c>
      <c r="BA132">
        <v>13.5</v>
      </c>
      <c r="BB132">
        <v>13.1</v>
      </c>
      <c r="BC132">
        <v>12.5</v>
      </c>
      <c r="BD132">
        <v>11.6</v>
      </c>
      <c r="BE132">
        <v>10.199999999999999</v>
      </c>
      <c r="BF132">
        <v>8.4499999999999993</v>
      </c>
      <c r="BG132">
        <v>6.18</v>
      </c>
      <c r="BH132">
        <v>3.4</v>
      </c>
      <c r="BI132">
        <v>0.19</v>
      </c>
      <c r="BJ132">
        <v>-3.31</v>
      </c>
      <c r="BK132">
        <v>-6.89</v>
      </c>
      <c r="BL132">
        <v>-10.3</v>
      </c>
      <c r="BM132">
        <v>-13.3</v>
      </c>
      <c r="BN132">
        <v>-15.7</v>
      </c>
      <c r="BO132">
        <v>-17.3</v>
      </c>
      <c r="BP132">
        <v>-18</v>
      </c>
      <c r="BQ132">
        <v>-18</v>
      </c>
      <c r="BR132">
        <v>-17.2</v>
      </c>
      <c r="BS132">
        <v>-16</v>
      </c>
      <c r="BT132">
        <v>-14.3</v>
      </c>
      <c r="BU132">
        <v>-12.6</v>
      </c>
      <c r="BV132">
        <v>-10.7</v>
      </c>
      <c r="BW132">
        <v>-8.94</v>
      </c>
      <c r="BX132">
        <v>-7.27</v>
      </c>
      <c r="BY132">
        <v>-5.73</v>
      </c>
      <c r="BZ132">
        <v>-4.3099999999999996</v>
      </c>
      <c r="CA132">
        <v>-3.02</v>
      </c>
      <c r="CB132">
        <v>-1.82</v>
      </c>
      <c r="CC132">
        <v>-0.72</v>
      </c>
      <c r="CD132">
        <v>0.28000000000000003</v>
      </c>
      <c r="CE132">
        <v>1.18</v>
      </c>
      <c r="CF132">
        <v>1.96</v>
      </c>
      <c r="CG132">
        <v>2.6</v>
      </c>
      <c r="CH132">
        <v>3.09</v>
      </c>
      <c r="CI132">
        <v>3.41</v>
      </c>
      <c r="CJ132">
        <v>3.56</v>
      </c>
      <c r="CK132">
        <v>3.53</v>
      </c>
      <c r="CL132">
        <v>3.34</v>
      </c>
      <c r="CM132">
        <v>3.01</v>
      </c>
      <c r="CN132">
        <v>2.6</v>
      </c>
      <c r="CO132">
        <v>2.16</v>
      </c>
      <c r="CP132">
        <v>1.77</v>
      </c>
      <c r="CQ132">
        <v>1.49</v>
      </c>
      <c r="CR132">
        <v>1.35</v>
      </c>
      <c r="CS132">
        <v>1.36</v>
      </c>
      <c r="CT132">
        <v>1.5</v>
      </c>
      <c r="CU132">
        <v>1.7</v>
      </c>
      <c r="CV132">
        <v>1.88</v>
      </c>
      <c r="CW132">
        <v>1.94</v>
      </c>
      <c r="CX132">
        <v>1.79</v>
      </c>
      <c r="CY132">
        <v>1.38</v>
      </c>
      <c r="CZ132">
        <v>0.68</v>
      </c>
      <c r="DA132">
        <v>-0.27</v>
      </c>
      <c r="DB132">
        <v>-1.35</v>
      </c>
    </row>
    <row r="133" spans="1:106" x14ac:dyDescent="0.2">
      <c r="A133" s="59"/>
      <c r="B133" s="59"/>
      <c r="C133" t="s">
        <v>58</v>
      </c>
      <c r="D133">
        <v>44</v>
      </c>
      <c r="E133" t="s">
        <v>2</v>
      </c>
      <c r="F133">
        <v>0.8</v>
      </c>
      <c r="G133">
        <v>1.02</v>
      </c>
      <c r="H133">
        <v>1.27</v>
      </c>
      <c r="I133">
        <v>1.54</v>
      </c>
      <c r="J133">
        <v>1.83</v>
      </c>
      <c r="K133">
        <v>2.14</v>
      </c>
      <c r="L133">
        <v>2.46</v>
      </c>
      <c r="M133">
        <v>2.78</v>
      </c>
      <c r="N133">
        <v>3.09</v>
      </c>
      <c r="O133">
        <v>3.36</v>
      </c>
      <c r="P133">
        <v>3.59</v>
      </c>
      <c r="Q133">
        <v>3.78</v>
      </c>
      <c r="R133">
        <v>3.9</v>
      </c>
      <c r="S133">
        <v>3.96</v>
      </c>
      <c r="T133">
        <v>3.95</v>
      </c>
      <c r="U133">
        <v>3.87</v>
      </c>
      <c r="V133">
        <v>3.74</v>
      </c>
      <c r="W133">
        <v>3.55</v>
      </c>
      <c r="X133">
        <v>3.32</v>
      </c>
      <c r="Y133">
        <v>3.05</v>
      </c>
      <c r="Z133">
        <v>2.76</v>
      </c>
      <c r="AA133">
        <v>2.44</v>
      </c>
      <c r="AB133">
        <v>2.12</v>
      </c>
      <c r="AC133">
        <v>1.79</v>
      </c>
      <c r="AD133">
        <v>1.47</v>
      </c>
      <c r="AE133">
        <v>1.1499999999999999</v>
      </c>
      <c r="AF133">
        <v>0.85</v>
      </c>
      <c r="AG133">
        <v>0.56999999999999995</v>
      </c>
      <c r="AH133">
        <v>0.31</v>
      </c>
      <c r="AI133">
        <v>6.9000000000000006E-2</v>
      </c>
      <c r="AJ133">
        <v>-0.14000000000000001</v>
      </c>
      <c r="AK133">
        <v>-0.33</v>
      </c>
      <c r="AL133">
        <v>-0.48</v>
      </c>
      <c r="AM133">
        <v>-0.6</v>
      </c>
      <c r="AN133">
        <v>-0.69</v>
      </c>
      <c r="AO133">
        <v>-0.75</v>
      </c>
      <c r="AP133">
        <v>-0.78</v>
      </c>
      <c r="AQ133">
        <v>-0.79</v>
      </c>
      <c r="AR133">
        <v>-0.77</v>
      </c>
      <c r="AS133">
        <v>-0.74</v>
      </c>
      <c r="AT133">
        <v>-0.69</v>
      </c>
      <c r="AU133">
        <v>-0.63</v>
      </c>
      <c r="AV133">
        <v>-0.56999999999999995</v>
      </c>
      <c r="AW133">
        <v>-0.52</v>
      </c>
      <c r="AX133">
        <v>-0.48</v>
      </c>
      <c r="AY133">
        <v>-0.46</v>
      </c>
      <c r="AZ133">
        <v>-0.47</v>
      </c>
      <c r="BA133">
        <v>-0.52</v>
      </c>
      <c r="BB133">
        <v>-0.61</v>
      </c>
      <c r="BC133">
        <v>-0.75</v>
      </c>
      <c r="BD133">
        <v>-0.93</v>
      </c>
      <c r="BE133">
        <v>-1.1499999999999999</v>
      </c>
      <c r="BF133">
        <v>-1.4</v>
      </c>
      <c r="BG133">
        <v>-1.68</v>
      </c>
      <c r="BH133">
        <v>-2</v>
      </c>
      <c r="BI133">
        <v>-2.33</v>
      </c>
      <c r="BJ133">
        <v>-2.68</v>
      </c>
      <c r="BK133">
        <v>-3.01</v>
      </c>
      <c r="BL133">
        <v>-3.31</v>
      </c>
      <c r="BM133">
        <v>-3.56</v>
      </c>
      <c r="BN133">
        <v>-3.76</v>
      </c>
      <c r="BO133">
        <v>-3.9</v>
      </c>
      <c r="BP133">
        <v>-3.98</v>
      </c>
      <c r="BQ133">
        <v>-4</v>
      </c>
      <c r="BR133">
        <v>-3.96</v>
      </c>
      <c r="BS133">
        <v>-3.87</v>
      </c>
      <c r="BT133">
        <v>-3.73</v>
      </c>
      <c r="BU133">
        <v>-3.55</v>
      </c>
      <c r="BV133">
        <v>-3.33</v>
      </c>
      <c r="BW133">
        <v>-3.08</v>
      </c>
      <c r="BX133">
        <v>-2.8</v>
      </c>
      <c r="BY133">
        <v>-2.5</v>
      </c>
      <c r="BZ133">
        <v>-2.19</v>
      </c>
      <c r="CA133">
        <v>-1.87</v>
      </c>
      <c r="CB133">
        <v>-1.56</v>
      </c>
      <c r="CC133">
        <v>-1.25</v>
      </c>
      <c r="CD133">
        <v>-0.95</v>
      </c>
      <c r="CE133">
        <v>-0.67</v>
      </c>
      <c r="CF133">
        <v>-0.4</v>
      </c>
      <c r="CG133">
        <v>-0.15</v>
      </c>
      <c r="CH133">
        <v>7.3999999999999996E-2</v>
      </c>
      <c r="CI133">
        <v>0.27</v>
      </c>
      <c r="CJ133">
        <v>0.43</v>
      </c>
      <c r="CK133">
        <v>0.55000000000000004</v>
      </c>
      <c r="CL133">
        <v>0.64</v>
      </c>
      <c r="CM133">
        <v>0.7</v>
      </c>
      <c r="CN133">
        <v>0.74</v>
      </c>
      <c r="CO133">
        <v>0.74</v>
      </c>
      <c r="CP133">
        <v>0.73</v>
      </c>
      <c r="CQ133">
        <v>0.69</v>
      </c>
      <c r="CR133">
        <v>0.64</v>
      </c>
      <c r="CS133">
        <v>0.57999999999999996</v>
      </c>
      <c r="CT133">
        <v>0.52</v>
      </c>
      <c r="CU133">
        <v>0.46</v>
      </c>
      <c r="CV133">
        <v>0.42</v>
      </c>
      <c r="CW133">
        <v>0.39</v>
      </c>
      <c r="CX133">
        <v>0.4</v>
      </c>
      <c r="CY133">
        <v>0.44</v>
      </c>
      <c r="CZ133">
        <v>0.54</v>
      </c>
      <c r="DA133">
        <v>0.69</v>
      </c>
      <c r="DB133">
        <v>0.88</v>
      </c>
    </row>
    <row r="134" spans="1:106" x14ac:dyDescent="0.2">
      <c r="A134" s="59"/>
      <c r="B134" s="59"/>
      <c r="C134" t="s">
        <v>59</v>
      </c>
      <c r="D134">
        <v>44</v>
      </c>
      <c r="E134" t="s">
        <v>2</v>
      </c>
      <c r="F134">
        <v>-2.4700000000000002</v>
      </c>
      <c r="G134">
        <v>-2.0499999999999998</v>
      </c>
      <c r="H134">
        <v>-1.57</v>
      </c>
      <c r="I134">
        <v>-1.06</v>
      </c>
      <c r="J134">
        <v>-0.53</v>
      </c>
      <c r="K134">
        <v>3.2000000000000001E-2</v>
      </c>
      <c r="L134">
        <v>0.6</v>
      </c>
      <c r="M134">
        <v>1.1599999999999999</v>
      </c>
      <c r="N134">
        <v>1.7</v>
      </c>
      <c r="O134">
        <v>2.19</v>
      </c>
      <c r="P134">
        <v>2.63</v>
      </c>
      <c r="Q134">
        <v>2.99</v>
      </c>
      <c r="R134">
        <v>3.27</v>
      </c>
      <c r="S134">
        <v>3.47</v>
      </c>
      <c r="T134">
        <v>3.59</v>
      </c>
      <c r="U134">
        <v>3.64</v>
      </c>
      <c r="V134">
        <v>3.62</v>
      </c>
      <c r="W134">
        <v>3.56</v>
      </c>
      <c r="X134">
        <v>3.46</v>
      </c>
      <c r="Y134">
        <v>3.33</v>
      </c>
      <c r="Z134">
        <v>3.17</v>
      </c>
      <c r="AA134">
        <v>3</v>
      </c>
      <c r="AB134">
        <v>2.81</v>
      </c>
      <c r="AC134">
        <v>2.62</v>
      </c>
      <c r="AD134">
        <v>2.42</v>
      </c>
      <c r="AE134">
        <v>2.2200000000000002</v>
      </c>
      <c r="AF134">
        <v>2.02</v>
      </c>
      <c r="AG134">
        <v>1.82</v>
      </c>
      <c r="AH134">
        <v>1.63</v>
      </c>
      <c r="AI134">
        <v>1.45</v>
      </c>
      <c r="AJ134">
        <v>1.28</v>
      </c>
      <c r="AK134">
        <v>1.1200000000000001</v>
      </c>
      <c r="AL134">
        <v>0.97</v>
      </c>
      <c r="AM134">
        <v>0.84</v>
      </c>
      <c r="AN134">
        <v>0.72</v>
      </c>
      <c r="AO134">
        <v>0.62</v>
      </c>
      <c r="AP134">
        <v>0.54</v>
      </c>
      <c r="AQ134">
        <v>0.48</v>
      </c>
      <c r="AR134">
        <v>0.42</v>
      </c>
      <c r="AS134">
        <v>0.37</v>
      </c>
      <c r="AT134">
        <v>0.32</v>
      </c>
      <c r="AU134">
        <v>0.28000000000000003</v>
      </c>
      <c r="AV134">
        <v>0.23</v>
      </c>
      <c r="AW134">
        <v>0.16</v>
      </c>
      <c r="AX134">
        <v>8.1000000000000003E-2</v>
      </c>
      <c r="AY134">
        <v>-0.03</v>
      </c>
      <c r="AZ134">
        <v>-0.18</v>
      </c>
      <c r="BA134">
        <v>-0.39</v>
      </c>
      <c r="BB134">
        <v>-0.66</v>
      </c>
      <c r="BC134">
        <v>-1</v>
      </c>
      <c r="BD134">
        <v>-1.39</v>
      </c>
      <c r="BE134">
        <v>-1.84</v>
      </c>
      <c r="BF134">
        <v>-2.33</v>
      </c>
      <c r="BG134">
        <v>-2.87</v>
      </c>
      <c r="BH134">
        <v>-3.46</v>
      </c>
      <c r="BI134">
        <v>-4.0999999999999996</v>
      </c>
      <c r="BJ134">
        <v>-4.76</v>
      </c>
      <c r="BK134">
        <v>-5.41</v>
      </c>
      <c r="BL134">
        <v>-6.03</v>
      </c>
      <c r="BM134">
        <v>-6.59</v>
      </c>
      <c r="BN134">
        <v>-7.06</v>
      </c>
      <c r="BO134">
        <v>-7.44</v>
      </c>
      <c r="BP134">
        <v>-7.7</v>
      </c>
      <c r="BQ134">
        <v>-7.85</v>
      </c>
      <c r="BR134">
        <v>-7.89</v>
      </c>
      <c r="BS134">
        <v>-7.83</v>
      </c>
      <c r="BT134">
        <v>-7.69</v>
      </c>
      <c r="BU134">
        <v>-7.47</v>
      </c>
      <c r="BV134">
        <v>-7.18</v>
      </c>
      <c r="BW134">
        <v>-6.85</v>
      </c>
      <c r="BX134">
        <v>-6.49</v>
      </c>
      <c r="BY134">
        <v>-6.11</v>
      </c>
      <c r="BZ134">
        <v>-5.71</v>
      </c>
      <c r="CA134">
        <v>-5.31</v>
      </c>
      <c r="CB134">
        <v>-4.93</v>
      </c>
      <c r="CC134">
        <v>-4.55</v>
      </c>
      <c r="CD134">
        <v>-4.2</v>
      </c>
      <c r="CE134">
        <v>-3.86</v>
      </c>
      <c r="CF134">
        <v>-3.55</v>
      </c>
      <c r="CG134">
        <v>-3.27</v>
      </c>
      <c r="CH134">
        <v>-3.02</v>
      </c>
      <c r="CI134">
        <v>-2.82</v>
      </c>
      <c r="CJ134">
        <v>-2.65</v>
      </c>
      <c r="CK134">
        <v>-2.5299999999999998</v>
      </c>
      <c r="CL134">
        <v>-2.4500000000000002</v>
      </c>
      <c r="CM134">
        <v>-2.4</v>
      </c>
      <c r="CN134">
        <v>-2.4</v>
      </c>
      <c r="CO134">
        <v>-2.44</v>
      </c>
      <c r="CP134">
        <v>-2.5099999999999998</v>
      </c>
      <c r="CQ134">
        <v>-2.63</v>
      </c>
      <c r="CR134">
        <v>-2.78</v>
      </c>
      <c r="CS134">
        <v>-2.95</v>
      </c>
      <c r="CT134">
        <v>-3.14</v>
      </c>
      <c r="CU134">
        <v>-3.3</v>
      </c>
      <c r="CV134">
        <v>-3.43</v>
      </c>
      <c r="CW134">
        <v>-3.49</v>
      </c>
      <c r="CX134">
        <v>-3.46</v>
      </c>
      <c r="CY134">
        <v>-3.34</v>
      </c>
      <c r="CZ134">
        <v>-3.12</v>
      </c>
      <c r="DA134">
        <v>-2.79</v>
      </c>
      <c r="DB134">
        <v>-2.38</v>
      </c>
    </row>
    <row r="135" spans="1:106" x14ac:dyDescent="0.2">
      <c r="A135" s="59"/>
      <c r="B135" s="59"/>
      <c r="C135" t="s">
        <v>60</v>
      </c>
      <c r="D135">
        <v>44</v>
      </c>
      <c r="E135" t="s">
        <v>2</v>
      </c>
      <c r="F135">
        <v>2.06</v>
      </c>
      <c r="G135">
        <v>1.99</v>
      </c>
      <c r="H135">
        <v>1.93</v>
      </c>
      <c r="I135">
        <v>1.85</v>
      </c>
      <c r="J135">
        <v>1.82</v>
      </c>
      <c r="K135">
        <v>1.91</v>
      </c>
      <c r="L135">
        <v>2.1</v>
      </c>
      <c r="M135">
        <v>2.3199999999999998</v>
      </c>
      <c r="N135">
        <v>2.5299999999999998</v>
      </c>
      <c r="O135">
        <v>2.68</v>
      </c>
      <c r="P135">
        <v>2.74</v>
      </c>
      <c r="Q135">
        <v>2.73</v>
      </c>
      <c r="R135">
        <v>2.67</v>
      </c>
      <c r="S135">
        <v>2.58</v>
      </c>
      <c r="T135">
        <v>2.4900000000000002</v>
      </c>
      <c r="U135">
        <v>2.4300000000000002</v>
      </c>
      <c r="V135">
        <v>2.41</v>
      </c>
      <c r="W135">
        <v>2.42</v>
      </c>
      <c r="X135">
        <v>2.4500000000000002</v>
      </c>
      <c r="Y135">
        <v>2.4900000000000002</v>
      </c>
      <c r="Z135">
        <v>2.5299999999999998</v>
      </c>
      <c r="AA135">
        <v>2.54</v>
      </c>
      <c r="AB135">
        <v>2.5499999999999998</v>
      </c>
      <c r="AC135">
        <v>2.5499999999999998</v>
      </c>
      <c r="AD135">
        <v>2.54</v>
      </c>
      <c r="AE135">
        <v>2.54</v>
      </c>
      <c r="AF135">
        <v>2.5499999999999998</v>
      </c>
      <c r="AG135">
        <v>2.58</v>
      </c>
      <c r="AH135">
        <v>2.63</v>
      </c>
      <c r="AI135">
        <v>2.69</v>
      </c>
      <c r="AJ135">
        <v>2.76</v>
      </c>
      <c r="AK135">
        <v>2.84</v>
      </c>
      <c r="AL135">
        <v>2.93</v>
      </c>
      <c r="AM135">
        <v>3.02</v>
      </c>
      <c r="AN135">
        <v>3.11</v>
      </c>
      <c r="AO135">
        <v>3.19</v>
      </c>
      <c r="AP135">
        <v>3.27</v>
      </c>
      <c r="AQ135">
        <v>3.35</v>
      </c>
      <c r="AR135">
        <v>3.42</v>
      </c>
      <c r="AS135">
        <v>3.48</v>
      </c>
      <c r="AT135">
        <v>3.52</v>
      </c>
      <c r="AU135">
        <v>3.55</v>
      </c>
      <c r="AV135">
        <v>3.55</v>
      </c>
      <c r="AW135">
        <v>3.54</v>
      </c>
      <c r="AX135">
        <v>3.5</v>
      </c>
      <c r="AY135">
        <v>3.44</v>
      </c>
      <c r="AZ135">
        <v>3.37</v>
      </c>
      <c r="BA135">
        <v>3.28</v>
      </c>
      <c r="BB135">
        <v>3.17</v>
      </c>
      <c r="BC135">
        <v>3.06</v>
      </c>
      <c r="BD135">
        <v>2.93</v>
      </c>
      <c r="BE135">
        <v>2.79</v>
      </c>
      <c r="BF135">
        <v>2.66</v>
      </c>
      <c r="BG135">
        <v>2.5499999999999998</v>
      </c>
      <c r="BH135">
        <v>2.48</v>
      </c>
      <c r="BI135">
        <v>2.4900000000000002</v>
      </c>
      <c r="BJ135">
        <v>2.58</v>
      </c>
      <c r="BK135">
        <v>2.77</v>
      </c>
      <c r="BL135">
        <v>3.05</v>
      </c>
      <c r="BM135">
        <v>3.38</v>
      </c>
      <c r="BN135">
        <v>3.7</v>
      </c>
      <c r="BO135">
        <v>3.9</v>
      </c>
      <c r="BP135">
        <v>3.91</v>
      </c>
      <c r="BQ135">
        <v>3.69</v>
      </c>
      <c r="BR135">
        <v>3.27</v>
      </c>
      <c r="BS135">
        <v>2.68</v>
      </c>
      <c r="BT135">
        <v>2</v>
      </c>
      <c r="BU135">
        <v>1.32</v>
      </c>
      <c r="BV135">
        <v>0.7</v>
      </c>
      <c r="BW135">
        <v>0.21</v>
      </c>
      <c r="BX135">
        <v>-8.6999999999999994E-2</v>
      </c>
      <c r="BY135">
        <v>-0.18</v>
      </c>
      <c r="BZ135">
        <v>-5.8000000000000003E-2</v>
      </c>
      <c r="CA135">
        <v>0.27</v>
      </c>
      <c r="CB135">
        <v>0.79</v>
      </c>
      <c r="CC135">
        <v>1.47</v>
      </c>
      <c r="CD135">
        <v>2.2799999999999998</v>
      </c>
      <c r="CE135">
        <v>3.14</v>
      </c>
      <c r="CF135">
        <v>4.01</v>
      </c>
      <c r="CG135">
        <v>4.82</v>
      </c>
      <c r="CH135">
        <v>5.52</v>
      </c>
      <c r="CI135">
        <v>6.05</v>
      </c>
      <c r="CJ135">
        <v>6.36</v>
      </c>
      <c r="CK135">
        <v>6.44</v>
      </c>
      <c r="CL135">
        <v>6.25</v>
      </c>
      <c r="CM135">
        <v>5.82</v>
      </c>
      <c r="CN135">
        <v>5.19</v>
      </c>
      <c r="CO135">
        <v>4.43</v>
      </c>
      <c r="CP135">
        <v>3.65</v>
      </c>
      <c r="CQ135">
        <v>2.94</v>
      </c>
      <c r="CR135">
        <v>2.4</v>
      </c>
      <c r="CS135">
        <v>2.06</v>
      </c>
      <c r="CT135">
        <v>1.93</v>
      </c>
      <c r="CU135">
        <v>1.94</v>
      </c>
      <c r="CV135">
        <v>2.0299999999999998</v>
      </c>
      <c r="CW135">
        <v>2.14</v>
      </c>
      <c r="CX135">
        <v>2.21</v>
      </c>
      <c r="CY135">
        <v>2.23</v>
      </c>
      <c r="CZ135">
        <v>2.19</v>
      </c>
      <c r="DA135">
        <v>2.11</v>
      </c>
      <c r="DB135">
        <v>1.99</v>
      </c>
    </row>
    <row r="136" spans="1:106" x14ac:dyDescent="0.2">
      <c r="A136" s="59"/>
      <c r="B136" s="59"/>
      <c r="C136" t="s">
        <v>61</v>
      </c>
      <c r="D136">
        <v>44</v>
      </c>
      <c r="E136" t="s">
        <v>2</v>
      </c>
      <c r="F136">
        <v>3.85</v>
      </c>
      <c r="G136">
        <v>3.88</v>
      </c>
      <c r="H136">
        <v>3.85</v>
      </c>
      <c r="I136">
        <v>3.8</v>
      </c>
      <c r="J136">
        <v>3.72</v>
      </c>
      <c r="K136">
        <v>3.62</v>
      </c>
      <c r="L136">
        <v>3.54</v>
      </c>
      <c r="M136">
        <v>3.46</v>
      </c>
      <c r="N136">
        <v>3.41</v>
      </c>
      <c r="O136">
        <v>3.38</v>
      </c>
      <c r="P136">
        <v>3.37</v>
      </c>
      <c r="Q136">
        <v>3.39</v>
      </c>
      <c r="R136">
        <v>3.43</v>
      </c>
      <c r="S136">
        <v>3.48</v>
      </c>
      <c r="T136">
        <v>3.54</v>
      </c>
      <c r="U136">
        <v>3.61</v>
      </c>
      <c r="V136">
        <v>3.66</v>
      </c>
      <c r="W136">
        <v>3.7</v>
      </c>
      <c r="X136">
        <v>3.7</v>
      </c>
      <c r="Y136">
        <v>3.68</v>
      </c>
      <c r="Z136">
        <v>3.63</v>
      </c>
      <c r="AA136">
        <v>3.56</v>
      </c>
      <c r="AB136">
        <v>3.46</v>
      </c>
      <c r="AC136">
        <v>3.33</v>
      </c>
      <c r="AD136">
        <v>3.18</v>
      </c>
      <c r="AE136">
        <v>3.01</v>
      </c>
      <c r="AF136">
        <v>2.82</v>
      </c>
      <c r="AG136">
        <v>2.61</v>
      </c>
      <c r="AH136">
        <v>2.38</v>
      </c>
      <c r="AI136">
        <v>2.14</v>
      </c>
      <c r="AJ136">
        <v>1.88</v>
      </c>
      <c r="AK136">
        <v>1.61</v>
      </c>
      <c r="AL136">
        <v>1.33</v>
      </c>
      <c r="AM136">
        <v>1.03</v>
      </c>
      <c r="AN136">
        <v>0.71</v>
      </c>
      <c r="AO136">
        <v>0.38</v>
      </c>
      <c r="AP136">
        <v>4.1000000000000002E-2</v>
      </c>
      <c r="AQ136">
        <v>-0.31</v>
      </c>
      <c r="AR136">
        <v>-0.67</v>
      </c>
      <c r="AS136">
        <v>-1.04</v>
      </c>
      <c r="AT136">
        <v>-1.41</v>
      </c>
      <c r="AU136">
        <v>-1.77</v>
      </c>
      <c r="AV136">
        <v>-2.12</v>
      </c>
      <c r="AW136">
        <v>-2.44</v>
      </c>
      <c r="AX136">
        <v>-2.74</v>
      </c>
      <c r="AY136">
        <v>-2.99</v>
      </c>
      <c r="AZ136">
        <v>-3.21</v>
      </c>
      <c r="BA136">
        <v>-3.39</v>
      </c>
      <c r="BB136">
        <v>-3.53</v>
      </c>
      <c r="BC136">
        <v>-3.64</v>
      </c>
      <c r="BD136">
        <v>-3.71</v>
      </c>
      <c r="BE136">
        <v>-3.75</v>
      </c>
      <c r="BF136">
        <v>-3.75</v>
      </c>
      <c r="BG136">
        <v>-3.72</v>
      </c>
      <c r="BH136">
        <v>-3.67</v>
      </c>
      <c r="BI136">
        <v>-3.62</v>
      </c>
      <c r="BJ136">
        <v>-3.56</v>
      </c>
      <c r="BK136">
        <v>-3.5</v>
      </c>
      <c r="BL136">
        <v>-3.45</v>
      </c>
      <c r="BM136">
        <v>-3.42</v>
      </c>
      <c r="BN136">
        <v>-3.39</v>
      </c>
      <c r="BO136">
        <v>-3.39</v>
      </c>
      <c r="BP136">
        <v>-3.4</v>
      </c>
      <c r="BQ136">
        <v>-3.42</v>
      </c>
      <c r="BR136">
        <v>-3.46</v>
      </c>
      <c r="BS136">
        <v>-3.49</v>
      </c>
      <c r="BT136">
        <v>-3.51</v>
      </c>
      <c r="BU136">
        <v>-3.52</v>
      </c>
      <c r="BV136">
        <v>-3.51</v>
      </c>
      <c r="BW136">
        <v>-3.48</v>
      </c>
      <c r="BX136">
        <v>-3.42</v>
      </c>
      <c r="BY136">
        <v>-3.34</v>
      </c>
      <c r="BZ136">
        <v>-3.23</v>
      </c>
      <c r="CA136">
        <v>-3.1</v>
      </c>
      <c r="CB136">
        <v>-2.94</v>
      </c>
      <c r="CC136">
        <v>-2.78</v>
      </c>
      <c r="CD136">
        <v>-2.59</v>
      </c>
      <c r="CE136">
        <v>-2.39</v>
      </c>
      <c r="CF136">
        <v>-2.17</v>
      </c>
      <c r="CG136">
        <v>-1.94</v>
      </c>
      <c r="CH136">
        <v>-1.69</v>
      </c>
      <c r="CI136">
        <v>-1.44</v>
      </c>
      <c r="CJ136">
        <v>-1.18</v>
      </c>
      <c r="CK136">
        <v>-0.91</v>
      </c>
      <c r="CL136">
        <v>-0.64</v>
      </c>
      <c r="CM136">
        <v>-0.35</v>
      </c>
      <c r="CN136">
        <v>-0.05</v>
      </c>
      <c r="CO136">
        <v>0.26</v>
      </c>
      <c r="CP136">
        <v>0.59</v>
      </c>
      <c r="CQ136">
        <v>0.92</v>
      </c>
      <c r="CR136">
        <v>1.26</v>
      </c>
      <c r="CS136">
        <v>1.59</v>
      </c>
      <c r="CT136">
        <v>1.9</v>
      </c>
      <c r="CU136">
        <v>2.2000000000000002</v>
      </c>
      <c r="CV136">
        <v>2.46</v>
      </c>
      <c r="CW136">
        <v>2.69</v>
      </c>
      <c r="CX136">
        <v>2.89</v>
      </c>
      <c r="CY136">
        <v>3.05</v>
      </c>
      <c r="CZ136">
        <v>3.16</v>
      </c>
      <c r="DA136">
        <v>3.23</v>
      </c>
      <c r="DB136">
        <v>3.26</v>
      </c>
    </row>
    <row r="137" spans="1:106" x14ac:dyDescent="0.2">
      <c r="A137" s="59"/>
      <c r="B137" s="59"/>
      <c r="C137" t="s">
        <v>62</v>
      </c>
      <c r="D137">
        <v>44</v>
      </c>
      <c r="E137" t="s">
        <v>2</v>
      </c>
      <c r="F137">
        <v>-10.4</v>
      </c>
      <c r="G137">
        <v>-9.16</v>
      </c>
      <c r="H137">
        <v>-8.06</v>
      </c>
      <c r="I137">
        <v>-7.24</v>
      </c>
      <c r="J137">
        <v>-6.48</v>
      </c>
      <c r="K137">
        <v>-5.56</v>
      </c>
      <c r="L137">
        <v>-4.5599999999999996</v>
      </c>
      <c r="M137">
        <v>-3.61</v>
      </c>
      <c r="N137">
        <v>-2.85</v>
      </c>
      <c r="O137">
        <v>-2.38</v>
      </c>
      <c r="P137">
        <v>-2.2200000000000002</v>
      </c>
      <c r="Q137">
        <v>-2.3199999999999998</v>
      </c>
      <c r="R137">
        <v>-2.57</v>
      </c>
      <c r="S137">
        <v>-2.88</v>
      </c>
      <c r="T137">
        <v>-3.17</v>
      </c>
      <c r="U137">
        <v>-3.37</v>
      </c>
      <c r="V137">
        <v>-3.44</v>
      </c>
      <c r="W137">
        <v>-3.37</v>
      </c>
      <c r="X137">
        <v>-3.18</v>
      </c>
      <c r="Y137">
        <v>-2.92</v>
      </c>
      <c r="Z137">
        <v>-2.62</v>
      </c>
      <c r="AA137">
        <v>-2.3199999999999998</v>
      </c>
      <c r="AB137">
        <v>-2.0499999999999998</v>
      </c>
      <c r="AC137">
        <v>-1.8</v>
      </c>
      <c r="AD137">
        <v>-1.57</v>
      </c>
      <c r="AE137">
        <v>-1.36</v>
      </c>
      <c r="AF137">
        <v>-1.1299999999999999</v>
      </c>
      <c r="AG137">
        <v>-0.86</v>
      </c>
      <c r="AH137">
        <v>-0.56000000000000005</v>
      </c>
      <c r="AI137">
        <v>-0.25</v>
      </c>
      <c r="AJ137">
        <v>6.9000000000000006E-2</v>
      </c>
      <c r="AK137">
        <v>0.38</v>
      </c>
      <c r="AL137">
        <v>0.67</v>
      </c>
      <c r="AM137">
        <v>0.95</v>
      </c>
      <c r="AN137">
        <v>1.18</v>
      </c>
      <c r="AO137">
        <v>1.36</v>
      </c>
      <c r="AP137">
        <v>1.49</v>
      </c>
      <c r="AQ137">
        <v>1.56</v>
      </c>
      <c r="AR137">
        <v>1.61</v>
      </c>
      <c r="AS137">
        <v>1.63</v>
      </c>
      <c r="AT137">
        <v>1.65</v>
      </c>
      <c r="AU137">
        <v>1.66</v>
      </c>
      <c r="AV137">
        <v>1.68</v>
      </c>
      <c r="AW137">
        <v>1.69</v>
      </c>
      <c r="AX137">
        <v>1.69</v>
      </c>
      <c r="AY137">
        <v>1.65</v>
      </c>
      <c r="AZ137">
        <v>1.57</v>
      </c>
      <c r="BA137">
        <v>1.43</v>
      </c>
      <c r="BB137">
        <v>1.21</v>
      </c>
      <c r="BC137">
        <v>0.91</v>
      </c>
      <c r="BD137">
        <v>0.54</v>
      </c>
      <c r="BE137">
        <v>0.12</v>
      </c>
      <c r="BF137">
        <v>-0.3</v>
      </c>
      <c r="BG137">
        <v>-0.67</v>
      </c>
      <c r="BH137">
        <v>-0.93</v>
      </c>
      <c r="BI137">
        <v>-1.04</v>
      </c>
      <c r="BJ137">
        <v>-0.98</v>
      </c>
      <c r="BK137">
        <v>-0.73</v>
      </c>
      <c r="BL137">
        <v>-0.33</v>
      </c>
      <c r="BM137">
        <v>0.17</v>
      </c>
      <c r="BN137">
        <v>0.65</v>
      </c>
      <c r="BO137">
        <v>0.98</v>
      </c>
      <c r="BP137">
        <v>1.08</v>
      </c>
      <c r="BQ137">
        <v>0.93</v>
      </c>
      <c r="BR137">
        <v>0.56000000000000005</v>
      </c>
      <c r="BS137">
        <v>1.9E-2</v>
      </c>
      <c r="BT137">
        <v>-0.6</v>
      </c>
      <c r="BU137">
        <v>-1.24</v>
      </c>
      <c r="BV137">
        <v>-1.84</v>
      </c>
      <c r="BW137">
        <v>-2.3199999999999998</v>
      </c>
      <c r="BX137">
        <v>-2.65</v>
      </c>
      <c r="BY137">
        <v>-2.81</v>
      </c>
      <c r="BZ137">
        <v>-2.8</v>
      </c>
      <c r="CA137">
        <v>-2.6</v>
      </c>
      <c r="CB137">
        <v>-2.2200000000000002</v>
      </c>
      <c r="CC137">
        <v>-1.69</v>
      </c>
      <c r="CD137">
        <v>-1.02</v>
      </c>
      <c r="CE137">
        <v>-0.26</v>
      </c>
      <c r="CF137">
        <v>0.53</v>
      </c>
      <c r="CG137">
        <v>1.33</v>
      </c>
      <c r="CH137">
        <v>2.1</v>
      </c>
      <c r="CI137">
        <v>2.76</v>
      </c>
      <c r="CJ137">
        <v>3.28</v>
      </c>
      <c r="CK137">
        <v>3.58</v>
      </c>
      <c r="CL137">
        <v>3.59</v>
      </c>
      <c r="CM137">
        <v>3.25</v>
      </c>
      <c r="CN137">
        <v>2.4700000000000002</v>
      </c>
      <c r="CO137">
        <v>1.21</v>
      </c>
      <c r="CP137">
        <v>-0.53</v>
      </c>
      <c r="CQ137">
        <v>-2.7</v>
      </c>
      <c r="CR137">
        <v>-5.19</v>
      </c>
      <c r="CS137">
        <v>-7.75</v>
      </c>
      <c r="CT137">
        <v>-10.1</v>
      </c>
      <c r="CU137">
        <v>-12.1</v>
      </c>
      <c r="CV137">
        <v>-13.5</v>
      </c>
      <c r="CW137">
        <v>-14.3</v>
      </c>
      <c r="CX137">
        <v>-14.5</v>
      </c>
      <c r="CY137">
        <v>-14</v>
      </c>
      <c r="CZ137">
        <v>-13.2</v>
      </c>
      <c r="DA137">
        <v>-12.2</v>
      </c>
      <c r="DB137">
        <v>-11.1</v>
      </c>
    </row>
    <row r="138" spans="1:106" x14ac:dyDescent="0.2">
      <c r="A138" s="59"/>
      <c r="B138" s="59"/>
      <c r="C138" t="s">
        <v>63</v>
      </c>
      <c r="D138">
        <v>44</v>
      </c>
      <c r="E138" t="s">
        <v>2</v>
      </c>
      <c r="F138">
        <v>3.4</v>
      </c>
      <c r="G138">
        <v>3.19</v>
      </c>
      <c r="H138">
        <v>3.49</v>
      </c>
      <c r="I138">
        <v>4.3899999999999997</v>
      </c>
      <c r="J138">
        <v>5.69</v>
      </c>
      <c r="K138">
        <v>7.04</v>
      </c>
      <c r="L138">
        <v>8.25</v>
      </c>
      <c r="M138">
        <v>9.16</v>
      </c>
      <c r="N138">
        <v>9.76</v>
      </c>
      <c r="O138">
        <v>10.1</v>
      </c>
      <c r="P138">
        <v>10.199999999999999</v>
      </c>
      <c r="Q138">
        <v>10.199999999999999</v>
      </c>
      <c r="R138">
        <v>9.9499999999999993</v>
      </c>
      <c r="S138">
        <v>9.6</v>
      </c>
      <c r="T138">
        <v>9.19</v>
      </c>
      <c r="U138">
        <v>8.75</v>
      </c>
      <c r="V138">
        <v>8.32</v>
      </c>
      <c r="W138">
        <v>7.91</v>
      </c>
      <c r="X138">
        <v>7.52</v>
      </c>
      <c r="Y138">
        <v>7.17</v>
      </c>
      <c r="Z138">
        <v>6.84</v>
      </c>
      <c r="AA138">
        <v>6.53</v>
      </c>
      <c r="AB138">
        <v>6.25</v>
      </c>
      <c r="AC138">
        <v>5.99</v>
      </c>
      <c r="AD138">
        <v>5.73</v>
      </c>
      <c r="AE138">
        <v>5.45</v>
      </c>
      <c r="AF138">
        <v>5.15</v>
      </c>
      <c r="AG138">
        <v>4.82</v>
      </c>
      <c r="AH138">
        <v>4.47</v>
      </c>
      <c r="AI138">
        <v>4.1100000000000003</v>
      </c>
      <c r="AJ138">
        <v>3.75</v>
      </c>
      <c r="AK138">
        <v>3.42</v>
      </c>
      <c r="AL138">
        <v>3.11</v>
      </c>
      <c r="AM138">
        <v>2.84</v>
      </c>
      <c r="AN138">
        <v>2.62</v>
      </c>
      <c r="AO138">
        <v>2.46</v>
      </c>
      <c r="AP138">
        <v>2.35</v>
      </c>
      <c r="AQ138">
        <v>2.2999999999999998</v>
      </c>
      <c r="AR138">
        <v>2.31</v>
      </c>
      <c r="AS138">
        <v>2.36</v>
      </c>
      <c r="AT138">
        <v>2.46</v>
      </c>
      <c r="AU138">
        <v>2.61</v>
      </c>
      <c r="AV138">
        <v>2.82</v>
      </c>
      <c r="AW138">
        <v>3.09</v>
      </c>
      <c r="AX138">
        <v>3.45</v>
      </c>
      <c r="AY138">
        <v>3.88</v>
      </c>
      <c r="AZ138">
        <v>4.37</v>
      </c>
      <c r="BA138">
        <v>4.8899999999999997</v>
      </c>
      <c r="BB138">
        <v>5.4</v>
      </c>
      <c r="BC138">
        <v>5.87</v>
      </c>
      <c r="BD138">
        <v>6.26</v>
      </c>
      <c r="BE138">
        <v>6.52</v>
      </c>
      <c r="BF138">
        <v>6.61</v>
      </c>
      <c r="BG138">
        <v>6.52</v>
      </c>
      <c r="BH138">
        <v>6.27</v>
      </c>
      <c r="BI138">
        <v>5.92</v>
      </c>
      <c r="BJ138">
        <v>5.54</v>
      </c>
      <c r="BK138">
        <v>5.27</v>
      </c>
      <c r="BL138">
        <v>5.17</v>
      </c>
      <c r="BM138">
        <v>5.34</v>
      </c>
      <c r="BN138">
        <v>5.83</v>
      </c>
      <c r="BO138">
        <v>6.65</v>
      </c>
      <c r="BP138">
        <v>7.77</v>
      </c>
      <c r="BQ138">
        <v>9.01</v>
      </c>
      <c r="BR138">
        <v>10.199999999999999</v>
      </c>
      <c r="BS138">
        <v>11.1</v>
      </c>
      <c r="BT138">
        <v>11.7</v>
      </c>
      <c r="BU138">
        <v>12</v>
      </c>
      <c r="BV138">
        <v>11.8</v>
      </c>
      <c r="BW138">
        <v>11.3</v>
      </c>
      <c r="BX138">
        <v>10.7</v>
      </c>
      <c r="BY138">
        <v>9.9600000000000009</v>
      </c>
      <c r="BZ138">
        <v>9.23</v>
      </c>
      <c r="CA138">
        <v>8.56</v>
      </c>
      <c r="CB138">
        <v>7.95</v>
      </c>
      <c r="CC138">
        <v>7.41</v>
      </c>
      <c r="CD138">
        <v>6.88</v>
      </c>
      <c r="CE138">
        <v>6.34</v>
      </c>
      <c r="CF138">
        <v>5.72</v>
      </c>
      <c r="CG138">
        <v>4.99</v>
      </c>
      <c r="CH138">
        <v>4.12</v>
      </c>
      <c r="CI138">
        <v>3.14</v>
      </c>
      <c r="CJ138">
        <v>2.0699999999999998</v>
      </c>
      <c r="CK138">
        <v>0.97</v>
      </c>
      <c r="CL138">
        <v>-7.1999999999999995E-2</v>
      </c>
      <c r="CM138">
        <v>-0.95</v>
      </c>
      <c r="CN138">
        <v>-1.53</v>
      </c>
      <c r="CO138">
        <v>-1.73</v>
      </c>
      <c r="CP138">
        <v>-1.48</v>
      </c>
      <c r="CQ138">
        <v>-0.76</v>
      </c>
      <c r="CR138">
        <v>0.34</v>
      </c>
      <c r="CS138">
        <v>1.66</v>
      </c>
      <c r="CT138">
        <v>2.99</v>
      </c>
      <c r="CU138">
        <v>4.1500000000000004</v>
      </c>
      <c r="CV138">
        <v>4.99</v>
      </c>
      <c r="CW138">
        <v>5.43</v>
      </c>
      <c r="CX138">
        <v>5.45</v>
      </c>
      <c r="CY138">
        <v>5.14</v>
      </c>
      <c r="CZ138">
        <v>4.6500000000000004</v>
      </c>
      <c r="DA138">
        <v>4.16</v>
      </c>
      <c r="DB138">
        <v>3.84</v>
      </c>
    </row>
    <row r="139" spans="1:106" x14ac:dyDescent="0.2">
      <c r="A139" s="59"/>
      <c r="B139" s="59"/>
      <c r="C139" t="s">
        <v>64</v>
      </c>
      <c r="D139">
        <v>44</v>
      </c>
      <c r="E139" t="s">
        <v>2</v>
      </c>
      <c r="F139">
        <v>13.1</v>
      </c>
      <c r="G139">
        <v>12.1</v>
      </c>
      <c r="H139">
        <v>10.8</v>
      </c>
      <c r="I139">
        <v>9.1999999999999993</v>
      </c>
      <c r="J139">
        <v>7.35</v>
      </c>
      <c r="K139">
        <v>5.32</v>
      </c>
      <c r="L139">
        <v>3.33</v>
      </c>
      <c r="M139">
        <v>1.6</v>
      </c>
      <c r="N139">
        <v>0.25</v>
      </c>
      <c r="O139">
        <v>-0.66</v>
      </c>
      <c r="P139">
        <v>-1.1200000000000001</v>
      </c>
      <c r="Q139">
        <v>-1.18</v>
      </c>
      <c r="R139">
        <v>-0.93</v>
      </c>
      <c r="S139">
        <v>-0.47</v>
      </c>
      <c r="T139">
        <v>7.0000000000000007E-2</v>
      </c>
      <c r="U139">
        <v>0.6</v>
      </c>
      <c r="V139">
        <v>1.07</v>
      </c>
      <c r="W139">
        <v>1.44</v>
      </c>
      <c r="X139">
        <v>1.71</v>
      </c>
      <c r="Y139">
        <v>1.93</v>
      </c>
      <c r="Z139">
        <v>2.11</v>
      </c>
      <c r="AA139">
        <v>2.2799999999999998</v>
      </c>
      <c r="AB139">
        <v>2.46</v>
      </c>
      <c r="AC139">
        <v>2.66</v>
      </c>
      <c r="AD139">
        <v>2.89</v>
      </c>
      <c r="AE139">
        <v>3.13</v>
      </c>
      <c r="AF139">
        <v>3.38</v>
      </c>
      <c r="AG139">
        <v>3.63</v>
      </c>
      <c r="AH139">
        <v>3.86</v>
      </c>
      <c r="AI139">
        <v>4.08</v>
      </c>
      <c r="AJ139">
        <v>4.2699999999999996</v>
      </c>
      <c r="AK139">
        <v>4.4400000000000004</v>
      </c>
      <c r="AL139">
        <v>4.5999999999999996</v>
      </c>
      <c r="AM139">
        <v>4.74</v>
      </c>
      <c r="AN139">
        <v>4.88</v>
      </c>
      <c r="AO139">
        <v>5.0199999999999996</v>
      </c>
      <c r="AP139">
        <v>5.16</v>
      </c>
      <c r="AQ139">
        <v>5.31</v>
      </c>
      <c r="AR139">
        <v>5.47</v>
      </c>
      <c r="AS139">
        <v>5.63</v>
      </c>
      <c r="AT139">
        <v>5.78</v>
      </c>
      <c r="AU139">
        <v>5.91</v>
      </c>
      <c r="AV139">
        <v>6.02</v>
      </c>
      <c r="AW139">
        <v>6.09</v>
      </c>
      <c r="AX139">
        <v>6.14</v>
      </c>
      <c r="AY139">
        <v>6.17</v>
      </c>
      <c r="AZ139">
        <v>6.21</v>
      </c>
      <c r="BA139">
        <v>6.3</v>
      </c>
      <c r="BB139">
        <v>6.49</v>
      </c>
      <c r="BC139">
        <v>6.83</v>
      </c>
      <c r="BD139">
        <v>7.35</v>
      </c>
      <c r="BE139">
        <v>8.07</v>
      </c>
      <c r="BF139">
        <v>9</v>
      </c>
      <c r="BG139">
        <v>10.1</v>
      </c>
      <c r="BH139">
        <v>11.3</v>
      </c>
      <c r="BI139">
        <v>12.4</v>
      </c>
      <c r="BJ139">
        <v>13.4</v>
      </c>
      <c r="BK139">
        <v>14</v>
      </c>
      <c r="BL139">
        <v>14.2</v>
      </c>
      <c r="BM139">
        <v>13.9</v>
      </c>
      <c r="BN139">
        <v>13</v>
      </c>
      <c r="BO139">
        <v>11.7</v>
      </c>
      <c r="BP139">
        <v>10.199999999999999</v>
      </c>
      <c r="BQ139">
        <v>8.4</v>
      </c>
      <c r="BR139">
        <v>6.66</v>
      </c>
      <c r="BS139">
        <v>5.08</v>
      </c>
      <c r="BT139">
        <v>3.79</v>
      </c>
      <c r="BU139">
        <v>2.87</v>
      </c>
      <c r="BV139">
        <v>2.3199999999999998</v>
      </c>
      <c r="BW139">
        <v>2.1</v>
      </c>
      <c r="BX139">
        <v>2.13</v>
      </c>
      <c r="BY139">
        <v>2.2999999999999998</v>
      </c>
      <c r="BZ139">
        <v>2.5</v>
      </c>
      <c r="CA139">
        <v>2.65</v>
      </c>
      <c r="CB139">
        <v>2.69</v>
      </c>
      <c r="CC139">
        <v>2.58</v>
      </c>
      <c r="CD139">
        <v>2.34</v>
      </c>
      <c r="CE139">
        <v>2.02</v>
      </c>
      <c r="CF139">
        <v>1.65</v>
      </c>
      <c r="CG139">
        <v>1.3</v>
      </c>
      <c r="CH139">
        <v>1.04</v>
      </c>
      <c r="CI139">
        <v>0.91</v>
      </c>
      <c r="CJ139">
        <v>0.97</v>
      </c>
      <c r="CK139">
        <v>1.26</v>
      </c>
      <c r="CL139">
        <v>1.79</v>
      </c>
      <c r="CM139">
        <v>2.59</v>
      </c>
      <c r="CN139">
        <v>3.63</v>
      </c>
      <c r="CO139">
        <v>4.8899999999999997</v>
      </c>
      <c r="CP139">
        <v>6.33</v>
      </c>
      <c r="CQ139">
        <v>7.88</v>
      </c>
      <c r="CR139">
        <v>9.48</v>
      </c>
      <c r="CS139">
        <v>11</v>
      </c>
      <c r="CT139">
        <v>12.4</v>
      </c>
      <c r="CU139">
        <v>13.5</v>
      </c>
      <c r="CV139">
        <v>14.3</v>
      </c>
      <c r="CW139">
        <v>14.8</v>
      </c>
      <c r="CX139">
        <v>15</v>
      </c>
      <c r="CY139">
        <v>14.9</v>
      </c>
      <c r="CZ139">
        <v>14.5</v>
      </c>
      <c r="DA139">
        <v>13.9</v>
      </c>
      <c r="DB139">
        <v>13.1</v>
      </c>
    </row>
    <row r="140" spans="1:106" x14ac:dyDescent="0.2">
      <c r="A140" s="59"/>
      <c r="B140" s="59"/>
      <c r="C140" t="s">
        <v>65</v>
      </c>
      <c r="D140">
        <v>44</v>
      </c>
      <c r="E140" t="s">
        <v>2</v>
      </c>
      <c r="F140">
        <v>-11.5</v>
      </c>
      <c r="G140">
        <v>-11.2</v>
      </c>
      <c r="H140">
        <v>-11</v>
      </c>
      <c r="I140">
        <v>-10.6</v>
      </c>
      <c r="J140">
        <v>-10.199999999999999</v>
      </c>
      <c r="K140">
        <v>-9.8800000000000008</v>
      </c>
      <c r="L140">
        <v>-9.57</v>
      </c>
      <c r="M140">
        <v>-9.35</v>
      </c>
      <c r="N140">
        <v>-9.24</v>
      </c>
      <c r="O140">
        <v>-9.24</v>
      </c>
      <c r="P140">
        <v>-9.33</v>
      </c>
      <c r="Q140">
        <v>-9.4700000000000006</v>
      </c>
      <c r="R140">
        <v>-9.64</v>
      </c>
      <c r="S140">
        <v>-9.81</v>
      </c>
      <c r="T140">
        <v>-9.9700000000000006</v>
      </c>
      <c r="U140">
        <v>-10.1</v>
      </c>
      <c r="V140">
        <v>-10.199999999999999</v>
      </c>
      <c r="W140">
        <v>-10.3</v>
      </c>
      <c r="X140">
        <v>-10.4</v>
      </c>
      <c r="Y140">
        <v>-10.4</v>
      </c>
      <c r="Z140">
        <v>-10.5</v>
      </c>
      <c r="AA140">
        <v>-10.6</v>
      </c>
      <c r="AB140">
        <v>-10.6</v>
      </c>
      <c r="AC140">
        <v>-10.7</v>
      </c>
      <c r="AD140">
        <v>-10.8</v>
      </c>
      <c r="AE140">
        <v>-10.9</v>
      </c>
      <c r="AF140">
        <v>-11</v>
      </c>
      <c r="AG140">
        <v>-11.1</v>
      </c>
      <c r="AH140">
        <v>-11.2</v>
      </c>
      <c r="AI140">
        <v>-11.4</v>
      </c>
      <c r="AJ140">
        <v>-11.5</v>
      </c>
      <c r="AK140">
        <v>-11.7</v>
      </c>
      <c r="AL140">
        <v>-11.9</v>
      </c>
      <c r="AM140">
        <v>-12</v>
      </c>
      <c r="AN140">
        <v>-12.2</v>
      </c>
      <c r="AO140">
        <v>-12.4</v>
      </c>
      <c r="AP140">
        <v>-12.6</v>
      </c>
      <c r="AQ140">
        <v>-12.8</v>
      </c>
      <c r="AR140">
        <v>-12.9</v>
      </c>
      <c r="AS140">
        <v>-13.1</v>
      </c>
      <c r="AT140">
        <v>-13.2</v>
      </c>
      <c r="AU140">
        <v>-13.2</v>
      </c>
      <c r="AV140">
        <v>-13.2</v>
      </c>
      <c r="AW140">
        <v>-13.2</v>
      </c>
      <c r="AX140">
        <v>-13</v>
      </c>
      <c r="AY140">
        <v>-12.8</v>
      </c>
      <c r="AZ140">
        <v>-12.5</v>
      </c>
      <c r="BA140">
        <v>-12.2</v>
      </c>
      <c r="BB140">
        <v>-11.8</v>
      </c>
      <c r="BC140">
        <v>-11.3</v>
      </c>
      <c r="BD140">
        <v>-10.7</v>
      </c>
      <c r="BE140">
        <v>-10.1</v>
      </c>
      <c r="BF140">
        <v>-9.4</v>
      </c>
      <c r="BG140">
        <v>-8.64</v>
      </c>
      <c r="BH140">
        <v>-7.84</v>
      </c>
      <c r="BI140">
        <v>-7.01</v>
      </c>
      <c r="BJ140">
        <v>-6.22</v>
      </c>
      <c r="BK140">
        <v>-5.52</v>
      </c>
      <c r="BL140">
        <v>-4.9800000000000004</v>
      </c>
      <c r="BM140">
        <v>-4.67</v>
      </c>
      <c r="BN140">
        <v>-4.66</v>
      </c>
      <c r="BO140">
        <v>-4.9800000000000004</v>
      </c>
      <c r="BP140">
        <v>-5.62</v>
      </c>
      <c r="BQ140">
        <v>-6.56</v>
      </c>
      <c r="BR140">
        <v>-7.73</v>
      </c>
      <c r="BS140">
        <v>-9.06</v>
      </c>
      <c r="BT140">
        <v>-10.4</v>
      </c>
      <c r="BU140">
        <v>-11.8</v>
      </c>
      <c r="BV140">
        <v>-13.1</v>
      </c>
      <c r="BW140">
        <v>-14.2</v>
      </c>
      <c r="BX140">
        <v>-15.1</v>
      </c>
      <c r="BY140">
        <v>-15.8</v>
      </c>
      <c r="BZ140">
        <v>-16.399999999999999</v>
      </c>
      <c r="CA140">
        <v>-16.8</v>
      </c>
      <c r="CB140">
        <v>-17.2</v>
      </c>
      <c r="CC140">
        <v>-17.399999999999999</v>
      </c>
      <c r="CD140">
        <v>-17.7</v>
      </c>
      <c r="CE140">
        <v>-17.899999999999999</v>
      </c>
      <c r="CF140">
        <v>-18.100000000000001</v>
      </c>
      <c r="CG140">
        <v>-18.3</v>
      </c>
      <c r="CH140">
        <v>-18.5</v>
      </c>
      <c r="CI140">
        <v>-18.600000000000001</v>
      </c>
      <c r="CJ140">
        <v>-18.7</v>
      </c>
      <c r="CK140">
        <v>-18.600000000000001</v>
      </c>
      <c r="CL140">
        <v>-18.5</v>
      </c>
      <c r="CM140">
        <v>-18.3</v>
      </c>
      <c r="CN140">
        <v>-17.899999999999999</v>
      </c>
      <c r="CO140">
        <v>-17.5</v>
      </c>
      <c r="CP140">
        <v>-16.899999999999999</v>
      </c>
      <c r="CQ140">
        <v>-16.3</v>
      </c>
      <c r="CR140">
        <v>-15.6</v>
      </c>
      <c r="CS140">
        <v>-15</v>
      </c>
      <c r="CT140">
        <v>-14.3</v>
      </c>
      <c r="CU140">
        <v>-13.8</v>
      </c>
      <c r="CV140">
        <v>-13.3</v>
      </c>
      <c r="CW140">
        <v>-13</v>
      </c>
      <c r="CX140">
        <v>-12.7</v>
      </c>
      <c r="CY140">
        <v>-12.6</v>
      </c>
      <c r="CZ140">
        <v>-12.4</v>
      </c>
      <c r="DA140">
        <v>-12.3</v>
      </c>
      <c r="DB140">
        <v>-12.1</v>
      </c>
    </row>
    <row r="142" spans="1:106" x14ac:dyDescent="0.2">
      <c r="A142" s="59">
        <v>9</v>
      </c>
      <c r="B142" s="59" t="s">
        <v>87</v>
      </c>
      <c r="C142" t="s">
        <v>54</v>
      </c>
      <c r="D142">
        <v>9</v>
      </c>
      <c r="E142" t="s">
        <v>2</v>
      </c>
      <c r="F142">
        <v>15.7</v>
      </c>
      <c r="G142">
        <v>15.4</v>
      </c>
      <c r="H142">
        <v>15.2</v>
      </c>
      <c r="I142">
        <v>15</v>
      </c>
      <c r="J142">
        <v>14.8</v>
      </c>
      <c r="K142">
        <v>14.6</v>
      </c>
      <c r="L142">
        <v>14.4</v>
      </c>
      <c r="M142">
        <v>14.2</v>
      </c>
      <c r="N142">
        <v>14</v>
      </c>
      <c r="O142">
        <v>13.9</v>
      </c>
      <c r="P142">
        <v>13.8</v>
      </c>
      <c r="Q142">
        <v>13.8</v>
      </c>
      <c r="R142">
        <v>13.8</v>
      </c>
      <c r="S142">
        <v>13.8</v>
      </c>
      <c r="T142">
        <v>13.8</v>
      </c>
      <c r="U142">
        <v>13.9</v>
      </c>
      <c r="V142">
        <v>14.1</v>
      </c>
      <c r="W142">
        <v>14.2</v>
      </c>
      <c r="X142">
        <v>14.4</v>
      </c>
      <c r="Y142">
        <v>14.6</v>
      </c>
      <c r="Z142">
        <v>14.8</v>
      </c>
      <c r="AA142">
        <v>15</v>
      </c>
      <c r="AB142">
        <v>15.2</v>
      </c>
      <c r="AC142">
        <v>15.4</v>
      </c>
      <c r="AD142">
        <v>15.6</v>
      </c>
      <c r="AE142">
        <v>15.8</v>
      </c>
      <c r="AF142">
        <v>16</v>
      </c>
      <c r="AG142">
        <v>16.100000000000001</v>
      </c>
      <c r="AH142">
        <v>16.2</v>
      </c>
      <c r="AI142">
        <v>16.399999999999999</v>
      </c>
      <c r="AJ142">
        <v>16.5</v>
      </c>
      <c r="AK142">
        <v>16.600000000000001</v>
      </c>
      <c r="AL142">
        <v>16.600000000000001</v>
      </c>
      <c r="AM142">
        <v>16.7</v>
      </c>
      <c r="AN142">
        <v>16.7</v>
      </c>
      <c r="AO142">
        <v>16.8</v>
      </c>
      <c r="AP142">
        <v>16.8</v>
      </c>
      <c r="AQ142">
        <v>16.8</v>
      </c>
      <c r="AR142">
        <v>16.8</v>
      </c>
      <c r="AS142">
        <v>16.8</v>
      </c>
      <c r="AT142">
        <v>16.8</v>
      </c>
      <c r="AU142">
        <v>16.8</v>
      </c>
      <c r="AV142">
        <v>16.7</v>
      </c>
      <c r="AW142">
        <v>16.7</v>
      </c>
      <c r="AX142">
        <v>16.600000000000001</v>
      </c>
      <c r="AY142">
        <v>16.600000000000001</v>
      </c>
      <c r="AZ142">
        <v>16.5</v>
      </c>
      <c r="BA142">
        <v>16.399999999999999</v>
      </c>
      <c r="BB142">
        <v>16.3</v>
      </c>
      <c r="BC142">
        <v>16.2</v>
      </c>
      <c r="BD142">
        <v>16.100000000000001</v>
      </c>
      <c r="BE142">
        <v>15.9</v>
      </c>
      <c r="BF142">
        <v>15.8</v>
      </c>
      <c r="BG142">
        <v>15.6</v>
      </c>
      <c r="BH142">
        <v>15.4</v>
      </c>
      <c r="BI142">
        <v>15.3</v>
      </c>
      <c r="BJ142">
        <v>15.1</v>
      </c>
      <c r="BK142">
        <v>15</v>
      </c>
      <c r="BL142">
        <v>14.9</v>
      </c>
      <c r="BM142">
        <v>14.8</v>
      </c>
      <c r="BN142">
        <v>14.8</v>
      </c>
      <c r="BO142">
        <v>14.8</v>
      </c>
      <c r="BP142">
        <v>14.8</v>
      </c>
      <c r="BQ142">
        <v>14.9</v>
      </c>
      <c r="BR142">
        <v>14.9</v>
      </c>
      <c r="BS142">
        <v>15.1</v>
      </c>
      <c r="BT142">
        <v>15.2</v>
      </c>
      <c r="BU142">
        <v>15.4</v>
      </c>
      <c r="BV142">
        <v>15.6</v>
      </c>
      <c r="BW142">
        <v>15.8</v>
      </c>
      <c r="BX142">
        <v>16.100000000000001</v>
      </c>
      <c r="BY142">
        <v>16.3</v>
      </c>
      <c r="BZ142">
        <v>16.5</v>
      </c>
      <c r="CA142">
        <v>16.7</v>
      </c>
      <c r="CB142">
        <v>16.899999999999999</v>
      </c>
      <c r="CC142">
        <v>17.100000000000001</v>
      </c>
      <c r="CD142">
        <v>17.3</v>
      </c>
      <c r="CE142">
        <v>17.5</v>
      </c>
      <c r="CF142">
        <v>17.600000000000001</v>
      </c>
      <c r="CG142">
        <v>17.7</v>
      </c>
      <c r="CH142">
        <v>17.8</v>
      </c>
      <c r="CI142">
        <v>17.899999999999999</v>
      </c>
      <c r="CJ142">
        <v>17.899999999999999</v>
      </c>
      <c r="CK142">
        <v>18</v>
      </c>
      <c r="CL142">
        <v>18</v>
      </c>
      <c r="CM142">
        <v>18</v>
      </c>
      <c r="CN142">
        <v>18</v>
      </c>
      <c r="CO142">
        <v>18</v>
      </c>
      <c r="CP142">
        <v>18</v>
      </c>
      <c r="CQ142">
        <v>17.899999999999999</v>
      </c>
      <c r="CR142">
        <v>17.899999999999999</v>
      </c>
      <c r="CS142">
        <v>17.899999999999999</v>
      </c>
      <c r="CT142">
        <v>17.8</v>
      </c>
      <c r="CU142">
        <v>17.7</v>
      </c>
      <c r="CV142">
        <v>17.7</v>
      </c>
      <c r="CW142">
        <v>17.5</v>
      </c>
      <c r="CX142">
        <v>17.399999999999999</v>
      </c>
      <c r="CY142">
        <v>17.2</v>
      </c>
      <c r="CZ142">
        <v>17</v>
      </c>
      <c r="DA142">
        <v>16.8</v>
      </c>
      <c r="DB142">
        <v>16.600000000000001</v>
      </c>
    </row>
    <row r="143" spans="1:106" x14ac:dyDescent="0.2">
      <c r="A143" s="59"/>
      <c r="B143" s="59"/>
      <c r="C143" t="s">
        <v>55</v>
      </c>
      <c r="D143">
        <v>9</v>
      </c>
      <c r="E143" t="s">
        <v>2</v>
      </c>
      <c r="F143">
        <v>43.3</v>
      </c>
      <c r="G143">
        <v>43</v>
      </c>
      <c r="H143">
        <v>42.6</v>
      </c>
      <c r="I143">
        <v>42.2</v>
      </c>
      <c r="J143">
        <v>41.8</v>
      </c>
      <c r="K143">
        <v>41.2</v>
      </c>
      <c r="L143">
        <v>40.6</v>
      </c>
      <c r="M143">
        <v>39.9</v>
      </c>
      <c r="N143">
        <v>39.1</v>
      </c>
      <c r="O143">
        <v>38.200000000000003</v>
      </c>
      <c r="P143">
        <v>37.200000000000003</v>
      </c>
      <c r="Q143">
        <v>36.1</v>
      </c>
      <c r="R143">
        <v>35</v>
      </c>
      <c r="S143">
        <v>33.799999999999997</v>
      </c>
      <c r="T143">
        <v>32.5</v>
      </c>
      <c r="U143">
        <v>31.2</v>
      </c>
      <c r="V143">
        <v>29.8</v>
      </c>
      <c r="W143">
        <v>28.4</v>
      </c>
      <c r="X143">
        <v>26.8</v>
      </c>
      <c r="Y143">
        <v>25.2</v>
      </c>
      <c r="Z143">
        <v>23.6</v>
      </c>
      <c r="AA143">
        <v>21.9</v>
      </c>
      <c r="AB143">
        <v>20.2</v>
      </c>
      <c r="AC143">
        <v>18.600000000000001</v>
      </c>
      <c r="AD143">
        <v>17</v>
      </c>
      <c r="AE143">
        <v>15.5</v>
      </c>
      <c r="AF143">
        <v>13.9</v>
      </c>
      <c r="AG143">
        <v>12.4</v>
      </c>
      <c r="AH143">
        <v>11</v>
      </c>
      <c r="AI143">
        <v>9.6</v>
      </c>
      <c r="AJ143">
        <v>8.23</v>
      </c>
      <c r="AK143">
        <v>6.89</v>
      </c>
      <c r="AL143">
        <v>5.57</v>
      </c>
      <c r="AM143">
        <v>4.29</v>
      </c>
      <c r="AN143">
        <v>3.01</v>
      </c>
      <c r="AO143">
        <v>1.76</v>
      </c>
      <c r="AP143">
        <v>0.51</v>
      </c>
      <c r="AQ143">
        <v>-0.72</v>
      </c>
      <c r="AR143">
        <v>-1.96</v>
      </c>
      <c r="AS143">
        <v>-3.18</v>
      </c>
      <c r="AT143">
        <v>-4.41</v>
      </c>
      <c r="AU143">
        <v>-5.65</v>
      </c>
      <c r="AV143">
        <v>-6.87</v>
      </c>
      <c r="AW143">
        <v>-8.09</v>
      </c>
      <c r="AX143">
        <v>-9.27</v>
      </c>
      <c r="AY143">
        <v>-10.4</v>
      </c>
      <c r="AZ143">
        <v>-11.5</v>
      </c>
      <c r="BA143">
        <v>-12.5</v>
      </c>
      <c r="BB143">
        <v>-13.3</v>
      </c>
      <c r="BC143">
        <v>-14.1</v>
      </c>
      <c r="BD143">
        <v>-14.7</v>
      </c>
      <c r="BE143">
        <v>-15.1</v>
      </c>
      <c r="BF143">
        <v>-15.3</v>
      </c>
      <c r="BG143">
        <v>-15.3</v>
      </c>
      <c r="BH143">
        <v>-15.1</v>
      </c>
      <c r="BI143">
        <v>-14.6</v>
      </c>
      <c r="BJ143">
        <v>-13.9</v>
      </c>
      <c r="BK143">
        <v>-12.9</v>
      </c>
      <c r="BL143">
        <v>-11.7</v>
      </c>
      <c r="BM143">
        <v>-10.3</v>
      </c>
      <c r="BN143">
        <v>-8.65</v>
      </c>
      <c r="BO143">
        <v>-6.77</v>
      </c>
      <c r="BP143">
        <v>-4.72</v>
      </c>
      <c r="BQ143">
        <v>-2.4700000000000002</v>
      </c>
      <c r="BR143">
        <v>-7.1999999999999995E-2</v>
      </c>
      <c r="BS143">
        <v>2.46</v>
      </c>
      <c r="BT143">
        <v>5.12</v>
      </c>
      <c r="BU143">
        <v>7.87</v>
      </c>
      <c r="BV143">
        <v>10.7</v>
      </c>
      <c r="BW143">
        <v>13.5</v>
      </c>
      <c r="BX143">
        <v>16.399999999999999</v>
      </c>
      <c r="BY143">
        <v>19.3</v>
      </c>
      <c r="BZ143">
        <v>22</v>
      </c>
      <c r="CA143">
        <v>24.7</v>
      </c>
      <c r="CB143">
        <v>27.3</v>
      </c>
      <c r="CC143">
        <v>29.8</v>
      </c>
      <c r="CD143">
        <v>32.1</v>
      </c>
      <c r="CE143">
        <v>34.200000000000003</v>
      </c>
      <c r="CF143">
        <v>36.1</v>
      </c>
      <c r="CG143">
        <v>37.9</v>
      </c>
      <c r="CH143">
        <v>39.4</v>
      </c>
      <c r="CI143">
        <v>40.799999999999997</v>
      </c>
      <c r="CJ143">
        <v>41.9</v>
      </c>
      <c r="CK143">
        <v>42.9</v>
      </c>
      <c r="CL143">
        <v>43.7</v>
      </c>
      <c r="CM143">
        <v>44.4</v>
      </c>
      <c r="CN143">
        <v>44.9</v>
      </c>
      <c r="CO143">
        <v>45.2</v>
      </c>
      <c r="CP143">
        <v>45.5</v>
      </c>
      <c r="CQ143">
        <v>45.7</v>
      </c>
      <c r="CR143">
        <v>45.8</v>
      </c>
      <c r="CS143">
        <v>45.9</v>
      </c>
      <c r="CT143">
        <v>46</v>
      </c>
      <c r="CU143">
        <v>46</v>
      </c>
      <c r="CV143">
        <v>46</v>
      </c>
      <c r="CW143">
        <v>46</v>
      </c>
      <c r="CX143">
        <v>46</v>
      </c>
      <c r="CY143">
        <v>46</v>
      </c>
      <c r="CZ143">
        <v>45.9</v>
      </c>
      <c r="DA143">
        <v>45.7</v>
      </c>
      <c r="DB143">
        <v>45.6</v>
      </c>
    </row>
    <row r="144" spans="1:106" x14ac:dyDescent="0.2">
      <c r="A144" s="59"/>
      <c r="B144" s="59"/>
      <c r="C144" t="s">
        <v>56</v>
      </c>
      <c r="D144">
        <v>9</v>
      </c>
      <c r="E144" t="s">
        <v>2</v>
      </c>
      <c r="F144">
        <v>14.9</v>
      </c>
      <c r="G144">
        <v>16.100000000000001</v>
      </c>
      <c r="H144">
        <v>17.5</v>
      </c>
      <c r="I144">
        <v>19.3</v>
      </c>
      <c r="J144">
        <v>21.2</v>
      </c>
      <c r="K144">
        <v>23.2</v>
      </c>
      <c r="L144">
        <v>25.1</v>
      </c>
      <c r="M144">
        <v>26.7</v>
      </c>
      <c r="N144">
        <v>28.1</v>
      </c>
      <c r="O144">
        <v>29</v>
      </c>
      <c r="P144">
        <v>29.7</v>
      </c>
      <c r="Q144">
        <v>30</v>
      </c>
      <c r="R144">
        <v>30</v>
      </c>
      <c r="S144">
        <v>29.7</v>
      </c>
      <c r="T144">
        <v>29.1</v>
      </c>
      <c r="U144">
        <v>28.3</v>
      </c>
      <c r="V144">
        <v>27.3</v>
      </c>
      <c r="W144">
        <v>26.1</v>
      </c>
      <c r="X144">
        <v>24.8</v>
      </c>
      <c r="Y144">
        <v>23.3</v>
      </c>
      <c r="Z144">
        <v>21.7</v>
      </c>
      <c r="AA144">
        <v>20.100000000000001</v>
      </c>
      <c r="AB144">
        <v>18.5</v>
      </c>
      <c r="AC144">
        <v>16.899999999999999</v>
      </c>
      <c r="AD144">
        <v>15.3</v>
      </c>
      <c r="AE144">
        <v>13.8</v>
      </c>
      <c r="AF144">
        <v>12.3</v>
      </c>
      <c r="AG144">
        <v>10.8</v>
      </c>
      <c r="AH144">
        <v>9.41</v>
      </c>
      <c r="AI144">
        <v>8.06</v>
      </c>
      <c r="AJ144">
        <v>6.78</v>
      </c>
      <c r="AK144">
        <v>5.59</v>
      </c>
      <c r="AL144">
        <v>4.51</v>
      </c>
      <c r="AM144">
        <v>3.6</v>
      </c>
      <c r="AN144">
        <v>2.8</v>
      </c>
      <c r="AO144">
        <v>2.11</v>
      </c>
      <c r="AP144">
        <v>1.53</v>
      </c>
      <c r="AQ144">
        <v>1.03</v>
      </c>
      <c r="AR144">
        <v>0.59</v>
      </c>
      <c r="AS144">
        <v>0.24</v>
      </c>
      <c r="AT144">
        <v>-5.8999999999999997E-2</v>
      </c>
      <c r="AU144">
        <v>-0.28000000000000003</v>
      </c>
      <c r="AV144">
        <v>-0.39</v>
      </c>
      <c r="AW144">
        <v>-0.42</v>
      </c>
      <c r="AX144">
        <v>-0.31</v>
      </c>
      <c r="AY144">
        <v>-5.0999999999999997E-2</v>
      </c>
      <c r="AZ144">
        <v>0.36</v>
      </c>
      <c r="BA144">
        <v>0.95</v>
      </c>
      <c r="BB144">
        <v>1.76</v>
      </c>
      <c r="BC144">
        <v>2.78</v>
      </c>
      <c r="BD144">
        <v>4.03</v>
      </c>
      <c r="BE144">
        <v>5.57</v>
      </c>
      <c r="BF144">
        <v>7.38</v>
      </c>
      <c r="BG144">
        <v>9.48</v>
      </c>
      <c r="BH144">
        <v>11.9</v>
      </c>
      <c r="BI144">
        <v>14.7</v>
      </c>
      <c r="BJ144">
        <v>17.7</v>
      </c>
      <c r="BK144">
        <v>21</v>
      </c>
      <c r="BL144">
        <v>24.6</v>
      </c>
      <c r="BM144">
        <v>28.4</v>
      </c>
      <c r="BN144">
        <v>32.4</v>
      </c>
      <c r="BO144">
        <v>36.5</v>
      </c>
      <c r="BP144">
        <v>40.6</v>
      </c>
      <c r="BQ144">
        <v>44.6</v>
      </c>
      <c r="BR144">
        <v>48.5</v>
      </c>
      <c r="BS144">
        <v>52.3</v>
      </c>
      <c r="BT144">
        <v>55.8</v>
      </c>
      <c r="BU144">
        <v>59.1</v>
      </c>
      <c r="BV144">
        <v>62</v>
      </c>
      <c r="BW144">
        <v>64.5</v>
      </c>
      <c r="BX144">
        <v>66.7</v>
      </c>
      <c r="BY144">
        <v>68.400000000000006</v>
      </c>
      <c r="BZ144">
        <v>69.7</v>
      </c>
      <c r="CA144">
        <v>70.7</v>
      </c>
      <c r="CB144">
        <v>71.2</v>
      </c>
      <c r="CC144">
        <v>71.400000000000006</v>
      </c>
      <c r="CD144">
        <v>71.2</v>
      </c>
      <c r="CE144">
        <v>70.5</v>
      </c>
      <c r="CF144">
        <v>69.5</v>
      </c>
      <c r="CG144">
        <v>68</v>
      </c>
      <c r="CH144">
        <v>66.2</v>
      </c>
      <c r="CI144">
        <v>64</v>
      </c>
      <c r="CJ144">
        <v>61.4</v>
      </c>
      <c r="CK144">
        <v>58.4</v>
      </c>
      <c r="CL144">
        <v>55</v>
      </c>
      <c r="CM144">
        <v>51.4</v>
      </c>
      <c r="CN144">
        <v>47.5</v>
      </c>
      <c r="CO144">
        <v>43.6</v>
      </c>
      <c r="CP144">
        <v>39.6</v>
      </c>
      <c r="CQ144">
        <v>35.799999999999997</v>
      </c>
      <c r="CR144">
        <v>32.1</v>
      </c>
      <c r="CS144">
        <v>28.8</v>
      </c>
      <c r="CT144">
        <v>25.8</v>
      </c>
      <c r="CU144">
        <v>23.1</v>
      </c>
      <c r="CV144">
        <v>20.9</v>
      </c>
      <c r="CW144">
        <v>19.100000000000001</v>
      </c>
      <c r="CX144">
        <v>17.8</v>
      </c>
      <c r="CY144">
        <v>16.899999999999999</v>
      </c>
      <c r="CZ144">
        <v>16.7</v>
      </c>
      <c r="DA144">
        <v>17</v>
      </c>
      <c r="DB144">
        <v>17.600000000000001</v>
      </c>
    </row>
    <row r="145" spans="1:106" x14ac:dyDescent="0.2">
      <c r="A145" s="59"/>
      <c r="B145" s="59"/>
      <c r="C145" t="s">
        <v>57</v>
      </c>
      <c r="D145">
        <v>9</v>
      </c>
      <c r="E145" t="s">
        <v>2</v>
      </c>
      <c r="F145">
        <v>0.87</v>
      </c>
      <c r="G145">
        <v>-0.11</v>
      </c>
      <c r="H145">
        <v>-0.77</v>
      </c>
      <c r="I145">
        <v>-1.1000000000000001</v>
      </c>
      <c r="J145">
        <v>-0.88</v>
      </c>
      <c r="K145">
        <v>-0.26</v>
      </c>
      <c r="L145">
        <v>0.66</v>
      </c>
      <c r="M145">
        <v>1.88</v>
      </c>
      <c r="N145">
        <v>3.23</v>
      </c>
      <c r="O145">
        <v>4.66</v>
      </c>
      <c r="P145">
        <v>6.11</v>
      </c>
      <c r="Q145">
        <v>7.45</v>
      </c>
      <c r="R145">
        <v>8.69</v>
      </c>
      <c r="S145">
        <v>9.77</v>
      </c>
      <c r="T145">
        <v>10.7</v>
      </c>
      <c r="U145">
        <v>11.4</v>
      </c>
      <c r="V145">
        <v>12</v>
      </c>
      <c r="W145">
        <v>12.5</v>
      </c>
      <c r="X145">
        <v>12.8</v>
      </c>
      <c r="Y145">
        <v>13</v>
      </c>
      <c r="Z145">
        <v>13.2</v>
      </c>
      <c r="AA145">
        <v>13.2</v>
      </c>
      <c r="AB145">
        <v>13.3</v>
      </c>
      <c r="AC145">
        <v>13.3</v>
      </c>
      <c r="AD145">
        <v>13.3</v>
      </c>
      <c r="AE145">
        <v>13.2</v>
      </c>
      <c r="AF145">
        <v>13.2</v>
      </c>
      <c r="AG145">
        <v>13.1</v>
      </c>
      <c r="AH145">
        <v>13</v>
      </c>
      <c r="AI145">
        <v>12.9</v>
      </c>
      <c r="AJ145">
        <v>12.8</v>
      </c>
      <c r="AK145">
        <v>12.7</v>
      </c>
      <c r="AL145">
        <v>12.6</v>
      </c>
      <c r="AM145">
        <v>12.5</v>
      </c>
      <c r="AN145">
        <v>12.3</v>
      </c>
      <c r="AO145">
        <v>12.2</v>
      </c>
      <c r="AP145">
        <v>12.1</v>
      </c>
      <c r="AQ145">
        <v>12.1</v>
      </c>
      <c r="AR145">
        <v>12.1</v>
      </c>
      <c r="AS145">
        <v>12.1</v>
      </c>
      <c r="AT145">
        <v>12.1</v>
      </c>
      <c r="AU145">
        <v>12.1</v>
      </c>
      <c r="AV145">
        <v>12.1</v>
      </c>
      <c r="AW145">
        <v>12.1</v>
      </c>
      <c r="AX145">
        <v>12</v>
      </c>
      <c r="AY145">
        <v>11.9</v>
      </c>
      <c r="AZ145">
        <v>11.7</v>
      </c>
      <c r="BA145">
        <v>11.3</v>
      </c>
      <c r="BB145">
        <v>10.7</v>
      </c>
      <c r="BC145">
        <v>9.98</v>
      </c>
      <c r="BD145">
        <v>8.99</v>
      </c>
      <c r="BE145">
        <v>7.64</v>
      </c>
      <c r="BF145">
        <v>5.98</v>
      </c>
      <c r="BG145">
        <v>4</v>
      </c>
      <c r="BH145">
        <v>1.66</v>
      </c>
      <c r="BI145">
        <v>-0.9</v>
      </c>
      <c r="BJ145">
        <v>-3.61</v>
      </c>
      <c r="BK145">
        <v>-6.34</v>
      </c>
      <c r="BL145">
        <v>-8.8800000000000008</v>
      </c>
      <c r="BM145">
        <v>-11.2</v>
      </c>
      <c r="BN145">
        <v>-13</v>
      </c>
      <c r="BO145">
        <v>-14.3</v>
      </c>
      <c r="BP145">
        <v>-15.2</v>
      </c>
      <c r="BQ145">
        <v>-15.5</v>
      </c>
      <c r="BR145">
        <v>-15.3</v>
      </c>
      <c r="BS145">
        <v>-14.7</v>
      </c>
      <c r="BT145">
        <v>-13.8</v>
      </c>
      <c r="BU145">
        <v>-12.6</v>
      </c>
      <c r="BV145">
        <v>-11.2</v>
      </c>
      <c r="BW145">
        <v>-9.65</v>
      </c>
      <c r="BX145">
        <v>-8.0500000000000007</v>
      </c>
      <c r="BY145">
        <v>-6.45</v>
      </c>
      <c r="BZ145">
        <v>-4.88</v>
      </c>
      <c r="CA145">
        <v>-3.41</v>
      </c>
      <c r="CB145">
        <v>-2.06</v>
      </c>
      <c r="CC145">
        <v>-0.85</v>
      </c>
      <c r="CD145">
        <v>0.22</v>
      </c>
      <c r="CE145">
        <v>1.1100000000000001</v>
      </c>
      <c r="CF145">
        <v>1.85</v>
      </c>
      <c r="CG145">
        <v>2.4300000000000002</v>
      </c>
      <c r="CH145">
        <v>2.87</v>
      </c>
      <c r="CI145">
        <v>3.19</v>
      </c>
      <c r="CJ145">
        <v>3.42</v>
      </c>
      <c r="CK145">
        <v>3.58</v>
      </c>
      <c r="CL145">
        <v>3.71</v>
      </c>
      <c r="CM145">
        <v>3.85</v>
      </c>
      <c r="CN145">
        <v>4.01</v>
      </c>
      <c r="CO145">
        <v>4.24</v>
      </c>
      <c r="CP145">
        <v>4.55</v>
      </c>
      <c r="CQ145">
        <v>4.9400000000000004</v>
      </c>
      <c r="CR145">
        <v>5.37</v>
      </c>
      <c r="CS145">
        <v>5.82</v>
      </c>
      <c r="CT145">
        <v>6.22</v>
      </c>
      <c r="CU145">
        <v>6.51</v>
      </c>
      <c r="CV145">
        <v>6.64</v>
      </c>
      <c r="CW145">
        <v>6.52</v>
      </c>
      <c r="CX145">
        <v>6.18</v>
      </c>
      <c r="CY145">
        <v>5.57</v>
      </c>
      <c r="CZ145">
        <v>4.6900000000000004</v>
      </c>
      <c r="DA145">
        <v>3.71</v>
      </c>
      <c r="DB145">
        <v>2.64</v>
      </c>
    </row>
    <row r="146" spans="1:106" x14ac:dyDescent="0.2">
      <c r="A146" s="59"/>
      <c r="B146" s="59"/>
      <c r="C146" t="s">
        <v>58</v>
      </c>
      <c r="D146">
        <v>9</v>
      </c>
      <c r="E146" t="s">
        <v>2</v>
      </c>
      <c r="F146">
        <v>1.81</v>
      </c>
      <c r="G146">
        <v>1.96</v>
      </c>
      <c r="H146">
        <v>2.15</v>
      </c>
      <c r="I146">
        <v>2.37</v>
      </c>
      <c r="J146">
        <v>2.63</v>
      </c>
      <c r="K146">
        <v>2.92</v>
      </c>
      <c r="L146">
        <v>3.22</v>
      </c>
      <c r="M146">
        <v>3.55</v>
      </c>
      <c r="N146">
        <v>3.87</v>
      </c>
      <c r="O146">
        <v>4.1900000000000004</v>
      </c>
      <c r="P146">
        <v>4.4800000000000004</v>
      </c>
      <c r="Q146">
        <v>4.75</v>
      </c>
      <c r="R146">
        <v>4.97</v>
      </c>
      <c r="S146">
        <v>5.15</v>
      </c>
      <c r="T146">
        <v>5.27</v>
      </c>
      <c r="U146">
        <v>5.32</v>
      </c>
      <c r="V146">
        <v>5.32</v>
      </c>
      <c r="W146">
        <v>5.24</v>
      </c>
      <c r="X146">
        <v>5.0999999999999996</v>
      </c>
      <c r="Y146">
        <v>4.9000000000000004</v>
      </c>
      <c r="Z146">
        <v>4.63</v>
      </c>
      <c r="AA146">
        <v>4.3099999999999996</v>
      </c>
      <c r="AB146">
        <v>3.94</v>
      </c>
      <c r="AC146">
        <v>3.53</v>
      </c>
      <c r="AD146">
        <v>3.09</v>
      </c>
      <c r="AE146">
        <v>2.61</v>
      </c>
      <c r="AF146">
        <v>2.12</v>
      </c>
      <c r="AG146">
        <v>1.62</v>
      </c>
      <c r="AH146">
        <v>1.1299999999999999</v>
      </c>
      <c r="AI146">
        <v>0.64</v>
      </c>
      <c r="AJ146">
        <v>0.17</v>
      </c>
      <c r="AK146">
        <v>-0.27</v>
      </c>
      <c r="AL146">
        <v>-0.68</v>
      </c>
      <c r="AM146">
        <v>-1.05</v>
      </c>
      <c r="AN146">
        <v>-1.38</v>
      </c>
      <c r="AO146">
        <v>-1.67</v>
      </c>
      <c r="AP146">
        <v>-1.91</v>
      </c>
      <c r="AQ146">
        <v>-2.11</v>
      </c>
      <c r="AR146">
        <v>-2.2599999999999998</v>
      </c>
      <c r="AS146">
        <v>-2.38</v>
      </c>
      <c r="AT146">
        <v>-2.46</v>
      </c>
      <c r="AU146">
        <v>-2.5099999999999998</v>
      </c>
      <c r="AV146">
        <v>-2.5299999999999998</v>
      </c>
      <c r="AW146">
        <v>-2.5299999999999998</v>
      </c>
      <c r="AX146">
        <v>-2.52</v>
      </c>
      <c r="AY146">
        <v>-2.5099999999999998</v>
      </c>
      <c r="AZ146">
        <v>-2.5</v>
      </c>
      <c r="BA146">
        <v>-2.5</v>
      </c>
      <c r="BB146">
        <v>-2.5099999999999998</v>
      </c>
      <c r="BC146">
        <v>-2.54</v>
      </c>
      <c r="BD146">
        <v>-2.59</v>
      </c>
      <c r="BE146">
        <v>-2.67</v>
      </c>
      <c r="BF146">
        <v>-2.79</v>
      </c>
      <c r="BG146">
        <v>-2.93</v>
      </c>
      <c r="BH146">
        <v>-3.12</v>
      </c>
      <c r="BI146">
        <v>-3.33</v>
      </c>
      <c r="BJ146">
        <v>-3.56</v>
      </c>
      <c r="BK146">
        <v>-3.82</v>
      </c>
      <c r="BL146">
        <v>-4.09</v>
      </c>
      <c r="BM146">
        <v>-4.3600000000000003</v>
      </c>
      <c r="BN146">
        <v>-4.63</v>
      </c>
      <c r="BO146">
        <v>-4.87</v>
      </c>
      <c r="BP146">
        <v>-5.0999999999999996</v>
      </c>
      <c r="BQ146">
        <v>-5.28</v>
      </c>
      <c r="BR146">
        <v>-5.42</v>
      </c>
      <c r="BS146">
        <v>-5.5</v>
      </c>
      <c r="BT146">
        <v>-5.53</v>
      </c>
      <c r="BU146">
        <v>-5.49</v>
      </c>
      <c r="BV146">
        <v>-5.39</v>
      </c>
      <c r="BW146">
        <v>-5.23</v>
      </c>
      <c r="BX146">
        <v>-5</v>
      </c>
      <c r="BY146">
        <v>-4.72</v>
      </c>
      <c r="BZ146">
        <v>-4.3899999999999997</v>
      </c>
      <c r="CA146">
        <v>-4.0199999999999996</v>
      </c>
      <c r="CB146">
        <v>-3.61</v>
      </c>
      <c r="CC146">
        <v>-3.18</v>
      </c>
      <c r="CD146">
        <v>-2.73</v>
      </c>
      <c r="CE146">
        <v>-2.27</v>
      </c>
      <c r="CF146">
        <v>-1.81</v>
      </c>
      <c r="CG146">
        <v>-1.37</v>
      </c>
      <c r="CH146">
        <v>-0.95</v>
      </c>
      <c r="CI146">
        <v>-0.55000000000000004</v>
      </c>
      <c r="CJ146">
        <v>-0.19</v>
      </c>
      <c r="CK146">
        <v>0.13</v>
      </c>
      <c r="CL146">
        <v>0.41</v>
      </c>
      <c r="CM146">
        <v>0.65</v>
      </c>
      <c r="CN146">
        <v>0.84</v>
      </c>
      <c r="CO146">
        <v>0.98</v>
      </c>
      <c r="CP146">
        <v>1.0900000000000001</v>
      </c>
      <c r="CQ146">
        <v>1.1599999999999999</v>
      </c>
      <c r="CR146">
        <v>1.21</v>
      </c>
      <c r="CS146">
        <v>1.23</v>
      </c>
      <c r="CT146">
        <v>1.23</v>
      </c>
      <c r="CU146">
        <v>1.22</v>
      </c>
      <c r="CV146">
        <v>1.21</v>
      </c>
      <c r="CW146">
        <v>1.2</v>
      </c>
      <c r="CX146">
        <v>1.2</v>
      </c>
      <c r="CY146">
        <v>1.22</v>
      </c>
      <c r="CZ146">
        <v>1.27</v>
      </c>
      <c r="DA146">
        <v>1.35</v>
      </c>
      <c r="DB146">
        <v>1.44</v>
      </c>
    </row>
    <row r="147" spans="1:106" x14ac:dyDescent="0.2">
      <c r="A147" s="59"/>
      <c r="B147" s="59"/>
      <c r="C147" t="s">
        <v>59</v>
      </c>
      <c r="D147">
        <v>9</v>
      </c>
      <c r="E147" t="s">
        <v>2</v>
      </c>
      <c r="F147">
        <v>-1.17</v>
      </c>
      <c r="G147">
        <v>-0.23</v>
      </c>
      <c r="H147">
        <v>0.74</v>
      </c>
      <c r="I147">
        <v>1.74</v>
      </c>
      <c r="J147">
        <v>2.75</v>
      </c>
      <c r="K147">
        <v>3.73</v>
      </c>
      <c r="L147">
        <v>4.67</v>
      </c>
      <c r="M147">
        <v>5.56</v>
      </c>
      <c r="N147">
        <v>6.37</v>
      </c>
      <c r="O147">
        <v>7.11</v>
      </c>
      <c r="P147">
        <v>7.79</v>
      </c>
      <c r="Q147">
        <v>8.4</v>
      </c>
      <c r="R147">
        <v>8.9499999999999993</v>
      </c>
      <c r="S147">
        <v>9.43</v>
      </c>
      <c r="T147">
        <v>9.84</v>
      </c>
      <c r="U147">
        <v>10.199999999999999</v>
      </c>
      <c r="V147">
        <v>10.5</v>
      </c>
      <c r="W147">
        <v>10.7</v>
      </c>
      <c r="X147">
        <v>10.9</v>
      </c>
      <c r="Y147">
        <v>11</v>
      </c>
      <c r="Z147">
        <v>11.1</v>
      </c>
      <c r="AA147">
        <v>11.1</v>
      </c>
      <c r="AB147">
        <v>11.1</v>
      </c>
      <c r="AC147">
        <v>11</v>
      </c>
      <c r="AD147">
        <v>10.8</v>
      </c>
      <c r="AE147">
        <v>10.6</v>
      </c>
      <c r="AF147">
        <v>10.3</v>
      </c>
      <c r="AG147">
        <v>9.92</v>
      </c>
      <c r="AH147">
        <v>9.52</v>
      </c>
      <c r="AI147">
        <v>9.07</v>
      </c>
      <c r="AJ147">
        <v>8.6</v>
      </c>
      <c r="AK147">
        <v>8.11</v>
      </c>
      <c r="AL147">
        <v>7.61</v>
      </c>
      <c r="AM147">
        <v>7.12</v>
      </c>
      <c r="AN147">
        <v>6.66</v>
      </c>
      <c r="AO147">
        <v>6.23</v>
      </c>
      <c r="AP147">
        <v>5.85</v>
      </c>
      <c r="AQ147">
        <v>5.52</v>
      </c>
      <c r="AR147">
        <v>5.23</v>
      </c>
      <c r="AS147">
        <v>4.9800000000000004</v>
      </c>
      <c r="AT147">
        <v>4.76</v>
      </c>
      <c r="AU147">
        <v>4.55</v>
      </c>
      <c r="AV147">
        <v>4.3499999999999996</v>
      </c>
      <c r="AW147">
        <v>4.1399999999999997</v>
      </c>
      <c r="AX147">
        <v>3.91</v>
      </c>
      <c r="AY147">
        <v>3.65</v>
      </c>
      <c r="AZ147">
        <v>3.35</v>
      </c>
      <c r="BA147">
        <v>3.02</v>
      </c>
      <c r="BB147">
        <v>2.66</v>
      </c>
      <c r="BC147">
        <v>2.25</v>
      </c>
      <c r="BD147">
        <v>1.81</v>
      </c>
      <c r="BE147">
        <v>1.34</v>
      </c>
      <c r="BF147">
        <v>0.83</v>
      </c>
      <c r="BG147">
        <v>0.28000000000000003</v>
      </c>
      <c r="BH147">
        <v>-0.28999999999999998</v>
      </c>
      <c r="BI147">
        <v>-0.89</v>
      </c>
      <c r="BJ147">
        <v>-1.52</v>
      </c>
      <c r="BK147">
        <v>-2.16</v>
      </c>
      <c r="BL147">
        <v>-2.81</v>
      </c>
      <c r="BM147">
        <v>-3.46</v>
      </c>
      <c r="BN147">
        <v>-4.09</v>
      </c>
      <c r="BO147">
        <v>-4.6900000000000004</v>
      </c>
      <c r="BP147">
        <v>-5.26</v>
      </c>
      <c r="BQ147">
        <v>-5.76</v>
      </c>
      <c r="BR147">
        <v>-6.19</v>
      </c>
      <c r="BS147">
        <v>-6.54</v>
      </c>
      <c r="BT147">
        <v>-6.81</v>
      </c>
      <c r="BU147">
        <v>-6.99</v>
      </c>
      <c r="BV147">
        <v>-7.08</v>
      </c>
      <c r="BW147">
        <v>-7.11</v>
      </c>
      <c r="BX147">
        <v>-7.07</v>
      </c>
      <c r="BY147">
        <v>-6.97</v>
      </c>
      <c r="BZ147">
        <v>-6.83</v>
      </c>
      <c r="CA147">
        <v>-6.65</v>
      </c>
      <c r="CB147">
        <v>-6.45</v>
      </c>
      <c r="CC147">
        <v>-6.25</v>
      </c>
      <c r="CD147">
        <v>-6.04</v>
      </c>
      <c r="CE147">
        <v>-5.85</v>
      </c>
      <c r="CF147">
        <v>-5.69</v>
      </c>
      <c r="CG147">
        <v>-5.56</v>
      </c>
      <c r="CH147">
        <v>-5.48</v>
      </c>
      <c r="CI147">
        <v>-5.44</v>
      </c>
      <c r="CJ147">
        <v>-5.44</v>
      </c>
      <c r="CK147">
        <v>-5.47</v>
      </c>
      <c r="CL147">
        <v>-5.53</v>
      </c>
      <c r="CM147">
        <v>-5.6</v>
      </c>
      <c r="CN147">
        <v>-5.66</v>
      </c>
      <c r="CO147">
        <v>-5.7</v>
      </c>
      <c r="CP147">
        <v>-5.7</v>
      </c>
      <c r="CQ147">
        <v>-5.63</v>
      </c>
      <c r="CR147">
        <v>-5.51</v>
      </c>
      <c r="CS147">
        <v>-5.33</v>
      </c>
      <c r="CT147">
        <v>-5.09</v>
      </c>
      <c r="CU147">
        <v>-4.79</v>
      </c>
      <c r="CV147">
        <v>-4.4400000000000004</v>
      </c>
      <c r="CW147">
        <v>-4.03</v>
      </c>
      <c r="CX147">
        <v>-3.55</v>
      </c>
      <c r="CY147">
        <v>-3</v>
      </c>
      <c r="CZ147">
        <v>-2.33</v>
      </c>
      <c r="DA147">
        <v>-1.58</v>
      </c>
      <c r="DB147">
        <v>-0.76</v>
      </c>
    </row>
    <row r="148" spans="1:106" x14ac:dyDescent="0.2">
      <c r="A148" s="59"/>
      <c r="B148" s="59"/>
      <c r="C148" t="s">
        <v>60</v>
      </c>
      <c r="D148">
        <v>9</v>
      </c>
      <c r="E148" t="s">
        <v>2</v>
      </c>
      <c r="F148">
        <v>-5.44</v>
      </c>
      <c r="G148">
        <v>-5.83</v>
      </c>
      <c r="H148">
        <v>-6.08</v>
      </c>
      <c r="I148">
        <v>-6.17</v>
      </c>
      <c r="J148">
        <v>-5.94</v>
      </c>
      <c r="K148">
        <v>-5.47</v>
      </c>
      <c r="L148">
        <v>-4.78</v>
      </c>
      <c r="M148">
        <v>-3.93</v>
      </c>
      <c r="N148">
        <v>-3.13</v>
      </c>
      <c r="O148">
        <v>-2.4700000000000002</v>
      </c>
      <c r="P148">
        <v>-2.0699999999999998</v>
      </c>
      <c r="Q148">
        <v>-2.0499999999999998</v>
      </c>
      <c r="R148">
        <v>-2.31</v>
      </c>
      <c r="S148">
        <v>-2.8</v>
      </c>
      <c r="T148">
        <v>-3.39</v>
      </c>
      <c r="U148">
        <v>-3.96</v>
      </c>
      <c r="V148">
        <v>-4.47</v>
      </c>
      <c r="W148">
        <v>-4.8600000000000003</v>
      </c>
      <c r="X148">
        <v>-5.08</v>
      </c>
      <c r="Y148">
        <v>-5.23</v>
      </c>
      <c r="Z148">
        <v>-5.3</v>
      </c>
      <c r="AA148">
        <v>-5.35</v>
      </c>
      <c r="AB148">
        <v>-5.43</v>
      </c>
      <c r="AC148">
        <v>-5.53</v>
      </c>
      <c r="AD148">
        <v>-5.68</v>
      </c>
      <c r="AE148">
        <v>-5.88</v>
      </c>
      <c r="AF148">
        <v>-6.09</v>
      </c>
      <c r="AG148">
        <v>-6.28</v>
      </c>
      <c r="AH148">
        <v>-6.44</v>
      </c>
      <c r="AI148">
        <v>-6.5</v>
      </c>
      <c r="AJ148">
        <v>-6.47</v>
      </c>
      <c r="AK148">
        <v>-6.35</v>
      </c>
      <c r="AL148">
        <v>-6.15</v>
      </c>
      <c r="AM148">
        <v>-5.89</v>
      </c>
      <c r="AN148">
        <v>-5.63</v>
      </c>
      <c r="AO148">
        <v>-5.4</v>
      </c>
      <c r="AP148">
        <v>-5.21</v>
      </c>
      <c r="AQ148">
        <v>-5.1100000000000003</v>
      </c>
      <c r="AR148">
        <v>-5.07</v>
      </c>
      <c r="AS148">
        <v>-5.09</v>
      </c>
      <c r="AT148">
        <v>-5.16</v>
      </c>
      <c r="AU148">
        <v>-5.25</v>
      </c>
      <c r="AV148">
        <v>-5.36</v>
      </c>
      <c r="AW148">
        <v>-5.46</v>
      </c>
      <c r="AX148">
        <v>-5.55</v>
      </c>
      <c r="AY148">
        <v>-5.62</v>
      </c>
      <c r="AZ148">
        <v>-5.67</v>
      </c>
      <c r="BA148">
        <v>-5.71</v>
      </c>
      <c r="BB148">
        <v>-5.75</v>
      </c>
      <c r="BC148">
        <v>-5.78</v>
      </c>
      <c r="BD148">
        <v>-5.82</v>
      </c>
      <c r="BE148">
        <v>-5.86</v>
      </c>
      <c r="BF148">
        <v>-5.9</v>
      </c>
      <c r="BG148">
        <v>-5.93</v>
      </c>
      <c r="BH148">
        <v>-5.92</v>
      </c>
      <c r="BI148">
        <v>-5.86</v>
      </c>
      <c r="BJ148">
        <v>-5.74</v>
      </c>
      <c r="BK148">
        <v>-5.51</v>
      </c>
      <c r="BL148">
        <v>-5.19</v>
      </c>
      <c r="BM148">
        <v>-4.79</v>
      </c>
      <c r="BN148">
        <v>-4.3</v>
      </c>
      <c r="BO148">
        <v>-3.82</v>
      </c>
      <c r="BP148">
        <v>-3.35</v>
      </c>
      <c r="BQ148">
        <v>-3</v>
      </c>
      <c r="BR148">
        <v>-2.83</v>
      </c>
      <c r="BS148">
        <v>-2.82</v>
      </c>
      <c r="BT148">
        <v>-3.1</v>
      </c>
      <c r="BU148">
        <v>-3.6</v>
      </c>
      <c r="BV148">
        <v>-4.24</v>
      </c>
      <c r="BW148">
        <v>-4.99</v>
      </c>
      <c r="BX148">
        <v>-5.77</v>
      </c>
      <c r="BY148">
        <v>-6.43</v>
      </c>
      <c r="BZ148">
        <v>-6.93</v>
      </c>
      <c r="CA148">
        <v>-7.24</v>
      </c>
      <c r="CB148">
        <v>-7.23</v>
      </c>
      <c r="CC148">
        <v>-6.95</v>
      </c>
      <c r="CD148">
        <v>-6.39</v>
      </c>
      <c r="CE148">
        <v>-5.49</v>
      </c>
      <c r="CF148">
        <v>-4.33</v>
      </c>
      <c r="CG148">
        <v>-2.94</v>
      </c>
      <c r="CH148">
        <v>-1.39</v>
      </c>
      <c r="CI148">
        <v>0.26</v>
      </c>
      <c r="CJ148">
        <v>1.9</v>
      </c>
      <c r="CK148">
        <v>3.41</v>
      </c>
      <c r="CL148">
        <v>4.7</v>
      </c>
      <c r="CM148">
        <v>5.63</v>
      </c>
      <c r="CN148">
        <v>6.15</v>
      </c>
      <c r="CO148">
        <v>6.21</v>
      </c>
      <c r="CP148">
        <v>5.77</v>
      </c>
      <c r="CQ148">
        <v>4.93</v>
      </c>
      <c r="CR148">
        <v>3.77</v>
      </c>
      <c r="CS148">
        <v>2.37</v>
      </c>
      <c r="CT148">
        <v>0.93</v>
      </c>
      <c r="CU148">
        <v>-0.49</v>
      </c>
      <c r="CV148">
        <v>-1.77</v>
      </c>
      <c r="CW148">
        <v>-2.87</v>
      </c>
      <c r="CX148">
        <v>-3.82</v>
      </c>
      <c r="CY148">
        <v>-4.6399999999999997</v>
      </c>
      <c r="CZ148">
        <v>-5.34</v>
      </c>
      <c r="DA148">
        <v>-5.98</v>
      </c>
      <c r="DB148">
        <v>-6.56</v>
      </c>
    </row>
    <row r="149" spans="1:106" x14ac:dyDescent="0.2">
      <c r="A149" s="59"/>
      <c r="B149" s="59"/>
      <c r="C149" t="s">
        <v>61</v>
      </c>
      <c r="D149">
        <v>9</v>
      </c>
      <c r="E149" t="s">
        <v>2</v>
      </c>
      <c r="F149">
        <v>7.77</v>
      </c>
      <c r="G149">
        <v>7.54</v>
      </c>
      <c r="H149">
        <v>7.28</v>
      </c>
      <c r="I149">
        <v>6.98</v>
      </c>
      <c r="J149">
        <v>6.64</v>
      </c>
      <c r="K149">
        <v>6.28</v>
      </c>
      <c r="L149">
        <v>5.9</v>
      </c>
      <c r="M149">
        <v>5.51</v>
      </c>
      <c r="N149">
        <v>5.0999999999999996</v>
      </c>
      <c r="O149">
        <v>4.7</v>
      </c>
      <c r="P149">
        <v>4.3</v>
      </c>
      <c r="Q149">
        <v>3.9</v>
      </c>
      <c r="R149">
        <v>3.51</v>
      </c>
      <c r="S149">
        <v>3.13</v>
      </c>
      <c r="T149">
        <v>2.75</v>
      </c>
      <c r="U149">
        <v>2.38</v>
      </c>
      <c r="V149">
        <v>2.0099999999999998</v>
      </c>
      <c r="W149">
        <v>1.64</v>
      </c>
      <c r="X149">
        <v>1.28</v>
      </c>
      <c r="Y149">
        <v>0.91</v>
      </c>
      <c r="Z149">
        <v>0.54</v>
      </c>
      <c r="AA149">
        <v>0.17</v>
      </c>
      <c r="AB149">
        <v>-0.21</v>
      </c>
      <c r="AC149">
        <v>-0.6</v>
      </c>
      <c r="AD149">
        <v>-0.99</v>
      </c>
      <c r="AE149">
        <v>-1.39</v>
      </c>
      <c r="AF149">
        <v>-1.8</v>
      </c>
      <c r="AG149">
        <v>-2.2200000000000002</v>
      </c>
      <c r="AH149">
        <v>-2.65</v>
      </c>
      <c r="AI149">
        <v>-3.08</v>
      </c>
      <c r="AJ149">
        <v>-3.52</v>
      </c>
      <c r="AK149">
        <v>-3.96</v>
      </c>
      <c r="AL149">
        <v>-4.41</v>
      </c>
      <c r="AM149">
        <v>-4.8600000000000003</v>
      </c>
      <c r="AN149">
        <v>-5.3</v>
      </c>
      <c r="AO149">
        <v>-5.74</v>
      </c>
      <c r="AP149">
        <v>-6.17</v>
      </c>
      <c r="AQ149">
        <v>-6.59</v>
      </c>
      <c r="AR149">
        <v>-6.99</v>
      </c>
      <c r="AS149">
        <v>-7.36</v>
      </c>
      <c r="AT149">
        <v>-7.71</v>
      </c>
      <c r="AU149">
        <v>-8.0299999999999994</v>
      </c>
      <c r="AV149">
        <v>-8.31</v>
      </c>
      <c r="AW149">
        <v>-8.56</v>
      </c>
      <c r="AX149">
        <v>-8.77</v>
      </c>
      <c r="AY149">
        <v>-8.93</v>
      </c>
      <c r="AZ149">
        <v>-9.06</v>
      </c>
      <c r="BA149">
        <v>-9.14</v>
      </c>
      <c r="BB149">
        <v>-9.18</v>
      </c>
      <c r="BC149">
        <v>-9.18</v>
      </c>
      <c r="BD149">
        <v>-9.15</v>
      </c>
      <c r="BE149">
        <v>-9.07</v>
      </c>
      <c r="BF149">
        <v>-8.9600000000000009</v>
      </c>
      <c r="BG149">
        <v>-8.82</v>
      </c>
      <c r="BH149">
        <v>-8.64</v>
      </c>
      <c r="BI149">
        <v>-8.44</v>
      </c>
      <c r="BJ149">
        <v>-8.2100000000000009</v>
      </c>
      <c r="BK149">
        <v>-7.95</v>
      </c>
      <c r="BL149">
        <v>-7.68</v>
      </c>
      <c r="BM149">
        <v>-7.39</v>
      </c>
      <c r="BN149">
        <v>-7.09</v>
      </c>
      <c r="BO149">
        <v>-6.77</v>
      </c>
      <c r="BP149">
        <v>-6.43</v>
      </c>
      <c r="BQ149">
        <v>-6.09</v>
      </c>
      <c r="BR149">
        <v>-5.73</v>
      </c>
      <c r="BS149">
        <v>-5.37</v>
      </c>
      <c r="BT149">
        <v>-4.99</v>
      </c>
      <c r="BU149">
        <v>-4.5999999999999996</v>
      </c>
      <c r="BV149">
        <v>-4.21</v>
      </c>
      <c r="BW149">
        <v>-3.8</v>
      </c>
      <c r="BX149">
        <v>-3.39</v>
      </c>
      <c r="BY149">
        <v>-2.96</v>
      </c>
      <c r="BZ149">
        <v>-2.52</v>
      </c>
      <c r="CA149">
        <v>-2.08</v>
      </c>
      <c r="CB149">
        <v>-1.63</v>
      </c>
      <c r="CC149">
        <v>-1.17</v>
      </c>
      <c r="CD149">
        <v>-0.71</v>
      </c>
      <c r="CE149">
        <v>-0.23</v>
      </c>
      <c r="CF149">
        <v>0.25</v>
      </c>
      <c r="CG149">
        <v>0.74</v>
      </c>
      <c r="CH149">
        <v>1.24</v>
      </c>
      <c r="CI149">
        <v>1.73</v>
      </c>
      <c r="CJ149">
        <v>2.23</v>
      </c>
      <c r="CK149">
        <v>2.72</v>
      </c>
      <c r="CL149">
        <v>3.2</v>
      </c>
      <c r="CM149">
        <v>3.67</v>
      </c>
      <c r="CN149">
        <v>4.12</v>
      </c>
      <c r="CO149">
        <v>4.54</v>
      </c>
      <c r="CP149">
        <v>4.9400000000000004</v>
      </c>
      <c r="CQ149">
        <v>5.3</v>
      </c>
      <c r="CR149">
        <v>5.62</v>
      </c>
      <c r="CS149">
        <v>5.9</v>
      </c>
      <c r="CT149">
        <v>6.13</v>
      </c>
      <c r="CU149">
        <v>6.31</v>
      </c>
      <c r="CV149">
        <v>6.45</v>
      </c>
      <c r="CW149">
        <v>6.53</v>
      </c>
      <c r="CX149">
        <v>6.57</v>
      </c>
      <c r="CY149">
        <v>6.56</v>
      </c>
      <c r="CZ149">
        <v>6.5</v>
      </c>
      <c r="DA149">
        <v>6.41</v>
      </c>
      <c r="DB149">
        <v>6.28</v>
      </c>
    </row>
    <row r="150" spans="1:106" x14ac:dyDescent="0.2">
      <c r="A150" s="59"/>
      <c r="B150" s="59"/>
      <c r="C150" t="s">
        <v>62</v>
      </c>
      <c r="D150">
        <v>9</v>
      </c>
      <c r="E150" t="s">
        <v>2</v>
      </c>
      <c r="F150">
        <v>-16.899999999999999</v>
      </c>
      <c r="G150">
        <v>-16</v>
      </c>
      <c r="H150">
        <v>-14.7</v>
      </c>
      <c r="I150">
        <v>-13</v>
      </c>
      <c r="J150">
        <v>-10.8</v>
      </c>
      <c r="K150">
        <v>-8.5</v>
      </c>
      <c r="L150">
        <v>-6.09</v>
      </c>
      <c r="M150">
        <v>-3.84</v>
      </c>
      <c r="N150">
        <v>-2.06</v>
      </c>
      <c r="O150">
        <v>-0.82</v>
      </c>
      <c r="P150">
        <v>-0.27</v>
      </c>
      <c r="Q150">
        <v>-0.54</v>
      </c>
      <c r="R150">
        <v>-1.43</v>
      </c>
      <c r="S150">
        <v>-2.77</v>
      </c>
      <c r="T150">
        <v>-4.29</v>
      </c>
      <c r="U150">
        <v>-5.77</v>
      </c>
      <c r="V150">
        <v>-7.02</v>
      </c>
      <c r="W150">
        <v>-7.86</v>
      </c>
      <c r="X150">
        <v>-8.1199999999999992</v>
      </c>
      <c r="Y150">
        <v>-7.96</v>
      </c>
      <c r="Z150">
        <v>-7.44</v>
      </c>
      <c r="AA150">
        <v>-6.67</v>
      </c>
      <c r="AB150">
        <v>-5.8</v>
      </c>
      <c r="AC150">
        <v>-4.95</v>
      </c>
      <c r="AD150">
        <v>-4.26</v>
      </c>
      <c r="AE150">
        <v>-3.79</v>
      </c>
      <c r="AF150">
        <v>-3.53</v>
      </c>
      <c r="AG150">
        <v>-3.49</v>
      </c>
      <c r="AH150">
        <v>-3.67</v>
      </c>
      <c r="AI150">
        <v>-4.07</v>
      </c>
      <c r="AJ150">
        <v>-4.59</v>
      </c>
      <c r="AK150">
        <v>-5.15</v>
      </c>
      <c r="AL150">
        <v>-5.77</v>
      </c>
      <c r="AM150">
        <v>-6.35</v>
      </c>
      <c r="AN150">
        <v>-6.84</v>
      </c>
      <c r="AO150">
        <v>-7.22</v>
      </c>
      <c r="AP150">
        <v>-7.48</v>
      </c>
      <c r="AQ150">
        <v>-7.57</v>
      </c>
      <c r="AR150">
        <v>-7.56</v>
      </c>
      <c r="AS150">
        <v>-7.42</v>
      </c>
      <c r="AT150">
        <v>-7.21</v>
      </c>
      <c r="AU150">
        <v>-6.92</v>
      </c>
      <c r="AV150">
        <v>-6.6</v>
      </c>
      <c r="AW150">
        <v>-6.28</v>
      </c>
      <c r="AX150">
        <v>-5.99</v>
      </c>
      <c r="AY150">
        <v>-5.77</v>
      </c>
      <c r="AZ150">
        <v>-5.63</v>
      </c>
      <c r="BA150">
        <v>-5.54</v>
      </c>
      <c r="BB150">
        <v>-5.53</v>
      </c>
      <c r="BC150">
        <v>-5.57</v>
      </c>
      <c r="BD150">
        <v>-5.63</v>
      </c>
      <c r="BE150">
        <v>-5.69</v>
      </c>
      <c r="BF150">
        <v>-5.73</v>
      </c>
      <c r="BG150">
        <v>-5.72</v>
      </c>
      <c r="BH150">
        <v>-5.63</v>
      </c>
      <c r="BI150">
        <v>-5.46</v>
      </c>
      <c r="BJ150">
        <v>-5.21</v>
      </c>
      <c r="BK150">
        <v>-4.87</v>
      </c>
      <c r="BL150">
        <v>-4.4800000000000004</v>
      </c>
      <c r="BM150">
        <v>-4.04</v>
      </c>
      <c r="BN150">
        <v>-3.6</v>
      </c>
      <c r="BO150">
        <v>-3.25</v>
      </c>
      <c r="BP150">
        <v>-2.97</v>
      </c>
      <c r="BQ150">
        <v>-2.9</v>
      </c>
      <c r="BR150">
        <v>-3.05</v>
      </c>
      <c r="BS150">
        <v>-3.41</v>
      </c>
      <c r="BT150">
        <v>-4.05</v>
      </c>
      <c r="BU150">
        <v>-4.91</v>
      </c>
      <c r="BV150">
        <v>-5.91</v>
      </c>
      <c r="BW150">
        <v>-7</v>
      </c>
      <c r="BX150">
        <v>-8.1199999999999992</v>
      </c>
      <c r="BY150">
        <v>-9.14</v>
      </c>
      <c r="BZ150">
        <v>-10</v>
      </c>
      <c r="CA150">
        <v>-10.7</v>
      </c>
      <c r="CB150">
        <v>-11.2</v>
      </c>
      <c r="CC150">
        <v>-11.4</v>
      </c>
      <c r="CD150">
        <v>-11.3</v>
      </c>
      <c r="CE150">
        <v>-10.9</v>
      </c>
      <c r="CF150">
        <v>-10.3</v>
      </c>
      <c r="CG150">
        <v>-9.3699999999999992</v>
      </c>
      <c r="CH150">
        <v>-8.2899999999999991</v>
      </c>
      <c r="CI150">
        <v>-7.06</v>
      </c>
      <c r="CJ150">
        <v>-5.76</v>
      </c>
      <c r="CK150">
        <v>-4.5</v>
      </c>
      <c r="CL150">
        <v>-3.33</v>
      </c>
      <c r="CM150">
        <v>-2.38</v>
      </c>
      <c r="CN150">
        <v>-1.73</v>
      </c>
      <c r="CO150">
        <v>-1.46</v>
      </c>
      <c r="CP150">
        <v>-1.66</v>
      </c>
      <c r="CQ150">
        <v>-2.37</v>
      </c>
      <c r="CR150">
        <v>-3.56</v>
      </c>
      <c r="CS150">
        <v>-5.29</v>
      </c>
      <c r="CT150">
        <v>-7.39</v>
      </c>
      <c r="CU150">
        <v>-9.75</v>
      </c>
      <c r="CV150">
        <v>-12.2</v>
      </c>
      <c r="CW150">
        <v>-14.5</v>
      </c>
      <c r="CX150">
        <v>-16.600000000000001</v>
      </c>
      <c r="CY150">
        <v>-18.3</v>
      </c>
      <c r="CZ150">
        <v>-19.2</v>
      </c>
      <c r="DA150">
        <v>-19.600000000000001</v>
      </c>
      <c r="DB150">
        <v>-19.399999999999999</v>
      </c>
    </row>
    <row r="151" spans="1:106" x14ac:dyDescent="0.2">
      <c r="A151" s="59"/>
      <c r="B151" s="59"/>
      <c r="C151" t="s">
        <v>63</v>
      </c>
      <c r="D151">
        <v>9</v>
      </c>
      <c r="E151" t="s">
        <v>2</v>
      </c>
      <c r="F151">
        <v>8.31</v>
      </c>
      <c r="G151">
        <v>8.2100000000000009</v>
      </c>
      <c r="H151">
        <v>8.26</v>
      </c>
      <c r="I151">
        <v>8.4700000000000006</v>
      </c>
      <c r="J151">
        <v>8.8699999999999992</v>
      </c>
      <c r="K151">
        <v>9.3699999999999992</v>
      </c>
      <c r="L151">
        <v>9.8699999999999992</v>
      </c>
      <c r="M151">
        <v>10.4</v>
      </c>
      <c r="N151">
        <v>10.8</v>
      </c>
      <c r="O151">
        <v>11.3</v>
      </c>
      <c r="P151">
        <v>11.8</v>
      </c>
      <c r="Q151">
        <v>12.2</v>
      </c>
      <c r="R151">
        <v>12.7</v>
      </c>
      <c r="S151">
        <v>13</v>
      </c>
      <c r="T151">
        <v>13.1</v>
      </c>
      <c r="U151">
        <v>13.1</v>
      </c>
      <c r="V151">
        <v>12.9</v>
      </c>
      <c r="W151">
        <v>12.6</v>
      </c>
      <c r="X151">
        <v>12.1</v>
      </c>
      <c r="Y151">
        <v>11.6</v>
      </c>
      <c r="Z151">
        <v>11.1</v>
      </c>
      <c r="AA151">
        <v>10.8</v>
      </c>
      <c r="AB151">
        <v>10.5</v>
      </c>
      <c r="AC151">
        <v>10.199999999999999</v>
      </c>
      <c r="AD151">
        <v>10.1</v>
      </c>
      <c r="AE151">
        <v>9.94</v>
      </c>
      <c r="AF151">
        <v>9.85</v>
      </c>
      <c r="AG151">
        <v>9.7799999999999994</v>
      </c>
      <c r="AH151">
        <v>9.7100000000000009</v>
      </c>
      <c r="AI151">
        <v>9.67</v>
      </c>
      <c r="AJ151">
        <v>9.6300000000000008</v>
      </c>
      <c r="AK151">
        <v>9.5500000000000007</v>
      </c>
      <c r="AL151">
        <v>9.48</v>
      </c>
      <c r="AM151">
        <v>9.3800000000000008</v>
      </c>
      <c r="AN151">
        <v>9.23</v>
      </c>
      <c r="AO151">
        <v>9.06</v>
      </c>
      <c r="AP151">
        <v>8.85</v>
      </c>
      <c r="AQ151">
        <v>8.61</v>
      </c>
      <c r="AR151">
        <v>8.3699999999999992</v>
      </c>
      <c r="AS151">
        <v>8.1300000000000008</v>
      </c>
      <c r="AT151">
        <v>7.9</v>
      </c>
      <c r="AU151">
        <v>7.69</v>
      </c>
      <c r="AV151">
        <v>7.51</v>
      </c>
      <c r="AW151">
        <v>7.35</v>
      </c>
      <c r="AX151">
        <v>7.21</v>
      </c>
      <c r="AY151">
        <v>7.12</v>
      </c>
      <c r="AZ151">
        <v>7.05</v>
      </c>
      <c r="BA151">
        <v>7.02</v>
      </c>
      <c r="BB151">
        <v>6.99</v>
      </c>
      <c r="BC151">
        <v>6.98</v>
      </c>
      <c r="BD151">
        <v>6.97</v>
      </c>
      <c r="BE151">
        <v>6.93</v>
      </c>
      <c r="BF151">
        <v>6.89</v>
      </c>
      <c r="BG151">
        <v>6.85</v>
      </c>
      <c r="BH151">
        <v>6.83</v>
      </c>
      <c r="BI151">
        <v>6.87</v>
      </c>
      <c r="BJ151">
        <v>6.98</v>
      </c>
      <c r="BK151">
        <v>7.25</v>
      </c>
      <c r="BL151">
        <v>7.7</v>
      </c>
      <c r="BM151">
        <v>8.3000000000000007</v>
      </c>
      <c r="BN151">
        <v>9.1</v>
      </c>
      <c r="BO151">
        <v>10.1</v>
      </c>
      <c r="BP151">
        <v>11.1</v>
      </c>
      <c r="BQ151">
        <v>12.2</v>
      </c>
      <c r="BR151">
        <v>13.2</v>
      </c>
      <c r="BS151">
        <v>14.1</v>
      </c>
      <c r="BT151">
        <v>14.9</v>
      </c>
      <c r="BU151">
        <v>15.4</v>
      </c>
      <c r="BV151">
        <v>15.9</v>
      </c>
      <c r="BW151">
        <v>16.100000000000001</v>
      </c>
      <c r="BX151">
        <v>16.3</v>
      </c>
      <c r="BY151">
        <v>16.5</v>
      </c>
      <c r="BZ151">
        <v>16.7</v>
      </c>
      <c r="CA151">
        <v>16.899999999999999</v>
      </c>
      <c r="CB151">
        <v>17.2</v>
      </c>
      <c r="CC151">
        <v>17.399999999999999</v>
      </c>
      <c r="CD151">
        <v>17.600000000000001</v>
      </c>
      <c r="CE151">
        <v>17.7</v>
      </c>
      <c r="CF151">
        <v>17.7</v>
      </c>
      <c r="CG151">
        <v>17.5</v>
      </c>
      <c r="CH151">
        <v>17</v>
      </c>
      <c r="CI151">
        <v>16.3</v>
      </c>
      <c r="CJ151">
        <v>15.4</v>
      </c>
      <c r="CK151">
        <v>14.2</v>
      </c>
      <c r="CL151">
        <v>12.8</v>
      </c>
      <c r="CM151">
        <v>11.3</v>
      </c>
      <c r="CN151">
        <v>9.76</v>
      </c>
      <c r="CO151">
        <v>8.32</v>
      </c>
      <c r="CP151">
        <v>7.12</v>
      </c>
      <c r="CQ151">
        <v>6.28</v>
      </c>
      <c r="CR151">
        <v>5.83</v>
      </c>
      <c r="CS151">
        <v>5.93</v>
      </c>
      <c r="CT151">
        <v>6.48</v>
      </c>
      <c r="CU151">
        <v>7.4</v>
      </c>
      <c r="CV151">
        <v>8.59</v>
      </c>
      <c r="CW151">
        <v>9.9</v>
      </c>
      <c r="CX151">
        <v>11.2</v>
      </c>
      <c r="CY151">
        <v>12.4</v>
      </c>
      <c r="CZ151">
        <v>13.2</v>
      </c>
      <c r="DA151">
        <v>13.7</v>
      </c>
      <c r="DB151">
        <v>14</v>
      </c>
    </row>
    <row r="152" spans="1:106" x14ac:dyDescent="0.2">
      <c r="A152" s="59"/>
      <c r="B152" s="59"/>
      <c r="C152" t="s">
        <v>64</v>
      </c>
      <c r="D152">
        <v>9</v>
      </c>
      <c r="E152" t="s">
        <v>2</v>
      </c>
      <c r="F152">
        <v>1.25</v>
      </c>
      <c r="G152">
        <v>0.56999999999999995</v>
      </c>
      <c r="H152">
        <v>-0.66</v>
      </c>
      <c r="I152">
        <v>-2.44</v>
      </c>
      <c r="J152">
        <v>-4.88</v>
      </c>
      <c r="K152">
        <v>-7.55</v>
      </c>
      <c r="L152">
        <v>-10.3</v>
      </c>
      <c r="M152">
        <v>-12.8</v>
      </c>
      <c r="N152">
        <v>-14.8</v>
      </c>
      <c r="O152">
        <v>-16.3</v>
      </c>
      <c r="P152">
        <v>-17.2</v>
      </c>
      <c r="Q152">
        <v>-17.399999999999999</v>
      </c>
      <c r="R152">
        <v>-16.899999999999999</v>
      </c>
      <c r="S152">
        <v>-16</v>
      </c>
      <c r="T152">
        <v>-14.6</v>
      </c>
      <c r="U152">
        <v>-12.9</v>
      </c>
      <c r="V152">
        <v>-11.3</v>
      </c>
      <c r="W152">
        <v>-9.67</v>
      </c>
      <c r="X152">
        <v>-8.43</v>
      </c>
      <c r="Y152">
        <v>-7.48</v>
      </c>
      <c r="Z152">
        <v>-6.81</v>
      </c>
      <c r="AA152">
        <v>-6.44</v>
      </c>
      <c r="AB152">
        <v>-6.23</v>
      </c>
      <c r="AC152">
        <v>-6.06</v>
      </c>
      <c r="AD152">
        <v>-5.84</v>
      </c>
      <c r="AE152">
        <v>-5.48</v>
      </c>
      <c r="AF152">
        <v>-4.9800000000000004</v>
      </c>
      <c r="AG152">
        <v>-4.3099999999999996</v>
      </c>
      <c r="AH152">
        <v>-3.47</v>
      </c>
      <c r="AI152">
        <v>-2.48</v>
      </c>
      <c r="AJ152">
        <v>-1.41</v>
      </c>
      <c r="AK152">
        <v>-0.32</v>
      </c>
      <c r="AL152">
        <v>0.78</v>
      </c>
      <c r="AM152">
        <v>1.82</v>
      </c>
      <c r="AN152">
        <v>2.76</v>
      </c>
      <c r="AO152">
        <v>3.58</v>
      </c>
      <c r="AP152">
        <v>4.28</v>
      </c>
      <c r="AQ152">
        <v>4.79</v>
      </c>
      <c r="AR152">
        <v>5.17</v>
      </c>
      <c r="AS152">
        <v>5.42</v>
      </c>
      <c r="AT152">
        <v>5.56</v>
      </c>
      <c r="AU152">
        <v>5.61</v>
      </c>
      <c r="AV152">
        <v>5.61</v>
      </c>
      <c r="AW152">
        <v>5.61</v>
      </c>
      <c r="AX152">
        <v>5.61</v>
      </c>
      <c r="AY152">
        <v>5.67</v>
      </c>
      <c r="AZ152">
        <v>5.79</v>
      </c>
      <c r="BA152">
        <v>5.95</v>
      </c>
      <c r="BB152">
        <v>6.18</v>
      </c>
      <c r="BC152">
        <v>6.46</v>
      </c>
      <c r="BD152">
        <v>6.74</v>
      </c>
      <c r="BE152">
        <v>7.04</v>
      </c>
      <c r="BF152">
        <v>7.29</v>
      </c>
      <c r="BG152">
        <v>7.44</v>
      </c>
      <c r="BH152">
        <v>7.43</v>
      </c>
      <c r="BI152">
        <v>7.23</v>
      </c>
      <c r="BJ152">
        <v>6.77</v>
      </c>
      <c r="BK152">
        <v>5.97</v>
      </c>
      <c r="BL152">
        <v>4.88</v>
      </c>
      <c r="BM152">
        <v>3.52</v>
      </c>
      <c r="BN152">
        <v>1.92</v>
      </c>
      <c r="BO152">
        <v>0.2</v>
      </c>
      <c r="BP152">
        <v>-1.59</v>
      </c>
      <c r="BQ152">
        <v>-3.33</v>
      </c>
      <c r="BR152">
        <v>-4.91</v>
      </c>
      <c r="BS152">
        <v>-6.31</v>
      </c>
      <c r="BT152">
        <v>-7.47</v>
      </c>
      <c r="BU152">
        <v>-8.41</v>
      </c>
      <c r="BV152">
        <v>-9.18</v>
      </c>
      <c r="BW152">
        <v>-9.8000000000000007</v>
      </c>
      <c r="BX152">
        <v>-10.3</v>
      </c>
      <c r="BY152">
        <v>-10.9</v>
      </c>
      <c r="BZ152">
        <v>-11.4</v>
      </c>
      <c r="CA152">
        <v>-12</v>
      </c>
      <c r="CB152">
        <v>-12.6</v>
      </c>
      <c r="CC152">
        <v>-13.2</v>
      </c>
      <c r="CD152">
        <v>-13.8</v>
      </c>
      <c r="CE152">
        <v>-14.3</v>
      </c>
      <c r="CF152">
        <v>-14.8</v>
      </c>
      <c r="CG152">
        <v>-15.2</v>
      </c>
      <c r="CH152">
        <v>-15.5</v>
      </c>
      <c r="CI152">
        <v>-15.7</v>
      </c>
      <c r="CJ152">
        <v>-15.9</v>
      </c>
      <c r="CK152">
        <v>-15.9</v>
      </c>
      <c r="CL152">
        <v>-15.8</v>
      </c>
      <c r="CM152">
        <v>-15.5</v>
      </c>
      <c r="CN152">
        <v>-15.1</v>
      </c>
      <c r="CO152">
        <v>-14.6</v>
      </c>
      <c r="CP152">
        <v>-13.8</v>
      </c>
      <c r="CQ152">
        <v>-12.8</v>
      </c>
      <c r="CR152">
        <v>-11.6</v>
      </c>
      <c r="CS152">
        <v>-10.199999999999999</v>
      </c>
      <c r="CT152">
        <v>-8.66</v>
      </c>
      <c r="CU152">
        <v>-7.01</v>
      </c>
      <c r="CV152">
        <v>-5.33</v>
      </c>
      <c r="CW152">
        <v>-3.75</v>
      </c>
      <c r="CX152">
        <v>-2.31</v>
      </c>
      <c r="CY152">
        <v>-1.1000000000000001</v>
      </c>
      <c r="CZ152">
        <v>-0.28999999999999998</v>
      </c>
      <c r="DA152">
        <v>0.17</v>
      </c>
      <c r="DB152">
        <v>0.26</v>
      </c>
    </row>
    <row r="153" spans="1:106" x14ac:dyDescent="0.2">
      <c r="A153" s="59"/>
      <c r="B153" s="59"/>
      <c r="C153" t="s">
        <v>65</v>
      </c>
      <c r="D153">
        <v>9</v>
      </c>
      <c r="E153" t="s">
        <v>2</v>
      </c>
      <c r="F153">
        <v>-9.92</v>
      </c>
      <c r="G153">
        <v>-9.57</v>
      </c>
      <c r="H153">
        <v>-9.24</v>
      </c>
      <c r="I153">
        <v>-8.92</v>
      </c>
      <c r="J153">
        <v>-8.6199999999999992</v>
      </c>
      <c r="K153">
        <v>-8.34</v>
      </c>
      <c r="L153">
        <v>-8.09</v>
      </c>
      <c r="M153">
        <v>-7.88</v>
      </c>
      <c r="N153">
        <v>-7.75</v>
      </c>
      <c r="O153">
        <v>-7.71</v>
      </c>
      <c r="P153">
        <v>-7.74</v>
      </c>
      <c r="Q153">
        <v>-7.87</v>
      </c>
      <c r="R153">
        <v>-8.0500000000000007</v>
      </c>
      <c r="S153">
        <v>-8.25</v>
      </c>
      <c r="T153">
        <v>-8.44</v>
      </c>
      <c r="U153">
        <v>-8.6</v>
      </c>
      <c r="V153">
        <v>-8.7100000000000009</v>
      </c>
      <c r="W153">
        <v>-8.7799999999999994</v>
      </c>
      <c r="X153">
        <v>-8.81</v>
      </c>
      <c r="Y153">
        <v>-8.82</v>
      </c>
      <c r="Z153">
        <v>-8.82</v>
      </c>
      <c r="AA153">
        <v>-8.8000000000000007</v>
      </c>
      <c r="AB153">
        <v>-8.7899999999999991</v>
      </c>
      <c r="AC153">
        <v>-8.7899999999999991</v>
      </c>
      <c r="AD153">
        <v>-8.81</v>
      </c>
      <c r="AE153">
        <v>-8.86</v>
      </c>
      <c r="AF153">
        <v>-8.9499999999999993</v>
      </c>
      <c r="AG153">
        <v>-9.06</v>
      </c>
      <c r="AH153">
        <v>-9.2200000000000006</v>
      </c>
      <c r="AI153">
        <v>-9.4</v>
      </c>
      <c r="AJ153">
        <v>-9.6</v>
      </c>
      <c r="AK153">
        <v>-9.83</v>
      </c>
      <c r="AL153">
        <v>-10.1</v>
      </c>
      <c r="AM153">
        <v>-10.3</v>
      </c>
      <c r="AN153">
        <v>-10.5</v>
      </c>
      <c r="AO153">
        <v>-10.8</v>
      </c>
      <c r="AP153">
        <v>-11</v>
      </c>
      <c r="AQ153">
        <v>-11.2</v>
      </c>
      <c r="AR153">
        <v>-11.4</v>
      </c>
      <c r="AS153">
        <v>-11.6</v>
      </c>
      <c r="AT153">
        <v>-11.7</v>
      </c>
      <c r="AU153">
        <v>-11.8</v>
      </c>
      <c r="AV153">
        <v>-11.9</v>
      </c>
      <c r="AW153">
        <v>-11.9</v>
      </c>
      <c r="AX153">
        <v>-11.8</v>
      </c>
      <c r="AY153">
        <v>-11.6</v>
      </c>
      <c r="AZ153">
        <v>-11.4</v>
      </c>
      <c r="BA153">
        <v>-11.1</v>
      </c>
      <c r="BB153">
        <v>-10.8</v>
      </c>
      <c r="BC153">
        <v>-10.3</v>
      </c>
      <c r="BD153">
        <v>-9.8800000000000008</v>
      </c>
      <c r="BE153">
        <v>-9.36</v>
      </c>
      <c r="BF153">
        <v>-8.81</v>
      </c>
      <c r="BG153">
        <v>-8.23</v>
      </c>
      <c r="BH153">
        <v>-7.65</v>
      </c>
      <c r="BI153">
        <v>-7.08</v>
      </c>
      <c r="BJ153">
        <v>-6.55</v>
      </c>
      <c r="BK153">
        <v>-6.1</v>
      </c>
      <c r="BL153">
        <v>-5.75</v>
      </c>
      <c r="BM153">
        <v>-5.51</v>
      </c>
      <c r="BN153">
        <v>-5.42</v>
      </c>
      <c r="BO153">
        <v>-5.48</v>
      </c>
      <c r="BP153">
        <v>-5.7</v>
      </c>
      <c r="BQ153">
        <v>-6.1</v>
      </c>
      <c r="BR153">
        <v>-6.63</v>
      </c>
      <c r="BS153">
        <v>-7.3</v>
      </c>
      <c r="BT153">
        <v>-8.07</v>
      </c>
      <c r="BU153">
        <v>-8.9</v>
      </c>
      <c r="BV153">
        <v>-9.76</v>
      </c>
      <c r="BW153">
        <v>-10.6</v>
      </c>
      <c r="BX153">
        <v>-11.4</v>
      </c>
      <c r="BY153">
        <v>-12.1</v>
      </c>
      <c r="BZ153">
        <v>-12.8</v>
      </c>
      <c r="CA153">
        <v>-13.4</v>
      </c>
      <c r="CB153">
        <v>-13.8</v>
      </c>
      <c r="CC153">
        <v>-14.3</v>
      </c>
      <c r="CD153">
        <v>-14.6</v>
      </c>
      <c r="CE153">
        <v>-14.9</v>
      </c>
      <c r="CF153">
        <v>-15.2</v>
      </c>
      <c r="CG153">
        <v>-15.5</v>
      </c>
      <c r="CH153">
        <v>-15.8</v>
      </c>
      <c r="CI153">
        <v>-16.100000000000001</v>
      </c>
      <c r="CJ153">
        <v>-16.3</v>
      </c>
      <c r="CK153">
        <v>-16.600000000000001</v>
      </c>
      <c r="CL153">
        <v>-16.8</v>
      </c>
      <c r="CM153">
        <v>-17.100000000000001</v>
      </c>
      <c r="CN153">
        <v>-17.2</v>
      </c>
      <c r="CO153">
        <v>-17.3</v>
      </c>
      <c r="CP153">
        <v>-17.2</v>
      </c>
      <c r="CQ153">
        <v>-17.100000000000001</v>
      </c>
      <c r="CR153">
        <v>-16.7</v>
      </c>
      <c r="CS153">
        <v>-16.3</v>
      </c>
      <c r="CT153">
        <v>-15.7</v>
      </c>
      <c r="CU153">
        <v>-14.9</v>
      </c>
      <c r="CV153">
        <v>-14.2</v>
      </c>
      <c r="CW153">
        <v>-13.3</v>
      </c>
      <c r="CX153">
        <v>-12.4</v>
      </c>
      <c r="CY153">
        <v>-11.5</v>
      </c>
      <c r="CZ153">
        <v>-10.6</v>
      </c>
      <c r="DA153">
        <v>-9.75</v>
      </c>
      <c r="DB153">
        <v>-8.94</v>
      </c>
    </row>
  </sheetData>
  <mergeCells count="22">
    <mergeCell ref="A129:A140"/>
    <mergeCell ref="A64:A75"/>
    <mergeCell ref="B64:B75"/>
    <mergeCell ref="B142:B153"/>
    <mergeCell ref="A142:A153"/>
    <mergeCell ref="B116:B127"/>
    <mergeCell ref="B129:B140"/>
    <mergeCell ref="A116:A127"/>
    <mergeCell ref="C18:D18"/>
    <mergeCell ref="A1:C1"/>
    <mergeCell ref="A103:A114"/>
    <mergeCell ref="B38:B49"/>
    <mergeCell ref="A77:A88"/>
    <mergeCell ref="B77:B88"/>
    <mergeCell ref="A90:A101"/>
    <mergeCell ref="A34:C34"/>
    <mergeCell ref="A36:B36"/>
    <mergeCell ref="A38:A49"/>
    <mergeCell ref="B90:B101"/>
    <mergeCell ref="B51:B62"/>
    <mergeCell ref="B103:B114"/>
    <mergeCell ref="A51:A6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28"/>
  <sheetViews>
    <sheetView workbookViewId="0">
      <selection activeCell="A15" sqref="A15"/>
    </sheetView>
  </sheetViews>
  <sheetFormatPr defaultColWidth="8.85546875" defaultRowHeight="12.75" x14ac:dyDescent="0.2"/>
  <sheetData>
    <row r="1" spans="1:1" x14ac:dyDescent="0.2">
      <c r="A1" s="1" t="s">
        <v>43</v>
      </c>
    </row>
    <row r="2" spans="1:1" x14ac:dyDescent="0.2">
      <c r="A2" t="s">
        <v>40</v>
      </c>
    </row>
    <row r="3" spans="1:1" x14ac:dyDescent="0.2">
      <c r="A3" t="s">
        <v>41</v>
      </c>
    </row>
    <row r="4" spans="1:1" x14ac:dyDescent="0.2">
      <c r="A4" t="s">
        <v>42</v>
      </c>
    </row>
    <row r="5" spans="1:1" x14ac:dyDescent="0.2">
      <c r="A5" t="s">
        <v>148</v>
      </c>
    </row>
    <row r="6" spans="1:1" x14ac:dyDescent="0.2">
      <c r="A6" t="s">
        <v>124</v>
      </c>
    </row>
    <row r="7" spans="1:1" x14ac:dyDescent="0.2">
      <c r="A7" t="s">
        <v>132</v>
      </c>
    </row>
    <row r="8" spans="1:1" x14ac:dyDescent="0.2">
      <c r="A8" t="s">
        <v>130</v>
      </c>
    </row>
    <row r="9" spans="1:1" x14ac:dyDescent="0.2">
      <c r="A9" t="s">
        <v>131</v>
      </c>
    </row>
    <row r="11" spans="1:1" x14ac:dyDescent="0.2">
      <c r="A11" s="1" t="s">
        <v>146</v>
      </c>
    </row>
    <row r="12" spans="1:1" x14ac:dyDescent="0.2">
      <c r="A12" s="3" t="s">
        <v>147</v>
      </c>
    </row>
    <row r="13" spans="1:1" x14ac:dyDescent="0.2">
      <c r="A13" s="3" t="s">
        <v>149</v>
      </c>
    </row>
    <row r="14" spans="1:1" x14ac:dyDescent="0.2">
      <c r="A14" s="3" t="s">
        <v>155</v>
      </c>
    </row>
    <row r="15" spans="1:1" x14ac:dyDescent="0.2">
      <c r="A15" s="3" t="s">
        <v>152</v>
      </c>
    </row>
    <row r="16" spans="1:1" x14ac:dyDescent="0.2">
      <c r="A16" s="3" t="s">
        <v>151</v>
      </c>
    </row>
    <row r="17" spans="1:9" x14ac:dyDescent="0.2">
      <c r="A17" s="3" t="s">
        <v>150</v>
      </c>
    </row>
    <row r="20" spans="1:9" x14ac:dyDescent="0.2">
      <c r="A20" s="16" t="s">
        <v>48</v>
      </c>
      <c r="B20" s="16"/>
      <c r="C20" s="16"/>
      <c r="D20" s="16"/>
      <c r="E20" s="16"/>
      <c r="F20" s="16"/>
      <c r="G20" s="16"/>
      <c r="H20" s="16"/>
      <c r="I20" s="16"/>
    </row>
    <row r="22" spans="1:9" x14ac:dyDescent="0.2">
      <c r="A22" s="1" t="s">
        <v>117</v>
      </c>
    </row>
    <row r="23" spans="1:9" x14ac:dyDescent="0.2">
      <c r="A23" t="s">
        <v>121</v>
      </c>
    </row>
    <row r="24" spans="1:9" x14ac:dyDescent="0.2">
      <c r="A24" t="s">
        <v>120</v>
      </c>
    </row>
    <row r="25" spans="1:9" x14ac:dyDescent="0.2">
      <c r="A25" t="s">
        <v>119</v>
      </c>
    </row>
    <row r="26" spans="1:9" x14ac:dyDescent="0.2">
      <c r="A26" t="s">
        <v>118</v>
      </c>
    </row>
    <row r="27" spans="1:9" x14ac:dyDescent="0.2">
      <c r="A27" t="s">
        <v>122</v>
      </c>
    </row>
    <row r="28" spans="1:9" x14ac:dyDescent="0.2">
      <c r="A28" t="s">
        <v>123</v>
      </c>
    </row>
  </sheetData>
  <phoneticPr fontId="0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2:A11"/>
  <sheetViews>
    <sheetView tabSelected="1" workbookViewId="0">
      <selection activeCell="A8" sqref="A8"/>
    </sheetView>
  </sheetViews>
  <sheetFormatPr defaultColWidth="8.85546875" defaultRowHeight="12.75" x14ac:dyDescent="0.2"/>
  <sheetData>
    <row r="2" spans="1:1" x14ac:dyDescent="0.2">
      <c r="A2" t="s">
        <v>49</v>
      </c>
    </row>
    <row r="3" spans="1:1" x14ac:dyDescent="0.2">
      <c r="A3" t="s">
        <v>50</v>
      </c>
    </row>
    <row r="5" spans="1:1" x14ac:dyDescent="0.2">
      <c r="A5" s="3" t="s">
        <v>135</v>
      </c>
    </row>
    <row r="6" spans="1:1" x14ac:dyDescent="0.2">
      <c r="A6" s="3" t="s">
        <v>156</v>
      </c>
    </row>
    <row r="7" spans="1:1" x14ac:dyDescent="0.2">
      <c r="A7" s="3"/>
    </row>
    <row r="8" spans="1:1" x14ac:dyDescent="0.2">
      <c r="A8" s="3" t="s">
        <v>161</v>
      </c>
    </row>
    <row r="9" spans="1:1" x14ac:dyDescent="0.2">
      <c r="A9" s="3" t="s">
        <v>158</v>
      </c>
    </row>
    <row r="10" spans="1:1" x14ac:dyDescent="0.2">
      <c r="A10" s="3" t="s">
        <v>159</v>
      </c>
    </row>
    <row r="11" spans="1:1" x14ac:dyDescent="0.2">
      <c r="A11" t="s">
        <v>160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</vt:lpstr>
      <vt:lpstr>Comparison</vt:lpstr>
      <vt:lpstr>Current graph</vt:lpstr>
      <vt:lpstr> Comparison Graph</vt:lpstr>
      <vt:lpstr>Normal GPS values</vt:lpstr>
      <vt:lpstr>Normal gait variables</vt:lpstr>
      <vt:lpstr>Instructions</vt:lpstr>
      <vt:lpstr>Version</vt:lpstr>
    </vt:vector>
  </TitlesOfParts>
  <Company>Oxford Gait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Andrew (RTH) OUH</dc:creator>
  <cp:lastModifiedBy>admin</cp:lastModifiedBy>
  <cp:lastPrinted>2010-04-26T12:31:58Z</cp:lastPrinted>
  <dcterms:created xsi:type="dcterms:W3CDTF">2010-04-26T11:40:10Z</dcterms:created>
  <dcterms:modified xsi:type="dcterms:W3CDTF">2013-05-18T11:07:42Z</dcterms:modified>
</cp:coreProperties>
</file>