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0" windowWidth="9540" windowHeight="4428"/>
  </bookViews>
  <sheets>
    <sheet name="BLACKS" sheetId="1" r:id="rId1"/>
  </sheets>
  <calcPr calcId="0"/>
</workbook>
</file>

<file path=xl/calcChain.xml><?xml version="1.0" encoding="utf-8"?>
<calcChain xmlns="http://schemas.openxmlformats.org/spreadsheetml/2006/main">
  <c r="B2" i="1" l="1"/>
  <c r="C2" i="1"/>
  <c r="D2" i="1"/>
  <c r="E2" i="1"/>
  <c r="B3" i="1"/>
  <c r="C3" i="1"/>
  <c r="D3" i="1"/>
  <c r="E3" i="1"/>
  <c r="E6" i="1"/>
  <c r="G6" i="1"/>
  <c r="E7" i="1"/>
  <c r="G7" i="1"/>
  <c r="E8" i="1"/>
  <c r="G8" i="1"/>
  <c r="E9" i="1"/>
  <c r="G9" i="1"/>
  <c r="E10" i="1"/>
  <c r="G10" i="1"/>
  <c r="B13" i="1"/>
  <c r="B14" i="1"/>
  <c r="B15" i="1"/>
  <c r="B16" i="1"/>
</calcChain>
</file>

<file path=xl/sharedStrings.xml><?xml version="1.0" encoding="utf-8"?>
<sst xmlns="http://schemas.openxmlformats.org/spreadsheetml/2006/main" count="27" uniqueCount="23">
  <si>
    <t>x</t>
  </si>
  <si>
    <t>t</t>
  </si>
  <si>
    <t>N'(x)</t>
  </si>
  <si>
    <t>N(x)</t>
  </si>
  <si>
    <t>Inputs:</t>
  </si>
  <si>
    <t>Call Parameters:</t>
  </si>
  <si>
    <t>Put Parameters:</t>
  </si>
  <si>
    <t>S</t>
  </si>
  <si>
    <t>C</t>
  </si>
  <si>
    <t>P</t>
  </si>
  <si>
    <t>K</t>
  </si>
  <si>
    <t>Delta</t>
  </si>
  <si>
    <t>r</t>
  </si>
  <si>
    <t>Gamma</t>
  </si>
  <si>
    <t>tau</t>
  </si>
  <si>
    <t>Theta</t>
  </si>
  <si>
    <t>sigma</t>
  </si>
  <si>
    <t>Omega</t>
  </si>
  <si>
    <t>Calculated Values:</t>
  </si>
  <si>
    <t>st</t>
  </si>
  <si>
    <t>KB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</si>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</sst>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Geneva"/>
      <charset val="238"/>
    </font>
    <font>
      <b/>
      <sz val="10"/>
      <name val="Geneva"/>
      <charset val="238"/>
    </font>
    <font>
      <b/>
      <i/>
      <sz val="10"/>
      <name val="Geneva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" sqref="B1"/>
    </sheetView>
  </sheetViews>
  <sheetFormatPr defaultColWidth="11.44140625" defaultRowHeight="13.2"/>
  <cols>
    <col min="1" max="1" width="5.88671875" customWidth="1"/>
    <col min="3" max="3" width="9.5546875" customWidth="1"/>
    <col min="4" max="4" width="7.109375" customWidth="1"/>
    <col min="6" max="6" width="7.109375" customWidth="1"/>
  </cols>
  <sheetData>
    <row r="1" spans="1:7" ht="15" customHeight="1">
      <c r="B1" s="1" t="s">
        <v>0</v>
      </c>
      <c r="C1" s="1" t="s">
        <v>1</v>
      </c>
      <c r="D1" s="1" t="s">
        <v>2</v>
      </c>
      <c r="E1" s="1" t="s">
        <v>3</v>
      </c>
    </row>
    <row r="2" spans="1:7">
      <c r="B2">
        <f>B15</f>
        <v>-1.2213698166114406</v>
      </c>
      <c r="C2">
        <f t="shared" ref="C2:C3" si="0">IF(B2&gt;0,1/(1+0.33267*B2),1/(1-0.33267*B2))</f>
        <v>0.71107920576857542</v>
      </c>
      <c r="D2">
        <f>(1/SQRT(2*3.1415926))*EXP(-(B2^2)/2)</f>
        <v>0.18922648667978956</v>
      </c>
      <c r="E2">
        <f t="shared" ref="E2:E3" si="1">IF(B2&gt;0,1-D2*(0.4361836*C2-0.1201676*C2^2+0.937298*C2^3),D2*(0.4361836*C2-0.1201676*C2^2+0.937298*C2^3))</f>
        <v>0.11096272328287425</v>
      </c>
    </row>
    <row r="3" spans="1:7">
      <c r="B3">
        <f>B16</f>
        <v>-1.3313698166114407</v>
      </c>
      <c r="C3">
        <f t="shared" si="0"/>
        <v>0.69304545668084483</v>
      </c>
      <c r="D3">
        <f>(1/SQRT(2*3.1415926535))*EXP(-(B3^2)/2)</f>
        <v>0.1644397022767306</v>
      </c>
      <c r="E3">
        <f t="shared" si="1"/>
        <v>9.1524351784914693E-2</v>
      </c>
    </row>
    <row r="5" spans="1:7" ht="15" customHeight="1">
      <c r="A5" s="3" t="s">
        <v>4</v>
      </c>
      <c r="B5" s="4"/>
      <c r="D5" s="2" t="s">
        <v>5</v>
      </c>
      <c r="E5" s="2"/>
      <c r="F5" s="2" t="s">
        <v>6</v>
      </c>
    </row>
    <row r="6" spans="1:7">
      <c r="A6" s="1" t="s">
        <v>7</v>
      </c>
      <c r="B6">
        <v>60</v>
      </c>
      <c r="D6" s="1" t="s">
        <v>8</v>
      </c>
      <c r="E6">
        <f>B6*E2-B14*E3</f>
        <v>0.33854809313069101</v>
      </c>
      <c r="F6" s="1" t="s">
        <v>9</v>
      </c>
      <c r="G6">
        <f>E6-B6+B14</f>
        <v>9.3826350558237763</v>
      </c>
    </row>
    <row r="7" spans="1:7">
      <c r="A7" s="1" t="s">
        <v>10</v>
      </c>
      <c r="B7">
        <v>70</v>
      </c>
      <c r="D7" s="1" t="s">
        <v>11</v>
      </c>
      <c r="E7">
        <f>E2</f>
        <v>0.11096272328287425</v>
      </c>
      <c r="F7" s="1" t="s">
        <v>11</v>
      </c>
      <c r="G7">
        <f>E7-1</f>
        <v>-0.88903727671712574</v>
      </c>
    </row>
    <row r="8" spans="1:7">
      <c r="A8" s="1" t="s">
        <v>12</v>
      </c>
      <c r="B8">
        <v>5.5E-2</v>
      </c>
      <c r="D8" s="1" t="s">
        <v>13</v>
      </c>
      <c r="E8">
        <f>D2/(B6*B13)</f>
        <v>2.8670679799968117E-2</v>
      </c>
      <c r="F8" s="1" t="s">
        <v>13</v>
      </c>
      <c r="G8">
        <f>E8</f>
        <v>2.8670679799968117E-2</v>
      </c>
    </row>
    <row r="9" spans="1:7">
      <c r="A9" s="1" t="s">
        <v>14</v>
      </c>
      <c r="B9">
        <v>0.25</v>
      </c>
      <c r="D9" s="1" t="s">
        <v>15</v>
      </c>
      <c r="E9">
        <f>-(B6*B10*D2)/(2*SQRT(B9))-(B8*B14*E3)</f>
        <v>-2.8453464658845191</v>
      </c>
      <c r="F9" s="1" t="s">
        <v>15</v>
      </c>
      <c r="G9">
        <f>E9+B8*B14</f>
        <v>0.95207831706360047</v>
      </c>
    </row>
    <row r="10" spans="1:7">
      <c r="A10" s="1" t="s">
        <v>16</v>
      </c>
      <c r="B10">
        <v>0.22</v>
      </c>
      <c r="D10" s="1" t="s">
        <v>17</v>
      </c>
      <c r="E10">
        <f>B6*E7/E6</f>
        <v>19.665635494813831</v>
      </c>
      <c r="F10" s="1" t="s">
        <v>17</v>
      </c>
      <c r="G10">
        <f>B6*G7/G6</f>
        <v>-5.6852085033317117</v>
      </c>
    </row>
    <row r="11" spans="1:7">
      <c r="A11" s="1"/>
      <c r="D11" s="1"/>
      <c r="F11" s="1"/>
    </row>
    <row r="12" spans="1:7">
      <c r="A12" s="3" t="s">
        <v>18</v>
      </c>
      <c r="B12" s="4"/>
    </row>
    <row r="13" spans="1:7">
      <c r="A13" s="1" t="s">
        <v>19</v>
      </c>
      <c r="B13">
        <f>B10*SQRT(B9)</f>
        <v>0.11</v>
      </c>
    </row>
    <row r="14" spans="1:7">
      <c r="A14" s="1" t="s">
        <v>20</v>
      </c>
      <c r="B14">
        <f>B7*EXP(-B8*B9)</f>
        <v>69.044086962693086</v>
      </c>
    </row>
    <row r="15" spans="1:7">
      <c r="A15" s="1" t="s">
        <v>21</v>
      </c>
      <c r="B15">
        <f>(1/B13)*LN(B6/B14)+B13/2</f>
        <v>-1.2213698166114406</v>
      </c>
    </row>
    <row r="16" spans="1:7">
      <c r="A16" s="1" t="s">
        <v>22</v>
      </c>
      <c r="B16">
        <f>B15-B13</f>
        <v>-1.3313698166114407</v>
      </c>
    </row>
  </sheetData>
  <printOptions gridLines="1" gridLinesSet="0"/>
  <pageMargins left="0.75" right="0.75" top="1" bottom="1" header="0.5" footer="0.5"/>
  <pageSetup orientation="portrait" horizontalDpi="150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MSC</dc:creator>
  <cp:keywords/>
  <dc:description/>
  <cp:lastModifiedBy>Havlíček Jan</cp:lastModifiedBy>
  <dcterms:created xsi:type="dcterms:W3CDTF">2023-09-13T22:42:22Z</dcterms:created>
  <dcterms:modified xsi:type="dcterms:W3CDTF">2023-09-13T22:42:22Z</dcterms:modified>
</cp:coreProperties>
</file>