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1328" windowHeight="6468" firstSheet="1" activeTab="2"/>
  </bookViews>
  <sheets>
    <sheet name="ROSENBERG_11_05_2001" sheetId="1" r:id="rId1"/>
    <sheet name="COMMON_ST1_PRODUCTION" sheetId="2" r:id="rId2"/>
    <sheet name="COMMON_ALL_PRODUCTION" sheetId="3" r:id="rId3"/>
  </sheets>
  <definedNames>
    <definedName name="_xlnm.Print_Area" localSheetId="0">ROSENBERG_11_05_2001!$A$4:$H$64</definedName>
    <definedName name="Query_from_MGS" localSheetId="2">COMMON_ALL_PRODUCTION!#REF!</definedName>
    <definedName name="Query_from_MGS" localSheetId="1">COMMON_ST1_PRODUCTION!#REF!</definedName>
  </definedNames>
  <calcPr calcId="92512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D18" i="1"/>
  <c r="E18" i="1"/>
  <c r="F18" i="1"/>
  <c r="G18" i="1"/>
  <c r="H18" i="1"/>
  <c r="G22" i="1"/>
  <c r="G23" i="1"/>
  <c r="G24" i="1"/>
  <c r="G25" i="1"/>
  <c r="G26" i="1"/>
  <c r="G27" i="1"/>
  <c r="G28" i="1"/>
  <c r="G29" i="1"/>
  <c r="G30" i="1"/>
  <c r="D31" i="1"/>
  <c r="E31" i="1"/>
  <c r="F31" i="1"/>
  <c r="G31" i="1"/>
  <c r="H31" i="1"/>
  <c r="D32" i="1"/>
  <c r="E32" i="1"/>
  <c r="F32" i="1"/>
  <c r="G32" i="1"/>
  <c r="H32" i="1"/>
  <c r="H33" i="1"/>
  <c r="D47" i="1"/>
  <c r="E47" i="1"/>
  <c r="F47" i="1"/>
  <c r="G47" i="1"/>
  <c r="H47" i="1"/>
  <c r="H48" i="1"/>
  <c r="D62" i="1"/>
  <c r="E62" i="1"/>
  <c r="F62" i="1"/>
  <c r="G62" i="1"/>
  <c r="H62" i="1"/>
  <c r="H63" i="1"/>
</calcChain>
</file>

<file path=xl/comments1.xml><?xml version="1.0" encoding="utf-8"?>
<comments xmlns="http://schemas.openxmlformats.org/spreadsheetml/2006/main">
  <authors>
    <author>billm</author>
  </authors>
  <commentList>
    <comment ref="B17" authorId="0" shapeId="0">
      <text>
        <r>
          <rPr>
            <b/>
            <sz val="8"/>
            <color indexed="81"/>
            <rFont val="Tahoma"/>
          </rPr>
          <t>B_MERTZ: VALUES REFLECTED ON THIS ROW ARE THROUGH THE PERIOD ENDING 07/31/01 (BEFORE FIRM CLOSE)</t>
        </r>
        <r>
          <rPr>
            <sz val="8"/>
            <color indexed="81"/>
            <rFont val="Tahoma"/>
          </rPr>
          <t xml:space="preserve">
</t>
        </r>
      </text>
    </comment>
    <comment ref="B30" authorId="0" shapeId="0">
      <text>
        <r>
          <rPr>
            <b/>
            <sz val="8"/>
            <color indexed="81"/>
            <rFont val="Tahoma"/>
          </rPr>
          <t>B_MERTZ: VALUES REFLECTED ON THIS ROW ARE THROUGH THE PERIOD ENDING 07/31/01 (BEFORE FIRM CLOSE)</t>
        </r>
        <r>
          <rPr>
            <sz val="8"/>
            <color indexed="81"/>
            <rFont val="Tahoma"/>
          </rPr>
          <t xml:space="preserve">
</t>
        </r>
      </text>
    </comment>
    <comment ref="B46" authorId="0" shapeId="0">
      <text>
        <r>
          <rPr>
            <b/>
            <sz val="8"/>
            <color indexed="81"/>
            <rFont val="Tahoma"/>
          </rPr>
          <t>B_MERTZ: VALUES REFLECTED ON THIS ROW ARE THROUGH THE PERIOD ENDING 07/31/01 (BEFORE FIRM CLOSE)</t>
        </r>
        <r>
          <rPr>
            <sz val="8"/>
            <color indexed="81"/>
            <rFont val="Tahoma"/>
          </rPr>
          <t xml:space="preserve">
</t>
        </r>
      </text>
    </comment>
    <comment ref="B61" authorId="0" shapeId="0">
      <text>
        <r>
          <rPr>
            <b/>
            <sz val="8"/>
            <color indexed="81"/>
            <rFont val="Tahoma"/>
          </rPr>
          <t>B_MERTZ: VALUES REFLECTED ON THIS ROW ARE THROUGH THE PERIOD ENDING 07/31/01 (BEFORE FIRM CLOSE)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<sst xmlns="http://schemas.openxmlformats.org/spreadsheetml/2006/main" count="81" uniqueCount="53">
  <si>
    <t>Ref Num</t>
  </si>
  <si>
    <t>ST1 (401)</t>
  </si>
  <si>
    <t>Year</t>
  </si>
  <si>
    <t>Inflation Adjustment Factor</t>
  </si>
  <si>
    <t>Common Area Costs Allocable</t>
  </si>
  <si>
    <t xml:space="preserve">Direct O&amp;M </t>
  </si>
  <si>
    <t xml:space="preserve">Total O&amp;M Costs </t>
  </si>
  <si>
    <t>Reflected in 2000 Dollars</t>
  </si>
  <si>
    <t>Unit Production in MWh's</t>
  </si>
  <si>
    <t xml:space="preserve"> </t>
  </si>
  <si>
    <t>Average $/MWh O&amp;M</t>
  </si>
  <si>
    <t>GT1 (404)</t>
  </si>
  <si>
    <t>GT2 (405)</t>
  </si>
  <si>
    <t>GT3 (406)</t>
  </si>
  <si>
    <t>LOCATION 400 IS COMMON TO STM 1,2, &amp; 3</t>
  </si>
  <si>
    <t>STEAM ONE HERE IS CONSIDERED COMBINE CYCLE</t>
  </si>
  <si>
    <t>DATE</t>
  </si>
  <si>
    <t>ANNUAL PROUCTION STM1 ONLY NET</t>
  </si>
  <si>
    <t>ANNUAL DOLLARS FOR LOCATION 400</t>
  </si>
  <si>
    <t>ANNUAL DOLLARS FROM (LOC_400) ALLOCABLE TO STM1</t>
  </si>
  <si>
    <t>Basis for Allocation of Common Costs (STEAM 1)</t>
  </si>
  <si>
    <t>ANNUAL STEAM PRODUCTION (STM1, 2, &amp; 3) NET</t>
  </si>
  <si>
    <t>RATIO OF STM1 TO COMMON</t>
  </si>
  <si>
    <t>PLANT ANNUAL GROSS</t>
  </si>
  <si>
    <t>TOTAL PLANT PRODUCTION ANNUAL NET</t>
  </si>
  <si>
    <t>TOTAL 408 DOLLARS</t>
  </si>
  <si>
    <t>TOTAL ALLOCABLE DOLLARS</t>
  </si>
  <si>
    <t>TOTAL ALLOCABLE PERCENT</t>
  </si>
  <si>
    <t>NET ANNUAL GENERATION GT1</t>
  </si>
  <si>
    <t>ALLOCABLE PERCENT GT1</t>
  </si>
  <si>
    <t>ALLOCABLE DOLLARS GT1</t>
  </si>
  <si>
    <t>NET ANNUAL GENERATION GT2</t>
  </si>
  <si>
    <t>ALLOCABLE PERCENT GT2</t>
  </si>
  <si>
    <t>ALLOCABLE DOLLARS GT2</t>
  </si>
  <si>
    <t>NET ANNUAL GENERATION GT3</t>
  </si>
  <si>
    <t>ALLOCABLE PERCENT GT3</t>
  </si>
  <si>
    <t>ALLOCABLE DOLLARS GT3</t>
  </si>
  <si>
    <t>NET ANNUAL GENERATION ST1</t>
  </si>
  <si>
    <t>ALLOCABLE PERCENT ST1</t>
  </si>
  <si>
    <t>ALLOCABLE DOLLARS ST1</t>
  </si>
  <si>
    <t xml:space="preserve">Average $/MWh O&amp;M ST1 &amp; G1 </t>
  </si>
  <si>
    <t>TOTAL ST1 &amp; GT1</t>
  </si>
  <si>
    <t>TOTAL GT1</t>
  </si>
  <si>
    <t xml:space="preserve">TOTAL ST1     </t>
  </si>
  <si>
    <t>TOTAL GT2</t>
  </si>
  <si>
    <t>TOTAL GT3</t>
  </si>
  <si>
    <t>EXHIBIT No. AEP - 9</t>
  </si>
  <si>
    <t>Contains protected materials -- not available to competitive duty personnel.</t>
  </si>
  <si>
    <t>Page 1 of 3</t>
  </si>
  <si>
    <t>1 of 7</t>
  </si>
  <si>
    <r>
      <t>Exhibit No. AEP-9, Page 1 of 7</t>
    </r>
    <r>
      <rPr>
        <sz val="9"/>
        <rFont val="Arial"/>
        <family val="2"/>
      </rPr>
      <t xml:space="preserve">, </t>
    </r>
    <r>
      <rPr>
        <sz val="8"/>
        <rFont val="Arial"/>
        <family val="2"/>
      </rPr>
      <t xml:space="preserve">Contains Protected Materials -- Not Available to Competitive Duty Personnel            </t>
    </r>
    <r>
      <rPr>
        <sz val="10"/>
        <rFont val="Arial"/>
        <family val="2"/>
      </rPr>
      <t>Gas Units O&amp;M Direct &amp; Common Allocable Costs - (Non-Fuel Costs Only)</t>
    </r>
    <r>
      <rPr>
        <sz val="11"/>
        <rFont val="Arial"/>
        <family val="2"/>
      </rPr>
      <t xml:space="preserve"> </t>
    </r>
  </si>
  <si>
    <t>Page 2 of 7</t>
  </si>
  <si>
    <t>Page 3 of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</si>
</sst>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44" fontId="2" fillId="0" borderId="0" xfId="1" applyFont="1"/>
    <xf numFmtId="44" fontId="2" fillId="0" borderId="0" xfId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/>
    <xf numFmtId="0" fontId="5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 wrapText="1"/>
    </xf>
    <xf numFmtId="44" fontId="3" fillId="0" borderId="3" xfId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44" fontId="2" fillId="2" borderId="3" xfId="1" applyFont="1" applyFill="1" applyBorder="1"/>
    <xf numFmtId="3" fontId="2" fillId="2" borderId="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44" fontId="5" fillId="0" borderId="3" xfId="1" applyFont="1" applyBorder="1" applyAlignment="1">
      <alignment horizontal="center"/>
    </xf>
    <xf numFmtId="44" fontId="5" fillId="0" borderId="3" xfId="1" applyFont="1" applyBorder="1"/>
    <xf numFmtId="3" fontId="5" fillId="0" borderId="4" xfId="0" applyNumberFormat="1" applyFont="1" applyBorder="1" applyAlignment="1">
      <alignment horizontal="center"/>
    </xf>
    <xf numFmtId="44" fontId="3" fillId="3" borderId="3" xfId="1" applyFont="1" applyFill="1" applyBorder="1"/>
    <xf numFmtId="3" fontId="3" fillId="3" borderId="4" xfId="0" applyNumberFormat="1" applyFont="1" applyFill="1" applyBorder="1" applyAlignment="1">
      <alignment horizontal="center"/>
    </xf>
    <xf numFmtId="0" fontId="6" fillId="0" borderId="0" xfId="0" applyFont="1"/>
    <xf numFmtId="44" fontId="4" fillId="4" borderId="4" xfId="1" applyFont="1" applyFill="1" applyBorder="1" applyAlignment="1">
      <alignment horizontal="center"/>
    </xf>
    <xf numFmtId="44" fontId="2" fillId="0" borderId="0" xfId="1" applyFont="1" applyBorder="1"/>
    <xf numFmtId="0" fontId="2" fillId="0" borderId="5" xfId="0" applyFont="1" applyBorder="1" applyAlignment="1">
      <alignment horizontal="center"/>
    </xf>
    <xf numFmtId="44" fontId="3" fillId="0" borderId="3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2" fillId="2" borderId="3" xfId="0" applyFont="1" applyFill="1" applyBorder="1"/>
    <xf numFmtId="0" fontId="6" fillId="0" borderId="0" xfId="0" applyFont="1" applyBorder="1" applyAlignment="1">
      <alignment horizontal="center"/>
    </xf>
    <xf numFmtId="44" fontId="4" fillId="0" borderId="0" xfId="1" applyFont="1" applyBorder="1"/>
    <xf numFmtId="44" fontId="4" fillId="0" borderId="5" xfId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44" fontId="2" fillId="0" borderId="7" xfId="1" applyFont="1" applyBorder="1"/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5" fillId="0" borderId="0" xfId="2" applyFont="1" applyAlignment="1">
      <alignment horizontal="center"/>
    </xf>
    <xf numFmtId="22" fontId="5" fillId="0" borderId="0" xfId="0" applyNumberFormat="1" applyFont="1"/>
    <xf numFmtId="4" fontId="5" fillId="0" borderId="0" xfId="0" applyNumberFormat="1" applyFont="1"/>
    <xf numFmtId="0" fontId="5" fillId="0" borderId="0" xfId="0" applyFont="1"/>
    <xf numFmtId="3" fontId="0" fillId="0" borderId="0" xfId="0" applyNumberFormat="1"/>
    <xf numFmtId="4" fontId="3" fillId="0" borderId="0" xfId="0" applyNumberFormat="1" applyFont="1" applyAlignment="1">
      <alignment horizontal="center" wrapText="1"/>
    </xf>
    <xf numFmtId="10" fontId="5" fillId="0" borderId="0" xfId="2" applyNumberFormat="1" applyFont="1" applyAlignment="1">
      <alignment horizontal="center"/>
    </xf>
    <xf numFmtId="44" fontId="5" fillId="0" borderId="0" xfId="1" applyFont="1"/>
    <xf numFmtId="0" fontId="9" fillId="0" borderId="0" xfId="0" applyFont="1"/>
    <xf numFmtId="14" fontId="3" fillId="0" borderId="3" xfId="0" applyNumberFormat="1" applyFont="1" applyBorder="1" applyAlignment="1">
      <alignment horizontal="center" wrapText="1"/>
    </xf>
    <xf numFmtId="2" fontId="3" fillId="0" borderId="3" xfId="1" applyNumberFormat="1" applyFont="1" applyBorder="1" applyAlignment="1">
      <alignment horizontal="center" wrapText="1"/>
    </xf>
    <xf numFmtId="2" fontId="3" fillId="5" borderId="3" xfId="0" applyNumberFormat="1" applyFont="1" applyFill="1" applyBorder="1" applyAlignment="1">
      <alignment horizontal="center" wrapText="1"/>
    </xf>
    <xf numFmtId="2" fontId="3" fillId="6" borderId="3" xfId="0" applyNumberFormat="1" applyFont="1" applyFill="1" applyBorder="1" applyAlignment="1">
      <alignment horizontal="center" wrapText="1"/>
    </xf>
    <xf numFmtId="2" fontId="3" fillId="3" borderId="3" xfId="0" applyNumberFormat="1" applyFont="1" applyFill="1" applyBorder="1" applyAlignment="1">
      <alignment horizontal="center" wrapText="1"/>
    </xf>
    <xf numFmtId="2" fontId="3" fillId="7" borderId="3" xfId="0" applyNumberFormat="1" applyFont="1" applyFill="1" applyBorder="1" applyAlignment="1">
      <alignment horizontal="center" wrapText="1"/>
    </xf>
    <xf numFmtId="1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44" fontId="2" fillId="0" borderId="3" xfId="1" applyFont="1" applyBorder="1"/>
    <xf numFmtId="44" fontId="4" fillId="0" borderId="3" xfId="1" applyFont="1" applyBorder="1"/>
    <xf numFmtId="10" fontId="4" fillId="0" borderId="3" xfId="1" applyNumberFormat="1" applyFont="1" applyBorder="1"/>
    <xf numFmtId="3" fontId="2" fillId="5" borderId="3" xfId="0" applyNumberFormat="1" applyFont="1" applyFill="1" applyBorder="1"/>
    <xf numFmtId="10" fontId="2" fillId="5" borderId="3" xfId="2" applyNumberFormat="1" applyFont="1" applyFill="1" applyBorder="1" applyAlignment="1">
      <alignment horizontal="center"/>
    </xf>
    <xf numFmtId="44" fontId="2" fillId="5" borderId="3" xfId="1" applyFont="1" applyFill="1" applyBorder="1" applyAlignment="1">
      <alignment horizontal="center"/>
    </xf>
    <xf numFmtId="3" fontId="2" fillId="6" borderId="3" xfId="0" applyNumberFormat="1" applyFont="1" applyFill="1" applyBorder="1"/>
    <xf numFmtId="10" fontId="2" fillId="6" borderId="3" xfId="2" applyNumberFormat="1" applyFont="1" applyFill="1" applyBorder="1" applyAlignment="1">
      <alignment horizontal="center"/>
    </xf>
    <xf numFmtId="44" fontId="2" fillId="6" borderId="3" xfId="1" applyFont="1" applyFill="1" applyBorder="1" applyAlignment="1">
      <alignment horizontal="center"/>
    </xf>
    <xf numFmtId="3" fontId="2" fillId="3" borderId="3" xfId="0" applyNumberFormat="1" applyFont="1" applyFill="1" applyBorder="1"/>
    <xf numFmtId="10" fontId="2" fillId="3" borderId="3" xfId="2" applyNumberFormat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4" fontId="2" fillId="7" borderId="3" xfId="0" applyNumberFormat="1" applyFont="1" applyFill="1" applyBorder="1"/>
    <xf numFmtId="10" fontId="2" fillId="7" borderId="3" xfId="2" applyNumberFormat="1" applyFont="1" applyFill="1" applyBorder="1" applyAlignment="1">
      <alignment horizontal="center"/>
    </xf>
    <xf numFmtId="44" fontId="2" fillId="7" borderId="3" xfId="0" applyNumberFormat="1" applyFont="1" applyFill="1" applyBorder="1"/>
    <xf numFmtId="0" fontId="2" fillId="0" borderId="3" xfId="0" applyFont="1" applyBorder="1"/>
    <xf numFmtId="22" fontId="0" fillId="0" borderId="0" xfId="0" applyNumberFormat="1"/>
    <xf numFmtId="44" fontId="1" fillId="0" borderId="0" xfId="1"/>
    <xf numFmtId="44" fontId="2" fillId="0" borderId="0" xfId="0" applyNumberFormat="1" applyFont="1" applyAlignment="1">
      <alignment horizontal="center"/>
    </xf>
    <xf numFmtId="37" fontId="3" fillId="3" borderId="3" xfId="1" applyNumberFormat="1" applyFont="1" applyFill="1" applyBorder="1"/>
    <xf numFmtId="44" fontId="3" fillId="3" borderId="3" xfId="1" applyFont="1" applyFill="1" applyBorder="1" applyAlignment="1">
      <alignment horizontal="center"/>
    </xf>
    <xf numFmtId="37" fontId="3" fillId="3" borderId="3" xfId="1" applyNumberFormat="1" applyFont="1" applyFill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1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workbookViewId="0">
      <pane ySplit="8" topLeftCell="A9" activePane="bottomLeft" state="frozen"/>
      <selection pane="bottomLeft" activeCell="I9" sqref="I9"/>
    </sheetView>
  </sheetViews>
  <sheetFormatPr defaultRowHeight="13.2" x14ac:dyDescent="0.25"/>
  <cols>
    <col min="1" max="1" width="4.5546875" customWidth="1"/>
    <col min="2" max="2" width="8.88671875" style="41" customWidth="1"/>
    <col min="3" max="4" width="10.88671875" style="42" customWidth="1"/>
    <col min="5" max="7" width="11.88671875" style="4" customWidth="1"/>
    <col min="8" max="8" width="10.33203125" style="1" bestFit="1" customWidth="1"/>
    <col min="9" max="9" width="11.88671875" style="1" customWidth="1"/>
    <col min="10" max="10" width="9.6640625" style="1" customWidth="1"/>
    <col min="11" max="13" width="13.33203125" style="2" customWidth="1"/>
    <col min="14" max="16" width="9.6640625" style="3" customWidth="1"/>
    <col min="17" max="19" width="11.88671875" style="4" customWidth="1"/>
    <col min="20" max="20" width="9.6640625" style="3" customWidth="1"/>
    <col min="21" max="21" width="10.6640625" style="3" bestFit="1" customWidth="1"/>
    <col min="22" max="22" width="9.6640625" style="5" customWidth="1"/>
    <col min="23" max="25" width="11.88671875" style="4" customWidth="1"/>
    <col min="26" max="26" width="9.6640625" style="3" customWidth="1"/>
  </cols>
  <sheetData>
    <row r="1" spans="1:9" ht="15.6" x14ac:dyDescent="0.3">
      <c r="A1" s="82" t="s">
        <v>46</v>
      </c>
    </row>
    <row r="2" spans="1:9" x14ac:dyDescent="0.25">
      <c r="A2" s="26" t="s">
        <v>47</v>
      </c>
    </row>
    <row r="3" spans="1:9" ht="12.75" customHeight="1" thickBot="1" x14ac:dyDescent="0.3">
      <c r="A3" s="26" t="s">
        <v>48</v>
      </c>
      <c r="B3" s="83" t="s">
        <v>49</v>
      </c>
    </row>
    <row r="4" spans="1:9" ht="32.4" customHeight="1" x14ac:dyDescent="0.25">
      <c r="A4" s="91" t="s">
        <v>50</v>
      </c>
      <c r="B4" s="92"/>
      <c r="C4" s="92"/>
      <c r="D4" s="92"/>
      <c r="E4" s="92"/>
      <c r="F4" s="92"/>
      <c r="G4" s="92"/>
      <c r="H4" s="93"/>
    </row>
    <row r="5" spans="1:9" ht="7.2" customHeight="1" x14ac:dyDescent="0.25">
      <c r="A5" s="94"/>
      <c r="B5" s="95"/>
      <c r="C5" s="95"/>
      <c r="D5" s="95"/>
      <c r="E5" s="95"/>
      <c r="F5" s="95"/>
      <c r="G5" s="95"/>
      <c r="H5" s="96"/>
    </row>
    <row r="6" spans="1:9" s="7" customFormat="1" ht="21" x14ac:dyDescent="0.25">
      <c r="A6" s="6" t="s">
        <v>0</v>
      </c>
      <c r="B6" s="97" t="s">
        <v>1</v>
      </c>
      <c r="C6" s="97"/>
      <c r="D6" s="97"/>
      <c r="E6" s="97"/>
      <c r="F6" s="97"/>
      <c r="G6" s="97"/>
      <c r="H6" s="98"/>
    </row>
    <row r="7" spans="1:9" s="13" customFormat="1" ht="33" customHeight="1" x14ac:dyDescent="0.2">
      <c r="A7" s="8">
        <v>1</v>
      </c>
      <c r="B7" s="9" t="s">
        <v>2</v>
      </c>
      <c r="C7" s="10" t="s">
        <v>3</v>
      </c>
      <c r="D7" s="10" t="s">
        <v>4</v>
      </c>
      <c r="E7" s="11" t="s">
        <v>5</v>
      </c>
      <c r="F7" s="11" t="s">
        <v>6</v>
      </c>
      <c r="G7" s="11" t="s">
        <v>7</v>
      </c>
      <c r="H7" s="12" t="s">
        <v>8</v>
      </c>
    </row>
    <row r="8" spans="1:9" x14ac:dyDescent="0.25">
      <c r="A8" s="14">
        <v>2</v>
      </c>
      <c r="B8" s="15"/>
      <c r="C8" s="16"/>
      <c r="D8" s="16"/>
      <c r="E8" s="17"/>
      <c r="F8" s="17"/>
      <c r="G8" s="17"/>
      <c r="H8" s="18"/>
    </row>
    <row r="9" spans="1:9" x14ac:dyDescent="0.25">
      <c r="A9" s="8">
        <v>3</v>
      </c>
      <c r="B9" s="19">
        <v>1993</v>
      </c>
      <c r="C9" s="20">
        <v>94.05</v>
      </c>
      <c r="D9" s="21">
        <v>278557.81466539588</v>
      </c>
      <c r="E9" s="22">
        <v>1339515</v>
      </c>
      <c r="F9" s="22">
        <v>1618072.8146653958</v>
      </c>
      <c r="G9" s="22">
        <f>($C$17/$C9)*F9</f>
        <v>1841557.8318105687</v>
      </c>
      <c r="H9" s="23">
        <v>163991.01699999999</v>
      </c>
      <c r="I9" s="78"/>
    </row>
    <row r="10" spans="1:9" x14ac:dyDescent="0.25">
      <c r="A10" s="14">
        <v>4</v>
      </c>
      <c r="B10" s="19">
        <v>1994</v>
      </c>
      <c r="C10" s="20">
        <v>96.01</v>
      </c>
      <c r="D10" s="21">
        <v>-1055.2292833985875</v>
      </c>
      <c r="E10" s="22">
        <v>1489862</v>
      </c>
      <c r="F10" s="22">
        <v>1488806.7707166015</v>
      </c>
      <c r="G10" s="22">
        <f t="shared" ref="G10:G17" si="0">($C$17/$C10)*F10</f>
        <v>1659846.6486564423</v>
      </c>
      <c r="H10" s="23">
        <v>-615.38300000000004</v>
      </c>
      <c r="I10" s="78"/>
    </row>
    <row r="11" spans="1:9" x14ac:dyDescent="0.25">
      <c r="A11" s="8">
        <v>5</v>
      </c>
      <c r="B11" s="19">
        <v>1995</v>
      </c>
      <c r="C11" s="20">
        <v>98.1</v>
      </c>
      <c r="D11" s="21">
        <v>179461.87837065753</v>
      </c>
      <c r="E11" s="22">
        <v>930119</v>
      </c>
      <c r="F11" s="22">
        <v>1109580.8783706576</v>
      </c>
      <c r="G11" s="22">
        <f t="shared" si="0"/>
        <v>1210698.6464912863</v>
      </c>
      <c r="H11" s="23">
        <v>99917.918999999994</v>
      </c>
      <c r="I11" s="78"/>
    </row>
    <row r="12" spans="1:9" x14ac:dyDescent="0.25">
      <c r="A12" s="14">
        <v>6</v>
      </c>
      <c r="B12" s="19">
        <v>1996</v>
      </c>
      <c r="C12" s="20">
        <v>100</v>
      </c>
      <c r="D12" s="21">
        <v>83106.08936376679</v>
      </c>
      <c r="E12" s="22">
        <v>573608</v>
      </c>
      <c r="F12" s="22">
        <v>656714.08936376683</v>
      </c>
      <c r="G12" s="22">
        <f t="shared" si="0"/>
        <v>702946.76125497604</v>
      </c>
      <c r="H12" s="23">
        <v>43119.73</v>
      </c>
      <c r="I12" s="78"/>
    </row>
    <row r="13" spans="1:9" x14ac:dyDescent="0.25">
      <c r="A13" s="8">
        <v>7</v>
      </c>
      <c r="B13" s="19">
        <v>1997</v>
      </c>
      <c r="C13" s="20">
        <v>101.95</v>
      </c>
      <c r="D13" s="21">
        <v>113093.69543534517</v>
      </c>
      <c r="E13" s="22">
        <v>279802</v>
      </c>
      <c r="F13" s="22">
        <v>392895.69543534517</v>
      </c>
      <c r="G13" s="22">
        <f t="shared" si="0"/>
        <v>412511.57664933149</v>
      </c>
      <c r="H13" s="23">
        <v>63891.601000000002</v>
      </c>
      <c r="I13" s="78"/>
    </row>
    <row r="14" spans="1:9" x14ac:dyDescent="0.25">
      <c r="A14" s="14">
        <v>8</v>
      </c>
      <c r="B14" s="19">
        <v>1998</v>
      </c>
      <c r="C14" s="20">
        <v>103.2</v>
      </c>
      <c r="D14" s="21">
        <v>243007.48066527207</v>
      </c>
      <c r="E14" s="22">
        <v>767122</v>
      </c>
      <c r="F14" s="22">
        <v>1010129.4806652721</v>
      </c>
      <c r="G14" s="22">
        <f t="shared" si="0"/>
        <v>1047715.6938993288</v>
      </c>
      <c r="H14" s="23">
        <v>120232.89</v>
      </c>
      <c r="I14" s="78"/>
    </row>
    <row r="15" spans="1:9" x14ac:dyDescent="0.25">
      <c r="A15" s="8">
        <v>9</v>
      </c>
      <c r="B15" s="19">
        <v>1999</v>
      </c>
      <c r="C15" s="20">
        <v>104.66</v>
      </c>
      <c r="D15" s="21">
        <v>415925.76863444172</v>
      </c>
      <c r="E15" s="22">
        <v>1000917</v>
      </c>
      <c r="F15" s="22">
        <v>1416842.7686344418</v>
      </c>
      <c r="G15" s="22">
        <f t="shared" si="0"/>
        <v>1449062.2009806102</v>
      </c>
      <c r="H15" s="23">
        <v>224751.50899999999</v>
      </c>
      <c r="I15" s="78"/>
    </row>
    <row r="16" spans="1:9" x14ac:dyDescent="0.25">
      <c r="A16" s="14">
        <v>10</v>
      </c>
      <c r="B16" s="19">
        <v>2000</v>
      </c>
      <c r="C16" s="20">
        <v>107.04</v>
      </c>
      <c r="D16" s="21">
        <v>668899.82559399051</v>
      </c>
      <c r="E16" s="22">
        <v>4505989</v>
      </c>
      <c r="F16" s="22">
        <v>5174888.8255939903</v>
      </c>
      <c r="G16" s="22">
        <f t="shared" si="0"/>
        <v>5174888.8255939903</v>
      </c>
      <c r="H16" s="23">
        <v>371281.03499999997</v>
      </c>
      <c r="I16" s="78"/>
    </row>
    <row r="17" spans="1:13" x14ac:dyDescent="0.25">
      <c r="A17" s="8">
        <v>11</v>
      </c>
      <c r="B17" s="19">
        <v>2001</v>
      </c>
      <c r="C17" s="20">
        <v>107.04</v>
      </c>
      <c r="D17" s="21">
        <v>312795.32513006107</v>
      </c>
      <c r="E17" s="22">
        <v>677750</v>
      </c>
      <c r="F17" s="22">
        <v>990545.32513006101</v>
      </c>
      <c r="G17" s="22">
        <f t="shared" si="0"/>
        <v>990545.32513006101</v>
      </c>
      <c r="H17" s="23">
        <v>164183.05499999999</v>
      </c>
      <c r="I17" s="78"/>
      <c r="J17" s="1" t="s">
        <v>9</v>
      </c>
    </row>
    <row r="18" spans="1:13" s="26" customFormat="1" x14ac:dyDescent="0.25">
      <c r="A18" s="14">
        <v>12</v>
      </c>
      <c r="B18" s="84" t="s">
        <v>43</v>
      </c>
      <c r="C18" s="85"/>
      <c r="D18" s="24">
        <f>SUM(D9:D17)</f>
        <v>2293792.6485755323</v>
      </c>
      <c r="E18" s="24">
        <f>SUM(E9:E17)</f>
        <v>11564684</v>
      </c>
      <c r="F18" s="24">
        <f>SUM(F9:F17)</f>
        <v>13858476.648575533</v>
      </c>
      <c r="G18" s="24">
        <f>SUM(G9:G17)</f>
        <v>14489773.510466594</v>
      </c>
      <c r="H18" s="79">
        <f>SUM(H9:H17)</f>
        <v>1250753.3729999999</v>
      </c>
    </row>
    <row r="19" spans="1:13" x14ac:dyDescent="0.25">
      <c r="A19" s="8">
        <v>15</v>
      </c>
      <c r="B19" s="88" t="s">
        <v>11</v>
      </c>
      <c r="C19" s="89"/>
      <c r="D19" s="89"/>
      <c r="E19" s="89"/>
      <c r="F19" s="89"/>
      <c r="G19" s="89"/>
      <c r="H19" s="90"/>
      <c r="M19" s="4"/>
    </row>
    <row r="20" spans="1:13" ht="38.4" customHeight="1" x14ac:dyDescent="0.25">
      <c r="A20" s="14">
        <v>16</v>
      </c>
      <c r="B20" s="9" t="s">
        <v>2</v>
      </c>
      <c r="C20" s="10" t="s">
        <v>3</v>
      </c>
      <c r="D20" s="10" t="s">
        <v>4</v>
      </c>
      <c r="E20" s="30" t="s">
        <v>5</v>
      </c>
      <c r="F20" s="30" t="s">
        <v>6</v>
      </c>
      <c r="G20" s="30" t="s">
        <v>7</v>
      </c>
      <c r="H20" s="31" t="s">
        <v>8</v>
      </c>
      <c r="M20" s="4"/>
    </row>
    <row r="21" spans="1:13" x14ac:dyDescent="0.25">
      <c r="A21" s="8">
        <v>17</v>
      </c>
      <c r="B21" s="15"/>
      <c r="C21" s="16"/>
      <c r="D21" s="16"/>
      <c r="E21" s="32"/>
      <c r="F21" s="32"/>
      <c r="G21" s="32"/>
      <c r="H21" s="18"/>
      <c r="M21" s="4"/>
    </row>
    <row r="22" spans="1:13" x14ac:dyDescent="0.25">
      <c r="A22" s="14">
        <v>18</v>
      </c>
      <c r="B22" s="19">
        <v>1993</v>
      </c>
      <c r="C22" s="20">
        <v>94.05</v>
      </c>
      <c r="D22" s="21">
        <v>3067.6152390590714</v>
      </c>
      <c r="E22" s="22">
        <v>73099</v>
      </c>
      <c r="F22" s="22">
        <v>76166.615239059072</v>
      </c>
      <c r="G22" s="22">
        <f>($C$30/$C22)*F22</f>
        <v>86686.597503337412</v>
      </c>
      <c r="H22" s="23">
        <v>23842.19</v>
      </c>
      <c r="I22" s="5"/>
      <c r="M22" s="4"/>
    </row>
    <row r="23" spans="1:13" x14ac:dyDescent="0.25">
      <c r="A23" s="8">
        <v>19</v>
      </c>
      <c r="B23" s="19">
        <v>1994</v>
      </c>
      <c r="C23" s="20">
        <v>96.01</v>
      </c>
      <c r="D23" s="21">
        <v>47.671793572319892</v>
      </c>
      <c r="E23" s="22">
        <v>237929</v>
      </c>
      <c r="F23" s="22">
        <v>237976.67179357231</v>
      </c>
      <c r="G23" s="22">
        <f t="shared" ref="G23:G30" si="1">($C$30/$C23)*F23</f>
        <v>265316.35192984046</v>
      </c>
      <c r="H23" s="23">
        <v>242.435</v>
      </c>
      <c r="I23" s="5"/>
      <c r="M23" s="4"/>
    </row>
    <row r="24" spans="1:13" x14ac:dyDescent="0.25">
      <c r="A24" s="14">
        <v>20</v>
      </c>
      <c r="B24" s="19">
        <v>1995</v>
      </c>
      <c r="C24" s="20">
        <v>98.1</v>
      </c>
      <c r="D24" s="21">
        <v>2419.7929757682959</v>
      </c>
      <c r="E24" s="22">
        <v>63233</v>
      </c>
      <c r="F24" s="22">
        <v>65652.792975768301</v>
      </c>
      <c r="G24" s="22">
        <f t="shared" si="1"/>
        <v>71635.830378453</v>
      </c>
      <c r="H24" s="23">
        <v>14940.788</v>
      </c>
      <c r="I24" s="5"/>
      <c r="M24" s="4"/>
    </row>
    <row r="25" spans="1:13" x14ac:dyDescent="0.25">
      <c r="A25" s="8">
        <v>21</v>
      </c>
      <c r="B25" s="19">
        <v>1996</v>
      </c>
      <c r="C25" s="20">
        <v>100</v>
      </c>
      <c r="D25" s="21">
        <v>2294.5033651447493</v>
      </c>
      <c r="E25" s="22">
        <v>36433</v>
      </c>
      <c r="F25" s="22">
        <v>38727.503365144752</v>
      </c>
      <c r="G25" s="22">
        <f t="shared" si="1"/>
        <v>41453.919602050941</v>
      </c>
      <c r="H25" s="23">
        <v>10426.552</v>
      </c>
      <c r="I25" s="5"/>
      <c r="M25" s="4"/>
    </row>
    <row r="26" spans="1:13" x14ac:dyDescent="0.25">
      <c r="A26" s="14">
        <v>22</v>
      </c>
      <c r="B26" s="19">
        <v>1997</v>
      </c>
      <c r="C26" s="20">
        <v>101.95</v>
      </c>
      <c r="D26" s="21">
        <v>1922.3953078307998</v>
      </c>
      <c r="E26" s="22">
        <v>21736</v>
      </c>
      <c r="F26" s="22">
        <v>23658.3953078308</v>
      </c>
      <c r="G26" s="22">
        <f t="shared" si="1"/>
        <v>24839.574632174681</v>
      </c>
      <c r="H26" s="23">
        <v>9232.9969999999994</v>
      </c>
      <c r="I26" s="5"/>
      <c r="M26" s="4"/>
    </row>
    <row r="27" spans="1:13" x14ac:dyDescent="0.25">
      <c r="A27" s="8">
        <v>23</v>
      </c>
      <c r="B27" s="19">
        <v>1998</v>
      </c>
      <c r="C27" s="20">
        <v>103.2</v>
      </c>
      <c r="D27" s="21">
        <v>5704.0885834299615</v>
      </c>
      <c r="E27" s="22">
        <v>89372</v>
      </c>
      <c r="F27" s="22">
        <v>95076.088583429955</v>
      </c>
      <c r="G27" s="22">
        <f t="shared" si="1"/>
        <v>98613.803507464574</v>
      </c>
      <c r="H27" s="23">
        <v>20003.044999999998</v>
      </c>
      <c r="I27" s="5"/>
      <c r="M27" s="4"/>
    </row>
    <row r="28" spans="1:13" x14ac:dyDescent="0.25">
      <c r="A28" s="14">
        <v>24</v>
      </c>
      <c r="B28" s="19">
        <v>1999</v>
      </c>
      <c r="C28" s="20">
        <v>104.66</v>
      </c>
      <c r="D28" s="21">
        <v>9734.3160755414028</v>
      </c>
      <c r="E28" s="22">
        <v>85171</v>
      </c>
      <c r="F28" s="22">
        <v>94905.316075541399</v>
      </c>
      <c r="G28" s="22">
        <f t="shared" si="1"/>
        <v>97063.491617866923</v>
      </c>
      <c r="H28" s="23">
        <v>38846.071000000004</v>
      </c>
      <c r="I28" s="5"/>
    </row>
    <row r="29" spans="1:13" x14ac:dyDescent="0.25">
      <c r="A29" s="8">
        <v>25</v>
      </c>
      <c r="B29" s="19">
        <v>2000</v>
      </c>
      <c r="C29" s="20">
        <v>107.04</v>
      </c>
      <c r="D29" s="21">
        <v>10353.683495201865</v>
      </c>
      <c r="E29" s="22">
        <v>3919928</v>
      </c>
      <c r="F29" s="22">
        <v>3930281.6834952016</v>
      </c>
      <c r="G29" s="22">
        <f t="shared" si="1"/>
        <v>3930281.6834952016</v>
      </c>
      <c r="H29" s="23">
        <v>46359.438999999998</v>
      </c>
      <c r="I29" s="5"/>
    </row>
    <row r="30" spans="1:13" x14ac:dyDescent="0.25">
      <c r="A30" s="14">
        <v>26</v>
      </c>
      <c r="B30" s="19">
        <v>2001</v>
      </c>
      <c r="C30" s="20">
        <v>107.04</v>
      </c>
      <c r="D30" s="21">
        <v>5497.6216560142948</v>
      </c>
      <c r="E30" s="22">
        <v>239306</v>
      </c>
      <c r="F30" s="22">
        <v>244803.62165601429</v>
      </c>
      <c r="G30" s="22">
        <f t="shared" si="1"/>
        <v>244803.62165601429</v>
      </c>
      <c r="H30" s="23">
        <v>21097.360000000001</v>
      </c>
      <c r="I30" s="5"/>
    </row>
    <row r="31" spans="1:13" x14ac:dyDescent="0.25">
      <c r="A31" s="8">
        <v>27</v>
      </c>
      <c r="B31" s="84" t="s">
        <v>42</v>
      </c>
      <c r="C31" s="85"/>
      <c r="D31" s="80">
        <f>SUM(D22:D30)</f>
        <v>41041.68849156276</v>
      </c>
      <c r="E31" s="80">
        <f>SUM(E22:E30)</f>
        <v>4766207</v>
      </c>
      <c r="F31" s="80">
        <f>SUM(F22:F30)</f>
        <v>4807248.6884915633</v>
      </c>
      <c r="G31" s="80">
        <f>SUM(G22:G30)</f>
        <v>4860694.8743224042</v>
      </c>
      <c r="H31" s="81">
        <f>SUM(H22:H30)</f>
        <v>184990.87699999998</v>
      </c>
    </row>
    <row r="32" spans="1:13" x14ac:dyDescent="0.25">
      <c r="A32" s="14"/>
      <c r="B32" s="84" t="s">
        <v>41</v>
      </c>
      <c r="C32" s="85"/>
      <c r="D32" s="80">
        <f>D31+D18</f>
        <v>2334834.3370670951</v>
      </c>
      <c r="E32" s="80">
        <f>E31+E18</f>
        <v>16330891</v>
      </c>
      <c r="F32" s="80">
        <f>F31+F18</f>
        <v>18665725.337067097</v>
      </c>
      <c r="G32" s="80">
        <f>G31+G18</f>
        <v>19350468.384788997</v>
      </c>
      <c r="H32" s="25">
        <f>H31+H18</f>
        <v>1435744.25</v>
      </c>
    </row>
    <row r="33" spans="1:8" x14ac:dyDescent="0.25">
      <c r="A33" s="14">
        <v>28</v>
      </c>
      <c r="B33" s="86" t="s">
        <v>40</v>
      </c>
      <c r="C33" s="86"/>
      <c r="D33" s="86"/>
      <c r="E33" s="86"/>
      <c r="F33" s="86"/>
      <c r="G33" s="87"/>
      <c r="H33" s="27">
        <f>G32/H32</f>
        <v>13.477656891043789</v>
      </c>
    </row>
    <row r="34" spans="1:8" x14ac:dyDescent="0.25">
      <c r="A34" s="8">
        <v>29</v>
      </c>
      <c r="B34" s="33"/>
      <c r="C34" s="33"/>
      <c r="D34" s="33"/>
      <c r="E34" s="34"/>
      <c r="F34" s="34"/>
      <c r="G34" s="34"/>
      <c r="H34" s="35"/>
    </row>
    <row r="35" spans="1:8" x14ac:dyDescent="0.25">
      <c r="A35" s="14">
        <v>30</v>
      </c>
      <c r="B35" s="88" t="s">
        <v>12</v>
      </c>
      <c r="C35" s="89"/>
      <c r="D35" s="89"/>
      <c r="E35" s="89"/>
      <c r="F35" s="89"/>
      <c r="G35" s="89"/>
      <c r="H35" s="90"/>
    </row>
    <row r="36" spans="1:8" ht="37.200000000000003" customHeight="1" x14ac:dyDescent="0.25">
      <c r="A36" s="8">
        <v>31</v>
      </c>
      <c r="B36" s="9" t="s">
        <v>2</v>
      </c>
      <c r="C36" s="10" t="s">
        <v>3</v>
      </c>
      <c r="D36" s="10" t="s">
        <v>4</v>
      </c>
      <c r="E36" s="30" t="s">
        <v>5</v>
      </c>
      <c r="F36" s="30" t="s">
        <v>6</v>
      </c>
      <c r="G36" s="30" t="s">
        <v>7</v>
      </c>
      <c r="H36" s="31" t="s">
        <v>8</v>
      </c>
    </row>
    <row r="37" spans="1:8" x14ac:dyDescent="0.25">
      <c r="A37" s="14">
        <v>32</v>
      </c>
      <c r="B37" s="15"/>
      <c r="C37" s="16"/>
      <c r="D37" s="16"/>
      <c r="E37" s="17"/>
      <c r="F37" s="17"/>
      <c r="G37" s="17"/>
      <c r="H37" s="18"/>
    </row>
    <row r="38" spans="1:8" x14ac:dyDescent="0.25">
      <c r="A38" s="8">
        <v>33</v>
      </c>
      <c r="B38" s="19">
        <v>1993</v>
      </c>
      <c r="C38" s="20">
        <v>94.05</v>
      </c>
      <c r="D38" s="21">
        <v>119.10144484789018</v>
      </c>
      <c r="E38" s="22">
        <v>42698</v>
      </c>
      <c r="F38" s="22">
        <v>42817.101444847889</v>
      </c>
      <c r="G38" s="22">
        <v>48730.91481825112</v>
      </c>
      <c r="H38" s="23">
        <v>925.68299999999999</v>
      </c>
    </row>
    <row r="39" spans="1:8" x14ac:dyDescent="0.25">
      <c r="A39" s="14">
        <v>34</v>
      </c>
      <c r="B39" s="19">
        <v>1994</v>
      </c>
      <c r="C39" s="20">
        <v>96.01</v>
      </c>
      <c r="D39" s="21">
        <v>563.0207240843522</v>
      </c>
      <c r="E39" s="22">
        <v>22877</v>
      </c>
      <c r="F39" s="22">
        <v>23440.020724084352</v>
      </c>
      <c r="G39" s="22">
        <v>26132.900930173826</v>
      </c>
      <c r="H39" s="23">
        <v>2863.2429999999999</v>
      </c>
    </row>
    <row r="40" spans="1:8" x14ac:dyDescent="0.25">
      <c r="A40" s="8">
        <v>35</v>
      </c>
      <c r="B40" s="19">
        <v>1995</v>
      </c>
      <c r="C40" s="20">
        <v>98.1</v>
      </c>
      <c r="D40" s="21">
        <v>2.6162834069100671</v>
      </c>
      <c r="E40" s="22">
        <v>8368</v>
      </c>
      <c r="F40" s="22">
        <v>8370.616283406911</v>
      </c>
      <c r="G40" s="22">
        <v>9133.4430884391022</v>
      </c>
      <c r="H40" s="23">
        <v>16.154</v>
      </c>
    </row>
    <row r="41" spans="1:8" x14ac:dyDescent="0.25">
      <c r="A41" s="14">
        <v>36</v>
      </c>
      <c r="B41" s="19">
        <v>1996</v>
      </c>
      <c r="C41" s="20">
        <v>100</v>
      </c>
      <c r="D41" s="21">
        <v>56.891032093887389</v>
      </c>
      <c r="E41" s="22">
        <v>7316</v>
      </c>
      <c r="F41" s="22">
        <v>7372.8910320938876</v>
      </c>
      <c r="G41" s="22">
        <v>7891.9425607532976</v>
      </c>
      <c r="H41" s="23">
        <v>258.52100000000002</v>
      </c>
    </row>
    <row r="42" spans="1:8" x14ac:dyDescent="0.25">
      <c r="A42" s="8">
        <v>37</v>
      </c>
      <c r="B42" s="19">
        <v>1997</v>
      </c>
      <c r="C42" s="20">
        <v>101.95</v>
      </c>
      <c r="D42" s="21">
        <v>74.528914633964519</v>
      </c>
      <c r="E42" s="22">
        <v>4762</v>
      </c>
      <c r="F42" s="22">
        <v>4836.5289146339646</v>
      </c>
      <c r="G42" s="22">
        <v>5077.9995588270676</v>
      </c>
      <c r="H42" s="23">
        <v>357.952</v>
      </c>
    </row>
    <row r="43" spans="1:8" x14ac:dyDescent="0.25">
      <c r="A43" s="14">
        <v>38</v>
      </c>
      <c r="B43" s="19">
        <v>1998</v>
      </c>
      <c r="C43" s="20">
        <v>103.2</v>
      </c>
      <c r="D43" s="21">
        <v>538.66345110594557</v>
      </c>
      <c r="E43" s="22">
        <v>71280</v>
      </c>
      <c r="F43" s="22">
        <v>71818.663451105938</v>
      </c>
      <c r="G43" s="22">
        <v>74490.985812077328</v>
      </c>
      <c r="H43" s="23">
        <v>1888.98</v>
      </c>
    </row>
    <row r="44" spans="1:8" x14ac:dyDescent="0.25">
      <c r="A44" s="8">
        <v>39</v>
      </c>
      <c r="B44" s="19">
        <v>1999</v>
      </c>
      <c r="C44" s="20">
        <v>104.66</v>
      </c>
      <c r="D44" s="21">
        <v>412.80681719919329</v>
      </c>
      <c r="E44" s="22">
        <v>54832</v>
      </c>
      <c r="F44" s="22">
        <v>55244.806817199191</v>
      </c>
      <c r="G44" s="22">
        <v>56501.090404290095</v>
      </c>
      <c r="H44" s="23">
        <v>1647.36</v>
      </c>
    </row>
    <row r="45" spans="1:8" x14ac:dyDescent="0.25">
      <c r="A45" s="14">
        <v>40</v>
      </c>
      <c r="B45" s="19">
        <v>2000</v>
      </c>
      <c r="C45" s="20">
        <v>107.04</v>
      </c>
      <c r="D45" s="21">
        <v>5563.2676219904351</v>
      </c>
      <c r="E45" s="22">
        <v>92829</v>
      </c>
      <c r="F45" s="22">
        <v>98392.267621990439</v>
      </c>
      <c r="G45" s="22">
        <v>98392.267621990439</v>
      </c>
      <c r="H45" s="23">
        <v>24909.972000000002</v>
      </c>
    </row>
    <row r="46" spans="1:8" x14ac:dyDescent="0.25">
      <c r="A46" s="8">
        <v>41</v>
      </c>
      <c r="B46" s="19">
        <v>2001</v>
      </c>
      <c r="C46" s="20">
        <v>107.04</v>
      </c>
      <c r="D46" s="21">
        <v>5398.0621224810266</v>
      </c>
      <c r="E46" s="22">
        <v>144393</v>
      </c>
      <c r="F46" s="22">
        <v>149791.06212248103</v>
      </c>
      <c r="G46" s="22">
        <v>149791.06212248103</v>
      </c>
      <c r="H46" s="23">
        <v>20715.295999999998</v>
      </c>
    </row>
    <row r="47" spans="1:8" x14ac:dyDescent="0.25">
      <c r="A47" s="14">
        <v>42</v>
      </c>
      <c r="B47" s="84" t="s">
        <v>44</v>
      </c>
      <c r="C47" s="85"/>
      <c r="D47" s="24">
        <f>SUM(D38:D46)</f>
        <v>12728.958411843605</v>
      </c>
      <c r="E47" s="24">
        <f>SUM(E38:E46)</f>
        <v>449355</v>
      </c>
      <c r="F47" s="24">
        <f>SUM(F38:F46)</f>
        <v>462083.95841184363</v>
      </c>
      <c r="G47" s="24">
        <f>SUM(G38:G46)</f>
        <v>476142.60691728326</v>
      </c>
      <c r="H47" s="81">
        <f>SUM(H38:H46)</f>
        <v>53583.160999999993</v>
      </c>
    </row>
    <row r="48" spans="1:8" x14ac:dyDescent="0.25">
      <c r="A48" s="8">
        <v>43</v>
      </c>
      <c r="B48" s="86" t="s">
        <v>10</v>
      </c>
      <c r="C48" s="86"/>
      <c r="D48" s="86"/>
      <c r="E48" s="86"/>
      <c r="F48" s="86"/>
      <c r="G48" s="87"/>
      <c r="H48" s="27">
        <f>G47/H47</f>
        <v>8.8860492369474677</v>
      </c>
    </row>
    <row r="49" spans="1:9" x14ac:dyDescent="0.25">
      <c r="A49" s="14">
        <v>44</v>
      </c>
      <c r="B49" s="33"/>
      <c r="C49" s="33"/>
      <c r="D49" s="33"/>
      <c r="E49" s="28"/>
      <c r="F49" s="28"/>
      <c r="G49" s="28"/>
      <c r="H49" s="29"/>
    </row>
    <row r="50" spans="1:9" x14ac:dyDescent="0.25">
      <c r="A50" s="8">
        <v>45</v>
      </c>
      <c r="B50" s="88" t="s">
        <v>13</v>
      </c>
      <c r="C50" s="89"/>
      <c r="D50" s="89"/>
      <c r="E50" s="89"/>
      <c r="F50" s="89"/>
      <c r="G50" s="89"/>
      <c r="H50" s="90"/>
    </row>
    <row r="51" spans="1:9" ht="35.4" customHeight="1" x14ac:dyDescent="0.25">
      <c r="A51" s="14">
        <v>46</v>
      </c>
      <c r="B51" s="9" t="s">
        <v>2</v>
      </c>
      <c r="C51" s="10" t="s">
        <v>3</v>
      </c>
      <c r="D51" s="10" t="s">
        <v>4</v>
      </c>
      <c r="E51" s="30" t="s">
        <v>5</v>
      </c>
      <c r="F51" s="30" t="s">
        <v>6</v>
      </c>
      <c r="G51" s="30" t="s">
        <v>7</v>
      </c>
      <c r="H51" s="31" t="s">
        <v>8</v>
      </c>
    </row>
    <row r="52" spans="1:9" x14ac:dyDescent="0.25">
      <c r="A52" s="8">
        <v>47</v>
      </c>
      <c r="B52" s="15"/>
      <c r="C52" s="16"/>
      <c r="D52" s="16"/>
      <c r="E52" s="17"/>
      <c r="F52" s="17"/>
      <c r="G52" s="17"/>
      <c r="H52" s="18"/>
    </row>
    <row r="53" spans="1:9" x14ac:dyDescent="0.25">
      <c r="A53" s="14">
        <v>48</v>
      </c>
      <c r="B53" s="19">
        <v>1993</v>
      </c>
      <c r="C53" s="20">
        <v>94.05</v>
      </c>
      <c r="D53" s="21">
        <v>539.79407822638905</v>
      </c>
      <c r="E53" s="22">
        <v>333365</v>
      </c>
      <c r="F53" s="22">
        <v>333904.79407822638</v>
      </c>
      <c r="G53" s="22">
        <v>380023.0638823323</v>
      </c>
      <c r="H53" s="23">
        <v>4195.3999999999996</v>
      </c>
    </row>
    <row r="54" spans="1:9" x14ac:dyDescent="0.25">
      <c r="A54" s="8">
        <v>49</v>
      </c>
      <c r="B54" s="19">
        <v>1994</v>
      </c>
      <c r="C54" s="20">
        <v>96.01</v>
      </c>
      <c r="D54" s="21">
        <v>10958.308610947384</v>
      </c>
      <c r="E54" s="22">
        <v>380561</v>
      </c>
      <c r="F54" s="22">
        <v>391519.3086109474</v>
      </c>
      <c r="G54" s="22">
        <v>436498.56050115416</v>
      </c>
      <c r="H54" s="23">
        <v>55728.5</v>
      </c>
    </row>
    <row r="55" spans="1:9" x14ac:dyDescent="0.25">
      <c r="A55" s="14">
        <v>50</v>
      </c>
      <c r="B55" s="19">
        <v>1995</v>
      </c>
      <c r="C55" s="20">
        <v>98.1</v>
      </c>
      <c r="D55" s="21">
        <v>1591.1486135227969</v>
      </c>
      <c r="E55" s="22">
        <v>104607</v>
      </c>
      <c r="F55" s="22">
        <v>106198.14861352279</v>
      </c>
      <c r="G55" s="22">
        <v>115876.14503151357</v>
      </c>
      <c r="H55" s="23">
        <v>9824.4</v>
      </c>
    </row>
    <row r="56" spans="1:9" x14ac:dyDescent="0.25">
      <c r="A56" s="8">
        <v>51</v>
      </c>
      <c r="B56" s="19">
        <v>1996</v>
      </c>
      <c r="C56" s="20">
        <v>100</v>
      </c>
      <c r="D56" s="21">
        <v>1849.4795433510535</v>
      </c>
      <c r="E56" s="22">
        <v>32035</v>
      </c>
      <c r="F56" s="22">
        <v>33884.479543351052</v>
      </c>
      <c r="G56" s="22">
        <v>36269.946903202966</v>
      </c>
      <c r="H56" s="23">
        <v>8404.2999999999993</v>
      </c>
    </row>
    <row r="57" spans="1:9" x14ac:dyDescent="0.25">
      <c r="A57" s="14">
        <v>52</v>
      </c>
      <c r="B57" s="19">
        <v>1997</v>
      </c>
      <c r="C57" s="20">
        <v>101.95</v>
      </c>
      <c r="D57" s="21">
        <v>3314.0456858387429</v>
      </c>
      <c r="E57" s="22">
        <v>32505</v>
      </c>
      <c r="F57" s="22">
        <v>35819.045685838741</v>
      </c>
      <c r="G57" s="22">
        <v>37607.362925082678</v>
      </c>
      <c r="H57" s="23">
        <v>15916.9</v>
      </c>
    </row>
    <row r="58" spans="1:9" x14ac:dyDescent="0.25">
      <c r="A58" s="8">
        <v>53</v>
      </c>
      <c r="B58" s="19">
        <v>1998</v>
      </c>
      <c r="C58" s="20">
        <v>103.2</v>
      </c>
      <c r="D58" s="21">
        <v>11001.568929452722</v>
      </c>
      <c r="E58" s="22">
        <v>1341357</v>
      </c>
      <c r="F58" s="22">
        <v>1352358.5689294527</v>
      </c>
      <c r="G58" s="22">
        <v>1402678.8877733392</v>
      </c>
      <c r="H58" s="23">
        <v>38580.199999999997</v>
      </c>
    </row>
    <row r="59" spans="1:9" x14ac:dyDescent="0.25">
      <c r="A59" s="14">
        <v>54</v>
      </c>
      <c r="B59" s="19">
        <v>1999</v>
      </c>
      <c r="C59" s="20">
        <v>104.66</v>
      </c>
      <c r="D59" s="21">
        <v>3190.9734424864796</v>
      </c>
      <c r="E59" s="22">
        <v>506168</v>
      </c>
      <c r="F59" s="22">
        <v>509358.97344248649</v>
      </c>
      <c r="G59" s="22">
        <v>520941.95028935373</v>
      </c>
      <c r="H59" s="23">
        <v>12734</v>
      </c>
    </row>
    <row r="60" spans="1:9" x14ac:dyDescent="0.25">
      <c r="A60" s="8">
        <v>55</v>
      </c>
      <c r="B60" s="19">
        <v>2000</v>
      </c>
      <c r="C60" s="20">
        <v>107.04</v>
      </c>
      <c r="D60" s="21">
        <v>32943.942203736558</v>
      </c>
      <c r="E60" s="22">
        <v>2529687</v>
      </c>
      <c r="F60" s="22">
        <v>2562630.9422037364</v>
      </c>
      <c r="G60" s="22">
        <v>2562630.9422037364</v>
      </c>
      <c r="H60" s="23">
        <v>147509.114</v>
      </c>
    </row>
    <row r="61" spans="1:9" x14ac:dyDescent="0.25">
      <c r="A61" s="14">
        <v>56</v>
      </c>
      <c r="B61" s="19">
        <v>2001</v>
      </c>
      <c r="C61" s="20">
        <v>107.04</v>
      </c>
      <c r="D61" s="21">
        <v>42341.456543887311</v>
      </c>
      <c r="E61" s="22">
        <v>462891</v>
      </c>
      <c r="F61" s="22">
        <v>505232.45654388733</v>
      </c>
      <c r="G61" s="22">
        <v>505232.45654388738</v>
      </c>
      <c r="H61" s="23">
        <v>162487.16399999999</v>
      </c>
    </row>
    <row r="62" spans="1:9" x14ac:dyDescent="0.25">
      <c r="A62" s="8">
        <v>57</v>
      </c>
      <c r="B62" s="84" t="s">
        <v>45</v>
      </c>
      <c r="C62" s="85"/>
      <c r="D62" s="24">
        <f>SUM(D53:D61)</f>
        <v>107730.71765144943</v>
      </c>
      <c r="E62" s="24">
        <f>SUM(E53:E61)</f>
        <v>5723176</v>
      </c>
      <c r="F62" s="24">
        <f>SUM(F53:F61)</f>
        <v>5830906.7176514491</v>
      </c>
      <c r="G62" s="24">
        <f>SUM(G53:G61)</f>
        <v>5997759.3160536019</v>
      </c>
      <c r="H62" s="81">
        <f>SUM(H53:H61)</f>
        <v>455379.978</v>
      </c>
    </row>
    <row r="63" spans="1:9" x14ac:dyDescent="0.25">
      <c r="A63" s="14">
        <v>58</v>
      </c>
      <c r="B63" s="86" t="s">
        <v>10</v>
      </c>
      <c r="C63" s="86"/>
      <c r="D63" s="86"/>
      <c r="E63" s="86"/>
      <c r="F63" s="86"/>
      <c r="G63" s="87"/>
      <c r="H63" s="27">
        <f>G62/H62</f>
        <v>13.170889379887496</v>
      </c>
      <c r="I63" s="78"/>
    </row>
    <row r="64" spans="1:9" ht="13.8" thickBot="1" x14ac:dyDescent="0.3">
      <c r="A64" s="36"/>
      <c r="B64" s="37"/>
      <c r="C64" s="38"/>
      <c r="D64" s="38"/>
      <c r="E64" s="39"/>
      <c r="F64" s="39"/>
      <c r="G64" s="39"/>
      <c r="H64" s="40"/>
    </row>
  </sheetData>
  <mergeCells count="13">
    <mergeCell ref="A4:H5"/>
    <mergeCell ref="B6:H6"/>
    <mergeCell ref="B31:C31"/>
    <mergeCell ref="B47:C47"/>
    <mergeCell ref="B33:G33"/>
    <mergeCell ref="B35:H35"/>
    <mergeCell ref="B32:C32"/>
    <mergeCell ref="B62:C62"/>
    <mergeCell ref="B63:G63"/>
    <mergeCell ref="B50:H50"/>
    <mergeCell ref="B48:G48"/>
    <mergeCell ref="B18:C18"/>
    <mergeCell ref="B19:H19"/>
  </mergeCells>
  <phoneticPr fontId="0" type="noConversion"/>
  <pageMargins left="0.81" right="0.23" top="0.71" bottom="0.44" header="0.22" footer="0.24"/>
  <pageSetup scale="7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0" sqref="G10"/>
    </sheetView>
  </sheetViews>
  <sheetFormatPr defaultRowHeight="13.2" x14ac:dyDescent="0.25"/>
  <cols>
    <col min="1" max="1" width="10.33203125" style="46" bestFit="1" customWidth="1"/>
    <col min="2" max="2" width="11.88671875" style="45" bestFit="1" customWidth="1"/>
    <col min="3" max="3" width="10.6640625" style="45" bestFit="1" customWidth="1"/>
    <col min="4" max="4" width="11.88671875" style="45" bestFit="1" customWidth="1"/>
    <col min="5" max="5" width="10.6640625" style="45" bestFit="1" customWidth="1"/>
    <col min="6" max="6" width="12.33203125" style="45" bestFit="1" customWidth="1"/>
    <col min="7" max="7" width="10.6640625" style="45" bestFit="1" customWidth="1"/>
    <col min="8" max="8" width="11.5546875" style="43" bestFit="1" customWidth="1"/>
    <col min="9" max="9" width="10.109375" style="47" bestFit="1" customWidth="1"/>
    <col min="10" max="10" width="11.109375" style="47" bestFit="1" customWidth="1"/>
  </cols>
  <sheetData>
    <row r="1" spans="1:6" ht="15.6" x14ac:dyDescent="0.3">
      <c r="A1" s="82" t="s">
        <v>46</v>
      </c>
    </row>
    <row r="2" spans="1:6" x14ac:dyDescent="0.25">
      <c r="A2" s="26" t="s">
        <v>47</v>
      </c>
    </row>
    <row r="3" spans="1:6" x14ac:dyDescent="0.25">
      <c r="A3" s="26" t="s">
        <v>51</v>
      </c>
    </row>
    <row r="4" spans="1:6" ht="21" x14ac:dyDescent="0.4">
      <c r="A4" s="51" t="s">
        <v>20</v>
      </c>
    </row>
    <row r="5" spans="1:6" x14ac:dyDescent="0.25">
      <c r="A5" s="46" t="s">
        <v>14</v>
      </c>
    </row>
    <row r="6" spans="1:6" x14ac:dyDescent="0.25">
      <c r="A6" s="46" t="s">
        <v>15</v>
      </c>
    </row>
    <row r="8" spans="1:6" ht="51.6" x14ac:dyDescent="0.25">
      <c r="A8" s="13" t="s">
        <v>16</v>
      </c>
      <c r="B8" s="48" t="s">
        <v>21</v>
      </c>
      <c r="C8" s="48" t="s">
        <v>17</v>
      </c>
      <c r="D8" s="48" t="s">
        <v>22</v>
      </c>
      <c r="E8" s="48" t="s">
        <v>18</v>
      </c>
      <c r="F8" s="48" t="s">
        <v>19</v>
      </c>
    </row>
    <row r="9" spans="1:6" x14ac:dyDescent="0.25">
      <c r="A9" s="44">
        <v>34304</v>
      </c>
      <c r="B9" s="45">
        <v>2485487.807</v>
      </c>
      <c r="C9" s="45">
        <v>163991.01699999999</v>
      </c>
      <c r="D9" s="49">
        <v>6.5979409167948491E-2</v>
      </c>
      <c r="E9" s="50">
        <v>3902099</v>
      </c>
      <c r="F9" s="50">
        <v>257458.18653484265</v>
      </c>
    </row>
    <row r="10" spans="1:6" x14ac:dyDescent="0.25">
      <c r="A10" s="44">
        <v>34669</v>
      </c>
      <c r="B10" s="45">
        <v>2576740.804</v>
      </c>
      <c r="C10" s="45">
        <v>-615.38300000000004</v>
      </c>
      <c r="D10" s="49">
        <v>-2.3882223584332235E-4</v>
      </c>
      <c r="E10" s="50">
        <v>3911788</v>
      </c>
      <c r="F10" s="50">
        <v>-934.22195630507827</v>
      </c>
    </row>
    <row r="11" spans="1:6" x14ac:dyDescent="0.25">
      <c r="A11" s="44">
        <v>35034</v>
      </c>
      <c r="B11" s="45">
        <v>2245880.4509999999</v>
      </c>
      <c r="C11" s="45">
        <v>99917.918999999994</v>
      </c>
      <c r="D11" s="49">
        <v>4.4489420153913613E-2</v>
      </c>
      <c r="E11" s="50">
        <v>3670070</v>
      </c>
      <c r="F11" s="50">
        <v>163279.28622427373</v>
      </c>
    </row>
    <row r="12" spans="1:6" x14ac:dyDescent="0.25">
      <c r="A12" s="44">
        <v>35400</v>
      </c>
      <c r="B12" s="45">
        <v>1949712.9669999999</v>
      </c>
      <c r="C12" s="45">
        <v>43119.73</v>
      </c>
      <c r="D12" s="49">
        <v>2.2115937437882364E-2</v>
      </c>
      <c r="E12" s="50">
        <v>3328686</v>
      </c>
      <c r="F12" s="50">
        <v>73617.011326354899</v>
      </c>
    </row>
    <row r="13" spans="1:6" x14ac:dyDescent="0.25">
      <c r="A13" s="44">
        <v>35765</v>
      </c>
      <c r="B13" s="45">
        <v>2542410.798</v>
      </c>
      <c r="C13" s="45">
        <v>63891.601000000002</v>
      </c>
      <c r="D13" s="49">
        <v>2.513032160273259E-2</v>
      </c>
      <c r="E13" s="50">
        <v>3970935</v>
      </c>
      <c r="F13" s="50">
        <v>99790.873613546937</v>
      </c>
    </row>
    <row r="14" spans="1:6" x14ac:dyDescent="0.25">
      <c r="A14" s="44">
        <v>36130</v>
      </c>
      <c r="B14" s="45">
        <v>2612326.835</v>
      </c>
      <c r="C14" s="45">
        <v>120232.89</v>
      </c>
      <c r="D14" s="49">
        <v>4.6025209552310861E-2</v>
      </c>
      <c r="E14" s="50">
        <v>4534944</v>
      </c>
      <c r="F14" s="50">
        <v>208721.74790799484</v>
      </c>
    </row>
    <row r="15" spans="1:6" x14ac:dyDescent="0.25">
      <c r="A15" s="44">
        <v>36495</v>
      </c>
      <c r="B15" s="45">
        <v>2887019.4410000001</v>
      </c>
      <c r="C15" s="45">
        <v>224751.50899999999</v>
      </c>
      <c r="D15" s="49">
        <v>7.7848976632506159E-2</v>
      </c>
      <c r="E15" s="50">
        <v>4619277</v>
      </c>
      <c r="F15" s="50">
        <v>359605.98723207315</v>
      </c>
    </row>
    <row r="16" spans="1:6" x14ac:dyDescent="0.25">
      <c r="A16" s="44">
        <v>36861</v>
      </c>
      <c r="B16" s="45">
        <v>3286542.2740000002</v>
      </c>
      <c r="C16" s="45">
        <v>371281.03499999997</v>
      </c>
      <c r="D16" s="49">
        <v>0.1129701078051613</v>
      </c>
      <c r="E16" s="50">
        <v>5187034</v>
      </c>
      <c r="F16" s="50">
        <v>585979.79016903706</v>
      </c>
    </row>
    <row r="17" spans="1:6" x14ac:dyDescent="0.25">
      <c r="A17" s="44">
        <v>37073</v>
      </c>
      <c r="B17" s="45">
        <v>1727088.115</v>
      </c>
      <c r="C17" s="45">
        <v>164183.05499999999</v>
      </c>
      <c r="D17" s="49">
        <v>9.5063508094374208E-2</v>
      </c>
      <c r="E17" s="50">
        <v>2699956</v>
      </c>
      <c r="F17" s="50">
        <v>256667.2890604542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"/>
  <sheetViews>
    <sheetView tabSelected="1" workbookViewId="0">
      <selection activeCell="F19" sqref="F19"/>
    </sheetView>
  </sheetViews>
  <sheetFormatPr defaultRowHeight="13.2" x14ac:dyDescent="0.25"/>
  <cols>
    <col min="1" max="1" width="6.109375" bestFit="1" customWidth="1"/>
    <col min="2" max="2" width="11.88671875" bestFit="1" customWidth="1"/>
    <col min="3" max="3" width="10.6640625" bestFit="1" customWidth="1"/>
    <col min="4" max="5" width="10.6640625" style="77" bestFit="1" customWidth="1"/>
    <col min="6" max="6" width="9.44140625" style="77" bestFit="1" customWidth="1"/>
    <col min="7" max="7" width="8" bestFit="1" customWidth="1"/>
    <col min="8" max="8" width="9.44140625" bestFit="1" customWidth="1"/>
    <col min="9" max="9" width="10.88671875" bestFit="1" customWidth="1"/>
    <col min="10" max="10" width="9.88671875" customWidth="1"/>
    <col min="11" max="12" width="9.44140625" bestFit="1" customWidth="1"/>
    <col min="13" max="13" width="8" bestFit="1" customWidth="1"/>
    <col min="14" max="14" width="8.6640625" bestFit="1" customWidth="1"/>
    <col min="15" max="15" width="10.88671875" bestFit="1" customWidth="1"/>
    <col min="16" max="16" width="10.109375" bestFit="1" customWidth="1"/>
    <col min="17" max="17" width="8.6640625" bestFit="1" customWidth="1"/>
    <col min="18" max="18" width="10.6640625" bestFit="1" customWidth="1"/>
  </cols>
  <sheetData>
    <row r="1" spans="1:18" ht="15.6" x14ac:dyDescent="0.3">
      <c r="A1" s="82" t="s">
        <v>46</v>
      </c>
    </row>
    <row r="2" spans="1:18" x14ac:dyDescent="0.25">
      <c r="A2" s="26" t="s">
        <v>47</v>
      </c>
    </row>
    <row r="3" spans="1:18" x14ac:dyDescent="0.25">
      <c r="A3" s="26" t="s">
        <v>52</v>
      </c>
    </row>
    <row r="4" spans="1:18" s="10" customFormat="1" ht="40.799999999999997" x14ac:dyDescent="0.2">
      <c r="A4" s="52" t="s">
        <v>16</v>
      </c>
      <c r="B4" s="10" t="s">
        <v>23</v>
      </c>
      <c r="C4" s="10" t="s">
        <v>24</v>
      </c>
      <c r="D4" s="10" t="s">
        <v>25</v>
      </c>
      <c r="E4" s="10" t="s">
        <v>26</v>
      </c>
      <c r="F4" s="53" t="s">
        <v>27</v>
      </c>
      <c r="G4" s="54" t="s">
        <v>28</v>
      </c>
      <c r="H4" s="54" t="s">
        <v>29</v>
      </c>
      <c r="I4" s="54" t="s">
        <v>30</v>
      </c>
      <c r="J4" s="55" t="s">
        <v>31</v>
      </c>
      <c r="K4" s="55" t="s">
        <v>32</v>
      </c>
      <c r="L4" s="55" t="s">
        <v>33</v>
      </c>
      <c r="M4" s="56" t="s">
        <v>34</v>
      </c>
      <c r="N4" s="56" t="s">
        <v>35</v>
      </c>
      <c r="O4" s="56" t="s">
        <v>36</v>
      </c>
      <c r="P4" s="57" t="s">
        <v>37</v>
      </c>
      <c r="Q4" s="57" t="s">
        <v>38</v>
      </c>
      <c r="R4" s="57" t="s">
        <v>39</v>
      </c>
    </row>
    <row r="5" spans="1:18" s="75" customFormat="1" ht="12" x14ac:dyDescent="0.25">
      <c r="A5" s="58">
        <v>34304</v>
      </c>
      <c r="B5" s="59">
        <v>2774746.26</v>
      </c>
      <c r="C5" s="59">
        <v>2490608.89</v>
      </c>
      <c r="D5" s="60">
        <v>320450</v>
      </c>
      <c r="E5" s="61">
        <v>24826.138892686598</v>
      </c>
      <c r="F5" s="62">
        <v>7.7472738001830549E-2</v>
      </c>
      <c r="G5" s="63">
        <v>23842.19</v>
      </c>
      <c r="H5" s="64">
        <v>9.5728358216853535E-3</v>
      </c>
      <c r="I5" s="65">
        <v>3067.6152390590714</v>
      </c>
      <c r="J5" s="66">
        <v>925.68299999999999</v>
      </c>
      <c r="K5" s="67">
        <v>3.7166935511902071E-4</v>
      </c>
      <c r="L5" s="68">
        <v>119.10144484789018</v>
      </c>
      <c r="M5" s="69">
        <v>4195.3999999999996</v>
      </c>
      <c r="N5" s="70">
        <v>1.6844876836523295E-3</v>
      </c>
      <c r="O5" s="71">
        <v>539.79407822638905</v>
      </c>
      <c r="P5" s="72">
        <v>163991.01699999999</v>
      </c>
      <c r="Q5" s="73">
        <v>6.5843745141373838E-2</v>
      </c>
      <c r="R5" s="74">
        <v>21099.628130553247</v>
      </c>
    </row>
    <row r="6" spans="1:18" s="75" customFormat="1" ht="12" x14ac:dyDescent="0.25">
      <c r="A6" s="58">
        <v>34669</v>
      </c>
      <c r="B6" s="59">
        <v>2936256.74</v>
      </c>
      <c r="C6" s="59">
        <v>2635332.5469999998</v>
      </c>
      <c r="D6" s="60">
        <v>518205</v>
      </c>
      <c r="E6" s="61">
        <v>11447.993801510547</v>
      </c>
      <c r="F6" s="62">
        <v>2.2091631307128545E-2</v>
      </c>
      <c r="G6" s="63">
        <v>242.435</v>
      </c>
      <c r="H6" s="64">
        <v>9.199408259727307E-5</v>
      </c>
      <c r="I6" s="65">
        <v>47.671793572319892</v>
      </c>
      <c r="J6" s="66">
        <v>2863.2429999999999</v>
      </c>
      <c r="K6" s="67">
        <v>1.0864826161159236E-3</v>
      </c>
      <c r="L6" s="68">
        <v>563.0207240843522</v>
      </c>
      <c r="M6" s="69">
        <v>55728.5</v>
      </c>
      <c r="N6" s="70">
        <v>2.1146667073739901E-2</v>
      </c>
      <c r="O6" s="71">
        <v>10958.308610947384</v>
      </c>
      <c r="P6" s="72">
        <v>-615.38300000000004</v>
      </c>
      <c r="Q6" s="73">
        <v>-2.3351246532455174E-4</v>
      </c>
      <c r="R6" s="74">
        <v>-121.00732709350933</v>
      </c>
    </row>
    <row r="7" spans="1:18" s="75" customFormat="1" ht="12" x14ac:dyDescent="0.25">
      <c r="A7" s="58">
        <v>35034</v>
      </c>
      <c r="B7" s="59">
        <v>2526189.7200000002</v>
      </c>
      <c r="C7" s="59">
        <v>2255721.0049999999</v>
      </c>
      <c r="D7" s="60">
        <v>365334</v>
      </c>
      <c r="E7" s="61">
        <v>20196.150019081811</v>
      </c>
      <c r="F7" s="62">
        <v>5.5281331655640628E-2</v>
      </c>
      <c r="G7" s="63">
        <v>14940.788</v>
      </c>
      <c r="H7" s="64">
        <v>6.6235088323788526E-3</v>
      </c>
      <c r="I7" s="65">
        <v>2419.7929757682959</v>
      </c>
      <c r="J7" s="66">
        <v>16.154</v>
      </c>
      <c r="K7" s="67">
        <v>7.1613466222964932E-6</v>
      </c>
      <c r="L7" s="68">
        <v>2.6162834069100671</v>
      </c>
      <c r="M7" s="69">
        <v>9824.4</v>
      </c>
      <c r="N7" s="70">
        <v>4.3553258484641368E-3</v>
      </c>
      <c r="O7" s="71">
        <v>1591.1486135227969</v>
      </c>
      <c r="P7" s="72">
        <v>99917.918999999994</v>
      </c>
      <c r="Q7" s="73">
        <v>4.4295335628175343E-2</v>
      </c>
      <c r="R7" s="74">
        <v>16182.592146383811</v>
      </c>
    </row>
    <row r="8" spans="1:18" s="75" customFormat="1" ht="12" x14ac:dyDescent="0.25">
      <c r="A8" s="58">
        <v>35400</v>
      </c>
      <c r="B8" s="59">
        <v>2197924.2799999998</v>
      </c>
      <c r="C8" s="59">
        <v>1958375.7879999999</v>
      </c>
      <c r="D8" s="60">
        <v>430967</v>
      </c>
      <c r="E8" s="61">
        <v>13689.951978001578</v>
      </c>
      <c r="F8" s="62">
        <v>3.1765661820978355E-2</v>
      </c>
      <c r="G8" s="63">
        <v>10426.552</v>
      </c>
      <c r="H8" s="64">
        <v>5.3240813453112401E-3</v>
      </c>
      <c r="I8" s="65">
        <v>2294.5033651447493</v>
      </c>
      <c r="J8" s="66">
        <v>258.52100000000002</v>
      </c>
      <c r="K8" s="67">
        <v>1.3200786160863219E-4</v>
      </c>
      <c r="L8" s="68">
        <v>56.891032093887389</v>
      </c>
      <c r="M8" s="69">
        <v>8404.2999999999993</v>
      </c>
      <c r="N8" s="70">
        <v>4.291464412242825E-3</v>
      </c>
      <c r="O8" s="71">
        <v>1849.4795433510535</v>
      </c>
      <c r="P8" s="72">
        <v>43119.73</v>
      </c>
      <c r="Q8" s="73">
        <v>2.2018108201815659E-2</v>
      </c>
      <c r="R8" s="74">
        <v>9489.0780374118895</v>
      </c>
    </row>
    <row r="9" spans="1:18" s="75" customFormat="1" ht="12" x14ac:dyDescent="0.25">
      <c r="A9" s="58">
        <v>35765</v>
      </c>
      <c r="B9" s="59">
        <v>2858125.7</v>
      </c>
      <c r="C9" s="59">
        <v>2558685.65</v>
      </c>
      <c r="D9" s="60">
        <v>532742</v>
      </c>
      <c r="E9" s="61">
        <v>18613.791730101744</v>
      </c>
      <c r="F9" s="62">
        <v>3.493959877408153E-2</v>
      </c>
      <c r="G9" s="63">
        <v>9232.9969999999994</v>
      </c>
      <c r="H9" s="64">
        <v>3.6084921178183805E-3</v>
      </c>
      <c r="I9" s="65">
        <v>1922.3953078307998</v>
      </c>
      <c r="J9" s="66">
        <v>357.952</v>
      </c>
      <c r="K9" s="67">
        <v>1.3989682554400539E-4</v>
      </c>
      <c r="L9" s="68">
        <v>74.528914633964519</v>
      </c>
      <c r="M9" s="69">
        <v>15916.9</v>
      </c>
      <c r="N9" s="70">
        <v>6.2207328985489094E-3</v>
      </c>
      <c r="O9" s="71">
        <v>3314.0456858387429</v>
      </c>
      <c r="P9" s="72">
        <v>63891.601000000002</v>
      </c>
      <c r="Q9" s="73">
        <v>2.4970476932170235E-2</v>
      </c>
      <c r="R9" s="74">
        <v>13302.821821798236</v>
      </c>
    </row>
    <row r="10" spans="1:18" s="75" customFormat="1" ht="12" x14ac:dyDescent="0.25">
      <c r="A10" s="58">
        <v>36130</v>
      </c>
      <c r="B10" s="59">
        <v>2963247.13</v>
      </c>
      <c r="C10" s="59">
        <v>2652796.0150000001</v>
      </c>
      <c r="D10" s="60">
        <v>756474</v>
      </c>
      <c r="E10" s="61">
        <v>51530.05372126586</v>
      </c>
      <c r="F10" s="62">
        <v>6.8118737354179865E-2</v>
      </c>
      <c r="G10" s="63">
        <v>20003.044999999998</v>
      </c>
      <c r="H10" s="64">
        <v>7.5403630308906342E-3</v>
      </c>
      <c r="I10" s="65">
        <v>5704.0885834299615</v>
      </c>
      <c r="J10" s="66">
        <v>1888.98</v>
      </c>
      <c r="K10" s="67">
        <v>7.1207133504382915E-4</v>
      </c>
      <c r="L10" s="68">
        <v>538.66345110594557</v>
      </c>
      <c r="M10" s="69">
        <v>38580.199999999997</v>
      </c>
      <c r="N10" s="70">
        <v>1.4543221484747291E-2</v>
      </c>
      <c r="O10" s="71">
        <v>11001.568929452722</v>
      </c>
      <c r="P10" s="72">
        <v>120232.89</v>
      </c>
      <c r="Q10" s="73">
        <v>4.5323081503498112E-2</v>
      </c>
      <c r="R10" s="74">
        <v>34285.732757277234</v>
      </c>
    </row>
    <row r="11" spans="1:18" s="75" customFormat="1" ht="12" x14ac:dyDescent="0.25">
      <c r="A11" s="58">
        <v>36495</v>
      </c>
      <c r="B11" s="59">
        <v>3213021.338</v>
      </c>
      <c r="C11" s="59">
        <v>2901400.801</v>
      </c>
      <c r="D11" s="60">
        <v>727053</v>
      </c>
      <c r="E11" s="61">
        <v>69657.877737595612</v>
      </c>
      <c r="F11" s="62">
        <v>9.5808528040728272E-2</v>
      </c>
      <c r="G11" s="63">
        <v>38846.071000000004</v>
      </c>
      <c r="H11" s="64">
        <v>1.3388729673822132E-2</v>
      </c>
      <c r="I11" s="65">
        <v>9734.3160755414028</v>
      </c>
      <c r="J11" s="66">
        <v>1647.36</v>
      </c>
      <c r="K11" s="67">
        <v>5.677809144576713E-4</v>
      </c>
      <c r="L11" s="68">
        <v>412.80681719919329</v>
      </c>
      <c r="M11" s="69">
        <v>12734</v>
      </c>
      <c r="N11" s="70">
        <v>4.3889144842074509E-3</v>
      </c>
      <c r="O11" s="71">
        <v>3190.9734424864796</v>
      </c>
      <c r="P11" s="72">
        <v>224751.50899999999</v>
      </c>
      <c r="Q11" s="73">
        <v>7.7463102968241021E-2</v>
      </c>
      <c r="R11" s="74">
        <v>56319.781402368542</v>
      </c>
    </row>
    <row r="12" spans="1:18" s="75" customFormat="1" ht="12" x14ac:dyDescent="0.25">
      <c r="A12" s="58">
        <v>36861</v>
      </c>
      <c r="B12" s="59">
        <v>3795651.36</v>
      </c>
      <c r="C12" s="59">
        <v>3458961.36</v>
      </c>
      <c r="D12" s="60">
        <v>772507</v>
      </c>
      <c r="E12" s="61">
        <v>131780.92874588227</v>
      </c>
      <c r="F12" s="62">
        <v>0.17058865323664674</v>
      </c>
      <c r="G12" s="63">
        <v>46359.438999999998</v>
      </c>
      <c r="H12" s="64">
        <v>1.3402705082545357E-2</v>
      </c>
      <c r="I12" s="65">
        <v>10353.683495201865</v>
      </c>
      <c r="J12" s="66">
        <v>24909.972000000002</v>
      </c>
      <c r="K12" s="67">
        <v>7.201575677619019E-3</v>
      </c>
      <c r="L12" s="68">
        <v>5563.2676219904351</v>
      </c>
      <c r="M12" s="69">
        <v>147509.114</v>
      </c>
      <c r="N12" s="70">
        <v>4.2645493443731329E-2</v>
      </c>
      <c r="O12" s="71">
        <v>32943.942203736558</v>
      </c>
      <c r="P12" s="72">
        <v>371281.03499999997</v>
      </c>
      <c r="Q12" s="73">
        <v>0.10733887903275104</v>
      </c>
      <c r="R12" s="74">
        <v>82920.035424953399</v>
      </c>
    </row>
    <row r="13" spans="1:18" s="75" customFormat="1" ht="12" x14ac:dyDescent="0.25">
      <c r="A13" s="58">
        <v>37073</v>
      </c>
      <c r="B13" s="59">
        <v>2096681.665</v>
      </c>
      <c r="C13" s="59">
        <v>1910290.575</v>
      </c>
      <c r="D13" s="60">
        <v>497790</v>
      </c>
      <c r="E13" s="61">
        <v>109365.17639198949</v>
      </c>
      <c r="F13" s="62">
        <v>0.21970143311836213</v>
      </c>
      <c r="G13" s="63">
        <v>21097.360000000001</v>
      </c>
      <c r="H13" s="64">
        <v>1.1044058048603417E-2</v>
      </c>
      <c r="I13" s="65">
        <v>5497.6216560142948</v>
      </c>
      <c r="J13" s="66">
        <v>20715.295999999998</v>
      </c>
      <c r="K13" s="67">
        <v>1.084405496792026E-2</v>
      </c>
      <c r="L13" s="68">
        <v>5398.0621224810266</v>
      </c>
      <c r="M13" s="69">
        <v>162487.16399999999</v>
      </c>
      <c r="N13" s="70">
        <v>8.5058873307795074E-2</v>
      </c>
      <c r="O13" s="71">
        <v>42341.456543887311</v>
      </c>
      <c r="P13" s="72">
        <v>215393.75700000001</v>
      </c>
      <c r="Q13" s="73">
        <v>0.11275444679404337</v>
      </c>
      <c r="R13" s="74">
        <v>56128.036069606846</v>
      </c>
    </row>
    <row r="14" spans="1:18" x14ac:dyDescent="0.25">
      <c r="A14" s="76" t="s">
        <v>9</v>
      </c>
    </row>
  </sheetData>
  <phoneticPr fontId="0" type="noConversion"/>
  <pageMargins left="0.4" right="0.23" top="0.45" bottom="0.42" header="0.27" footer="0.2"/>
  <pageSetup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ROSENBERG_11_05_2001</vt:lpstr>
      <vt:lpstr>COMMON_ST1_PRODUCTION</vt:lpstr>
      <vt:lpstr>COMMON_ALL_PRODUCTION</vt:lpstr>
      <vt:lpstr>ROSENBERG_11_05_2001!Print_Area</vt:lpstr>
    </vt:vector>
  </TitlesOfParts>
  <Company>AEPCO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billm</dc:creator>
  <cp:lastModifiedBy>Havlíček Jan</cp:lastModifiedBy>
  <cp:lastPrinted>2001-11-06T15:21:44Z</cp:lastPrinted>
  <dcterms:created xsi:type="dcterms:W3CDTF">2001-10-30T21:53:26Z</dcterms:created>
  <dcterms:modified xsi:type="dcterms:W3CDTF">2023-09-13T22:45:24Z</dcterms:modified>
</cp:coreProperties>
</file>