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9180" windowHeight="4308" tabRatio="820"/>
  </bookViews>
  <sheets>
    <sheet name="ENRON (MARCH AND SEPT)" sheetId="1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1">#REF!</definedName>
    <definedName name="_992" localSheetId="0">'[4]CASH FLOW-PWC'!#REF!</definedName>
    <definedName name="_992">'[4]CASH FLOW-PWC'!#REF!</definedName>
    <definedName name="BOARDPRINT" localSheetId="0">[5]INCSTMT!$A$1:$A$37,[5]INCSTMT!#REF!,[5]INCSTMT!#REF!</definedName>
    <definedName name="BOARDPRINT">[5]INCSTMT!$A$1:$A$37,[5]INCSTMT!#REF!,[5]INCSTMT!#REF!</definedName>
    <definedName name="Can_Rate">#REF!</definedName>
    <definedName name="capacity">#REF!</definedName>
    <definedName name="DETAIL" localSheetId="0">'[4]CASH FLOW-PWC'!#REF!</definedName>
    <definedName name="DETAIL">'[4]CASH FLOW-PWC'!#REF!</definedName>
    <definedName name="F9ModelCompany">'[1]SJE 218'!#REF!</definedName>
    <definedName name="IBNRP" localSheetId="0">IBNR [2]PLAN!$A$1:$F$48</definedName>
    <definedName name="IBNRP">IBNR [2]PLAN!$A$1:$F$48</definedName>
    <definedName name="month">#REF!</definedName>
    <definedName name="MONTH2" localSheetId="0">'[4]CASH FLOW-PWC'!#REF!</definedName>
    <definedName name="MONTH2">'[4]CASH FLOW-PWC'!#REF!</definedName>
    <definedName name="print">#REF!</definedName>
    <definedName name="_xlnm.Print_Area">#REF!</definedName>
    <definedName name="PRINT_AREA_MI">#REF!</definedName>
    <definedName name="QUARTER2" localSheetId="0">'[4]CASH FLOW-PWC'!#REF!</definedName>
    <definedName name="QUARTER2">'[4]CASH FLOW-PWC'!#REF!</definedName>
    <definedName name="Range" localSheetId="0">[3]Database!$A$5:$AC$588</definedName>
    <definedName name="Range">[3]Database!$A$5:$AC$588</definedName>
    <definedName name="syndicate">'[6]PI receipt flow £'!#REF!</definedName>
    <definedName name="US_Rate">#REF!</definedName>
    <definedName name="YTD2" localSheetId="0">'[4]CASH FLOW-PWC'!#REF!</definedName>
    <definedName name="YTD2">'[4]CASH FLOW-PWC'!#REF!</definedName>
  </definedNames>
  <calcPr calcId="92512"/>
</workbook>
</file>

<file path=xl/calcChain.xml><?xml version="1.0" encoding="utf-8"?>
<calcChain xmlns="http://schemas.openxmlformats.org/spreadsheetml/2006/main">
  <c r="C7" i="12" l="1"/>
  <c r="D7" i="12"/>
  <c r="G7" i="12"/>
  <c r="H7" i="12"/>
  <c r="J7" i="12"/>
  <c r="K7" i="12"/>
  <c r="C10" i="12"/>
  <c r="D10" i="12"/>
  <c r="E10" i="12"/>
  <c r="G10" i="12"/>
  <c r="H10" i="12"/>
  <c r="J10" i="12"/>
  <c r="K10" i="12"/>
  <c r="C11" i="12"/>
  <c r="D11" i="12"/>
  <c r="E11" i="12"/>
  <c r="G11" i="12"/>
  <c r="H11" i="12"/>
  <c r="J11" i="12"/>
  <c r="K11" i="12"/>
  <c r="C16" i="12"/>
  <c r="D16" i="12"/>
  <c r="E16" i="12"/>
  <c r="G16" i="12"/>
  <c r="H16" i="12"/>
  <c r="J16" i="12"/>
</calcChain>
</file>

<file path=xl/sharedStrings.xml><?xml version="1.0" encoding="utf-8"?>
<sst xmlns="http://schemas.openxmlformats.org/spreadsheetml/2006/main" count="24" uniqueCount="24">
  <si>
    <t>Claims Paid</t>
  </si>
  <si>
    <t>Loss Recoveries</t>
  </si>
  <si>
    <t>Ending Balance</t>
  </si>
  <si>
    <t>Interest credit is calculated at the higher of:</t>
  </si>
  <si>
    <t>Enron Credit Risk</t>
  </si>
  <si>
    <t>Experience account balance calculation</t>
  </si>
  <si>
    <t>Interest Credit</t>
  </si>
  <si>
    <t>Annual Period 1</t>
  </si>
  <si>
    <t>Annual Period 2</t>
  </si>
  <si>
    <t>04/01/99-9/30/99</t>
  </si>
  <si>
    <t>10/01/99-03/31/00</t>
  </si>
  <si>
    <t>04/01/00-09/30/00</t>
  </si>
  <si>
    <t>10/01/00-03/31/01</t>
  </si>
  <si>
    <t>Beginning Balance*</t>
  </si>
  <si>
    <t>* Premium received 4/30/1999 - first interest calculation is for 5 months only</t>
  </si>
  <si>
    <t>Annual Cap</t>
  </si>
  <si>
    <t>04/01/99-3/310/00</t>
  </si>
  <si>
    <t>Six month specified rate of 2.25%</t>
  </si>
  <si>
    <t>50% of pre-tax Aegis investment portfolio return for six month period</t>
  </si>
  <si>
    <t>** Annual Cap is the greater of 4.5% or 50% of the actual Aegis return</t>
  </si>
  <si>
    <t>Annual Period 3</t>
  </si>
  <si>
    <t>04/01/01-09/30/01</t>
  </si>
  <si>
    <t>10/01/01-03/31/02</t>
  </si>
  <si>
    <t>as at September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</si>
</sst>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_-&quot;F&quot;\ * #,##0_-;_-&quot;F&quot;\ * #,##0\-;_-&quot;F&quot;\ * &quot;-&quot;_-;_-@_-"/>
    <numFmt numFmtId="167" formatCode="_-&quot;F&quot;\ * #,##0.00_-;_-&quot;F&quot;\ * #,##0.00\-;_-&quot;F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/>
    <xf numFmtId="43" fontId="1" fillId="0" borderId="0" applyFont="0" applyFill="0" applyBorder="0" applyAlignment="0" applyProtection="0"/>
    <xf numFmtId="37" fontId="3" fillId="2" borderId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4">
    <xf numFmtId="0" fontId="0" fillId="0" borderId="0" xfId="0"/>
    <xf numFmtId="164" fontId="1" fillId="0" borderId="0" xfId="2" applyNumberFormat="1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2" applyNumberFormat="1" applyFont="1" applyBorder="1"/>
    <xf numFmtId="0" fontId="2" fillId="0" borderId="0" xfId="0" applyFont="1" applyAlignment="1">
      <alignment horizontal="center"/>
    </xf>
    <xf numFmtId="164" fontId="0" fillId="0" borderId="0" xfId="0" applyNumberFormat="1"/>
    <xf numFmtId="10" fontId="1" fillId="0" borderId="0" xfId="4" applyNumberFormat="1"/>
    <xf numFmtId="164" fontId="1" fillId="0" borderId="0" xfId="2" applyNumberFormat="1" applyFont="1"/>
    <xf numFmtId="43" fontId="0" fillId="0" borderId="0" xfId="2" applyFont="1"/>
    <xf numFmtId="10" fontId="1" fillId="0" borderId="0" xfId="4" applyNumberFormat="1" applyFont="1"/>
    <xf numFmtId="0" fontId="2" fillId="0" borderId="1" xfId="0" applyFont="1" applyBorder="1" applyAlignment="1">
      <alignment horizontal="center"/>
    </xf>
  </cellXfs>
  <cellStyles count="8">
    <cellStyle name="Alastair" xfId="1"/>
    <cellStyle name="Comma" xfId="2" builtinId="3"/>
    <cellStyle name="No-definido" xfId="3"/>
    <cellStyle name="Normal" xfId="0" builtinId="0"/>
    <cellStyle name="Percent" xfId="4" builtinId="5"/>
    <cellStyle name="Standaard_wbrdvHgUTO8s0WMPyKTgXRId1" xfId="5"/>
    <cellStyle name="Valuta [0]_3xCSfWJHc06wSQtbFoaQvUGyT" xfId="6"/>
    <cellStyle name="Valuta_3xCSfWJHc06wSQtbFoaQvUGy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T/COMMON/FREEDOM/ALEXG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ouenp/Local%20Settings/Temporary%20Internet%20Files/OLK2/CC3F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ouenp/Local%20Settings/Temporary%20Internet%20Files/OLK2/STEMSHIP/STMPTC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ouenp/Local%20Settings/Temporary%20Internet%20Files/OLK2/MB/STMSHI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Excel%20D%20drive\Aegis\Budgets\Aegis%20Financial%20work%20V2\Premium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ccrual_Interface"/>
      <sheetName val="SJE 210"/>
      <sheetName val="SJE 217"/>
      <sheetName val="SJE 218"/>
      <sheetName val="SJE 221"/>
      <sheetName val="SJE 225"/>
      <sheetName val="SJE 317"/>
      <sheetName val="SJE 953"/>
      <sheetName val="SJE 954"/>
      <sheetName val="955"/>
      <sheetName val="957"/>
      <sheetName val="958"/>
      <sheetName val="965"/>
      <sheetName val="966"/>
      <sheetName val="970"/>
      <sheetName val="971"/>
      <sheetName val="973"/>
      <sheetName val="97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>
        <row r="5">
          <cell r="A5">
            <v>1</v>
          </cell>
          <cell r="D5" t="str">
            <v>Texas Eastern Corporation</v>
          </cell>
          <cell r="V5">
            <v>0</v>
          </cell>
        </row>
        <row r="6">
          <cell r="A6">
            <v>2</v>
          </cell>
          <cell r="B6" t="e">
            <v>#N/A</v>
          </cell>
          <cell r="C6" t="e">
            <v>#N/A</v>
          </cell>
          <cell r="D6" t="str">
            <v>Peoples Energy Corporation</v>
          </cell>
          <cell r="E6">
            <v>0.12922</v>
          </cell>
          <cell r="G6">
            <v>125883</v>
          </cell>
          <cell r="H6">
            <v>-30090</v>
          </cell>
          <cell r="I6">
            <v>95793</v>
          </cell>
          <cell r="J6">
            <v>0.23903148161387955</v>
          </cell>
          <cell r="M6">
            <v>1764000</v>
          </cell>
          <cell r="N6">
            <v>0</v>
          </cell>
          <cell r="O6">
            <v>0</v>
          </cell>
          <cell r="P6">
            <v>143500</v>
          </cell>
          <cell r="Q6">
            <v>23000</v>
          </cell>
          <cell r="S6">
            <v>-170155</v>
          </cell>
          <cell r="T6">
            <v>0</v>
          </cell>
          <cell r="U6">
            <v>0</v>
          </cell>
          <cell r="V6">
            <v>-170155</v>
          </cell>
          <cell r="W6">
            <v>0</v>
          </cell>
          <cell r="X6">
            <v>0</v>
          </cell>
          <cell r="Z6">
            <v>1593845</v>
          </cell>
          <cell r="AA6">
            <v>0</v>
          </cell>
          <cell r="AB6">
            <v>0</v>
          </cell>
          <cell r="AC6">
            <v>143500</v>
          </cell>
        </row>
        <row r="7">
          <cell r="A7">
            <v>3</v>
          </cell>
          <cell r="D7" t="e">
            <v>#N/A</v>
          </cell>
          <cell r="V7">
            <v>0</v>
          </cell>
        </row>
        <row r="8">
          <cell r="A8">
            <v>4</v>
          </cell>
          <cell r="B8" t="e">
            <v>#N/A</v>
          </cell>
          <cell r="C8" t="e">
            <v>#N/A</v>
          </cell>
          <cell r="D8" t="str">
            <v>Cinergy Corp.</v>
          </cell>
          <cell r="E8">
            <v>4.1245799999999999</v>
          </cell>
          <cell r="G8">
            <v>1400000</v>
          </cell>
          <cell r="H8">
            <v>-1031475</v>
          </cell>
          <cell r="I8">
            <v>368525</v>
          </cell>
          <cell r="J8">
            <v>0.7367678571428572</v>
          </cell>
          <cell r="K8">
            <v>850000</v>
          </cell>
          <cell r="M8">
            <v>2408370</v>
          </cell>
          <cell r="N8">
            <v>0</v>
          </cell>
          <cell r="O8">
            <v>0</v>
          </cell>
          <cell r="P8">
            <v>0</v>
          </cell>
          <cell r="Q8">
            <v>55000</v>
          </cell>
          <cell r="S8">
            <v>-213912</v>
          </cell>
          <cell r="T8">
            <v>0</v>
          </cell>
          <cell r="U8">
            <v>0</v>
          </cell>
          <cell r="V8">
            <v>-213912</v>
          </cell>
          <cell r="W8">
            <v>0</v>
          </cell>
          <cell r="X8">
            <v>0</v>
          </cell>
          <cell r="Z8">
            <v>2194458</v>
          </cell>
          <cell r="AA8">
            <v>0</v>
          </cell>
          <cell r="AB8">
            <v>0</v>
          </cell>
          <cell r="AC8">
            <v>0</v>
          </cell>
        </row>
        <row r="9">
          <cell r="A9">
            <v>5</v>
          </cell>
          <cell r="B9" t="e">
            <v>#N/A</v>
          </cell>
          <cell r="C9" t="e">
            <v>#N/A</v>
          </cell>
          <cell r="D9" t="str">
            <v>National Fuel Gas Company</v>
          </cell>
          <cell r="E9">
            <v>0.22900000000000001</v>
          </cell>
          <cell r="G9">
            <v>177131</v>
          </cell>
          <cell r="H9">
            <v>-46744</v>
          </cell>
          <cell r="I9">
            <v>130387</v>
          </cell>
          <cell r="J9">
            <v>0.26389508329993056</v>
          </cell>
          <cell r="M9">
            <v>1550900</v>
          </cell>
          <cell r="N9">
            <v>0</v>
          </cell>
          <cell r="O9">
            <v>0</v>
          </cell>
          <cell r="P9">
            <v>114300</v>
          </cell>
          <cell r="Q9">
            <v>10300</v>
          </cell>
          <cell r="S9">
            <v>-121794</v>
          </cell>
          <cell r="T9">
            <v>0</v>
          </cell>
          <cell r="U9">
            <v>0</v>
          </cell>
          <cell r="V9">
            <v>-121794</v>
          </cell>
          <cell r="W9">
            <v>0</v>
          </cell>
          <cell r="X9">
            <v>0</v>
          </cell>
          <cell r="Z9">
            <v>1429106</v>
          </cell>
          <cell r="AA9">
            <v>0</v>
          </cell>
          <cell r="AB9">
            <v>0</v>
          </cell>
          <cell r="AC9">
            <v>114300</v>
          </cell>
        </row>
        <row r="10">
          <cell r="A10">
            <v>6</v>
          </cell>
          <cell r="B10" t="e">
            <v>#N/A</v>
          </cell>
          <cell r="C10" t="e">
            <v>#N/A</v>
          </cell>
          <cell r="D10" t="str">
            <v>The Columbia Gas System, Inc.</v>
          </cell>
          <cell r="E10">
            <v>0.26978999999999997</v>
          </cell>
          <cell r="G10">
            <v>250000</v>
          </cell>
          <cell r="H10">
            <v>-63387</v>
          </cell>
          <cell r="I10">
            <v>186613</v>
          </cell>
          <cell r="J10">
            <v>0.253548</v>
          </cell>
          <cell r="M10">
            <v>5244315</v>
          </cell>
          <cell r="N10">
            <v>0</v>
          </cell>
          <cell r="O10">
            <v>0</v>
          </cell>
          <cell r="P10">
            <v>0</v>
          </cell>
          <cell r="Q10">
            <v>6500</v>
          </cell>
          <cell r="S10">
            <v>-195890</v>
          </cell>
          <cell r="T10">
            <v>0</v>
          </cell>
          <cell r="U10">
            <v>0</v>
          </cell>
          <cell r="V10">
            <v>-195890</v>
          </cell>
          <cell r="W10">
            <v>0</v>
          </cell>
          <cell r="X10">
            <v>0</v>
          </cell>
          <cell r="Z10">
            <v>5048425</v>
          </cell>
          <cell r="AA10">
            <v>0</v>
          </cell>
          <cell r="AB10">
            <v>0</v>
          </cell>
          <cell r="AC10">
            <v>0</v>
          </cell>
        </row>
        <row r="11">
          <cell r="A11">
            <v>7</v>
          </cell>
          <cell r="B11" t="e">
            <v>#N/A</v>
          </cell>
          <cell r="C11" t="e">
            <v>#N/A</v>
          </cell>
          <cell r="D11" t="str">
            <v>Consolidated Edison Company of New York, Inc.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-</v>
          </cell>
          <cell r="M11">
            <v>3241100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-203309</v>
          </cell>
          <cell r="T11">
            <v>0</v>
          </cell>
          <cell r="U11">
            <v>0</v>
          </cell>
          <cell r="V11">
            <v>-203309</v>
          </cell>
          <cell r="W11">
            <v>0</v>
          </cell>
          <cell r="X11">
            <v>0</v>
          </cell>
          <cell r="Z11">
            <v>3037791</v>
          </cell>
          <cell r="AA11">
            <v>0</v>
          </cell>
          <cell r="AB11">
            <v>0</v>
          </cell>
          <cell r="AC11">
            <v>0</v>
          </cell>
        </row>
        <row r="12">
          <cell r="A12">
            <v>8</v>
          </cell>
          <cell r="B12" t="e">
            <v>#N/A</v>
          </cell>
          <cell r="C12" t="e">
            <v>#N/A</v>
          </cell>
          <cell r="D12" t="str">
            <v>Virginia Electric &amp; Power Company</v>
          </cell>
          <cell r="E12">
            <v>2.5049999999999999E-2</v>
          </cell>
          <cell r="G12">
            <v>425000</v>
          </cell>
          <cell r="H12">
            <v>0</v>
          </cell>
          <cell r="I12">
            <v>425000</v>
          </cell>
          <cell r="J12">
            <v>0</v>
          </cell>
          <cell r="M12">
            <v>1685565</v>
          </cell>
          <cell r="N12">
            <v>0</v>
          </cell>
          <cell r="O12">
            <v>0</v>
          </cell>
          <cell r="P12">
            <v>135989</v>
          </cell>
          <cell r="Q12">
            <v>4300</v>
          </cell>
          <cell r="S12">
            <v>-146042</v>
          </cell>
          <cell r="T12">
            <v>0</v>
          </cell>
          <cell r="U12">
            <v>0</v>
          </cell>
          <cell r="V12">
            <v>-146042</v>
          </cell>
          <cell r="W12">
            <v>0</v>
          </cell>
          <cell r="X12">
            <v>0</v>
          </cell>
          <cell r="Z12">
            <v>1539523</v>
          </cell>
          <cell r="AA12">
            <v>0</v>
          </cell>
          <cell r="AB12">
            <v>0</v>
          </cell>
          <cell r="AC12">
            <v>135989</v>
          </cell>
        </row>
        <row r="13">
          <cell r="A13">
            <v>9</v>
          </cell>
          <cell r="D13" t="str">
            <v>Suffolk Gas-</v>
          </cell>
          <cell r="V13">
            <v>0</v>
          </cell>
        </row>
        <row r="14">
          <cell r="A14">
            <v>10</v>
          </cell>
          <cell r="B14" t="e">
            <v>#N/A</v>
          </cell>
          <cell r="C14" t="e">
            <v>#N/A</v>
          </cell>
          <cell r="D14" t="str">
            <v>Eastern Enterprises</v>
          </cell>
          <cell r="E14">
            <v>0.16275999999999999</v>
          </cell>
          <cell r="G14">
            <v>70000</v>
          </cell>
          <cell r="H14">
            <v>-17500</v>
          </cell>
          <cell r="I14">
            <v>52500</v>
          </cell>
          <cell r="J14">
            <v>0.25</v>
          </cell>
          <cell r="M14">
            <v>1394500</v>
          </cell>
          <cell r="N14">
            <v>0</v>
          </cell>
          <cell r="O14">
            <v>0</v>
          </cell>
          <cell r="P14">
            <v>230300</v>
          </cell>
          <cell r="Q14">
            <v>1800</v>
          </cell>
          <cell r="S14">
            <v>-103210</v>
          </cell>
          <cell r="T14">
            <v>0</v>
          </cell>
          <cell r="U14">
            <v>0</v>
          </cell>
          <cell r="V14">
            <v>-103210</v>
          </cell>
          <cell r="W14">
            <v>0</v>
          </cell>
          <cell r="X14">
            <v>0</v>
          </cell>
          <cell r="Z14">
            <v>1291290</v>
          </cell>
          <cell r="AA14">
            <v>0</v>
          </cell>
          <cell r="AB14">
            <v>0</v>
          </cell>
          <cell r="AC14">
            <v>230300</v>
          </cell>
        </row>
        <row r="15">
          <cell r="A15">
            <v>11</v>
          </cell>
          <cell r="D15" t="str">
            <v>Northern Natural-</v>
          </cell>
          <cell r="V15">
            <v>0</v>
          </cell>
        </row>
        <row r="16">
          <cell r="A16">
            <v>12</v>
          </cell>
          <cell r="B16" t="e">
            <v>#N/A</v>
          </cell>
          <cell r="C16" t="e">
            <v>#N/A</v>
          </cell>
          <cell r="D16" t="str">
            <v>Southern Union Company</v>
          </cell>
          <cell r="E16">
            <v>0.74726000000000004</v>
          </cell>
          <cell r="G16">
            <v>423514</v>
          </cell>
          <cell r="H16">
            <v>-181436</v>
          </cell>
          <cell r="I16">
            <v>242078</v>
          </cell>
          <cell r="J16">
            <v>0.42840614477915723</v>
          </cell>
          <cell r="M16">
            <v>1368000</v>
          </cell>
          <cell r="N16">
            <v>0</v>
          </cell>
          <cell r="O16">
            <v>0</v>
          </cell>
          <cell r="P16">
            <v>0</v>
          </cell>
          <cell r="Q16">
            <v>22100</v>
          </cell>
          <cell r="S16">
            <v>-53829</v>
          </cell>
          <cell r="T16">
            <v>0</v>
          </cell>
          <cell r="U16">
            <v>0</v>
          </cell>
          <cell r="V16">
            <v>-53829</v>
          </cell>
          <cell r="W16">
            <v>0</v>
          </cell>
          <cell r="X16">
            <v>0</v>
          </cell>
          <cell r="Z16">
            <v>1314171</v>
          </cell>
          <cell r="AA16">
            <v>0</v>
          </cell>
          <cell r="AB16">
            <v>0</v>
          </cell>
          <cell r="AC16">
            <v>0</v>
          </cell>
        </row>
        <row r="17">
          <cell r="A17">
            <v>13</v>
          </cell>
          <cell r="D17" t="str">
            <v>Brooklyn Union Gas Company</v>
          </cell>
          <cell r="V17">
            <v>0</v>
          </cell>
        </row>
        <row r="18">
          <cell r="A18">
            <v>14</v>
          </cell>
          <cell r="D18" t="str">
            <v>Pargas</v>
          </cell>
          <cell r="V18">
            <v>0</v>
          </cell>
        </row>
        <row r="19">
          <cell r="A19">
            <v>15</v>
          </cell>
          <cell r="B19" t="e">
            <v>#N/A</v>
          </cell>
          <cell r="C19" t="e">
            <v>#N/A</v>
          </cell>
          <cell r="D19" t="str">
            <v>Public Service Enterprise Group, Incorporated</v>
          </cell>
          <cell r="E19">
            <v>1.0124200000000001</v>
          </cell>
          <cell r="G19">
            <v>1037466</v>
          </cell>
          <cell r="H19">
            <v>-240577</v>
          </cell>
          <cell r="I19">
            <v>796889</v>
          </cell>
          <cell r="J19">
            <v>0.2318890450385844</v>
          </cell>
          <cell r="M19">
            <v>3080200</v>
          </cell>
          <cell r="N19">
            <v>0</v>
          </cell>
          <cell r="O19">
            <v>0</v>
          </cell>
          <cell r="P19">
            <v>138700</v>
          </cell>
          <cell r="Q19">
            <v>21000</v>
          </cell>
          <cell r="S19">
            <v>-193901</v>
          </cell>
          <cell r="T19">
            <v>0</v>
          </cell>
          <cell r="U19">
            <v>0</v>
          </cell>
          <cell r="V19">
            <v>-193901</v>
          </cell>
          <cell r="W19">
            <v>0</v>
          </cell>
          <cell r="X19">
            <v>0</v>
          </cell>
          <cell r="Z19">
            <v>2886299</v>
          </cell>
          <cell r="AA19">
            <v>0</v>
          </cell>
          <cell r="AB19">
            <v>0</v>
          </cell>
          <cell r="AC19">
            <v>138700</v>
          </cell>
        </row>
        <row r="20">
          <cell r="A20">
            <v>16</v>
          </cell>
          <cell r="D20" t="str">
            <v>Transco Energy Company</v>
          </cell>
          <cell r="V20">
            <v>0</v>
          </cell>
        </row>
        <row r="21">
          <cell r="A21">
            <v>17</v>
          </cell>
          <cell r="B21" t="e">
            <v>#N/A</v>
          </cell>
          <cell r="C21" t="e">
            <v>#N/A</v>
          </cell>
          <cell r="D21" t="str">
            <v>Consolidated Natural Gas Company</v>
          </cell>
          <cell r="E21">
            <v>0.23796999999999999</v>
          </cell>
          <cell r="G21">
            <v>154455</v>
          </cell>
          <cell r="H21">
            <v>-38614</v>
          </cell>
          <cell r="I21">
            <v>115841</v>
          </cell>
          <cell r="J21">
            <v>0.25000161859441261</v>
          </cell>
          <cell r="M21">
            <v>2100000</v>
          </cell>
          <cell r="N21">
            <v>0</v>
          </cell>
          <cell r="O21">
            <v>0</v>
          </cell>
          <cell r="P21">
            <v>475900</v>
          </cell>
          <cell r="Q21">
            <v>7500</v>
          </cell>
          <cell r="S21">
            <v>-202770</v>
          </cell>
          <cell r="T21">
            <v>0</v>
          </cell>
          <cell r="U21">
            <v>0</v>
          </cell>
          <cell r="V21">
            <v>-202770</v>
          </cell>
          <cell r="W21">
            <v>0</v>
          </cell>
          <cell r="X21">
            <v>0</v>
          </cell>
          <cell r="Z21">
            <v>1897230</v>
          </cell>
          <cell r="AA21">
            <v>0</v>
          </cell>
          <cell r="AB21">
            <v>0</v>
          </cell>
          <cell r="AC21">
            <v>475900</v>
          </cell>
        </row>
        <row r="22">
          <cell r="A22">
            <v>18</v>
          </cell>
          <cell r="B22" t="e">
            <v>#N/A</v>
          </cell>
          <cell r="C22" t="e">
            <v>#N/A</v>
          </cell>
          <cell r="D22" t="str">
            <v>Laclede Gas Company</v>
          </cell>
          <cell r="E22">
            <v>0.10997</v>
          </cell>
          <cell r="G22">
            <v>157181</v>
          </cell>
          <cell r="H22">
            <v>-24048</v>
          </cell>
          <cell r="I22">
            <v>133133</v>
          </cell>
          <cell r="J22">
            <v>0.15299559107016752</v>
          </cell>
          <cell r="M22">
            <v>1175800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-64713</v>
          </cell>
          <cell r="T22">
            <v>0</v>
          </cell>
          <cell r="U22">
            <v>0</v>
          </cell>
          <cell r="V22">
            <v>-64713</v>
          </cell>
          <cell r="W22">
            <v>0</v>
          </cell>
          <cell r="X22">
            <v>0</v>
          </cell>
          <cell r="Z22">
            <v>1111087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19</v>
          </cell>
          <cell r="B23" t="e">
            <v>#N/A</v>
          </cell>
          <cell r="C23" t="e">
            <v>#N/A</v>
          </cell>
          <cell r="D23" t="str">
            <v>New York State Electric &amp; Gas Corporation</v>
          </cell>
          <cell r="E23">
            <v>1.3049200000000001</v>
          </cell>
          <cell r="G23">
            <v>722239</v>
          </cell>
          <cell r="H23">
            <v>-324239</v>
          </cell>
          <cell r="I23">
            <v>398000</v>
          </cell>
          <cell r="J23">
            <v>0.44893587856651329</v>
          </cell>
          <cell r="M23">
            <v>915600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-80285</v>
          </cell>
          <cell r="T23">
            <v>0</v>
          </cell>
          <cell r="U23">
            <v>0</v>
          </cell>
          <cell r="V23">
            <v>-80285</v>
          </cell>
          <cell r="W23">
            <v>0</v>
          </cell>
          <cell r="X23">
            <v>0</v>
          </cell>
          <cell r="Z23">
            <v>835315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</v>
          </cell>
          <cell r="D24" t="str">
            <v>Utiligas Inc. and as per</v>
          </cell>
          <cell r="V24">
            <v>0</v>
          </cell>
        </row>
        <row r="25">
          <cell r="A25">
            <v>21</v>
          </cell>
          <cell r="B25" t="e">
            <v>#N/A</v>
          </cell>
          <cell r="C25" t="e">
            <v>#N/A</v>
          </cell>
          <cell r="D25" t="str">
            <v>United Valley Insurance Company</v>
          </cell>
          <cell r="E25">
            <v>0.37433</v>
          </cell>
          <cell r="G25">
            <v>250000</v>
          </cell>
          <cell r="H25">
            <v>-40405</v>
          </cell>
          <cell r="I25">
            <v>209595</v>
          </cell>
          <cell r="J25">
            <v>0.16162000000000001</v>
          </cell>
          <cell r="M25">
            <v>2654601</v>
          </cell>
          <cell r="N25">
            <v>0</v>
          </cell>
          <cell r="O25">
            <v>0</v>
          </cell>
          <cell r="P25">
            <v>37900</v>
          </cell>
          <cell r="Q25">
            <v>7913</v>
          </cell>
          <cell r="S25">
            <v>-56984</v>
          </cell>
          <cell r="T25">
            <v>0</v>
          </cell>
          <cell r="U25">
            <v>0</v>
          </cell>
          <cell r="V25">
            <v>-56984</v>
          </cell>
          <cell r="W25">
            <v>0</v>
          </cell>
          <cell r="X25">
            <v>0</v>
          </cell>
          <cell r="Z25">
            <v>2597617</v>
          </cell>
          <cell r="AA25">
            <v>0</v>
          </cell>
          <cell r="AB25">
            <v>0</v>
          </cell>
          <cell r="AC25">
            <v>37900</v>
          </cell>
        </row>
        <row r="26">
          <cell r="A26">
            <v>22</v>
          </cell>
          <cell r="B26" t="e">
            <v>#N/A</v>
          </cell>
          <cell r="C26" t="e">
            <v>#N/A</v>
          </cell>
          <cell r="D26" t="str">
            <v>San Diego Gas &amp; Electric Company</v>
          </cell>
          <cell r="E26">
            <v>0.44113999999999998</v>
          </cell>
          <cell r="G26">
            <v>906000</v>
          </cell>
          <cell r="H26">
            <v>-83734</v>
          </cell>
          <cell r="I26">
            <v>822266</v>
          </cell>
          <cell r="J26">
            <v>9.2421633554083879E-2</v>
          </cell>
          <cell r="M26">
            <v>2215093</v>
          </cell>
          <cell r="N26">
            <v>0</v>
          </cell>
          <cell r="O26">
            <v>0</v>
          </cell>
          <cell r="P26">
            <v>0</v>
          </cell>
          <cell r="Q26">
            <v>46400</v>
          </cell>
          <cell r="S26">
            <v>-150303</v>
          </cell>
          <cell r="T26">
            <v>0</v>
          </cell>
          <cell r="U26">
            <v>0</v>
          </cell>
          <cell r="V26">
            <v>-150303</v>
          </cell>
          <cell r="W26">
            <v>0</v>
          </cell>
          <cell r="X26">
            <v>0</v>
          </cell>
          <cell r="Z26">
            <v>2064790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23</v>
          </cell>
          <cell r="D27" t="str">
            <v>Florida Gas Company</v>
          </cell>
          <cell r="V27">
            <v>0</v>
          </cell>
        </row>
        <row r="28">
          <cell r="A28">
            <v>24</v>
          </cell>
          <cell r="B28" t="e">
            <v>#N/A</v>
          </cell>
          <cell r="C28" t="e">
            <v>#N/A</v>
          </cell>
          <cell r="D28" t="str">
            <v>Northwest Natural Gas Company</v>
          </cell>
          <cell r="E28">
            <v>0.33459</v>
          </cell>
          <cell r="G28">
            <v>238908</v>
          </cell>
          <cell r="H28">
            <v>-82356</v>
          </cell>
          <cell r="I28">
            <v>156552</v>
          </cell>
          <cell r="J28">
            <v>0.34471846903410519</v>
          </cell>
          <cell r="M28">
            <v>613500</v>
          </cell>
          <cell r="N28">
            <v>0</v>
          </cell>
          <cell r="O28">
            <v>0</v>
          </cell>
          <cell r="P28">
            <v>0</v>
          </cell>
          <cell r="Q28">
            <v>19030</v>
          </cell>
          <cell r="S28">
            <v>-47240</v>
          </cell>
          <cell r="T28">
            <v>0</v>
          </cell>
          <cell r="U28">
            <v>0</v>
          </cell>
          <cell r="V28">
            <v>-47240</v>
          </cell>
          <cell r="W28">
            <v>0</v>
          </cell>
          <cell r="X28">
            <v>0</v>
          </cell>
          <cell r="Z28">
            <v>566260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25</v>
          </cell>
          <cell r="B29" t="e">
            <v>#N/A</v>
          </cell>
          <cell r="C29" t="e">
            <v>#N/A</v>
          </cell>
          <cell r="D29" t="str">
            <v>Equitable Resources, Inc.</v>
          </cell>
          <cell r="E29">
            <v>8.2089999999999996E-2</v>
          </cell>
          <cell r="G29">
            <v>70771</v>
          </cell>
          <cell r="H29">
            <v>-16359</v>
          </cell>
          <cell r="I29">
            <v>54412</v>
          </cell>
          <cell r="J29">
            <v>0.23115400375860168</v>
          </cell>
          <cell r="M29">
            <v>813900</v>
          </cell>
          <cell r="N29">
            <v>0</v>
          </cell>
          <cell r="O29">
            <v>0</v>
          </cell>
          <cell r="P29">
            <v>184300</v>
          </cell>
          <cell r="Q29">
            <v>5000</v>
          </cell>
          <cell r="S29">
            <v>-72642</v>
          </cell>
          <cell r="T29">
            <v>0</v>
          </cell>
          <cell r="U29">
            <v>0</v>
          </cell>
          <cell r="V29">
            <v>-72642</v>
          </cell>
          <cell r="W29">
            <v>0</v>
          </cell>
          <cell r="X29">
            <v>0</v>
          </cell>
          <cell r="Z29">
            <v>741258</v>
          </cell>
          <cell r="AA29">
            <v>0</v>
          </cell>
          <cell r="AB29">
            <v>0</v>
          </cell>
          <cell r="AC29">
            <v>184300</v>
          </cell>
        </row>
        <row r="30">
          <cell r="A30">
            <v>26</v>
          </cell>
          <cell r="B30" t="e">
            <v>#N/A</v>
          </cell>
          <cell r="C30" t="e">
            <v>#N/A</v>
          </cell>
          <cell r="D30" t="str">
            <v>EnergyNorth, Inc.</v>
          </cell>
          <cell r="E30">
            <v>6.7750000000000005E-2</v>
          </cell>
          <cell r="G30">
            <v>79800</v>
          </cell>
          <cell r="H30">
            <v>-15921</v>
          </cell>
          <cell r="I30">
            <v>63879</v>
          </cell>
          <cell r="J30">
            <v>0.19951127819548872</v>
          </cell>
          <cell r="M30">
            <v>329900</v>
          </cell>
          <cell r="N30">
            <v>0</v>
          </cell>
          <cell r="O30">
            <v>0</v>
          </cell>
          <cell r="P30">
            <v>0</v>
          </cell>
          <cell r="Q30">
            <v>5500</v>
          </cell>
          <cell r="S30">
            <v>-24379</v>
          </cell>
          <cell r="T30">
            <v>0</v>
          </cell>
          <cell r="U30">
            <v>0</v>
          </cell>
          <cell r="V30">
            <v>-24379</v>
          </cell>
          <cell r="W30">
            <v>0</v>
          </cell>
          <cell r="X30">
            <v>0</v>
          </cell>
          <cell r="Z30">
            <v>305521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27</v>
          </cell>
          <cell r="B31" t="e">
            <v>#N/A</v>
          </cell>
          <cell r="C31" t="e">
            <v>#N/A</v>
          </cell>
          <cell r="D31" t="str">
            <v>AlaTenn Resources, Inc.</v>
          </cell>
          <cell r="E31">
            <v>0.17041000000000001</v>
          </cell>
          <cell r="G31">
            <v>165430</v>
          </cell>
          <cell r="H31">
            <v>-40432</v>
          </cell>
          <cell r="I31">
            <v>124998</v>
          </cell>
          <cell r="J31">
            <v>0.24440548872634951</v>
          </cell>
          <cell r="M31">
            <v>176128</v>
          </cell>
          <cell r="N31">
            <v>0</v>
          </cell>
          <cell r="O31">
            <v>0</v>
          </cell>
          <cell r="P31">
            <v>0</v>
          </cell>
          <cell r="Q31">
            <v>8000</v>
          </cell>
          <cell r="S31">
            <v>-15130</v>
          </cell>
          <cell r="T31">
            <v>0</v>
          </cell>
          <cell r="U31">
            <v>0</v>
          </cell>
          <cell r="V31">
            <v>-15130</v>
          </cell>
          <cell r="W31">
            <v>0</v>
          </cell>
          <cell r="X31">
            <v>0</v>
          </cell>
          <cell r="Z31">
            <v>160998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28</v>
          </cell>
          <cell r="B32" t="e">
            <v>#N/A</v>
          </cell>
          <cell r="C32" t="e">
            <v>#N/A</v>
          </cell>
          <cell r="D32" t="str">
            <v>NUI Corporation</v>
          </cell>
          <cell r="E32">
            <v>0.19236</v>
          </cell>
          <cell r="G32">
            <v>156000</v>
          </cell>
          <cell r="H32">
            <v>-47086</v>
          </cell>
          <cell r="I32">
            <v>108914</v>
          </cell>
          <cell r="J32">
            <v>0.30183333333333334</v>
          </cell>
          <cell r="M32">
            <v>1493123</v>
          </cell>
          <cell r="N32">
            <v>0</v>
          </cell>
          <cell r="O32">
            <v>0</v>
          </cell>
          <cell r="P32">
            <v>0</v>
          </cell>
          <cell r="Q32">
            <v>25000</v>
          </cell>
          <cell r="S32">
            <v>-94126</v>
          </cell>
          <cell r="T32">
            <v>0</v>
          </cell>
          <cell r="U32">
            <v>0</v>
          </cell>
          <cell r="V32">
            <v>-94126</v>
          </cell>
          <cell r="W32">
            <v>0</v>
          </cell>
          <cell r="X32">
            <v>0</v>
          </cell>
          <cell r="Z32">
            <v>1398997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29</v>
          </cell>
          <cell r="B33" t="e">
            <v>#N/A</v>
          </cell>
          <cell r="C33" t="e">
            <v>#N/A</v>
          </cell>
          <cell r="D33" t="str">
            <v>Public Service Company of North Carolina, Inc.</v>
          </cell>
          <cell r="E33">
            <v>7.1840000000000001E-2</v>
          </cell>
          <cell r="G33">
            <v>90000</v>
          </cell>
          <cell r="H33">
            <v>-11805</v>
          </cell>
          <cell r="I33">
            <v>78195</v>
          </cell>
          <cell r="J33">
            <v>0.13116666666666665</v>
          </cell>
          <cell r="M33">
            <v>578910</v>
          </cell>
          <cell r="N33">
            <v>0</v>
          </cell>
          <cell r="O33">
            <v>0</v>
          </cell>
          <cell r="P33">
            <v>33632</v>
          </cell>
          <cell r="Q33">
            <v>0</v>
          </cell>
          <cell r="S33">
            <v>-29646</v>
          </cell>
          <cell r="T33">
            <v>0</v>
          </cell>
          <cell r="U33">
            <v>0</v>
          </cell>
          <cell r="V33">
            <v>-29646</v>
          </cell>
          <cell r="W33">
            <v>0</v>
          </cell>
          <cell r="X33">
            <v>0</v>
          </cell>
          <cell r="Z33">
            <v>549264</v>
          </cell>
          <cell r="AA33">
            <v>0</v>
          </cell>
          <cell r="AB33">
            <v>0</v>
          </cell>
          <cell r="AC33">
            <v>33632</v>
          </cell>
        </row>
        <row r="34">
          <cell r="A34">
            <v>30</v>
          </cell>
          <cell r="B34" t="e">
            <v>#N/A</v>
          </cell>
          <cell r="C34" t="e">
            <v>#N/A</v>
          </cell>
          <cell r="D34" t="str">
            <v>The Montana Power Company, et al.</v>
          </cell>
          <cell r="E34">
            <v>0.46178999999999998</v>
          </cell>
          <cell r="G34">
            <v>439000</v>
          </cell>
          <cell r="H34">
            <v>-85987</v>
          </cell>
          <cell r="I34">
            <v>353013</v>
          </cell>
          <cell r="J34">
            <v>0.19587015945330297</v>
          </cell>
          <cell r="M34">
            <v>960700</v>
          </cell>
          <cell r="N34">
            <v>0</v>
          </cell>
          <cell r="O34">
            <v>0</v>
          </cell>
          <cell r="P34">
            <v>54600</v>
          </cell>
          <cell r="Q34">
            <v>0</v>
          </cell>
          <cell r="S34">
            <v>-79858</v>
          </cell>
          <cell r="T34">
            <v>0</v>
          </cell>
          <cell r="U34">
            <v>0</v>
          </cell>
          <cell r="V34">
            <v>-79858</v>
          </cell>
          <cell r="W34">
            <v>0</v>
          </cell>
          <cell r="X34">
            <v>0</v>
          </cell>
          <cell r="Z34">
            <v>880842</v>
          </cell>
          <cell r="AA34">
            <v>0</v>
          </cell>
          <cell r="AB34">
            <v>0</v>
          </cell>
          <cell r="AC34">
            <v>54600</v>
          </cell>
        </row>
        <row r="35">
          <cell r="A35">
            <v>31</v>
          </cell>
          <cell r="D35" t="str">
            <v>American Natural Resources</v>
          </cell>
          <cell r="V35">
            <v>0</v>
          </cell>
        </row>
        <row r="36">
          <cell r="A36">
            <v>32</v>
          </cell>
          <cell r="B36" t="e">
            <v>#N/A</v>
          </cell>
          <cell r="C36" t="e">
            <v>#N/A</v>
          </cell>
          <cell r="D36" t="str">
            <v>Tucson Electric Power Company</v>
          </cell>
          <cell r="E36">
            <v>1.0624</v>
          </cell>
          <cell r="G36">
            <v>900335</v>
          </cell>
          <cell r="H36">
            <v>-196314</v>
          </cell>
          <cell r="I36">
            <v>704021</v>
          </cell>
          <cell r="J36">
            <v>0.21804550528414424</v>
          </cell>
          <cell r="M36">
            <v>514988</v>
          </cell>
          <cell r="N36">
            <v>0</v>
          </cell>
          <cell r="O36">
            <v>0</v>
          </cell>
          <cell r="P36">
            <v>0</v>
          </cell>
          <cell r="Q36">
            <v>22000</v>
          </cell>
          <cell r="S36">
            <v>-68756</v>
          </cell>
          <cell r="T36">
            <v>0</v>
          </cell>
          <cell r="U36">
            <v>0</v>
          </cell>
          <cell r="V36">
            <v>-68756</v>
          </cell>
          <cell r="W36">
            <v>0</v>
          </cell>
          <cell r="X36">
            <v>0</v>
          </cell>
          <cell r="Z36">
            <v>446232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33</v>
          </cell>
          <cell r="D37" t="str">
            <v>Bowling Green Gas-</v>
          </cell>
          <cell r="V37">
            <v>0</v>
          </cell>
        </row>
        <row r="38">
          <cell r="A38">
            <v>34</v>
          </cell>
          <cell r="D38" t="str">
            <v>Missouri Power &amp; Light Company</v>
          </cell>
          <cell r="V38">
            <v>0</v>
          </cell>
        </row>
        <row r="39">
          <cell r="A39">
            <v>35</v>
          </cell>
          <cell r="D39" t="e">
            <v>#N/A</v>
          </cell>
          <cell r="V39">
            <v>0</v>
          </cell>
        </row>
        <row r="40">
          <cell r="A40">
            <v>36</v>
          </cell>
          <cell r="B40" t="e">
            <v>#N/A</v>
          </cell>
          <cell r="C40" t="e">
            <v>#N/A</v>
          </cell>
          <cell r="D40" t="str">
            <v>Wisconsin Gas Company, et al.</v>
          </cell>
          <cell r="E40">
            <v>0.20257</v>
          </cell>
          <cell r="G40">
            <v>190000</v>
          </cell>
          <cell r="H40">
            <v>-47091</v>
          </cell>
          <cell r="I40">
            <v>142909</v>
          </cell>
          <cell r="J40">
            <v>0.24784736842105262</v>
          </cell>
          <cell r="M40">
            <v>875000</v>
          </cell>
          <cell r="N40">
            <v>0</v>
          </cell>
          <cell r="O40">
            <v>0</v>
          </cell>
          <cell r="P40">
            <v>43000</v>
          </cell>
          <cell r="Q40">
            <v>0</v>
          </cell>
          <cell r="S40">
            <v>-70974</v>
          </cell>
          <cell r="T40">
            <v>0</v>
          </cell>
          <cell r="U40">
            <v>0</v>
          </cell>
          <cell r="V40">
            <v>-70974</v>
          </cell>
          <cell r="W40">
            <v>0</v>
          </cell>
          <cell r="X40">
            <v>0</v>
          </cell>
          <cell r="Z40">
            <v>804026</v>
          </cell>
          <cell r="AA40">
            <v>0</v>
          </cell>
          <cell r="AB40">
            <v>0</v>
          </cell>
          <cell r="AC40">
            <v>43000</v>
          </cell>
        </row>
        <row r="41">
          <cell r="A41">
            <v>37</v>
          </cell>
          <cell r="D41" t="e">
            <v>#N/A</v>
          </cell>
          <cell r="V41">
            <v>0</v>
          </cell>
        </row>
        <row r="42">
          <cell r="A42">
            <v>38</v>
          </cell>
          <cell r="B42" t="e">
            <v>#N/A</v>
          </cell>
          <cell r="C42" t="e">
            <v>#N/A</v>
          </cell>
          <cell r="D42" t="str">
            <v>Wisconsin Fuel &amp; Light Company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 t="str">
            <v>-</v>
          </cell>
          <cell r="M42">
            <v>264000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-12098</v>
          </cell>
          <cell r="T42">
            <v>0</v>
          </cell>
          <cell r="U42">
            <v>0</v>
          </cell>
          <cell r="V42">
            <v>-12098</v>
          </cell>
          <cell r="W42">
            <v>0</v>
          </cell>
          <cell r="X42">
            <v>0</v>
          </cell>
          <cell r="Z42">
            <v>251902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39</v>
          </cell>
          <cell r="B43" t="e">
            <v>#N/A</v>
          </cell>
          <cell r="C43" t="e">
            <v>#N/A</v>
          </cell>
          <cell r="D43" t="str">
            <v>Panhandle Eastern Corporation</v>
          </cell>
          <cell r="E43">
            <v>0.74184000000000005</v>
          </cell>
          <cell r="G43">
            <v>411319</v>
          </cell>
          <cell r="H43">
            <v>-102830</v>
          </cell>
          <cell r="I43">
            <v>308489</v>
          </cell>
          <cell r="J43">
            <v>0.25000060780075806</v>
          </cell>
          <cell r="M43">
            <v>1805000</v>
          </cell>
          <cell r="N43">
            <v>0</v>
          </cell>
          <cell r="O43">
            <v>0</v>
          </cell>
          <cell r="P43">
            <v>0</v>
          </cell>
          <cell r="Q43">
            <v>1000</v>
          </cell>
          <cell r="S43">
            <v>-5502</v>
          </cell>
          <cell r="T43">
            <v>0</v>
          </cell>
          <cell r="U43">
            <v>0</v>
          </cell>
          <cell r="V43">
            <v>-5502</v>
          </cell>
          <cell r="W43">
            <v>0</v>
          </cell>
          <cell r="X43">
            <v>0</v>
          </cell>
          <cell r="Z43">
            <v>1799498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40</v>
          </cell>
          <cell r="B44" t="e">
            <v>#N/A</v>
          </cell>
          <cell r="C44" t="e">
            <v>#N/A</v>
          </cell>
          <cell r="D44" t="str">
            <v>Long Island Lighting Company</v>
          </cell>
          <cell r="E44">
            <v>3.5146999999999999</v>
          </cell>
          <cell r="G44">
            <v>4501205</v>
          </cell>
          <cell r="H44">
            <v>-2720385</v>
          </cell>
          <cell r="I44">
            <v>1780820</v>
          </cell>
          <cell r="J44">
            <v>0.60436816363618184</v>
          </cell>
          <cell r="K44">
            <v>1500401.6666666667</v>
          </cell>
          <cell r="M44">
            <v>3642376</v>
          </cell>
          <cell r="N44">
            <v>0</v>
          </cell>
          <cell r="O44">
            <v>0</v>
          </cell>
          <cell r="P44">
            <v>178300</v>
          </cell>
          <cell r="Q44">
            <v>36000</v>
          </cell>
          <cell r="S44">
            <v>-404979</v>
          </cell>
          <cell r="T44">
            <v>0</v>
          </cell>
          <cell r="U44">
            <v>0</v>
          </cell>
          <cell r="V44">
            <v>-404979</v>
          </cell>
          <cell r="W44">
            <v>0</v>
          </cell>
          <cell r="X44">
            <v>0</v>
          </cell>
          <cell r="Z44">
            <v>3237397</v>
          </cell>
          <cell r="AA44">
            <v>0</v>
          </cell>
          <cell r="AB44">
            <v>0</v>
          </cell>
          <cell r="AC44">
            <v>178300</v>
          </cell>
        </row>
        <row r="45">
          <cell r="A45">
            <v>41</v>
          </cell>
          <cell r="D45" t="str">
            <v>Ohio Valley Gas Corporation, et al.</v>
          </cell>
          <cell r="V45">
            <v>0</v>
          </cell>
        </row>
        <row r="46">
          <cell r="A46">
            <v>42</v>
          </cell>
          <cell r="D46" t="e">
            <v>#N/A</v>
          </cell>
          <cell r="V46">
            <v>0</v>
          </cell>
        </row>
        <row r="47">
          <cell r="A47">
            <v>43</v>
          </cell>
          <cell r="D47" t="str">
            <v>V. C. Smith Management and Union Oil &amp; Gas Company</v>
          </cell>
          <cell r="V47">
            <v>0</v>
          </cell>
        </row>
        <row r="48">
          <cell r="A48">
            <v>44</v>
          </cell>
          <cell r="D48" t="str">
            <v>Houston Oil &amp; Gas Corporation</v>
          </cell>
          <cell r="V48">
            <v>0</v>
          </cell>
        </row>
        <row r="49">
          <cell r="A49">
            <v>45</v>
          </cell>
          <cell r="D49" t="e">
            <v>#N/A</v>
          </cell>
          <cell r="V49">
            <v>0</v>
          </cell>
        </row>
        <row r="50">
          <cell r="A50">
            <v>46</v>
          </cell>
          <cell r="D50" t="str">
            <v>Central Florida Gas-</v>
          </cell>
          <cell r="V50">
            <v>0</v>
          </cell>
        </row>
        <row r="51">
          <cell r="A51">
            <v>47</v>
          </cell>
          <cell r="D51" t="str">
            <v>Chesapeake Utilities, Inc.</v>
          </cell>
          <cell r="V51">
            <v>0</v>
          </cell>
        </row>
        <row r="52">
          <cell r="A52">
            <v>48</v>
          </cell>
          <cell r="D52" t="str">
            <v>North Attleboro Gas-</v>
          </cell>
          <cell r="V52">
            <v>0</v>
          </cell>
        </row>
        <row r="53">
          <cell r="A53">
            <v>49</v>
          </cell>
          <cell r="D53" t="str">
            <v>Missouri Edison Company</v>
          </cell>
          <cell r="V53">
            <v>0</v>
          </cell>
        </row>
        <row r="54">
          <cell r="A54">
            <v>50</v>
          </cell>
          <cell r="D54" t="e">
            <v>#N/A</v>
          </cell>
          <cell r="V54">
            <v>0</v>
          </cell>
        </row>
        <row r="55">
          <cell r="A55">
            <v>51</v>
          </cell>
          <cell r="D55" t="e">
            <v>#N/A</v>
          </cell>
          <cell r="V55">
            <v>0</v>
          </cell>
        </row>
        <row r="56">
          <cell r="A56">
            <v>52</v>
          </cell>
          <cell r="B56" t="e">
            <v>#N/A</v>
          </cell>
          <cell r="C56" t="e">
            <v>#N/A</v>
          </cell>
          <cell r="D56" t="str">
            <v>City of Norwich, Department of Public Utilities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-</v>
          </cell>
          <cell r="M56">
            <v>135000</v>
          </cell>
          <cell r="N56">
            <v>0</v>
          </cell>
          <cell r="O56">
            <v>0</v>
          </cell>
          <cell r="P56">
            <v>28700</v>
          </cell>
          <cell r="Q56">
            <v>0</v>
          </cell>
          <cell r="S56">
            <v>-11168</v>
          </cell>
          <cell r="T56">
            <v>0</v>
          </cell>
          <cell r="U56">
            <v>0</v>
          </cell>
          <cell r="V56">
            <v>-11168</v>
          </cell>
          <cell r="W56">
            <v>0</v>
          </cell>
          <cell r="X56">
            <v>0</v>
          </cell>
          <cell r="Z56">
            <v>123832</v>
          </cell>
          <cell r="AA56">
            <v>0</v>
          </cell>
          <cell r="AB56">
            <v>0</v>
          </cell>
          <cell r="AC56">
            <v>28700</v>
          </cell>
        </row>
        <row r="57">
          <cell r="A57">
            <v>53</v>
          </cell>
          <cell r="D57" t="e">
            <v>#N/A</v>
          </cell>
          <cell r="V57">
            <v>0</v>
          </cell>
        </row>
        <row r="58">
          <cell r="A58">
            <v>54</v>
          </cell>
          <cell r="D58" t="str">
            <v>Missouri Utilities Company</v>
          </cell>
          <cell r="V58">
            <v>0</v>
          </cell>
        </row>
        <row r="59">
          <cell r="A59">
            <v>55</v>
          </cell>
          <cell r="B59" t="e">
            <v>#N/A</v>
          </cell>
          <cell r="C59" t="e">
            <v>#N/A</v>
          </cell>
          <cell r="D59" t="str">
            <v>Indiana Energy, Inc.</v>
          </cell>
          <cell r="E59">
            <v>0.21845000000000001</v>
          </cell>
          <cell r="G59">
            <v>164615</v>
          </cell>
          <cell r="H59">
            <v>-52817</v>
          </cell>
          <cell r="I59">
            <v>111798</v>
          </cell>
          <cell r="J59">
            <v>0.32085168423290711</v>
          </cell>
          <cell r="M59">
            <v>930000</v>
          </cell>
          <cell r="N59">
            <v>0</v>
          </cell>
          <cell r="O59">
            <v>0</v>
          </cell>
          <cell r="P59">
            <v>0</v>
          </cell>
          <cell r="Q59">
            <v>25000</v>
          </cell>
          <cell r="S59">
            <v>-95676</v>
          </cell>
          <cell r="T59">
            <v>0</v>
          </cell>
          <cell r="U59">
            <v>0</v>
          </cell>
          <cell r="V59">
            <v>-95676</v>
          </cell>
          <cell r="W59">
            <v>0</v>
          </cell>
          <cell r="X59">
            <v>0</v>
          </cell>
          <cell r="Z59">
            <v>834324</v>
          </cell>
          <cell r="AA59">
            <v>0</v>
          </cell>
          <cell r="AB59">
            <v>0</v>
          </cell>
          <cell r="AC59">
            <v>0</v>
          </cell>
        </row>
        <row r="60">
          <cell r="A60">
            <v>56</v>
          </cell>
          <cell r="D60" t="str">
            <v>California Liquid Gas Corporation</v>
          </cell>
          <cell r="V60">
            <v>0</v>
          </cell>
        </row>
        <row r="61">
          <cell r="A61">
            <v>57</v>
          </cell>
          <cell r="B61" t="e">
            <v>#N/A</v>
          </cell>
          <cell r="C61" t="e">
            <v>#N/A</v>
          </cell>
          <cell r="D61" t="str">
            <v>Southwest Gas Corporation</v>
          </cell>
          <cell r="E61">
            <v>0.98443000000000003</v>
          </cell>
          <cell r="G61">
            <v>617466</v>
          </cell>
          <cell r="H61">
            <v>-232466</v>
          </cell>
          <cell r="I61">
            <v>385000</v>
          </cell>
          <cell r="J61">
            <v>0.37648388737193628</v>
          </cell>
          <cell r="M61">
            <v>1469990</v>
          </cell>
          <cell r="N61">
            <v>0</v>
          </cell>
          <cell r="O61">
            <v>0</v>
          </cell>
          <cell r="P61">
            <v>35891</v>
          </cell>
          <cell r="Q61">
            <v>23000</v>
          </cell>
          <cell r="S61">
            <v>-113609</v>
          </cell>
          <cell r="T61">
            <v>0</v>
          </cell>
          <cell r="U61">
            <v>0</v>
          </cell>
          <cell r="V61">
            <v>-113609</v>
          </cell>
          <cell r="W61">
            <v>0</v>
          </cell>
          <cell r="X61">
            <v>0</v>
          </cell>
          <cell r="Z61">
            <v>1356381</v>
          </cell>
          <cell r="AA61">
            <v>0</v>
          </cell>
          <cell r="AB61">
            <v>0</v>
          </cell>
          <cell r="AC61">
            <v>35891</v>
          </cell>
        </row>
        <row r="62">
          <cell r="A62">
            <v>58</v>
          </cell>
          <cell r="D62" t="str">
            <v>Hobbs Gas-</v>
          </cell>
          <cell r="V62">
            <v>0</v>
          </cell>
        </row>
        <row r="63">
          <cell r="A63">
            <v>59</v>
          </cell>
          <cell r="D63" t="e">
            <v>#N/A</v>
          </cell>
          <cell r="V63">
            <v>0</v>
          </cell>
        </row>
        <row r="64">
          <cell r="A64">
            <v>60</v>
          </cell>
          <cell r="D64" t="str">
            <v>Llano, Inc.-</v>
          </cell>
          <cell r="V64">
            <v>0</v>
          </cell>
        </row>
        <row r="65">
          <cell r="A65">
            <v>61</v>
          </cell>
          <cell r="B65" t="e">
            <v>#N/A</v>
          </cell>
          <cell r="C65" t="e">
            <v>#N/A</v>
          </cell>
          <cell r="D65" t="str">
            <v>NICOR Inc.</v>
          </cell>
          <cell r="E65">
            <v>0.58682999999999996</v>
          </cell>
          <cell r="G65">
            <v>350000</v>
          </cell>
          <cell r="H65">
            <v>-145418</v>
          </cell>
          <cell r="I65">
            <v>204582</v>
          </cell>
          <cell r="J65">
            <v>0.41548000000000002</v>
          </cell>
          <cell r="M65">
            <v>1918000</v>
          </cell>
          <cell r="N65">
            <v>0</v>
          </cell>
          <cell r="O65">
            <v>0</v>
          </cell>
          <cell r="P65">
            <v>162000</v>
          </cell>
          <cell r="Q65">
            <v>27500</v>
          </cell>
          <cell r="S65">
            <v>-312770</v>
          </cell>
          <cell r="T65">
            <v>0</v>
          </cell>
          <cell r="U65">
            <v>0</v>
          </cell>
          <cell r="V65">
            <v>-312770</v>
          </cell>
          <cell r="W65">
            <v>0</v>
          </cell>
          <cell r="X65">
            <v>0</v>
          </cell>
          <cell r="Z65">
            <v>1605230</v>
          </cell>
          <cell r="AA65">
            <v>0</v>
          </cell>
          <cell r="AB65">
            <v>0</v>
          </cell>
          <cell r="AC65">
            <v>162000</v>
          </cell>
        </row>
        <row r="66">
          <cell r="A66">
            <v>62</v>
          </cell>
          <cell r="D66" t="str">
            <v>Midwest Natural Gas-</v>
          </cell>
          <cell r="V66">
            <v>0</v>
          </cell>
        </row>
        <row r="67">
          <cell r="A67">
            <v>63</v>
          </cell>
          <cell r="D67" t="e">
            <v>#N/A</v>
          </cell>
          <cell r="V67">
            <v>0</v>
          </cell>
        </row>
        <row r="68">
          <cell r="A68">
            <v>64</v>
          </cell>
          <cell r="D68" t="str">
            <v>Mid Louisiana Gas-</v>
          </cell>
          <cell r="V68">
            <v>0</v>
          </cell>
        </row>
        <row r="69">
          <cell r="A69">
            <v>65</v>
          </cell>
          <cell r="D69" t="str">
            <v>Lake Apopka Natural-</v>
          </cell>
          <cell r="V69">
            <v>0</v>
          </cell>
        </row>
        <row r="70">
          <cell r="A70">
            <v>66</v>
          </cell>
          <cell r="D70" t="str">
            <v>Cameron Gas-</v>
          </cell>
          <cell r="V70">
            <v>0</v>
          </cell>
        </row>
        <row r="71">
          <cell r="A71">
            <v>67</v>
          </cell>
          <cell r="B71" t="e">
            <v>#N/A</v>
          </cell>
          <cell r="C71" t="e">
            <v>#N/A</v>
          </cell>
          <cell r="D71" t="str">
            <v>City of Springfield, Missouri,</v>
          </cell>
          <cell r="E71">
            <v>2.8899999999999999E-2</v>
          </cell>
          <cell r="G71">
            <v>43283</v>
          </cell>
          <cell r="H71">
            <v>-4374</v>
          </cell>
          <cell r="I71">
            <v>38909</v>
          </cell>
          <cell r="J71">
            <v>0.1010558417854585</v>
          </cell>
          <cell r="M71">
            <v>316200</v>
          </cell>
          <cell r="N71">
            <v>0</v>
          </cell>
          <cell r="O71">
            <v>0</v>
          </cell>
          <cell r="P71">
            <v>0</v>
          </cell>
          <cell r="Q71">
            <v>10500</v>
          </cell>
          <cell r="S71">
            <v>-42708</v>
          </cell>
          <cell r="T71">
            <v>0</v>
          </cell>
          <cell r="U71">
            <v>0</v>
          </cell>
          <cell r="V71">
            <v>-42708</v>
          </cell>
          <cell r="W71">
            <v>0</v>
          </cell>
          <cell r="X71">
            <v>0</v>
          </cell>
          <cell r="Z71">
            <v>273492</v>
          </cell>
          <cell r="AA71">
            <v>0</v>
          </cell>
          <cell r="AB71">
            <v>0</v>
          </cell>
          <cell r="AC71">
            <v>0</v>
          </cell>
        </row>
        <row r="72">
          <cell r="A72">
            <v>68</v>
          </cell>
          <cell r="D72" t="e">
            <v>#N/A</v>
          </cell>
          <cell r="V72">
            <v>0</v>
          </cell>
        </row>
        <row r="73">
          <cell r="A73">
            <v>69</v>
          </cell>
          <cell r="D73" t="str">
            <v>The Detroit Edison Company</v>
          </cell>
          <cell r="V73">
            <v>0</v>
          </cell>
        </row>
        <row r="74">
          <cell r="A74">
            <v>70</v>
          </cell>
          <cell r="B74" t="e">
            <v>#N/A</v>
          </cell>
          <cell r="C74" t="e">
            <v>#N/A</v>
          </cell>
          <cell r="D74" t="str">
            <v>Cascade Natural Gas Corporation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 t="str">
            <v>-</v>
          </cell>
          <cell r="M74">
            <v>281100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-30757</v>
          </cell>
          <cell r="T74">
            <v>0</v>
          </cell>
          <cell r="U74">
            <v>0</v>
          </cell>
          <cell r="V74">
            <v>-30757</v>
          </cell>
          <cell r="W74">
            <v>0</v>
          </cell>
          <cell r="X74">
            <v>0</v>
          </cell>
          <cell r="Z74">
            <v>250343</v>
          </cell>
          <cell r="AA74">
            <v>0</v>
          </cell>
          <cell r="AB74">
            <v>0</v>
          </cell>
          <cell r="AC74">
            <v>0</v>
          </cell>
        </row>
        <row r="75">
          <cell r="A75">
            <v>71</v>
          </cell>
          <cell r="D75" t="e">
            <v>#N/A</v>
          </cell>
          <cell r="V75">
            <v>0</v>
          </cell>
        </row>
        <row r="76">
          <cell r="A76">
            <v>72</v>
          </cell>
          <cell r="B76" t="e">
            <v>#N/A</v>
          </cell>
          <cell r="C76" t="e">
            <v>#N/A</v>
          </cell>
          <cell r="D76" t="str">
            <v>Washington Gas Light Company</v>
          </cell>
          <cell r="E76">
            <v>0.12903000000000001</v>
          </cell>
          <cell r="G76">
            <v>271809</v>
          </cell>
          <cell r="H76">
            <v>-67952</v>
          </cell>
          <cell r="I76">
            <v>203857</v>
          </cell>
          <cell r="J76">
            <v>0.24999908023648959</v>
          </cell>
          <cell r="K76">
            <v>90603</v>
          </cell>
          <cell r="M76">
            <v>1026159</v>
          </cell>
          <cell r="N76">
            <v>0</v>
          </cell>
          <cell r="O76">
            <v>0</v>
          </cell>
          <cell r="P76">
            <v>98500</v>
          </cell>
          <cell r="Q76">
            <v>0</v>
          </cell>
          <cell r="S76">
            <v>-73048</v>
          </cell>
          <cell r="T76">
            <v>0</v>
          </cell>
          <cell r="U76">
            <v>0</v>
          </cell>
          <cell r="V76">
            <v>-73048</v>
          </cell>
          <cell r="W76">
            <v>0</v>
          </cell>
          <cell r="X76">
            <v>0</v>
          </cell>
          <cell r="Z76">
            <v>953111</v>
          </cell>
          <cell r="AA76">
            <v>0</v>
          </cell>
          <cell r="AB76">
            <v>0</v>
          </cell>
          <cell r="AC76">
            <v>98500</v>
          </cell>
        </row>
        <row r="77">
          <cell r="A77">
            <v>73</v>
          </cell>
          <cell r="B77" t="e">
            <v>#N/A</v>
          </cell>
          <cell r="C77" t="e">
            <v>#N/A</v>
          </cell>
          <cell r="D77" t="str">
            <v>NorAm Energy Corp.</v>
          </cell>
          <cell r="E77">
            <v>1.49631</v>
          </cell>
          <cell r="G77">
            <v>819404</v>
          </cell>
          <cell r="H77">
            <v>-371407</v>
          </cell>
          <cell r="I77">
            <v>447997</v>
          </cell>
          <cell r="J77">
            <v>0.45326481198529661</v>
          </cell>
          <cell r="M77">
            <v>7487130</v>
          </cell>
          <cell r="N77">
            <v>0</v>
          </cell>
          <cell r="O77">
            <v>0</v>
          </cell>
          <cell r="P77">
            <v>293700</v>
          </cell>
          <cell r="Q77">
            <v>49100</v>
          </cell>
          <cell r="S77">
            <v>-1067130</v>
          </cell>
          <cell r="T77">
            <v>0</v>
          </cell>
          <cell r="U77">
            <v>0</v>
          </cell>
          <cell r="V77">
            <v>-1067130</v>
          </cell>
          <cell r="W77">
            <v>0</v>
          </cell>
          <cell r="X77">
            <v>0</v>
          </cell>
          <cell r="Z77">
            <v>6420000</v>
          </cell>
          <cell r="AA77">
            <v>0</v>
          </cell>
          <cell r="AB77">
            <v>0</v>
          </cell>
          <cell r="AC77">
            <v>293700</v>
          </cell>
        </row>
        <row r="78">
          <cell r="A78">
            <v>74</v>
          </cell>
          <cell r="D78" t="e">
            <v>#N/A</v>
          </cell>
          <cell r="V78">
            <v>0</v>
          </cell>
        </row>
        <row r="79">
          <cell r="A79">
            <v>75</v>
          </cell>
          <cell r="D79" t="str">
            <v>Pacific Resources, Inc.</v>
          </cell>
          <cell r="V79">
            <v>0</v>
          </cell>
        </row>
        <row r="80">
          <cell r="A80">
            <v>76</v>
          </cell>
          <cell r="D80" t="e">
            <v>#N/A</v>
          </cell>
          <cell r="V80">
            <v>0</v>
          </cell>
        </row>
        <row r="81">
          <cell r="A81">
            <v>77</v>
          </cell>
          <cell r="B81" t="e">
            <v>#N/A</v>
          </cell>
          <cell r="C81" t="e">
            <v>#N/A</v>
          </cell>
          <cell r="D81" t="str">
            <v>Seagull Energy Corporation</v>
          </cell>
          <cell r="E81">
            <v>0.23537</v>
          </cell>
          <cell r="G81">
            <v>280000</v>
          </cell>
          <cell r="H81">
            <v>-53034</v>
          </cell>
          <cell r="I81">
            <v>226966</v>
          </cell>
          <cell r="J81">
            <v>0.18940714285714286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A82">
            <v>78</v>
          </cell>
          <cell r="D82" t="str">
            <v>Michigan Energy Resources, Inc.</v>
          </cell>
          <cell r="V82">
            <v>0</v>
          </cell>
        </row>
        <row r="83">
          <cell r="A83">
            <v>79</v>
          </cell>
          <cell r="B83" t="e">
            <v>#N/A</v>
          </cell>
          <cell r="C83" t="e">
            <v>#N/A</v>
          </cell>
          <cell r="D83" t="str">
            <v>Enron Corp.</v>
          </cell>
          <cell r="E83">
            <v>0.47202</v>
          </cell>
          <cell r="G83">
            <v>594263</v>
          </cell>
          <cell r="H83">
            <v>-104079</v>
          </cell>
          <cell r="I83">
            <v>490184</v>
          </cell>
          <cell r="J83">
            <v>0.17513962673092554</v>
          </cell>
          <cell r="M83">
            <v>1683084</v>
          </cell>
          <cell r="N83">
            <v>0</v>
          </cell>
          <cell r="O83">
            <v>0</v>
          </cell>
          <cell r="P83">
            <v>0</v>
          </cell>
          <cell r="Q83">
            <v>80000</v>
          </cell>
          <cell r="S83">
            <v>-8084</v>
          </cell>
          <cell r="T83">
            <v>0</v>
          </cell>
          <cell r="U83">
            <v>0</v>
          </cell>
          <cell r="V83">
            <v>-8084</v>
          </cell>
          <cell r="W83">
            <v>0</v>
          </cell>
          <cell r="X83">
            <v>0</v>
          </cell>
          <cell r="Z83">
            <v>1675000</v>
          </cell>
          <cell r="AA83">
            <v>0</v>
          </cell>
          <cell r="AB83">
            <v>0</v>
          </cell>
          <cell r="AC83">
            <v>0</v>
          </cell>
        </row>
        <row r="84">
          <cell r="A84">
            <v>80</v>
          </cell>
          <cell r="D84" t="str">
            <v>Northern Utilities-</v>
          </cell>
          <cell r="V84">
            <v>0</v>
          </cell>
        </row>
        <row r="85">
          <cell r="A85">
            <v>81</v>
          </cell>
          <cell r="D85" t="str">
            <v>Sekco Gas</v>
          </cell>
          <cell r="V85">
            <v>0</v>
          </cell>
        </row>
        <row r="86">
          <cell r="A86">
            <v>82</v>
          </cell>
          <cell r="D86" t="str">
            <v>Lykes Energy, Inc.</v>
          </cell>
          <cell r="V86">
            <v>0</v>
          </cell>
        </row>
        <row r="87">
          <cell r="A87">
            <v>83</v>
          </cell>
          <cell r="D87" t="str">
            <v>Moran Corporation</v>
          </cell>
          <cell r="V87">
            <v>0</v>
          </cell>
        </row>
        <row r="88">
          <cell r="A88">
            <v>84</v>
          </cell>
          <cell r="B88" t="e">
            <v>#N/A</v>
          </cell>
          <cell r="C88" t="e">
            <v>#N/A</v>
          </cell>
          <cell r="D88" t="str">
            <v>Valley Resources, Inc.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J88" t="str">
            <v>-</v>
          </cell>
          <cell r="M88">
            <v>264300</v>
          </cell>
          <cell r="N88">
            <v>0</v>
          </cell>
          <cell r="O88">
            <v>0</v>
          </cell>
          <cell r="P88">
            <v>0</v>
          </cell>
          <cell r="Q88">
            <v>13800</v>
          </cell>
          <cell r="S88">
            <v>-10866</v>
          </cell>
          <cell r="T88">
            <v>0</v>
          </cell>
          <cell r="U88">
            <v>0</v>
          </cell>
          <cell r="V88">
            <v>-10866</v>
          </cell>
          <cell r="W88">
            <v>0</v>
          </cell>
          <cell r="X88">
            <v>0</v>
          </cell>
          <cell r="Z88">
            <v>253434</v>
          </cell>
          <cell r="AA88">
            <v>0</v>
          </cell>
          <cell r="AB88">
            <v>0</v>
          </cell>
          <cell r="AC88">
            <v>0</v>
          </cell>
        </row>
        <row r="89">
          <cell r="A89">
            <v>85</v>
          </cell>
          <cell r="D89" t="str">
            <v>Great Plains Natural Gas-</v>
          </cell>
          <cell r="V89">
            <v>0</v>
          </cell>
        </row>
        <row r="90">
          <cell r="A90">
            <v>86</v>
          </cell>
          <cell r="B90" t="e">
            <v>#N/A</v>
          </cell>
          <cell r="C90" t="e">
            <v>#N/A</v>
          </cell>
          <cell r="D90" t="str">
            <v>Bay State Gas Company</v>
          </cell>
          <cell r="E90">
            <v>0.12852</v>
          </cell>
          <cell r="G90">
            <v>90000</v>
          </cell>
          <cell r="H90">
            <v>-26982</v>
          </cell>
          <cell r="I90">
            <v>63018</v>
          </cell>
          <cell r="J90">
            <v>0.29980000000000001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91">
            <v>87</v>
          </cell>
          <cell r="D91" t="str">
            <v>Miller Gas-</v>
          </cell>
          <cell r="V91">
            <v>0</v>
          </cell>
        </row>
        <row r="92">
          <cell r="A92">
            <v>88</v>
          </cell>
          <cell r="D92" t="str">
            <v>Kane Gas Light &amp; Heat-</v>
          </cell>
          <cell r="V92">
            <v>0</v>
          </cell>
        </row>
        <row r="93">
          <cell r="A93">
            <v>89</v>
          </cell>
          <cell r="B93" t="e">
            <v>#N/A</v>
          </cell>
          <cell r="C93" t="e">
            <v>#N/A</v>
          </cell>
          <cell r="D93" t="str">
            <v>Arkansas Oklahoma Gas Corporation</v>
          </cell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 t="str">
            <v>-</v>
          </cell>
          <cell r="M93">
            <v>232200</v>
          </cell>
          <cell r="N93">
            <v>0</v>
          </cell>
          <cell r="O93">
            <v>0</v>
          </cell>
          <cell r="P93">
            <v>25000</v>
          </cell>
          <cell r="Q93">
            <v>0</v>
          </cell>
          <cell r="S93">
            <v>-15027</v>
          </cell>
          <cell r="T93">
            <v>0</v>
          </cell>
          <cell r="U93">
            <v>0</v>
          </cell>
          <cell r="V93">
            <v>-15027</v>
          </cell>
          <cell r="W93">
            <v>0</v>
          </cell>
          <cell r="X93">
            <v>0</v>
          </cell>
          <cell r="Z93">
            <v>217173</v>
          </cell>
          <cell r="AA93">
            <v>0</v>
          </cell>
          <cell r="AB93">
            <v>0</v>
          </cell>
          <cell r="AC93">
            <v>25000</v>
          </cell>
        </row>
        <row r="94">
          <cell r="A94">
            <v>90</v>
          </cell>
          <cell r="B94" t="e">
            <v>#N/A</v>
          </cell>
          <cell r="C94" t="e">
            <v>#N/A</v>
          </cell>
          <cell r="D94" t="str">
            <v>Lancaster Municipal Gas Company</v>
          </cell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 t="str">
            <v>-</v>
          </cell>
          <cell r="M94">
            <v>28100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-1005</v>
          </cell>
          <cell r="T94">
            <v>0</v>
          </cell>
          <cell r="U94">
            <v>0</v>
          </cell>
          <cell r="V94">
            <v>-1005</v>
          </cell>
          <cell r="W94">
            <v>0</v>
          </cell>
          <cell r="X94">
            <v>0</v>
          </cell>
          <cell r="Z94">
            <v>27095</v>
          </cell>
          <cell r="AA94">
            <v>0</v>
          </cell>
          <cell r="AB94">
            <v>0</v>
          </cell>
          <cell r="AC94">
            <v>0</v>
          </cell>
        </row>
        <row r="95">
          <cell r="A95">
            <v>91</v>
          </cell>
          <cell r="D95" t="str">
            <v>Polaris Corporation-</v>
          </cell>
          <cell r="V95">
            <v>0</v>
          </cell>
        </row>
        <row r="96">
          <cell r="A96">
            <v>92</v>
          </cell>
          <cell r="D96" t="str">
            <v>Monarch Gas-</v>
          </cell>
          <cell r="V96">
            <v>0</v>
          </cell>
        </row>
        <row r="97">
          <cell r="A97">
            <v>93</v>
          </cell>
          <cell r="D97" t="str">
            <v>MUNY Natural Gas-</v>
          </cell>
          <cell r="V97">
            <v>0</v>
          </cell>
        </row>
        <row r="98">
          <cell r="A98">
            <v>94</v>
          </cell>
          <cell r="B98" t="e">
            <v>#N/A</v>
          </cell>
          <cell r="C98" t="e">
            <v>#N/A</v>
          </cell>
          <cell r="D98" t="str">
            <v>City of Richmond-Department of Public Utilities</v>
          </cell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 t="str">
            <v>-</v>
          </cell>
          <cell r="M98">
            <v>617166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-34507</v>
          </cell>
          <cell r="T98">
            <v>0</v>
          </cell>
          <cell r="U98">
            <v>0</v>
          </cell>
          <cell r="V98">
            <v>-34507</v>
          </cell>
          <cell r="W98">
            <v>0</v>
          </cell>
          <cell r="X98">
            <v>0</v>
          </cell>
          <cell r="Z98">
            <v>582659</v>
          </cell>
          <cell r="AA98">
            <v>0</v>
          </cell>
          <cell r="AB98">
            <v>0</v>
          </cell>
          <cell r="AC98">
            <v>0</v>
          </cell>
        </row>
        <row r="99">
          <cell r="A99">
            <v>95</v>
          </cell>
          <cell r="B99" t="e">
            <v>#N/A</v>
          </cell>
          <cell r="C99" t="e">
            <v>#N/A</v>
          </cell>
          <cell r="D99" t="str">
            <v>Sacramento Municipal Utility District</v>
          </cell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 t="str">
            <v>-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10000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</row>
        <row r="100">
          <cell r="A100">
            <v>96</v>
          </cell>
          <cell r="B100" t="e">
            <v>#N/A</v>
          </cell>
          <cell r="C100" t="e">
            <v>#N/A</v>
          </cell>
          <cell r="D100" t="str">
            <v>PECO Energy Company</v>
          </cell>
          <cell r="E100">
            <v>4.4083699999999997</v>
          </cell>
          <cell r="G100">
            <v>1767603</v>
          </cell>
          <cell r="H100">
            <v>-1140781</v>
          </cell>
          <cell r="I100">
            <v>626822</v>
          </cell>
          <cell r="J100">
            <v>0.64538304132771895</v>
          </cell>
          <cell r="K100">
            <v>900000</v>
          </cell>
          <cell r="M100">
            <v>3202470</v>
          </cell>
          <cell r="N100">
            <v>0</v>
          </cell>
          <cell r="O100">
            <v>0</v>
          </cell>
          <cell r="P100">
            <v>68800</v>
          </cell>
          <cell r="Q100">
            <v>40000</v>
          </cell>
          <cell r="S100">
            <v>-476970</v>
          </cell>
          <cell r="T100">
            <v>0</v>
          </cell>
          <cell r="U100">
            <v>0</v>
          </cell>
          <cell r="V100">
            <v>-476970</v>
          </cell>
          <cell r="W100">
            <v>0</v>
          </cell>
          <cell r="X100">
            <v>0</v>
          </cell>
          <cell r="Z100">
            <v>2725500</v>
          </cell>
          <cell r="AA100">
            <v>0</v>
          </cell>
          <cell r="AB100">
            <v>0</v>
          </cell>
          <cell r="AC100">
            <v>68800</v>
          </cell>
        </row>
        <row r="101">
          <cell r="A101">
            <v>97</v>
          </cell>
          <cell r="D101" t="str">
            <v>Wakefield, Town of-</v>
          </cell>
          <cell r="V101">
            <v>0</v>
          </cell>
        </row>
        <row r="102">
          <cell r="A102">
            <v>98</v>
          </cell>
          <cell r="D102" t="e">
            <v>#N/A</v>
          </cell>
          <cell r="V102">
            <v>0</v>
          </cell>
        </row>
        <row r="103">
          <cell r="A103">
            <v>99</v>
          </cell>
          <cell r="D103" t="str">
            <v>Willcox, Arizona-</v>
          </cell>
          <cell r="V103">
            <v>0</v>
          </cell>
        </row>
        <row r="104">
          <cell r="A104">
            <v>100</v>
          </cell>
          <cell r="B104" t="e">
            <v>#N/A</v>
          </cell>
          <cell r="C104" t="e">
            <v>#N/A</v>
          </cell>
          <cell r="D104" t="str">
            <v>Middle Tennessee Natural Gas Utility District</v>
          </cell>
          <cell r="E104">
            <v>5.1520000000000003E-2</v>
          </cell>
          <cell r="G104">
            <v>40400</v>
          </cell>
          <cell r="H104">
            <v>-10100</v>
          </cell>
          <cell r="I104">
            <v>30300</v>
          </cell>
          <cell r="J104">
            <v>0.25</v>
          </cell>
          <cell r="M104">
            <v>63332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-4591</v>
          </cell>
          <cell r="T104">
            <v>0</v>
          </cell>
          <cell r="U104">
            <v>0</v>
          </cell>
          <cell r="V104">
            <v>-4591</v>
          </cell>
          <cell r="W104">
            <v>0</v>
          </cell>
          <cell r="X104">
            <v>0</v>
          </cell>
          <cell r="Z104">
            <v>58741</v>
          </cell>
          <cell r="AA104">
            <v>0</v>
          </cell>
          <cell r="AB104">
            <v>0</v>
          </cell>
          <cell r="AC104">
            <v>0</v>
          </cell>
        </row>
        <row r="105">
          <cell r="A105">
            <v>101</v>
          </cell>
          <cell r="B105" t="e">
            <v>#N/A</v>
          </cell>
          <cell r="C105" t="e">
            <v>#N/A</v>
          </cell>
          <cell r="D105" t="str">
            <v>Philadelphia Gas Works</v>
          </cell>
          <cell r="E105">
            <v>0</v>
          </cell>
          <cell r="G105">
            <v>0</v>
          </cell>
          <cell r="H105">
            <v>0</v>
          </cell>
          <cell r="I105">
            <v>0</v>
          </cell>
          <cell r="J105" t="str">
            <v>-</v>
          </cell>
          <cell r="M105">
            <v>934700</v>
          </cell>
          <cell r="N105">
            <v>0</v>
          </cell>
          <cell r="O105">
            <v>0</v>
          </cell>
          <cell r="P105">
            <v>84400</v>
          </cell>
          <cell r="Q105">
            <v>6700</v>
          </cell>
          <cell r="S105">
            <v>-61879</v>
          </cell>
          <cell r="T105">
            <v>0</v>
          </cell>
          <cell r="U105">
            <v>0</v>
          </cell>
          <cell r="V105">
            <v>-61879</v>
          </cell>
          <cell r="W105">
            <v>0</v>
          </cell>
          <cell r="X105">
            <v>0</v>
          </cell>
          <cell r="Z105">
            <v>872821</v>
          </cell>
          <cell r="AA105">
            <v>0</v>
          </cell>
          <cell r="AB105">
            <v>0</v>
          </cell>
          <cell r="AC105">
            <v>84400</v>
          </cell>
        </row>
        <row r="106">
          <cell r="A106">
            <v>102</v>
          </cell>
          <cell r="B106" t="e">
            <v>#N/A</v>
          </cell>
          <cell r="C106" t="e">
            <v>#N/A</v>
          </cell>
          <cell r="D106" t="str">
            <v>Ohio Gas Company</v>
          </cell>
          <cell r="E106">
            <v>0</v>
          </cell>
          <cell r="G106">
            <v>0</v>
          </cell>
          <cell r="H106">
            <v>0</v>
          </cell>
          <cell r="I106">
            <v>0</v>
          </cell>
          <cell r="J106" t="str">
            <v>-</v>
          </cell>
          <cell r="M106">
            <v>143833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-13789</v>
          </cell>
          <cell r="T106">
            <v>0</v>
          </cell>
          <cell r="U106">
            <v>0</v>
          </cell>
          <cell r="V106">
            <v>-13789</v>
          </cell>
          <cell r="W106">
            <v>0</v>
          </cell>
          <cell r="X106">
            <v>0</v>
          </cell>
          <cell r="Z106">
            <v>130044</v>
          </cell>
          <cell r="AA106">
            <v>0</v>
          </cell>
          <cell r="AB106">
            <v>0</v>
          </cell>
          <cell r="AC106">
            <v>0</v>
          </cell>
        </row>
        <row r="107">
          <cell r="A107">
            <v>103</v>
          </cell>
          <cell r="D107" t="str">
            <v>Tri-City Gas-</v>
          </cell>
          <cell r="V107">
            <v>0</v>
          </cell>
        </row>
        <row r="108">
          <cell r="A108">
            <v>104</v>
          </cell>
          <cell r="B108" t="e">
            <v>#N/A</v>
          </cell>
          <cell r="C108" t="e">
            <v>#N/A</v>
          </cell>
          <cell r="D108" t="str">
            <v>T. W. Phillips Gas &amp; Oil Company and TWP INC.</v>
          </cell>
          <cell r="E108">
            <v>0</v>
          </cell>
          <cell r="G108">
            <v>0</v>
          </cell>
          <cell r="H108">
            <v>0</v>
          </cell>
          <cell r="I108">
            <v>0</v>
          </cell>
          <cell r="J108" t="str">
            <v>-</v>
          </cell>
          <cell r="M108">
            <v>248200</v>
          </cell>
          <cell r="N108">
            <v>0</v>
          </cell>
          <cell r="O108">
            <v>0</v>
          </cell>
          <cell r="P108">
            <v>34000</v>
          </cell>
          <cell r="Q108">
            <v>0</v>
          </cell>
          <cell r="S108">
            <v>-21864</v>
          </cell>
          <cell r="T108">
            <v>0</v>
          </cell>
          <cell r="U108">
            <v>0</v>
          </cell>
          <cell r="V108">
            <v>-21864</v>
          </cell>
          <cell r="W108">
            <v>0</v>
          </cell>
          <cell r="X108">
            <v>0</v>
          </cell>
          <cell r="Z108">
            <v>226336</v>
          </cell>
          <cell r="AA108">
            <v>0</v>
          </cell>
          <cell r="AB108">
            <v>0</v>
          </cell>
          <cell r="AC108">
            <v>34000</v>
          </cell>
        </row>
        <row r="109">
          <cell r="A109">
            <v>105</v>
          </cell>
          <cell r="D109" t="str">
            <v>West Tennessee Public Utilities-</v>
          </cell>
          <cell r="V109">
            <v>0</v>
          </cell>
        </row>
        <row r="110">
          <cell r="A110">
            <v>106</v>
          </cell>
          <cell r="D110" t="str">
            <v>Powell Clinch Utility-</v>
          </cell>
          <cell r="V110">
            <v>0</v>
          </cell>
        </row>
        <row r="111">
          <cell r="A111">
            <v>107</v>
          </cell>
          <cell r="B111" t="e">
            <v>#N/A</v>
          </cell>
          <cell r="C111" t="e">
            <v>#N/A</v>
          </cell>
          <cell r="D111" t="str">
            <v>New England Electric System</v>
          </cell>
          <cell r="E111">
            <v>2.5569999999999999E-2</v>
          </cell>
          <cell r="G111">
            <v>115000</v>
          </cell>
          <cell r="H111">
            <v>-1014</v>
          </cell>
          <cell r="I111">
            <v>113986</v>
          </cell>
          <cell r="J111">
            <v>8.8173913043478255E-3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25000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</row>
        <row r="112">
          <cell r="A112">
            <v>108</v>
          </cell>
          <cell r="D112" t="str">
            <v>Portland (Oregon)-</v>
          </cell>
          <cell r="V112">
            <v>0</v>
          </cell>
        </row>
        <row r="113">
          <cell r="A113">
            <v>109</v>
          </cell>
          <cell r="D113" t="str">
            <v>Gas Utilities Co.-</v>
          </cell>
          <cell r="V113">
            <v>0</v>
          </cell>
        </row>
        <row r="114">
          <cell r="A114">
            <v>110</v>
          </cell>
          <cell r="D114" t="str">
            <v>North Alabama Gas District-</v>
          </cell>
          <cell r="V114">
            <v>0</v>
          </cell>
        </row>
        <row r="115">
          <cell r="A115">
            <v>111</v>
          </cell>
          <cell r="D115" t="str">
            <v>Jackson Utility Division-</v>
          </cell>
          <cell r="V115">
            <v>0</v>
          </cell>
        </row>
        <row r="116">
          <cell r="A116">
            <v>112</v>
          </cell>
          <cell r="D116" t="e">
            <v>#N/A</v>
          </cell>
          <cell r="V116">
            <v>0</v>
          </cell>
        </row>
        <row r="117">
          <cell r="A117">
            <v>113</v>
          </cell>
          <cell r="D117" t="str">
            <v>Oak Ridge Utility District-</v>
          </cell>
          <cell r="V117">
            <v>0</v>
          </cell>
        </row>
        <row r="118">
          <cell r="A118">
            <v>114</v>
          </cell>
          <cell r="D118" t="str">
            <v>Public Service of New Hampshire-</v>
          </cell>
          <cell r="V118">
            <v>0</v>
          </cell>
        </row>
        <row r="119">
          <cell r="A119">
            <v>115</v>
          </cell>
          <cell r="D119" t="e">
            <v>#N/A</v>
          </cell>
          <cell r="V119">
            <v>0</v>
          </cell>
        </row>
        <row r="120">
          <cell r="A120">
            <v>116</v>
          </cell>
          <cell r="B120" t="e">
            <v>#N/A</v>
          </cell>
          <cell r="C120" t="e">
            <v>#N/A</v>
          </cell>
          <cell r="D120" t="str">
            <v>Orange &amp; Rockland Utilities, Inc.</v>
          </cell>
          <cell r="E120">
            <v>0</v>
          </cell>
          <cell r="G120">
            <v>0</v>
          </cell>
          <cell r="H120">
            <v>0</v>
          </cell>
          <cell r="I120">
            <v>0</v>
          </cell>
          <cell r="J120" t="str">
            <v>-</v>
          </cell>
          <cell r="M120">
            <v>585200</v>
          </cell>
          <cell r="N120">
            <v>0</v>
          </cell>
          <cell r="O120">
            <v>0</v>
          </cell>
          <cell r="P120">
            <v>53100</v>
          </cell>
          <cell r="Q120">
            <v>0</v>
          </cell>
          <cell r="S120">
            <v>-43620</v>
          </cell>
          <cell r="T120">
            <v>0</v>
          </cell>
          <cell r="U120">
            <v>0</v>
          </cell>
          <cell r="V120">
            <v>-43620</v>
          </cell>
          <cell r="W120">
            <v>0</v>
          </cell>
          <cell r="X120">
            <v>0</v>
          </cell>
          <cell r="Z120">
            <v>541580</v>
          </cell>
          <cell r="AA120">
            <v>0</v>
          </cell>
          <cell r="AB120">
            <v>0</v>
          </cell>
          <cell r="AC120">
            <v>53100</v>
          </cell>
        </row>
        <row r="121">
          <cell r="A121">
            <v>117</v>
          </cell>
          <cell r="B121" t="e">
            <v>#N/A</v>
          </cell>
          <cell r="C121" t="e">
            <v>#N/A</v>
          </cell>
          <cell r="D121" t="str">
            <v>PP&amp;L Resources, Inc.</v>
          </cell>
          <cell r="E121">
            <v>0.17130999999999999</v>
          </cell>
          <cell r="G121">
            <v>173715</v>
          </cell>
          <cell r="H121">
            <v>-39701</v>
          </cell>
          <cell r="I121">
            <v>134014</v>
          </cell>
          <cell r="J121">
            <v>0.22854100106496272</v>
          </cell>
          <cell r="M121">
            <v>2550869</v>
          </cell>
          <cell r="N121">
            <v>0</v>
          </cell>
          <cell r="O121">
            <v>0</v>
          </cell>
          <cell r="P121">
            <v>0</v>
          </cell>
          <cell r="Q121">
            <v>54000</v>
          </cell>
          <cell r="S121">
            <v>-362769</v>
          </cell>
          <cell r="T121">
            <v>0</v>
          </cell>
          <cell r="U121">
            <v>0</v>
          </cell>
          <cell r="V121">
            <v>-362769</v>
          </cell>
          <cell r="W121">
            <v>0</v>
          </cell>
          <cell r="X121">
            <v>0</v>
          </cell>
          <cell r="Z121">
            <v>2188100</v>
          </cell>
          <cell r="AA121">
            <v>0</v>
          </cell>
          <cell r="AB121">
            <v>0</v>
          </cell>
          <cell r="AC121">
            <v>0</v>
          </cell>
        </row>
        <row r="122">
          <cell r="A122">
            <v>118</v>
          </cell>
          <cell r="B122" t="e">
            <v>#N/A</v>
          </cell>
          <cell r="C122" t="e">
            <v>#N/A</v>
          </cell>
          <cell r="D122" t="str">
            <v>FPL Group, Inc.</v>
          </cell>
          <cell r="E122">
            <v>0</v>
          </cell>
          <cell r="G122">
            <v>0</v>
          </cell>
          <cell r="H122">
            <v>0</v>
          </cell>
          <cell r="I122">
            <v>0</v>
          </cell>
          <cell r="J122" t="str">
            <v>-</v>
          </cell>
          <cell r="M122">
            <v>3617551</v>
          </cell>
          <cell r="N122">
            <v>0</v>
          </cell>
          <cell r="O122">
            <v>6302692</v>
          </cell>
          <cell r="P122">
            <v>333200</v>
          </cell>
          <cell r="Q122">
            <v>105000</v>
          </cell>
          <cell r="S122">
            <v>-458907</v>
          </cell>
          <cell r="T122">
            <v>0</v>
          </cell>
          <cell r="U122">
            <v>0</v>
          </cell>
          <cell r="V122">
            <v>-458907</v>
          </cell>
          <cell r="W122">
            <v>0</v>
          </cell>
          <cell r="X122">
            <v>0</v>
          </cell>
          <cell r="Z122">
            <v>3158644</v>
          </cell>
          <cell r="AA122">
            <v>0</v>
          </cell>
          <cell r="AB122">
            <v>6302692</v>
          </cell>
          <cell r="AC122">
            <v>333200</v>
          </cell>
        </row>
        <row r="123">
          <cell r="A123">
            <v>119</v>
          </cell>
          <cell r="B123" t="e">
            <v>#N/A</v>
          </cell>
          <cell r="C123" t="e">
            <v>#N/A</v>
          </cell>
          <cell r="D123" t="str">
            <v>Portland General Corporation</v>
          </cell>
          <cell r="E123">
            <v>1.21671</v>
          </cell>
          <cell r="G123">
            <v>921628</v>
          </cell>
          <cell r="H123">
            <v>-293230</v>
          </cell>
          <cell r="I123">
            <v>628398</v>
          </cell>
          <cell r="J123">
            <v>0.3181652467155946</v>
          </cell>
          <cell r="M123">
            <v>0</v>
          </cell>
          <cell r="N123">
            <v>0</v>
          </cell>
          <cell r="O123">
            <v>0</v>
          </cell>
          <cell r="P123">
            <v>56500</v>
          </cell>
          <cell r="Q123">
            <v>25000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56500</v>
          </cell>
        </row>
        <row r="124">
          <cell r="A124">
            <v>120</v>
          </cell>
          <cell r="D124" t="e">
            <v>#N/A</v>
          </cell>
          <cell r="V124">
            <v>0</v>
          </cell>
        </row>
        <row r="125">
          <cell r="A125">
            <v>121</v>
          </cell>
          <cell r="D125" t="str">
            <v>FITCHBURG GAS</v>
          </cell>
          <cell r="V125">
            <v>0</v>
          </cell>
        </row>
        <row r="126">
          <cell r="A126">
            <v>122</v>
          </cell>
          <cell r="D126" t="str">
            <v>Honesdale Gas Company</v>
          </cell>
          <cell r="V126">
            <v>0</v>
          </cell>
        </row>
        <row r="127">
          <cell r="A127">
            <v>123</v>
          </cell>
          <cell r="D127" t="str">
            <v>Exeter &amp; Hampton Electric-REWRITTEN UNDER BAY STAT</v>
          </cell>
          <cell r="V127">
            <v>0</v>
          </cell>
        </row>
        <row r="128">
          <cell r="A128">
            <v>124</v>
          </cell>
          <cell r="D128" t="str">
            <v>Concord Electric-REWRITTEN UNDER BAY STATE GAS #08</v>
          </cell>
          <cell r="V128">
            <v>0</v>
          </cell>
        </row>
        <row r="129">
          <cell r="A129">
            <v>125</v>
          </cell>
          <cell r="B129" t="e">
            <v>#N/A</v>
          </cell>
          <cell r="C129" t="e">
            <v>#N/A</v>
          </cell>
          <cell r="D129" t="str">
            <v>Atlantic Energy, Inc.</v>
          </cell>
          <cell r="E129">
            <v>3.4509999999999999E-2</v>
          </cell>
          <cell r="G129">
            <v>1222316</v>
          </cell>
          <cell r="H129">
            <v>-400341</v>
          </cell>
          <cell r="I129">
            <v>821975</v>
          </cell>
          <cell r="J129">
            <v>0.32752659705018999</v>
          </cell>
          <cell r="M129">
            <v>702941</v>
          </cell>
          <cell r="N129">
            <v>0</v>
          </cell>
          <cell r="O129">
            <v>0</v>
          </cell>
          <cell r="P129">
            <v>60000</v>
          </cell>
          <cell r="Q129">
            <v>25000</v>
          </cell>
          <cell r="S129">
            <v>-68229</v>
          </cell>
          <cell r="T129">
            <v>0</v>
          </cell>
          <cell r="U129">
            <v>0</v>
          </cell>
          <cell r="V129">
            <v>-68229</v>
          </cell>
          <cell r="W129">
            <v>0</v>
          </cell>
          <cell r="X129">
            <v>0</v>
          </cell>
          <cell r="Z129">
            <v>634712</v>
          </cell>
          <cell r="AA129">
            <v>0</v>
          </cell>
          <cell r="AB129">
            <v>0</v>
          </cell>
          <cell r="AC129">
            <v>60000</v>
          </cell>
        </row>
        <row r="130">
          <cell r="A130">
            <v>126</v>
          </cell>
          <cell r="D130" t="str">
            <v>Kenai Utility Service-</v>
          </cell>
          <cell r="V130">
            <v>0</v>
          </cell>
        </row>
        <row r="131">
          <cell r="A131">
            <v>127</v>
          </cell>
          <cell r="B131" t="e">
            <v>#N/A</v>
          </cell>
          <cell r="C131" t="e">
            <v>#N/A</v>
          </cell>
          <cell r="D131" t="str">
            <v>Central Maine Power Company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 t="str">
            <v>-</v>
          </cell>
          <cell r="M131">
            <v>477000</v>
          </cell>
          <cell r="N131">
            <v>0</v>
          </cell>
          <cell r="O131">
            <v>0</v>
          </cell>
          <cell r="P131">
            <v>61500</v>
          </cell>
          <cell r="Q131">
            <v>4300</v>
          </cell>
          <cell r="S131">
            <v>-59139</v>
          </cell>
          <cell r="T131">
            <v>0</v>
          </cell>
          <cell r="U131">
            <v>0</v>
          </cell>
          <cell r="V131">
            <v>-59139</v>
          </cell>
          <cell r="W131">
            <v>0</v>
          </cell>
          <cell r="X131">
            <v>0</v>
          </cell>
          <cell r="Z131">
            <v>417861</v>
          </cell>
          <cell r="AA131">
            <v>0</v>
          </cell>
          <cell r="AB131">
            <v>0</v>
          </cell>
          <cell r="AC131">
            <v>61500</v>
          </cell>
        </row>
        <row r="132">
          <cell r="A132">
            <v>128</v>
          </cell>
          <cell r="B132" t="e">
            <v>#N/A</v>
          </cell>
          <cell r="C132" t="e">
            <v>#N/A</v>
          </cell>
          <cell r="D132" t="str">
            <v>Illinova Corporation</v>
          </cell>
          <cell r="E132">
            <v>3.7340900000000001</v>
          </cell>
          <cell r="G132">
            <v>1527895</v>
          </cell>
          <cell r="H132">
            <v>-887895</v>
          </cell>
          <cell r="I132">
            <v>640000</v>
          </cell>
          <cell r="J132">
            <v>0.58112304837701545</v>
          </cell>
          <cell r="K132">
            <v>800000</v>
          </cell>
          <cell r="M132">
            <v>787300</v>
          </cell>
          <cell r="N132">
            <v>0</v>
          </cell>
          <cell r="O132">
            <v>0</v>
          </cell>
          <cell r="P132">
            <v>153500</v>
          </cell>
          <cell r="Q132">
            <v>0</v>
          </cell>
          <cell r="S132">
            <v>-97433</v>
          </cell>
          <cell r="T132">
            <v>0</v>
          </cell>
          <cell r="U132">
            <v>0</v>
          </cell>
          <cell r="V132">
            <v>-97433</v>
          </cell>
          <cell r="W132">
            <v>0</v>
          </cell>
          <cell r="X132">
            <v>0</v>
          </cell>
          <cell r="Z132">
            <v>689867</v>
          </cell>
          <cell r="AA132">
            <v>0</v>
          </cell>
          <cell r="AB132">
            <v>0</v>
          </cell>
          <cell r="AC132">
            <v>153500</v>
          </cell>
        </row>
        <row r="133">
          <cell r="A133">
            <v>129</v>
          </cell>
          <cell r="D133" t="str">
            <v>Norco Gas &amp; Fuel Co.-</v>
          </cell>
          <cell r="V133">
            <v>0</v>
          </cell>
        </row>
        <row r="134">
          <cell r="A134">
            <v>130</v>
          </cell>
          <cell r="D134" t="e">
            <v>#N/A</v>
          </cell>
          <cell r="V134">
            <v>0</v>
          </cell>
        </row>
        <row r="135">
          <cell r="A135">
            <v>131</v>
          </cell>
          <cell r="B135" t="e">
            <v>#N/A</v>
          </cell>
          <cell r="C135" t="e">
            <v>#N/A</v>
          </cell>
          <cell r="D135" t="str">
            <v>Public Service Company of New Mexico</v>
          </cell>
          <cell r="E135">
            <v>1.39455</v>
          </cell>
          <cell r="G135">
            <v>500000</v>
          </cell>
          <cell r="H135">
            <v>-125000</v>
          </cell>
          <cell r="I135">
            <v>375000</v>
          </cell>
          <cell r="J135">
            <v>0.25</v>
          </cell>
          <cell r="M135">
            <v>1451300</v>
          </cell>
          <cell r="N135">
            <v>0</v>
          </cell>
          <cell r="O135">
            <v>0</v>
          </cell>
          <cell r="P135">
            <v>0</v>
          </cell>
          <cell r="Q135">
            <v>27000</v>
          </cell>
          <cell r="S135">
            <v>-107557</v>
          </cell>
          <cell r="T135">
            <v>0</v>
          </cell>
          <cell r="U135">
            <v>0</v>
          </cell>
          <cell r="V135">
            <v>-107557</v>
          </cell>
          <cell r="W135">
            <v>0</v>
          </cell>
          <cell r="X135">
            <v>0</v>
          </cell>
          <cell r="Z135">
            <v>1343743</v>
          </cell>
          <cell r="AA135">
            <v>0</v>
          </cell>
          <cell r="AB135">
            <v>0</v>
          </cell>
          <cell r="AC135">
            <v>0</v>
          </cell>
        </row>
        <row r="136">
          <cell r="A136">
            <v>132</v>
          </cell>
          <cell r="D136" t="str">
            <v>Western Minnesota Municipal Power Agency</v>
          </cell>
          <cell r="V136">
            <v>0</v>
          </cell>
        </row>
        <row r="137">
          <cell r="A137">
            <v>133</v>
          </cell>
          <cell r="D137" t="e">
            <v>#N/A</v>
          </cell>
          <cell r="V137">
            <v>0</v>
          </cell>
        </row>
        <row r="138">
          <cell r="A138">
            <v>134</v>
          </cell>
          <cell r="B138" t="e">
            <v>#N/A</v>
          </cell>
          <cell r="C138" t="e">
            <v>#N/A</v>
          </cell>
          <cell r="D138" t="str">
            <v>Energy Services of Pensacola</v>
          </cell>
          <cell r="E138">
            <v>0</v>
          </cell>
          <cell r="G138">
            <v>0</v>
          </cell>
          <cell r="H138">
            <v>0</v>
          </cell>
          <cell r="I138">
            <v>0</v>
          </cell>
          <cell r="J138" t="str">
            <v>-</v>
          </cell>
          <cell r="M138">
            <v>112200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-7609</v>
          </cell>
          <cell r="T138">
            <v>0</v>
          </cell>
          <cell r="U138">
            <v>0</v>
          </cell>
          <cell r="V138">
            <v>-7609</v>
          </cell>
          <cell r="W138">
            <v>0</v>
          </cell>
          <cell r="X138">
            <v>0</v>
          </cell>
          <cell r="Z138">
            <v>104591</v>
          </cell>
          <cell r="AA138">
            <v>0</v>
          </cell>
          <cell r="AB138">
            <v>0</v>
          </cell>
          <cell r="AC138">
            <v>0</v>
          </cell>
        </row>
        <row r="139">
          <cell r="A139">
            <v>135</v>
          </cell>
          <cell r="B139" t="e">
            <v>#N/A</v>
          </cell>
          <cell r="C139" t="e">
            <v>#N/A</v>
          </cell>
          <cell r="D139" t="str">
            <v>Hawaiian Electric Industries, Inc.</v>
          </cell>
          <cell r="E139">
            <v>0.22602</v>
          </cell>
          <cell r="G139">
            <v>246057</v>
          </cell>
          <cell r="H139">
            <v>-29765</v>
          </cell>
          <cell r="I139">
            <v>216292</v>
          </cell>
          <cell r="J139">
            <v>0.1209679058104423</v>
          </cell>
          <cell r="M139">
            <v>1104013</v>
          </cell>
          <cell r="N139">
            <v>0</v>
          </cell>
          <cell r="O139">
            <v>0</v>
          </cell>
          <cell r="P139">
            <v>182599</v>
          </cell>
          <cell r="Q139">
            <v>1200</v>
          </cell>
          <cell r="S139">
            <v>-67858</v>
          </cell>
          <cell r="T139">
            <v>0</v>
          </cell>
          <cell r="U139">
            <v>0</v>
          </cell>
          <cell r="V139">
            <v>-67858</v>
          </cell>
          <cell r="W139">
            <v>0</v>
          </cell>
          <cell r="X139">
            <v>0</v>
          </cell>
          <cell r="Z139">
            <v>1036155</v>
          </cell>
          <cell r="AA139">
            <v>0</v>
          </cell>
          <cell r="AB139">
            <v>0</v>
          </cell>
          <cell r="AC139">
            <v>182599</v>
          </cell>
        </row>
        <row r="140">
          <cell r="A140">
            <v>136</v>
          </cell>
          <cell r="B140" t="e">
            <v>#N/A</v>
          </cell>
          <cell r="C140" t="e">
            <v>#N/A</v>
          </cell>
          <cell r="D140" t="str">
            <v>CMS Energy Corporation</v>
          </cell>
          <cell r="E140">
            <v>2.99986</v>
          </cell>
          <cell r="G140">
            <v>1392669</v>
          </cell>
          <cell r="H140">
            <v>-763263</v>
          </cell>
          <cell r="I140">
            <v>629406</v>
          </cell>
          <cell r="J140">
            <v>0.54805772225848348</v>
          </cell>
          <cell r="K140">
            <v>650000</v>
          </cell>
          <cell r="M140">
            <v>3275000</v>
          </cell>
          <cell r="N140">
            <v>0</v>
          </cell>
          <cell r="O140">
            <v>0</v>
          </cell>
          <cell r="P140">
            <v>256700</v>
          </cell>
          <cell r="Q140">
            <v>53000</v>
          </cell>
          <cell r="S140">
            <v>-202097</v>
          </cell>
          <cell r="T140">
            <v>0</v>
          </cell>
          <cell r="U140">
            <v>0</v>
          </cell>
          <cell r="V140">
            <v>-202097</v>
          </cell>
          <cell r="W140">
            <v>0</v>
          </cell>
          <cell r="X140">
            <v>0</v>
          </cell>
          <cell r="Z140">
            <v>3072903</v>
          </cell>
          <cell r="AA140">
            <v>0</v>
          </cell>
          <cell r="AB140">
            <v>0</v>
          </cell>
          <cell r="AC140">
            <v>256700</v>
          </cell>
        </row>
        <row r="141">
          <cell r="A141">
            <v>137</v>
          </cell>
          <cell r="B141" t="e">
            <v>#N/A</v>
          </cell>
          <cell r="C141" t="e">
            <v>#N/A</v>
          </cell>
          <cell r="D141" t="str">
            <v>Ohio Edison Company</v>
          </cell>
          <cell r="E141">
            <v>0.16738</v>
          </cell>
          <cell r="G141">
            <v>173337</v>
          </cell>
          <cell r="H141">
            <v>-38093</v>
          </cell>
          <cell r="I141">
            <v>135244</v>
          </cell>
          <cell r="J141">
            <v>0.21976265886683166</v>
          </cell>
          <cell r="M141">
            <v>870010</v>
          </cell>
          <cell r="N141">
            <v>0</v>
          </cell>
          <cell r="O141">
            <v>0</v>
          </cell>
          <cell r="P141">
            <v>85408</v>
          </cell>
          <cell r="Q141">
            <v>0</v>
          </cell>
          <cell r="S141">
            <v>-112869</v>
          </cell>
          <cell r="T141">
            <v>0</v>
          </cell>
          <cell r="U141">
            <v>0</v>
          </cell>
          <cell r="V141">
            <v>-112869</v>
          </cell>
          <cell r="W141">
            <v>0</v>
          </cell>
          <cell r="X141">
            <v>0</v>
          </cell>
          <cell r="Z141">
            <v>757141</v>
          </cell>
          <cell r="AA141">
            <v>0</v>
          </cell>
          <cell r="AB141">
            <v>0</v>
          </cell>
          <cell r="AC141">
            <v>85408</v>
          </cell>
        </row>
        <row r="142">
          <cell r="A142">
            <v>138</v>
          </cell>
          <cell r="D142" t="e">
            <v>#N/A</v>
          </cell>
          <cell r="V142">
            <v>0</v>
          </cell>
        </row>
        <row r="143">
          <cell r="A143">
            <v>139</v>
          </cell>
          <cell r="D143" t="e">
            <v>#N/A</v>
          </cell>
          <cell r="V143">
            <v>0</v>
          </cell>
        </row>
        <row r="144">
          <cell r="A144">
            <v>140</v>
          </cell>
          <cell r="D144" t="str">
            <v>Central Illinois Public Service Company</v>
          </cell>
          <cell r="V144">
            <v>0</v>
          </cell>
        </row>
        <row r="145">
          <cell r="A145">
            <v>141</v>
          </cell>
          <cell r="D145" t="str">
            <v>Taylorstown Natural Gas-</v>
          </cell>
          <cell r="V145">
            <v>0</v>
          </cell>
        </row>
        <row r="146">
          <cell r="A146">
            <v>142</v>
          </cell>
          <cell r="D146" t="str">
            <v>Sacramento Municipal Utility District</v>
          </cell>
          <cell r="V146">
            <v>0</v>
          </cell>
        </row>
        <row r="147">
          <cell r="A147">
            <v>143</v>
          </cell>
          <cell r="D147" t="e">
            <v>#N/A</v>
          </cell>
          <cell r="V147">
            <v>0</v>
          </cell>
        </row>
        <row r="148">
          <cell r="A148">
            <v>144</v>
          </cell>
          <cell r="D148" t="str">
            <v>Consumers Gas Utility-</v>
          </cell>
          <cell r="V148">
            <v>0</v>
          </cell>
        </row>
        <row r="149">
          <cell r="A149">
            <v>145</v>
          </cell>
          <cell r="B149" t="e">
            <v>#N/A</v>
          </cell>
          <cell r="C149" t="e">
            <v>#N/A</v>
          </cell>
          <cell r="D149" t="str">
            <v>North Carolina Natural Gas Corporation  et al.</v>
          </cell>
          <cell r="E149">
            <v>0</v>
          </cell>
          <cell r="G149">
            <v>0</v>
          </cell>
          <cell r="H149">
            <v>0</v>
          </cell>
          <cell r="I149">
            <v>0</v>
          </cell>
          <cell r="J149" t="str">
            <v>-</v>
          </cell>
          <cell r="M149">
            <v>276934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-17582</v>
          </cell>
          <cell r="T149">
            <v>0</v>
          </cell>
          <cell r="U149">
            <v>0</v>
          </cell>
          <cell r="V149">
            <v>-17582</v>
          </cell>
          <cell r="W149">
            <v>0</v>
          </cell>
          <cell r="X149">
            <v>0</v>
          </cell>
          <cell r="Z149">
            <v>259352</v>
          </cell>
          <cell r="AA149">
            <v>0</v>
          </cell>
          <cell r="AB149">
            <v>0</v>
          </cell>
          <cell r="AC149">
            <v>0</v>
          </cell>
        </row>
        <row r="150">
          <cell r="A150">
            <v>146</v>
          </cell>
          <cell r="D150" t="e">
            <v>#N/A</v>
          </cell>
          <cell r="V150">
            <v>0</v>
          </cell>
        </row>
        <row r="151">
          <cell r="A151">
            <v>147</v>
          </cell>
          <cell r="D151" t="str">
            <v>Iowa-Illinois Gas and Electric Company</v>
          </cell>
          <cell r="V151">
            <v>0</v>
          </cell>
        </row>
        <row r="152">
          <cell r="A152">
            <v>148</v>
          </cell>
          <cell r="B152" t="e">
            <v>#N/A</v>
          </cell>
          <cell r="C152" t="e">
            <v>#N/A</v>
          </cell>
          <cell r="D152" t="str">
            <v>Cordillera Corporation</v>
          </cell>
          <cell r="E152">
            <v>0</v>
          </cell>
          <cell r="G152">
            <v>0</v>
          </cell>
          <cell r="H152">
            <v>0</v>
          </cell>
          <cell r="I152">
            <v>0</v>
          </cell>
          <cell r="J152" t="str">
            <v>-</v>
          </cell>
          <cell r="M152">
            <v>95182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-6564</v>
          </cell>
          <cell r="T152">
            <v>0</v>
          </cell>
          <cell r="U152">
            <v>0</v>
          </cell>
          <cell r="V152">
            <v>-6564</v>
          </cell>
          <cell r="W152">
            <v>0</v>
          </cell>
          <cell r="X152">
            <v>0</v>
          </cell>
          <cell r="Z152">
            <v>88618</v>
          </cell>
          <cell r="AA152">
            <v>0</v>
          </cell>
          <cell r="AB152">
            <v>0</v>
          </cell>
          <cell r="AC152">
            <v>0</v>
          </cell>
        </row>
        <row r="153">
          <cell r="A153">
            <v>149</v>
          </cell>
          <cell r="B153" t="e">
            <v>#N/A</v>
          </cell>
          <cell r="C153" t="e">
            <v>#N/A</v>
          </cell>
          <cell r="D153" t="str">
            <v>Washington Water Power Company, The</v>
          </cell>
          <cell r="E153">
            <v>0.10151</v>
          </cell>
          <cell r="G153">
            <v>212134</v>
          </cell>
          <cell r="H153">
            <v>-18677</v>
          </cell>
          <cell r="I153">
            <v>193457</v>
          </cell>
          <cell r="J153">
            <v>8.8043406526063711E-2</v>
          </cell>
          <cell r="M153">
            <v>583100</v>
          </cell>
          <cell r="N153">
            <v>0</v>
          </cell>
          <cell r="O153">
            <v>0</v>
          </cell>
          <cell r="P153">
            <v>48200</v>
          </cell>
          <cell r="Q153">
            <v>0</v>
          </cell>
          <cell r="S153">
            <v>-54972</v>
          </cell>
          <cell r="T153">
            <v>0</v>
          </cell>
          <cell r="U153">
            <v>0</v>
          </cell>
          <cell r="V153">
            <v>-54972</v>
          </cell>
          <cell r="W153">
            <v>0</v>
          </cell>
          <cell r="X153">
            <v>0</v>
          </cell>
          <cell r="Z153">
            <v>528128</v>
          </cell>
          <cell r="AA153">
            <v>0</v>
          </cell>
          <cell r="AB153">
            <v>0</v>
          </cell>
          <cell r="AC153">
            <v>48200</v>
          </cell>
        </row>
        <row r="154">
          <cell r="A154">
            <v>150</v>
          </cell>
          <cell r="D154" t="str">
            <v>Louisiana General Services, Inc.</v>
          </cell>
          <cell r="V154">
            <v>0</v>
          </cell>
        </row>
        <row r="155">
          <cell r="A155">
            <v>151</v>
          </cell>
          <cell r="D155" t="str">
            <v>Memphis Gas &amp; Water</v>
          </cell>
          <cell r="V155">
            <v>0</v>
          </cell>
        </row>
        <row r="156">
          <cell r="A156">
            <v>152</v>
          </cell>
          <cell r="B156" t="e">
            <v>#N/A</v>
          </cell>
          <cell r="C156" t="e">
            <v>#N/A</v>
          </cell>
          <cell r="D156" t="str">
            <v>Commonwealth Energy System</v>
          </cell>
          <cell r="E156">
            <v>0</v>
          </cell>
          <cell r="G156">
            <v>0</v>
          </cell>
          <cell r="H156">
            <v>0</v>
          </cell>
          <cell r="I156">
            <v>0</v>
          </cell>
          <cell r="J156" t="str">
            <v>-</v>
          </cell>
          <cell r="M156">
            <v>1460500</v>
          </cell>
          <cell r="N156">
            <v>0</v>
          </cell>
          <cell r="O156">
            <v>0</v>
          </cell>
          <cell r="P156">
            <v>0</v>
          </cell>
          <cell r="Q156">
            <v>4000</v>
          </cell>
          <cell r="S156">
            <v>-80006</v>
          </cell>
          <cell r="T156">
            <v>0</v>
          </cell>
          <cell r="U156">
            <v>0</v>
          </cell>
          <cell r="V156">
            <v>-80006</v>
          </cell>
          <cell r="W156">
            <v>0</v>
          </cell>
          <cell r="X156">
            <v>0</v>
          </cell>
          <cell r="Z156">
            <v>1380494</v>
          </cell>
          <cell r="AA156">
            <v>0</v>
          </cell>
          <cell r="AB156">
            <v>0</v>
          </cell>
          <cell r="AC156">
            <v>0</v>
          </cell>
        </row>
        <row r="157">
          <cell r="A157">
            <v>153</v>
          </cell>
          <cell r="B157" t="e">
            <v>#N/A</v>
          </cell>
          <cell r="C157" t="e">
            <v>#N/A</v>
          </cell>
          <cell r="D157" t="str">
            <v>Pinnacle West Capital Corporation</v>
          </cell>
          <cell r="E157">
            <v>4.61137</v>
          </cell>
          <cell r="G157">
            <v>2329947</v>
          </cell>
          <cell r="H157">
            <v>-1178851</v>
          </cell>
          <cell r="I157">
            <v>1151096</v>
          </cell>
          <cell r="J157">
            <v>0.50595614406679634</v>
          </cell>
          <cell r="K157">
            <v>1900000</v>
          </cell>
          <cell r="M157">
            <v>1083009</v>
          </cell>
          <cell r="N157">
            <v>278182</v>
          </cell>
          <cell r="O157">
            <v>0</v>
          </cell>
          <cell r="P157">
            <v>120000</v>
          </cell>
          <cell r="Q157">
            <v>44000</v>
          </cell>
          <cell r="S157">
            <v>-129293</v>
          </cell>
          <cell r="T157">
            <v>-8688</v>
          </cell>
          <cell r="U157">
            <v>0</v>
          </cell>
          <cell r="V157">
            <v>-137981</v>
          </cell>
          <cell r="W157">
            <v>0</v>
          </cell>
          <cell r="X157">
            <v>0</v>
          </cell>
          <cell r="Z157">
            <v>953716</v>
          </cell>
          <cell r="AA157">
            <v>269494</v>
          </cell>
          <cell r="AB157">
            <v>0</v>
          </cell>
          <cell r="AC157">
            <v>120000</v>
          </cell>
        </row>
        <row r="158">
          <cell r="A158">
            <v>154</v>
          </cell>
          <cell r="D158" t="e">
            <v>#N/A</v>
          </cell>
          <cell r="V158">
            <v>0</v>
          </cell>
        </row>
        <row r="159">
          <cell r="A159">
            <v>155</v>
          </cell>
          <cell r="D159" t="e">
            <v>#N/A</v>
          </cell>
          <cell r="V159">
            <v>0</v>
          </cell>
        </row>
        <row r="160">
          <cell r="A160">
            <v>156</v>
          </cell>
          <cell r="D160" t="e">
            <v>#N/A</v>
          </cell>
          <cell r="V160">
            <v>0</v>
          </cell>
        </row>
        <row r="161">
          <cell r="A161">
            <v>157</v>
          </cell>
          <cell r="D161" t="str">
            <v>Grand River Dam Authority</v>
          </cell>
          <cell r="V161">
            <v>0</v>
          </cell>
        </row>
        <row r="162">
          <cell r="A162">
            <v>158</v>
          </cell>
          <cell r="B162" t="e">
            <v>#N/A</v>
          </cell>
          <cell r="C162" t="e">
            <v>#N/A</v>
          </cell>
          <cell r="D162" t="str">
            <v>Southeastern Michigan Gas Enterprises, Inc.</v>
          </cell>
          <cell r="E162">
            <v>0.11051999999999999</v>
          </cell>
          <cell r="G162">
            <v>91000</v>
          </cell>
          <cell r="H162">
            <v>-22476</v>
          </cell>
          <cell r="I162">
            <v>68524</v>
          </cell>
          <cell r="J162">
            <v>0.24698901098901099</v>
          </cell>
          <cell r="M162">
            <v>622200</v>
          </cell>
          <cell r="N162">
            <v>0</v>
          </cell>
          <cell r="O162">
            <v>0</v>
          </cell>
          <cell r="P162">
            <v>50000</v>
          </cell>
          <cell r="Q162">
            <v>16380</v>
          </cell>
          <cell r="S162">
            <v>-43501</v>
          </cell>
          <cell r="T162">
            <v>0</v>
          </cell>
          <cell r="U162">
            <v>0</v>
          </cell>
          <cell r="V162">
            <v>-43501</v>
          </cell>
          <cell r="W162">
            <v>0</v>
          </cell>
          <cell r="X162">
            <v>0</v>
          </cell>
          <cell r="Z162">
            <v>578699</v>
          </cell>
          <cell r="AA162">
            <v>0</v>
          </cell>
          <cell r="AB162">
            <v>0</v>
          </cell>
          <cell r="AC162">
            <v>50000</v>
          </cell>
        </row>
        <row r="163">
          <cell r="A163">
            <v>159</v>
          </cell>
          <cell r="D163" t="e">
            <v>#N/A</v>
          </cell>
          <cell r="V163">
            <v>0</v>
          </cell>
        </row>
        <row r="164">
          <cell r="A164">
            <v>160</v>
          </cell>
          <cell r="B164" t="e">
            <v>#N/A</v>
          </cell>
          <cell r="C164" t="e">
            <v>#N/A</v>
          </cell>
          <cell r="D164" t="str">
            <v>NIPSCO Industries, Inc.</v>
          </cell>
          <cell r="E164">
            <v>0.64981999999999995</v>
          </cell>
          <cell r="G164">
            <v>625000</v>
          </cell>
          <cell r="H164">
            <v>-117754</v>
          </cell>
          <cell r="I164">
            <v>507246</v>
          </cell>
          <cell r="J164">
            <v>0.1884064</v>
          </cell>
          <cell r="M164">
            <v>2180400</v>
          </cell>
          <cell r="N164">
            <v>0</v>
          </cell>
          <cell r="O164">
            <v>0</v>
          </cell>
          <cell r="P164">
            <v>150000</v>
          </cell>
          <cell r="Q164">
            <v>0</v>
          </cell>
          <cell r="S164">
            <v>-176933</v>
          </cell>
          <cell r="T164">
            <v>0</v>
          </cell>
          <cell r="U164">
            <v>0</v>
          </cell>
          <cell r="V164">
            <v>-176933</v>
          </cell>
          <cell r="W164">
            <v>0</v>
          </cell>
          <cell r="X164">
            <v>0</v>
          </cell>
          <cell r="Z164">
            <v>2003467</v>
          </cell>
          <cell r="AA164">
            <v>0</v>
          </cell>
          <cell r="AB164">
            <v>0</v>
          </cell>
          <cell r="AC164">
            <v>150000</v>
          </cell>
        </row>
        <row r="165">
          <cell r="A165">
            <v>161</v>
          </cell>
          <cell r="B165" t="e">
            <v>#N/A</v>
          </cell>
          <cell r="C165" t="e">
            <v>#N/A</v>
          </cell>
          <cell r="D165" t="str">
            <v>Madison Gas and Electric Company</v>
          </cell>
          <cell r="E165">
            <v>0.25479000000000002</v>
          </cell>
          <cell r="G165">
            <v>214744</v>
          </cell>
          <cell r="H165">
            <v>-60484</v>
          </cell>
          <cell r="I165">
            <v>154260</v>
          </cell>
          <cell r="J165">
            <v>0.28165629773125211</v>
          </cell>
          <cell r="M165">
            <v>433308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S165">
            <v>-33090</v>
          </cell>
          <cell r="T165">
            <v>0</v>
          </cell>
          <cell r="U165">
            <v>0</v>
          </cell>
          <cell r="V165">
            <v>-33090</v>
          </cell>
          <cell r="W165">
            <v>0</v>
          </cell>
          <cell r="X165">
            <v>0</v>
          </cell>
          <cell r="Z165">
            <v>400218</v>
          </cell>
          <cell r="AA165">
            <v>0</v>
          </cell>
          <cell r="AB165">
            <v>0</v>
          </cell>
          <cell r="AC165">
            <v>0</v>
          </cell>
        </row>
        <row r="166">
          <cell r="A166">
            <v>162</v>
          </cell>
          <cell r="D166" t="str">
            <v>Nebraska Natural Gas-</v>
          </cell>
          <cell r="V166">
            <v>0</v>
          </cell>
        </row>
        <row r="167">
          <cell r="A167">
            <v>163</v>
          </cell>
          <cell r="D167" t="str">
            <v>Waynesville, Missouri-</v>
          </cell>
          <cell r="V167">
            <v>0</v>
          </cell>
        </row>
        <row r="168">
          <cell r="A168">
            <v>164</v>
          </cell>
          <cell r="B168" t="e">
            <v>#N/A</v>
          </cell>
          <cell r="C168" t="e">
            <v>#N/A</v>
          </cell>
          <cell r="D168" t="str">
            <v>SCEcorp and its subsidiaries</v>
          </cell>
          <cell r="E168">
            <v>0.62290000000000001</v>
          </cell>
          <cell r="G168">
            <v>515000</v>
          </cell>
          <cell r="H168">
            <v>-120805</v>
          </cell>
          <cell r="I168">
            <v>394195</v>
          </cell>
          <cell r="J168">
            <v>0.23457281553398057</v>
          </cell>
          <cell r="M168">
            <v>7058142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>
            <v>-419625</v>
          </cell>
          <cell r="T168">
            <v>0</v>
          </cell>
          <cell r="U168">
            <v>0</v>
          </cell>
          <cell r="V168">
            <v>-419625</v>
          </cell>
          <cell r="W168">
            <v>0</v>
          </cell>
          <cell r="X168">
            <v>0</v>
          </cell>
          <cell r="Z168">
            <v>6638517</v>
          </cell>
          <cell r="AA168">
            <v>0</v>
          </cell>
          <cell r="AB168">
            <v>0</v>
          </cell>
          <cell r="AC168">
            <v>0</v>
          </cell>
        </row>
        <row r="169">
          <cell r="A169">
            <v>165</v>
          </cell>
          <cell r="B169" t="e">
            <v>#N/A</v>
          </cell>
          <cell r="C169" t="e">
            <v>#N/A</v>
          </cell>
          <cell r="D169" t="str">
            <v>General Public Utilities Corporation</v>
          </cell>
          <cell r="E169">
            <v>2.1334200000000001</v>
          </cell>
          <cell r="G169">
            <v>1118427</v>
          </cell>
          <cell r="H169">
            <v>-486479</v>
          </cell>
          <cell r="I169">
            <v>631948</v>
          </cell>
          <cell r="J169">
            <v>0.43496714582176577</v>
          </cell>
          <cell r="K169">
            <v>800000</v>
          </cell>
          <cell r="M169">
            <v>1888600</v>
          </cell>
          <cell r="N169">
            <v>0</v>
          </cell>
          <cell r="O169">
            <v>0</v>
          </cell>
          <cell r="P169">
            <v>0</v>
          </cell>
          <cell r="Q169">
            <v>10700</v>
          </cell>
          <cell r="S169">
            <v>-115975</v>
          </cell>
          <cell r="T169">
            <v>0</v>
          </cell>
          <cell r="U169">
            <v>0</v>
          </cell>
          <cell r="V169">
            <v>-115975</v>
          </cell>
          <cell r="W169">
            <v>0</v>
          </cell>
          <cell r="X169">
            <v>0</v>
          </cell>
          <cell r="Z169">
            <v>1772625</v>
          </cell>
          <cell r="AA169">
            <v>0</v>
          </cell>
          <cell r="AB169">
            <v>0</v>
          </cell>
          <cell r="AC169">
            <v>0</v>
          </cell>
        </row>
        <row r="170">
          <cell r="A170">
            <v>166</v>
          </cell>
          <cell r="B170" t="e">
            <v>#N/A</v>
          </cell>
          <cell r="C170" t="e">
            <v>#N/A</v>
          </cell>
          <cell r="D170" t="str">
            <v>The Berkshire Gas Company</v>
          </cell>
          <cell r="E170">
            <v>2.4399999999999999E-3</v>
          </cell>
          <cell r="G170">
            <v>95326</v>
          </cell>
          <cell r="H170">
            <v>-7898</v>
          </cell>
          <cell r="I170">
            <v>87428</v>
          </cell>
          <cell r="J170">
            <v>8.285252711747057E-2</v>
          </cell>
          <cell r="M170">
            <v>274300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-10272</v>
          </cell>
          <cell r="T170">
            <v>0</v>
          </cell>
          <cell r="U170">
            <v>0</v>
          </cell>
          <cell r="V170">
            <v>-10272</v>
          </cell>
          <cell r="W170">
            <v>0</v>
          </cell>
          <cell r="X170">
            <v>0</v>
          </cell>
          <cell r="Z170">
            <v>264028</v>
          </cell>
          <cell r="AA170">
            <v>0</v>
          </cell>
          <cell r="AB170">
            <v>0</v>
          </cell>
          <cell r="AC170">
            <v>0</v>
          </cell>
        </row>
        <row r="171">
          <cell r="A171">
            <v>167</v>
          </cell>
          <cell r="B171" t="e">
            <v>#N/A</v>
          </cell>
          <cell r="C171" t="e">
            <v>#N/A</v>
          </cell>
          <cell r="D171" t="str">
            <v>Idaho Power Company</v>
          </cell>
          <cell r="E171">
            <v>0.18895000000000001</v>
          </cell>
          <cell r="G171">
            <v>240000</v>
          </cell>
          <cell r="H171">
            <v>-32920</v>
          </cell>
          <cell r="I171">
            <v>207080</v>
          </cell>
          <cell r="J171">
            <v>0.13716666666666666</v>
          </cell>
          <cell r="M171">
            <v>698552</v>
          </cell>
          <cell r="N171">
            <v>0</v>
          </cell>
          <cell r="O171">
            <v>0</v>
          </cell>
          <cell r="P171">
            <v>53700</v>
          </cell>
          <cell r="Q171">
            <v>34800</v>
          </cell>
          <cell r="S171">
            <v>-42697</v>
          </cell>
          <cell r="T171">
            <v>0</v>
          </cell>
          <cell r="U171">
            <v>0</v>
          </cell>
          <cell r="V171">
            <v>-42697</v>
          </cell>
          <cell r="W171">
            <v>0</v>
          </cell>
          <cell r="X171">
            <v>0</v>
          </cell>
          <cell r="Z171">
            <v>655855</v>
          </cell>
          <cell r="AA171">
            <v>0</v>
          </cell>
          <cell r="AB171">
            <v>0</v>
          </cell>
          <cell r="AC171">
            <v>53700</v>
          </cell>
        </row>
        <row r="172">
          <cell r="A172">
            <v>168</v>
          </cell>
          <cell r="B172" t="e">
            <v>#N/A</v>
          </cell>
          <cell r="C172" t="e">
            <v>#N/A</v>
          </cell>
          <cell r="D172" t="str">
            <v>Pennsylvania Enterprises, Inc.</v>
          </cell>
          <cell r="E172">
            <v>0.17072000000000001</v>
          </cell>
          <cell r="G172">
            <v>340003</v>
          </cell>
          <cell r="H172">
            <v>-32003</v>
          </cell>
          <cell r="I172">
            <v>308000</v>
          </cell>
          <cell r="J172">
            <v>9.4125640067881752E-2</v>
          </cell>
          <cell r="M172">
            <v>1129900</v>
          </cell>
          <cell r="N172">
            <v>0</v>
          </cell>
          <cell r="O172">
            <v>0</v>
          </cell>
          <cell r="P172">
            <v>37200</v>
          </cell>
          <cell r="Q172">
            <v>0</v>
          </cell>
          <cell r="S172">
            <v>-44909</v>
          </cell>
          <cell r="T172">
            <v>0</v>
          </cell>
          <cell r="U172">
            <v>0</v>
          </cell>
          <cell r="V172">
            <v>-44909</v>
          </cell>
          <cell r="W172">
            <v>0</v>
          </cell>
          <cell r="X172">
            <v>0</v>
          </cell>
          <cell r="Z172">
            <v>1084991</v>
          </cell>
          <cell r="AA172">
            <v>0</v>
          </cell>
          <cell r="AB172">
            <v>0</v>
          </cell>
          <cell r="AC172">
            <v>37200</v>
          </cell>
        </row>
        <row r="173">
          <cell r="A173">
            <v>169</v>
          </cell>
          <cell r="D173" t="str">
            <v>Huntsville Utilities-</v>
          </cell>
          <cell r="V173">
            <v>0</v>
          </cell>
        </row>
        <row r="174">
          <cell r="A174">
            <v>170</v>
          </cell>
          <cell r="B174" t="e">
            <v>#N/A</v>
          </cell>
          <cell r="C174" t="e">
            <v>#N/A</v>
          </cell>
          <cell r="D174" t="str">
            <v>Nevada Power Company</v>
          </cell>
          <cell r="E174">
            <v>0</v>
          </cell>
          <cell r="G174">
            <v>0</v>
          </cell>
          <cell r="H174">
            <v>0</v>
          </cell>
          <cell r="I174">
            <v>0</v>
          </cell>
          <cell r="J174" t="str">
            <v>-</v>
          </cell>
          <cell r="M174">
            <v>822538</v>
          </cell>
          <cell r="N174">
            <v>0</v>
          </cell>
          <cell r="O174">
            <v>0</v>
          </cell>
          <cell r="P174">
            <v>0</v>
          </cell>
          <cell r="Q174">
            <v>11200</v>
          </cell>
          <cell r="S174">
            <v>-61952</v>
          </cell>
          <cell r="T174">
            <v>0</v>
          </cell>
          <cell r="U174">
            <v>0</v>
          </cell>
          <cell r="V174">
            <v>-61952</v>
          </cell>
          <cell r="W174">
            <v>0</v>
          </cell>
          <cell r="X174">
            <v>0</v>
          </cell>
          <cell r="Z174">
            <v>760586</v>
          </cell>
          <cell r="AA174">
            <v>0</v>
          </cell>
          <cell r="AB174">
            <v>0</v>
          </cell>
          <cell r="AC174">
            <v>0</v>
          </cell>
        </row>
        <row r="175">
          <cell r="A175">
            <v>171</v>
          </cell>
          <cell r="B175" t="e">
            <v>#N/A</v>
          </cell>
          <cell r="C175" t="e">
            <v>#N/A</v>
          </cell>
          <cell r="D175" t="str">
            <v>American Gas Association, et al.</v>
          </cell>
          <cell r="E175">
            <v>0</v>
          </cell>
          <cell r="G175">
            <v>0</v>
          </cell>
          <cell r="H175">
            <v>0</v>
          </cell>
          <cell r="I175">
            <v>0</v>
          </cell>
          <cell r="J175" t="str">
            <v>-</v>
          </cell>
          <cell r="M175">
            <v>86323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-9371</v>
          </cell>
          <cell r="T175">
            <v>0</v>
          </cell>
          <cell r="U175">
            <v>0</v>
          </cell>
          <cell r="V175">
            <v>-9371</v>
          </cell>
          <cell r="W175">
            <v>0</v>
          </cell>
          <cell r="X175">
            <v>0</v>
          </cell>
          <cell r="Z175">
            <v>76952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172</v>
          </cell>
          <cell r="B176" t="e">
            <v>#N/A</v>
          </cell>
          <cell r="C176" t="e">
            <v>#N/A</v>
          </cell>
          <cell r="D176" t="str">
            <v>Duke Power Company</v>
          </cell>
          <cell r="E176">
            <v>2.8206899999999999</v>
          </cell>
          <cell r="G176">
            <v>1310390</v>
          </cell>
          <cell r="H176">
            <v>-720390</v>
          </cell>
          <cell r="I176">
            <v>590000</v>
          </cell>
          <cell r="J176">
            <v>0.54975236380009007</v>
          </cell>
          <cell r="K176">
            <v>700000</v>
          </cell>
          <cell r="M176">
            <v>1282300</v>
          </cell>
          <cell r="N176">
            <v>0</v>
          </cell>
          <cell r="O176">
            <v>0</v>
          </cell>
          <cell r="P176">
            <v>105400</v>
          </cell>
          <cell r="Q176">
            <v>0</v>
          </cell>
          <cell r="S176">
            <v>-107440</v>
          </cell>
          <cell r="T176">
            <v>0</v>
          </cell>
          <cell r="U176">
            <v>0</v>
          </cell>
          <cell r="V176">
            <v>-107440</v>
          </cell>
          <cell r="W176">
            <v>0</v>
          </cell>
          <cell r="X176">
            <v>0</v>
          </cell>
          <cell r="Z176">
            <v>1174860</v>
          </cell>
          <cell r="AA176">
            <v>0</v>
          </cell>
          <cell r="AB176">
            <v>0</v>
          </cell>
          <cell r="AC176">
            <v>105400</v>
          </cell>
        </row>
        <row r="177">
          <cell r="A177">
            <v>173</v>
          </cell>
          <cell r="B177" t="e">
            <v>#N/A</v>
          </cell>
          <cell r="C177" t="e">
            <v>#N/A</v>
          </cell>
          <cell r="D177" t="str">
            <v>Penn Fuel Gas, Inc.</v>
          </cell>
          <cell r="E177">
            <v>6.2689999999999996E-2</v>
          </cell>
          <cell r="G177">
            <v>85000</v>
          </cell>
          <cell r="H177">
            <v>-9275</v>
          </cell>
          <cell r="I177">
            <v>75725</v>
          </cell>
          <cell r="J177">
            <v>0.10911764705882353</v>
          </cell>
          <cell r="M177">
            <v>404900</v>
          </cell>
          <cell r="N177">
            <v>0</v>
          </cell>
          <cell r="O177">
            <v>0</v>
          </cell>
          <cell r="P177">
            <v>0</v>
          </cell>
          <cell r="Q177">
            <v>6750</v>
          </cell>
          <cell r="S177">
            <v>-21630</v>
          </cell>
          <cell r="T177">
            <v>0</v>
          </cell>
          <cell r="U177">
            <v>0</v>
          </cell>
          <cell r="V177">
            <v>-21630</v>
          </cell>
          <cell r="W177">
            <v>0</v>
          </cell>
          <cell r="X177">
            <v>0</v>
          </cell>
          <cell r="Z177">
            <v>383270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174</v>
          </cell>
          <cell r="B178" t="e">
            <v>#N/A</v>
          </cell>
          <cell r="C178" t="e">
            <v>#N/A</v>
          </cell>
          <cell r="D178" t="str">
            <v>Colonial Gas Company</v>
          </cell>
          <cell r="E178">
            <v>4.7759999999999997E-2</v>
          </cell>
          <cell r="G178">
            <v>54288</v>
          </cell>
          <cell r="H178">
            <v>-10645</v>
          </cell>
          <cell r="I178">
            <v>43643</v>
          </cell>
          <cell r="J178">
            <v>0.19608384910109047</v>
          </cell>
          <cell r="M178">
            <v>282700</v>
          </cell>
          <cell r="N178">
            <v>0</v>
          </cell>
          <cell r="O178">
            <v>0</v>
          </cell>
          <cell r="P178">
            <v>0</v>
          </cell>
          <cell r="Q178">
            <v>1200</v>
          </cell>
          <cell r="S178">
            <v>-22446</v>
          </cell>
          <cell r="T178">
            <v>0</v>
          </cell>
          <cell r="U178">
            <v>0</v>
          </cell>
          <cell r="V178">
            <v>-22446</v>
          </cell>
          <cell r="W178">
            <v>0</v>
          </cell>
          <cell r="X178">
            <v>0</v>
          </cell>
          <cell r="Z178">
            <v>260254</v>
          </cell>
          <cell r="AA178">
            <v>0</v>
          </cell>
          <cell r="AB178">
            <v>0</v>
          </cell>
          <cell r="AC178">
            <v>0</v>
          </cell>
        </row>
        <row r="179">
          <cell r="A179">
            <v>175</v>
          </cell>
          <cell r="D179" t="str">
            <v>Florida Progress Wrap-up-</v>
          </cell>
          <cell r="V179">
            <v>0</v>
          </cell>
        </row>
        <row r="180">
          <cell r="A180">
            <v>176</v>
          </cell>
          <cell r="D180" t="str">
            <v>Florida Progress Corporation</v>
          </cell>
          <cell r="V180">
            <v>0</v>
          </cell>
        </row>
        <row r="181">
          <cell r="A181">
            <v>177</v>
          </cell>
          <cell r="D181" t="e">
            <v>#N/A</v>
          </cell>
          <cell r="V181">
            <v>0</v>
          </cell>
        </row>
        <row r="182">
          <cell r="A182">
            <v>178</v>
          </cell>
          <cell r="B182" t="e">
            <v>#N/A</v>
          </cell>
          <cell r="C182" t="e">
            <v>#N/A</v>
          </cell>
          <cell r="D182" t="str">
            <v>Citizens Gas &amp; Coke Utility</v>
          </cell>
          <cell r="E182">
            <v>0.11430999999999999</v>
          </cell>
          <cell r="G182">
            <v>105096</v>
          </cell>
          <cell r="H182">
            <v>-21965</v>
          </cell>
          <cell r="I182">
            <v>83131</v>
          </cell>
          <cell r="J182">
            <v>0.20899939103296034</v>
          </cell>
          <cell r="M182">
            <v>808500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S182">
            <v>-40425</v>
          </cell>
          <cell r="T182">
            <v>0</v>
          </cell>
          <cell r="U182">
            <v>0</v>
          </cell>
          <cell r="V182">
            <v>-40425</v>
          </cell>
          <cell r="W182">
            <v>0</v>
          </cell>
          <cell r="X182">
            <v>0</v>
          </cell>
          <cell r="Z182">
            <v>768075</v>
          </cell>
          <cell r="AA182">
            <v>0</v>
          </cell>
          <cell r="AB182">
            <v>0</v>
          </cell>
          <cell r="AC182">
            <v>0</v>
          </cell>
        </row>
        <row r="183">
          <cell r="A183">
            <v>179</v>
          </cell>
          <cell r="D183" t="str">
            <v>Liberal Gas Company-</v>
          </cell>
          <cell r="V183">
            <v>0</v>
          </cell>
        </row>
        <row r="184">
          <cell r="A184">
            <v>180</v>
          </cell>
          <cell r="B184" t="e">
            <v>#N/A</v>
          </cell>
          <cell r="C184" t="e">
            <v>#N/A</v>
          </cell>
          <cell r="D184" t="str">
            <v>Delmarva Power &amp; Light Company</v>
          </cell>
          <cell r="E184">
            <v>1.1848000000000001</v>
          </cell>
          <cell r="G184">
            <v>685000</v>
          </cell>
          <cell r="H184">
            <v>-295954</v>
          </cell>
          <cell r="I184">
            <v>389046</v>
          </cell>
          <cell r="J184">
            <v>0.43204963503649635</v>
          </cell>
          <cell r="M184">
            <v>988650</v>
          </cell>
          <cell r="N184">
            <v>0</v>
          </cell>
          <cell r="O184">
            <v>0</v>
          </cell>
          <cell r="P184">
            <v>97274</v>
          </cell>
          <cell r="Q184">
            <v>5000</v>
          </cell>
          <cell r="S184">
            <v>-69172</v>
          </cell>
          <cell r="T184">
            <v>0</v>
          </cell>
          <cell r="U184">
            <v>0</v>
          </cell>
          <cell r="V184">
            <v>-69172</v>
          </cell>
          <cell r="W184">
            <v>0</v>
          </cell>
          <cell r="X184">
            <v>0</v>
          </cell>
          <cell r="Z184">
            <v>919478</v>
          </cell>
          <cell r="AA184">
            <v>0</v>
          </cell>
          <cell r="AB184">
            <v>0</v>
          </cell>
          <cell r="AC184">
            <v>97274</v>
          </cell>
        </row>
        <row r="185">
          <cell r="A185">
            <v>181</v>
          </cell>
          <cell r="B185" t="e">
            <v>#N/A</v>
          </cell>
          <cell r="C185" t="e">
            <v>#N/A</v>
          </cell>
          <cell r="D185" t="str">
            <v>Pacific Gas &amp; Electric Company</v>
          </cell>
          <cell r="E185">
            <v>0.85126999999999997</v>
          </cell>
          <cell r="G185">
            <v>1096260</v>
          </cell>
          <cell r="H185">
            <v>-79022</v>
          </cell>
          <cell r="I185">
            <v>1017238</v>
          </cell>
          <cell r="J185">
            <v>7.2083264918906098E-2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120000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</row>
        <row r="186">
          <cell r="A186">
            <v>182</v>
          </cell>
          <cell r="D186" t="str">
            <v>Gainesville Gas Company</v>
          </cell>
          <cell r="V186">
            <v>0</v>
          </cell>
        </row>
        <row r="187">
          <cell r="A187">
            <v>183</v>
          </cell>
          <cell r="B187" t="e">
            <v>#N/A</v>
          </cell>
          <cell r="C187" t="e">
            <v>#N/A</v>
          </cell>
          <cell r="D187" t="str">
            <v>Cogeneration Management Company, Inc. et al.</v>
          </cell>
          <cell r="E187">
            <v>0</v>
          </cell>
          <cell r="G187">
            <v>0</v>
          </cell>
          <cell r="H187">
            <v>0</v>
          </cell>
          <cell r="I187">
            <v>0</v>
          </cell>
          <cell r="J187" t="str">
            <v>-</v>
          </cell>
          <cell r="M187">
            <v>119900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S187">
            <v>-8543</v>
          </cell>
          <cell r="T187">
            <v>0</v>
          </cell>
          <cell r="U187">
            <v>0</v>
          </cell>
          <cell r="V187">
            <v>-8543</v>
          </cell>
          <cell r="W187">
            <v>0</v>
          </cell>
          <cell r="X187">
            <v>0</v>
          </cell>
          <cell r="Z187">
            <v>111357</v>
          </cell>
          <cell r="AA187">
            <v>0</v>
          </cell>
          <cell r="AB187">
            <v>0</v>
          </cell>
          <cell r="AC187">
            <v>0</v>
          </cell>
        </row>
        <row r="188">
          <cell r="A188">
            <v>184</v>
          </cell>
          <cell r="B188" t="e">
            <v>#N/A</v>
          </cell>
          <cell r="C188" t="e">
            <v>#N/A</v>
          </cell>
          <cell r="D188" t="str">
            <v>MidAmerican Energy Company</v>
          </cell>
          <cell r="E188">
            <v>1.31911</v>
          </cell>
          <cell r="G188">
            <v>767554</v>
          </cell>
          <cell r="H188">
            <v>-310117</v>
          </cell>
          <cell r="I188">
            <v>457437</v>
          </cell>
          <cell r="J188">
            <v>0.40403281072080921</v>
          </cell>
          <cell r="M188">
            <v>1100000</v>
          </cell>
          <cell r="N188">
            <v>0</v>
          </cell>
          <cell r="O188">
            <v>0</v>
          </cell>
          <cell r="P188">
            <v>160000</v>
          </cell>
          <cell r="Q188">
            <v>55800</v>
          </cell>
          <cell r="S188">
            <v>-192721</v>
          </cell>
          <cell r="T188">
            <v>0</v>
          </cell>
          <cell r="U188">
            <v>0</v>
          </cell>
          <cell r="V188">
            <v>-192721</v>
          </cell>
          <cell r="W188">
            <v>0</v>
          </cell>
          <cell r="X188">
            <v>0</v>
          </cell>
          <cell r="Z188">
            <v>907279</v>
          </cell>
          <cell r="AA188">
            <v>0</v>
          </cell>
          <cell r="AB188">
            <v>0</v>
          </cell>
          <cell r="AC188">
            <v>160000</v>
          </cell>
        </row>
        <row r="189">
          <cell r="A189">
            <v>185</v>
          </cell>
          <cell r="B189" t="e">
            <v>#N/A</v>
          </cell>
          <cell r="C189" t="e">
            <v>#N/A</v>
          </cell>
          <cell r="D189" t="str">
            <v>Mississippi Valley Gas Company</v>
          </cell>
          <cell r="E189">
            <v>0</v>
          </cell>
          <cell r="G189">
            <v>0</v>
          </cell>
          <cell r="H189">
            <v>0</v>
          </cell>
          <cell r="I189">
            <v>0</v>
          </cell>
          <cell r="J189" t="str">
            <v>-</v>
          </cell>
          <cell r="M189">
            <v>223418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S189">
            <v>-2409</v>
          </cell>
          <cell r="T189">
            <v>0</v>
          </cell>
          <cell r="U189">
            <v>0</v>
          </cell>
          <cell r="V189">
            <v>-2409</v>
          </cell>
          <cell r="W189">
            <v>0</v>
          </cell>
          <cell r="X189">
            <v>0</v>
          </cell>
          <cell r="Z189">
            <v>221009</v>
          </cell>
          <cell r="AA189">
            <v>0</v>
          </cell>
          <cell r="AB189">
            <v>0</v>
          </cell>
          <cell r="AC189">
            <v>0</v>
          </cell>
        </row>
        <row r="190">
          <cell r="A190">
            <v>186</v>
          </cell>
          <cell r="D190" t="str">
            <v>Central Louisiana Electric Company</v>
          </cell>
          <cell r="V190">
            <v>0</v>
          </cell>
        </row>
        <row r="191">
          <cell r="A191">
            <v>187</v>
          </cell>
          <cell r="B191" t="e">
            <v>#N/A</v>
          </cell>
          <cell r="C191" t="e">
            <v>#N/A</v>
          </cell>
          <cell r="D191" t="str">
            <v>Citizens Utilities Company</v>
          </cell>
          <cell r="E191">
            <v>0</v>
          </cell>
          <cell r="G191">
            <v>0</v>
          </cell>
          <cell r="H191">
            <v>0</v>
          </cell>
          <cell r="I191">
            <v>0</v>
          </cell>
          <cell r="J191" t="str">
            <v>-</v>
          </cell>
          <cell r="M191">
            <v>1900000</v>
          </cell>
          <cell r="N191">
            <v>0</v>
          </cell>
          <cell r="O191">
            <v>0</v>
          </cell>
          <cell r="P191">
            <v>29000</v>
          </cell>
          <cell r="Q191">
            <v>0</v>
          </cell>
          <cell r="S191">
            <v>-96001</v>
          </cell>
          <cell r="T191">
            <v>0</v>
          </cell>
          <cell r="U191">
            <v>0</v>
          </cell>
          <cell r="V191">
            <v>-96001</v>
          </cell>
          <cell r="W191">
            <v>0</v>
          </cell>
          <cell r="X191">
            <v>0</v>
          </cell>
          <cell r="Z191">
            <v>1803999</v>
          </cell>
          <cell r="AA191">
            <v>0</v>
          </cell>
          <cell r="AB191">
            <v>0</v>
          </cell>
          <cell r="AC191">
            <v>29000</v>
          </cell>
        </row>
        <row r="192">
          <cell r="A192">
            <v>188</v>
          </cell>
          <cell r="B192" t="e">
            <v>#N/A</v>
          </cell>
          <cell r="C192" t="e">
            <v>#N/A</v>
          </cell>
          <cell r="D192" t="str">
            <v>ONEOK Inc.</v>
          </cell>
          <cell r="E192">
            <v>0</v>
          </cell>
          <cell r="G192">
            <v>0</v>
          </cell>
          <cell r="H192">
            <v>0</v>
          </cell>
          <cell r="I192">
            <v>0</v>
          </cell>
          <cell r="J192" t="str">
            <v>-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21726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</row>
        <row r="193">
          <cell r="A193">
            <v>189</v>
          </cell>
          <cell r="D193" t="str">
            <v>UtiliCorp United, Inc.</v>
          </cell>
          <cell r="V193">
            <v>0</v>
          </cell>
        </row>
        <row r="194">
          <cell r="A194">
            <v>190</v>
          </cell>
          <cell r="B194" t="e">
            <v>#N/A</v>
          </cell>
          <cell r="C194" t="e">
            <v>#N/A</v>
          </cell>
          <cell r="D194" t="str">
            <v>Pacific Enterprises, et al</v>
          </cell>
          <cell r="E194">
            <v>0.43212</v>
          </cell>
          <cell r="G194">
            <v>1029250</v>
          </cell>
          <cell r="H194">
            <v>-69727</v>
          </cell>
          <cell r="I194">
            <v>959523</v>
          </cell>
          <cell r="J194">
            <v>6.7745445712897742E-2</v>
          </cell>
          <cell r="M194">
            <v>2186563</v>
          </cell>
          <cell r="N194">
            <v>0</v>
          </cell>
          <cell r="O194">
            <v>0</v>
          </cell>
          <cell r="P194">
            <v>0</v>
          </cell>
          <cell r="Q194">
            <v>160000</v>
          </cell>
          <cell r="S194">
            <v>-197307</v>
          </cell>
          <cell r="T194">
            <v>0</v>
          </cell>
          <cell r="U194">
            <v>0</v>
          </cell>
          <cell r="V194">
            <v>-197307</v>
          </cell>
          <cell r="W194">
            <v>0</v>
          </cell>
          <cell r="X194">
            <v>0</v>
          </cell>
          <cell r="Z194">
            <v>1989256</v>
          </cell>
          <cell r="AA194">
            <v>0</v>
          </cell>
          <cell r="AB194">
            <v>0</v>
          </cell>
          <cell r="AC194">
            <v>0</v>
          </cell>
        </row>
        <row r="195">
          <cell r="A195">
            <v>191</v>
          </cell>
          <cell r="D195" t="e">
            <v>#N/A</v>
          </cell>
          <cell r="V195">
            <v>0</v>
          </cell>
        </row>
        <row r="196">
          <cell r="A196">
            <v>192</v>
          </cell>
          <cell r="B196" t="e">
            <v>#N/A</v>
          </cell>
          <cell r="C196" t="e">
            <v>#N/A</v>
          </cell>
          <cell r="D196" t="str">
            <v>Willmut Gas &amp; Oil Company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 t="str">
            <v>-</v>
          </cell>
          <cell r="M196">
            <v>103935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>
            <v>-6607</v>
          </cell>
          <cell r="T196">
            <v>0</v>
          </cell>
          <cell r="U196">
            <v>0</v>
          </cell>
          <cell r="V196">
            <v>-6607</v>
          </cell>
          <cell r="W196">
            <v>0</v>
          </cell>
          <cell r="X196">
            <v>0</v>
          </cell>
          <cell r="Z196">
            <v>97328</v>
          </cell>
          <cell r="AA196">
            <v>0</v>
          </cell>
          <cell r="AB196">
            <v>0</v>
          </cell>
          <cell r="AC196">
            <v>0</v>
          </cell>
        </row>
        <row r="197">
          <cell r="A197">
            <v>193</v>
          </cell>
          <cell r="D197" t="str">
            <v>New Mexico Electric-</v>
          </cell>
          <cell r="V197">
            <v>0</v>
          </cell>
        </row>
        <row r="198">
          <cell r="A198">
            <v>194</v>
          </cell>
          <cell r="B198" t="e">
            <v>#N/A</v>
          </cell>
          <cell r="C198" t="e">
            <v>#N/A</v>
          </cell>
          <cell r="D198" t="str">
            <v>DQE and Duquesne Light Company, et al.</v>
          </cell>
          <cell r="E198">
            <v>3.57477</v>
          </cell>
          <cell r="G198">
            <v>1330000</v>
          </cell>
          <cell r="H198">
            <v>-933082</v>
          </cell>
          <cell r="I198">
            <v>396918</v>
          </cell>
          <cell r="J198">
            <v>0.70156541353383461</v>
          </cell>
          <cell r="K198">
            <v>375000</v>
          </cell>
          <cell r="M198">
            <v>881100</v>
          </cell>
          <cell r="N198">
            <v>0</v>
          </cell>
          <cell r="O198">
            <v>0</v>
          </cell>
          <cell r="P198">
            <v>118700</v>
          </cell>
          <cell r="Q198">
            <v>10400</v>
          </cell>
          <cell r="S198">
            <v>-70782</v>
          </cell>
          <cell r="T198">
            <v>0</v>
          </cell>
          <cell r="U198">
            <v>0</v>
          </cell>
          <cell r="V198">
            <v>-70782</v>
          </cell>
          <cell r="W198">
            <v>0</v>
          </cell>
          <cell r="X198">
            <v>0</v>
          </cell>
          <cell r="Z198">
            <v>810318</v>
          </cell>
          <cell r="AA198">
            <v>0</v>
          </cell>
          <cell r="AB198">
            <v>0</v>
          </cell>
          <cell r="AC198">
            <v>118700</v>
          </cell>
        </row>
        <row r="199">
          <cell r="A199">
            <v>195</v>
          </cell>
          <cell r="B199" t="e">
            <v>#N/A</v>
          </cell>
          <cell r="C199" t="e">
            <v>#N/A</v>
          </cell>
          <cell r="D199" t="str">
            <v>Allegheny Power System, Inc.</v>
          </cell>
          <cell r="E199">
            <v>0</v>
          </cell>
          <cell r="G199">
            <v>0</v>
          </cell>
          <cell r="H199">
            <v>0</v>
          </cell>
          <cell r="I199">
            <v>0</v>
          </cell>
          <cell r="J199" t="str">
            <v>-</v>
          </cell>
          <cell r="M199">
            <v>2598365</v>
          </cell>
          <cell r="N199">
            <v>0</v>
          </cell>
          <cell r="O199">
            <v>0</v>
          </cell>
          <cell r="P199">
            <v>47000</v>
          </cell>
          <cell r="Q199">
            <v>0</v>
          </cell>
          <cell r="S199">
            <v>-315465</v>
          </cell>
          <cell r="T199">
            <v>0</v>
          </cell>
          <cell r="U199">
            <v>0</v>
          </cell>
          <cell r="V199">
            <v>-315465</v>
          </cell>
          <cell r="W199">
            <v>0</v>
          </cell>
          <cell r="X199">
            <v>0</v>
          </cell>
          <cell r="Z199">
            <v>2282900</v>
          </cell>
          <cell r="AA199">
            <v>0</v>
          </cell>
          <cell r="AB199">
            <v>0</v>
          </cell>
          <cell r="AC199">
            <v>47000</v>
          </cell>
        </row>
        <row r="200">
          <cell r="A200">
            <v>196</v>
          </cell>
          <cell r="B200" t="e">
            <v>#N/A</v>
          </cell>
          <cell r="C200" t="e">
            <v>#N/A</v>
          </cell>
          <cell r="D200" t="str">
            <v>Knoxville Utilities Board</v>
          </cell>
          <cell r="E200">
            <v>5.271E-2</v>
          </cell>
          <cell r="G200">
            <v>109275</v>
          </cell>
          <cell r="H200">
            <v>-9314</v>
          </cell>
          <cell r="I200">
            <v>99961</v>
          </cell>
          <cell r="J200">
            <v>8.5234500114390294E-2</v>
          </cell>
          <cell r="M200">
            <v>589902</v>
          </cell>
          <cell r="N200">
            <v>0</v>
          </cell>
          <cell r="O200">
            <v>0</v>
          </cell>
          <cell r="P200">
            <v>77442</v>
          </cell>
          <cell r="Q200">
            <v>0</v>
          </cell>
          <cell r="S200">
            <v>-37205</v>
          </cell>
          <cell r="T200">
            <v>0</v>
          </cell>
          <cell r="U200">
            <v>0</v>
          </cell>
          <cell r="V200">
            <v>-37205</v>
          </cell>
          <cell r="W200">
            <v>0</v>
          </cell>
          <cell r="X200">
            <v>0</v>
          </cell>
          <cell r="Z200">
            <v>552697</v>
          </cell>
          <cell r="AA200">
            <v>0</v>
          </cell>
          <cell r="AB200">
            <v>0</v>
          </cell>
          <cell r="AC200">
            <v>77442</v>
          </cell>
        </row>
        <row r="201">
          <cell r="A201">
            <v>197</v>
          </cell>
          <cell r="B201" t="e">
            <v>#N/A</v>
          </cell>
          <cell r="C201" t="e">
            <v>#N/A</v>
          </cell>
          <cell r="D201" t="str">
            <v>Texas Utilities Company System</v>
          </cell>
          <cell r="E201">
            <v>4.0969100000000003</v>
          </cell>
          <cell r="G201">
            <v>1695000</v>
          </cell>
          <cell r="H201">
            <v>-1054634</v>
          </cell>
          <cell r="I201">
            <v>640366</v>
          </cell>
          <cell r="J201">
            <v>0.62220294985250735</v>
          </cell>
          <cell r="K201">
            <v>850000</v>
          </cell>
          <cell r="M201">
            <v>1708300</v>
          </cell>
          <cell r="N201">
            <v>0</v>
          </cell>
          <cell r="O201">
            <v>0</v>
          </cell>
          <cell r="P201">
            <v>0</v>
          </cell>
          <cell r="Q201">
            <v>53000</v>
          </cell>
          <cell r="S201">
            <v>-163724</v>
          </cell>
          <cell r="T201">
            <v>0</v>
          </cell>
          <cell r="U201">
            <v>0</v>
          </cell>
          <cell r="V201">
            <v>-163724</v>
          </cell>
          <cell r="W201">
            <v>0</v>
          </cell>
          <cell r="X201">
            <v>0</v>
          </cell>
          <cell r="Z201">
            <v>1544576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198</v>
          </cell>
          <cell r="B202" t="e">
            <v>#N/A</v>
          </cell>
          <cell r="C202" t="e">
            <v>#N/A</v>
          </cell>
          <cell r="D202" t="str">
            <v>Southern Indiana Gas and Electric Company</v>
          </cell>
          <cell r="E202">
            <v>0</v>
          </cell>
          <cell r="G202">
            <v>0</v>
          </cell>
          <cell r="H202">
            <v>0</v>
          </cell>
          <cell r="I202">
            <v>0</v>
          </cell>
          <cell r="J202" t="str">
            <v>-</v>
          </cell>
          <cell r="M202">
            <v>618500</v>
          </cell>
          <cell r="N202">
            <v>0</v>
          </cell>
          <cell r="O202">
            <v>0</v>
          </cell>
          <cell r="P202">
            <v>27000</v>
          </cell>
          <cell r="Q202">
            <v>4000</v>
          </cell>
          <cell r="S202">
            <v>-44443</v>
          </cell>
          <cell r="T202">
            <v>0</v>
          </cell>
          <cell r="U202">
            <v>0</v>
          </cell>
          <cell r="V202">
            <v>-44443</v>
          </cell>
          <cell r="W202">
            <v>0</v>
          </cell>
          <cell r="X202">
            <v>0</v>
          </cell>
          <cell r="Z202">
            <v>574057</v>
          </cell>
          <cell r="AA202">
            <v>0</v>
          </cell>
          <cell r="AB202">
            <v>0</v>
          </cell>
          <cell r="AC202">
            <v>27000</v>
          </cell>
        </row>
        <row r="203">
          <cell r="A203">
            <v>199</v>
          </cell>
          <cell r="D203" t="str">
            <v>Chanute Municipal Gas System-</v>
          </cell>
          <cell r="V203">
            <v>0</v>
          </cell>
        </row>
        <row r="204">
          <cell r="A204">
            <v>200</v>
          </cell>
          <cell r="D204" t="e">
            <v>#N/A</v>
          </cell>
          <cell r="V204">
            <v>0</v>
          </cell>
        </row>
        <row r="205">
          <cell r="A205">
            <v>201</v>
          </cell>
          <cell r="B205" t="str">
            <v>Florida Public Utilities Company</v>
          </cell>
          <cell r="C205">
            <v>20000000</v>
          </cell>
          <cell r="D205" t="str">
            <v>Northeast Utilities</v>
          </cell>
          <cell r="E205">
            <v>2.1229900000000002</v>
          </cell>
          <cell r="G205">
            <v>1220693</v>
          </cell>
          <cell r="H205">
            <v>-475405</v>
          </cell>
          <cell r="I205">
            <v>745288</v>
          </cell>
          <cell r="J205">
            <v>0.3894550062956042</v>
          </cell>
          <cell r="K205">
            <v>800000</v>
          </cell>
          <cell r="M205">
            <v>1153600</v>
          </cell>
          <cell r="N205">
            <v>0</v>
          </cell>
          <cell r="O205">
            <v>0</v>
          </cell>
          <cell r="P205">
            <v>382000</v>
          </cell>
          <cell r="Q205">
            <v>74130</v>
          </cell>
          <cell r="S205">
            <v>-205933</v>
          </cell>
          <cell r="T205">
            <v>0</v>
          </cell>
          <cell r="U205">
            <v>0</v>
          </cell>
          <cell r="V205">
            <v>-205933</v>
          </cell>
          <cell r="W205">
            <v>0</v>
          </cell>
          <cell r="X205">
            <v>0</v>
          </cell>
          <cell r="Z205">
            <v>947667</v>
          </cell>
          <cell r="AA205">
            <v>0</v>
          </cell>
          <cell r="AB205">
            <v>0</v>
          </cell>
          <cell r="AC205">
            <v>382000</v>
          </cell>
        </row>
        <row r="206">
          <cell r="A206">
            <v>202</v>
          </cell>
          <cell r="D206" t="str">
            <v>CP National Corporation</v>
          </cell>
          <cell r="V206">
            <v>0</v>
          </cell>
        </row>
        <row r="207">
          <cell r="A207">
            <v>203</v>
          </cell>
          <cell r="D207" t="e">
            <v>#N/A</v>
          </cell>
          <cell r="V207">
            <v>0</v>
          </cell>
        </row>
        <row r="208">
          <cell r="A208">
            <v>204</v>
          </cell>
          <cell r="B208" t="str">
            <v>Florida Public Utilities Company</v>
          </cell>
          <cell r="C208">
            <v>20000000</v>
          </cell>
          <cell r="D208" t="str">
            <v>St. Joseph Light &amp; Power Company</v>
          </cell>
          <cell r="E208">
            <v>0.10298</v>
          </cell>
          <cell r="G208">
            <v>83288</v>
          </cell>
          <cell r="H208">
            <v>-20788</v>
          </cell>
          <cell r="I208">
            <v>62500</v>
          </cell>
          <cell r="J208">
            <v>0.24959177792719239</v>
          </cell>
          <cell r="M208">
            <v>357860</v>
          </cell>
          <cell r="N208">
            <v>0</v>
          </cell>
          <cell r="O208">
            <v>0</v>
          </cell>
          <cell r="P208">
            <v>0</v>
          </cell>
          <cell r="Q208">
            <v>3000</v>
          </cell>
          <cell r="S208">
            <v>-20958</v>
          </cell>
          <cell r="T208">
            <v>0</v>
          </cell>
          <cell r="U208">
            <v>0</v>
          </cell>
          <cell r="V208">
            <v>-20958</v>
          </cell>
          <cell r="W208">
            <v>0</v>
          </cell>
          <cell r="X208">
            <v>0</v>
          </cell>
          <cell r="Z208">
            <v>336902</v>
          </cell>
          <cell r="AA208">
            <v>0</v>
          </cell>
          <cell r="AB208">
            <v>0</v>
          </cell>
          <cell r="AC208">
            <v>0</v>
          </cell>
        </row>
        <row r="209">
          <cell r="A209">
            <v>205</v>
          </cell>
          <cell r="B209" t="str">
            <v>Florida Public Utilities Company</v>
          </cell>
          <cell r="C209">
            <v>20000000</v>
          </cell>
          <cell r="D209" t="str">
            <v>Texas Municipal Power Agency</v>
          </cell>
          <cell r="E209">
            <v>0</v>
          </cell>
          <cell r="G209">
            <v>0</v>
          </cell>
          <cell r="H209">
            <v>0</v>
          </cell>
          <cell r="I209">
            <v>0</v>
          </cell>
          <cell r="J209" t="str">
            <v>-</v>
          </cell>
          <cell r="M209">
            <v>195200</v>
          </cell>
          <cell r="N209">
            <v>0</v>
          </cell>
          <cell r="O209">
            <v>0</v>
          </cell>
          <cell r="P209">
            <v>0</v>
          </cell>
          <cell r="Q209">
            <v>9800</v>
          </cell>
          <cell r="S209">
            <v>-11939</v>
          </cell>
          <cell r="T209">
            <v>0</v>
          </cell>
          <cell r="U209">
            <v>0</v>
          </cell>
          <cell r="V209">
            <v>-11939</v>
          </cell>
          <cell r="W209">
            <v>0</v>
          </cell>
          <cell r="X209">
            <v>0</v>
          </cell>
          <cell r="Z209">
            <v>183261</v>
          </cell>
          <cell r="AA209">
            <v>0</v>
          </cell>
          <cell r="AB209">
            <v>0</v>
          </cell>
          <cell r="AC209">
            <v>0</v>
          </cell>
        </row>
        <row r="210">
          <cell r="A210">
            <v>206</v>
          </cell>
          <cell r="D210" t="e">
            <v>#N/A</v>
          </cell>
          <cell r="V210">
            <v>0</v>
          </cell>
        </row>
        <row r="211">
          <cell r="A211">
            <v>207</v>
          </cell>
          <cell r="B211" t="str">
            <v>Florida Public Utilities Company</v>
          </cell>
          <cell r="C211">
            <v>20000000</v>
          </cell>
          <cell r="D211" t="str">
            <v>NYGAS d/b/a New York Gas Group</v>
          </cell>
          <cell r="E211">
            <v>0</v>
          </cell>
          <cell r="G211">
            <v>0</v>
          </cell>
          <cell r="H211">
            <v>0</v>
          </cell>
          <cell r="I211">
            <v>0</v>
          </cell>
          <cell r="J211" t="str">
            <v>-</v>
          </cell>
          <cell r="M211">
            <v>17000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S211">
            <v>-1423</v>
          </cell>
          <cell r="T211">
            <v>0</v>
          </cell>
          <cell r="U211">
            <v>0</v>
          </cell>
          <cell r="V211">
            <v>-1423</v>
          </cell>
          <cell r="W211">
            <v>0</v>
          </cell>
          <cell r="X211">
            <v>0</v>
          </cell>
          <cell r="Z211">
            <v>15577</v>
          </cell>
          <cell r="AA211">
            <v>0</v>
          </cell>
          <cell r="AB211">
            <v>0</v>
          </cell>
          <cell r="AC211">
            <v>0</v>
          </cell>
        </row>
        <row r="212">
          <cell r="A212">
            <v>208</v>
          </cell>
          <cell r="B212" t="str">
            <v>Florida Public Utilities Company</v>
          </cell>
          <cell r="C212">
            <v>20000000</v>
          </cell>
          <cell r="D212" t="str">
            <v>Baltimore Gas and Electric Company</v>
          </cell>
          <cell r="E212">
            <v>1.1780000000000001E-2</v>
          </cell>
          <cell r="G212">
            <v>1099698</v>
          </cell>
          <cell r="H212">
            <v>-269143</v>
          </cell>
          <cell r="I212">
            <v>830555</v>
          </cell>
          <cell r="J212">
            <v>0.24474264752686647</v>
          </cell>
          <cell r="M212">
            <v>833920</v>
          </cell>
          <cell r="N212">
            <v>0</v>
          </cell>
          <cell r="O212">
            <v>0</v>
          </cell>
          <cell r="P212">
            <v>340053</v>
          </cell>
          <cell r="Q212">
            <v>60000</v>
          </cell>
          <cell r="S212">
            <v>-105101</v>
          </cell>
          <cell r="T212">
            <v>0</v>
          </cell>
          <cell r="U212">
            <v>0</v>
          </cell>
          <cell r="V212">
            <v>-105101</v>
          </cell>
          <cell r="W212">
            <v>0</v>
          </cell>
          <cell r="X212">
            <v>0</v>
          </cell>
          <cell r="Z212">
            <v>728819</v>
          </cell>
          <cell r="AA212">
            <v>0</v>
          </cell>
          <cell r="AB212">
            <v>0</v>
          </cell>
          <cell r="AC212">
            <v>340053</v>
          </cell>
        </row>
        <row r="213">
          <cell r="A213">
            <v>209</v>
          </cell>
          <cell r="D213" t="e">
            <v>#N/A</v>
          </cell>
          <cell r="V213">
            <v>0</v>
          </cell>
        </row>
        <row r="214">
          <cell r="A214">
            <v>210</v>
          </cell>
          <cell r="B214" t="str">
            <v>Florida Public Utilities Company</v>
          </cell>
          <cell r="C214">
            <v>20000000</v>
          </cell>
          <cell r="D214" t="str">
            <v>SCANA Corporation and Companies</v>
          </cell>
          <cell r="E214">
            <v>1.4993799999999999</v>
          </cell>
          <cell r="G214">
            <v>850000</v>
          </cell>
          <cell r="H214">
            <v>-374991</v>
          </cell>
          <cell r="I214">
            <v>475009</v>
          </cell>
          <cell r="J214">
            <v>0.44116588235294119</v>
          </cell>
          <cell r="M214">
            <v>937084</v>
          </cell>
          <cell r="N214">
            <v>0</v>
          </cell>
          <cell r="O214">
            <v>0</v>
          </cell>
          <cell r="P214">
            <v>0</v>
          </cell>
          <cell r="Q214">
            <v>36000</v>
          </cell>
          <cell r="S214">
            <v>-77658</v>
          </cell>
          <cell r="T214">
            <v>0</v>
          </cell>
          <cell r="U214">
            <v>0</v>
          </cell>
          <cell r="V214">
            <v>-77658</v>
          </cell>
          <cell r="W214">
            <v>0</v>
          </cell>
          <cell r="X214">
            <v>0</v>
          </cell>
          <cell r="Z214">
            <v>859426</v>
          </cell>
          <cell r="AA214">
            <v>0</v>
          </cell>
          <cell r="AB214">
            <v>0</v>
          </cell>
          <cell r="AC214">
            <v>0</v>
          </cell>
        </row>
        <row r="215">
          <cell r="A215">
            <v>211</v>
          </cell>
          <cell r="B215" t="str">
            <v>Florida Public Utilities Company</v>
          </cell>
          <cell r="C215">
            <v>20000000</v>
          </cell>
          <cell r="D215" t="str">
            <v>Carolina Power and Light Company</v>
          </cell>
          <cell r="E215">
            <v>0</v>
          </cell>
          <cell r="G215">
            <v>0</v>
          </cell>
          <cell r="H215">
            <v>0</v>
          </cell>
          <cell r="I215">
            <v>0</v>
          </cell>
          <cell r="J215" t="str">
            <v>-</v>
          </cell>
          <cell r="M215">
            <v>1264807</v>
          </cell>
          <cell r="N215">
            <v>0</v>
          </cell>
          <cell r="O215">
            <v>0</v>
          </cell>
          <cell r="P215">
            <v>62691</v>
          </cell>
          <cell r="Q215">
            <v>16000</v>
          </cell>
          <cell r="S215">
            <v>-206445</v>
          </cell>
          <cell r="T215">
            <v>0</v>
          </cell>
          <cell r="U215">
            <v>0</v>
          </cell>
          <cell r="V215">
            <v>-206445</v>
          </cell>
          <cell r="W215">
            <v>0</v>
          </cell>
          <cell r="X215">
            <v>0</v>
          </cell>
          <cell r="Z215">
            <v>1058362</v>
          </cell>
          <cell r="AA215">
            <v>0</v>
          </cell>
          <cell r="AB215">
            <v>0</v>
          </cell>
          <cell r="AC215">
            <v>62691</v>
          </cell>
        </row>
        <row r="216">
          <cell r="A216">
            <v>212</v>
          </cell>
          <cell r="B216" t="str">
            <v>Florida Public Utilities Company</v>
          </cell>
          <cell r="C216">
            <v>20000000</v>
          </cell>
          <cell r="D216" t="str">
            <v>Kansas City Power &amp; Light Company</v>
          </cell>
          <cell r="E216">
            <v>0.4168</v>
          </cell>
          <cell r="G216">
            <v>406234</v>
          </cell>
          <cell r="H216">
            <v>-96234</v>
          </cell>
          <cell r="I216">
            <v>310000</v>
          </cell>
          <cell r="J216">
            <v>0.23689302224826086</v>
          </cell>
          <cell r="M216">
            <v>417300</v>
          </cell>
          <cell r="N216">
            <v>0</v>
          </cell>
          <cell r="O216">
            <v>0</v>
          </cell>
          <cell r="P216">
            <v>0</v>
          </cell>
          <cell r="Q216">
            <v>26500</v>
          </cell>
          <cell r="S216">
            <v>-53200</v>
          </cell>
          <cell r="T216">
            <v>0</v>
          </cell>
          <cell r="U216">
            <v>0</v>
          </cell>
          <cell r="V216">
            <v>-53200</v>
          </cell>
          <cell r="W216">
            <v>0</v>
          </cell>
          <cell r="X216">
            <v>0</v>
          </cell>
          <cell r="Z216">
            <v>364100</v>
          </cell>
          <cell r="AA216">
            <v>0</v>
          </cell>
          <cell r="AB216">
            <v>0</v>
          </cell>
          <cell r="AC216">
            <v>0</v>
          </cell>
        </row>
        <row r="217">
          <cell r="A217">
            <v>213</v>
          </cell>
          <cell r="B217" t="str">
            <v>Florida Public Utilities Company</v>
          </cell>
          <cell r="C217">
            <v>20000000</v>
          </cell>
          <cell r="D217" t="str">
            <v>IES Industries, Inc.</v>
          </cell>
          <cell r="E217">
            <v>0.59028999999999998</v>
          </cell>
          <cell r="G217">
            <v>370928</v>
          </cell>
          <cell r="H217">
            <v>-125450</v>
          </cell>
          <cell r="I217">
            <v>245478</v>
          </cell>
          <cell r="J217">
            <v>0.33820579735150758</v>
          </cell>
          <cell r="M217">
            <v>635000</v>
          </cell>
          <cell r="N217">
            <v>0</v>
          </cell>
          <cell r="O217">
            <v>0</v>
          </cell>
          <cell r="P217">
            <v>74600</v>
          </cell>
          <cell r="Q217">
            <v>8500</v>
          </cell>
          <cell r="S217">
            <v>-68735</v>
          </cell>
          <cell r="T217">
            <v>0</v>
          </cell>
          <cell r="U217">
            <v>0</v>
          </cell>
          <cell r="V217">
            <v>-68735</v>
          </cell>
          <cell r="W217">
            <v>0</v>
          </cell>
          <cell r="X217">
            <v>0</v>
          </cell>
          <cell r="Z217">
            <v>566265</v>
          </cell>
          <cell r="AA217">
            <v>0</v>
          </cell>
          <cell r="AB217">
            <v>0</v>
          </cell>
          <cell r="AC217">
            <v>74600</v>
          </cell>
        </row>
        <row r="218">
          <cell r="A218">
            <v>214</v>
          </cell>
          <cell r="B218" t="str">
            <v>Florida Public Utilities Company</v>
          </cell>
          <cell r="C218">
            <v>20000000</v>
          </cell>
          <cell r="D218" t="str">
            <v>Oklahoma Gas &amp; Electric Company</v>
          </cell>
          <cell r="E218">
            <v>0.10498</v>
          </cell>
          <cell r="G218">
            <v>271979</v>
          </cell>
          <cell r="H218">
            <v>-22254</v>
          </cell>
          <cell r="I218">
            <v>249725</v>
          </cell>
          <cell r="J218">
            <v>8.1822493648406672E-2</v>
          </cell>
          <cell r="M218">
            <v>806000</v>
          </cell>
          <cell r="N218">
            <v>0</v>
          </cell>
          <cell r="O218">
            <v>0</v>
          </cell>
          <cell r="P218">
            <v>205000</v>
          </cell>
          <cell r="Q218">
            <v>34000</v>
          </cell>
          <cell r="S218">
            <v>-81423</v>
          </cell>
          <cell r="T218">
            <v>0</v>
          </cell>
          <cell r="U218">
            <v>0</v>
          </cell>
          <cell r="V218">
            <v>-81423</v>
          </cell>
          <cell r="W218">
            <v>0</v>
          </cell>
          <cell r="X218">
            <v>0</v>
          </cell>
          <cell r="Z218">
            <v>724577</v>
          </cell>
          <cell r="AA218">
            <v>0</v>
          </cell>
          <cell r="AB218">
            <v>0</v>
          </cell>
          <cell r="AC218">
            <v>205000</v>
          </cell>
        </row>
        <row r="219">
          <cell r="A219">
            <v>215</v>
          </cell>
          <cell r="B219" t="str">
            <v>Florida Public Utilities Company</v>
          </cell>
          <cell r="C219">
            <v>20000000</v>
          </cell>
          <cell r="D219" t="str">
            <v>Wisconsin Public Service Corporation</v>
          </cell>
          <cell r="E219">
            <v>0.18773000000000001</v>
          </cell>
          <cell r="G219">
            <v>272704</v>
          </cell>
          <cell r="H219">
            <v>-25455</v>
          </cell>
          <cell r="I219">
            <v>247249</v>
          </cell>
          <cell r="J219">
            <v>9.3342965266369399E-2</v>
          </cell>
          <cell r="M219">
            <v>1909857</v>
          </cell>
          <cell r="N219">
            <v>0</v>
          </cell>
          <cell r="O219">
            <v>0</v>
          </cell>
          <cell r="P219">
            <v>95600</v>
          </cell>
          <cell r="Q219">
            <v>14000</v>
          </cell>
          <cell r="S219">
            <v>-145857</v>
          </cell>
          <cell r="T219">
            <v>0</v>
          </cell>
          <cell r="U219">
            <v>0</v>
          </cell>
          <cell r="V219">
            <v>-145857</v>
          </cell>
          <cell r="W219">
            <v>0</v>
          </cell>
          <cell r="X219">
            <v>0</v>
          </cell>
          <cell r="Z219">
            <v>1764000</v>
          </cell>
          <cell r="AA219">
            <v>0</v>
          </cell>
          <cell r="AB219">
            <v>0</v>
          </cell>
          <cell r="AC219">
            <v>95600</v>
          </cell>
        </row>
        <row r="220">
          <cell r="A220">
            <v>216</v>
          </cell>
          <cell r="B220" t="str">
            <v>Florida Public Utilities Company</v>
          </cell>
          <cell r="C220">
            <v>20000000</v>
          </cell>
          <cell r="D220" t="str">
            <v>Wisconsin Electric Power Company et al.</v>
          </cell>
          <cell r="E220">
            <v>0.53208</v>
          </cell>
          <cell r="G220">
            <v>405000</v>
          </cell>
          <cell r="H220">
            <v>-127779</v>
          </cell>
          <cell r="I220">
            <v>277221</v>
          </cell>
          <cell r="J220">
            <v>0.31550370370370373</v>
          </cell>
          <cell r="M220">
            <v>934000</v>
          </cell>
          <cell r="N220">
            <v>0</v>
          </cell>
          <cell r="O220">
            <v>0</v>
          </cell>
          <cell r="P220">
            <v>95000</v>
          </cell>
          <cell r="Q220">
            <v>43000</v>
          </cell>
          <cell r="S220">
            <v>-64613</v>
          </cell>
          <cell r="T220">
            <v>0</v>
          </cell>
          <cell r="U220">
            <v>0</v>
          </cell>
          <cell r="V220">
            <v>-64613</v>
          </cell>
          <cell r="W220">
            <v>0</v>
          </cell>
          <cell r="X220">
            <v>0</v>
          </cell>
          <cell r="Z220">
            <v>869387</v>
          </cell>
          <cell r="AA220">
            <v>0</v>
          </cell>
          <cell r="AB220">
            <v>0</v>
          </cell>
          <cell r="AC220">
            <v>95000</v>
          </cell>
        </row>
        <row r="221">
          <cell r="A221">
            <v>217</v>
          </cell>
          <cell r="B221" t="str">
            <v>Florida Public Utilities Company</v>
          </cell>
          <cell r="C221">
            <v>20000000</v>
          </cell>
          <cell r="D221" t="str">
            <v>Northern States Power Company</v>
          </cell>
          <cell r="E221">
            <v>0.15453</v>
          </cell>
          <cell r="G221">
            <v>477141</v>
          </cell>
          <cell r="H221">
            <v>-7186</v>
          </cell>
          <cell r="I221">
            <v>469955</v>
          </cell>
          <cell r="J221">
            <v>1.5060537660775326E-2</v>
          </cell>
          <cell r="M221">
            <v>3634015</v>
          </cell>
          <cell r="N221">
            <v>0</v>
          </cell>
          <cell r="O221">
            <v>0</v>
          </cell>
          <cell r="P221">
            <v>47500</v>
          </cell>
          <cell r="Q221">
            <v>49500</v>
          </cell>
          <cell r="S221">
            <v>-282615</v>
          </cell>
          <cell r="T221">
            <v>0</v>
          </cell>
          <cell r="U221">
            <v>0</v>
          </cell>
          <cell r="V221">
            <v>-282615</v>
          </cell>
          <cell r="W221">
            <v>0</v>
          </cell>
          <cell r="X221">
            <v>0</v>
          </cell>
          <cell r="Z221">
            <v>3351400</v>
          </cell>
          <cell r="AA221">
            <v>0</v>
          </cell>
          <cell r="AB221">
            <v>0</v>
          </cell>
          <cell r="AC221">
            <v>47500</v>
          </cell>
        </row>
        <row r="222">
          <cell r="A222">
            <v>218</v>
          </cell>
          <cell r="B222" t="str">
            <v>Florida Public Utilities Company</v>
          </cell>
          <cell r="C222">
            <v>20000000</v>
          </cell>
          <cell r="D222" t="str">
            <v>Black Hills Corporation</v>
          </cell>
          <cell r="E222">
            <v>7.3160000000000003E-2</v>
          </cell>
          <cell r="G222">
            <v>113819</v>
          </cell>
          <cell r="H222">
            <v>-14900</v>
          </cell>
          <cell r="I222">
            <v>98919</v>
          </cell>
          <cell r="J222">
            <v>0.13090960208752492</v>
          </cell>
          <cell r="M222">
            <v>322500</v>
          </cell>
          <cell r="N222">
            <v>0</v>
          </cell>
          <cell r="O222">
            <v>0</v>
          </cell>
          <cell r="P222">
            <v>23500</v>
          </cell>
          <cell r="Q222">
            <v>3900</v>
          </cell>
          <cell r="S222">
            <v>-14330</v>
          </cell>
          <cell r="T222">
            <v>0</v>
          </cell>
          <cell r="U222">
            <v>0</v>
          </cell>
          <cell r="V222">
            <v>-14330</v>
          </cell>
          <cell r="W222">
            <v>0</v>
          </cell>
          <cell r="X222">
            <v>0</v>
          </cell>
          <cell r="Z222">
            <v>308170</v>
          </cell>
          <cell r="AA222">
            <v>0</v>
          </cell>
          <cell r="AB222">
            <v>0</v>
          </cell>
          <cell r="AC222">
            <v>23500</v>
          </cell>
        </row>
        <row r="223">
          <cell r="A223">
            <v>219</v>
          </cell>
          <cell r="B223" t="str">
            <v>Florida Public Utilities Company</v>
          </cell>
          <cell r="C223">
            <v>20000000</v>
          </cell>
          <cell r="D223" t="str">
            <v>Central and South West Corporation</v>
          </cell>
          <cell r="E223">
            <v>1.32962</v>
          </cell>
          <cell r="G223">
            <v>989320</v>
          </cell>
          <cell r="H223">
            <v>-273294</v>
          </cell>
          <cell r="I223">
            <v>716026</v>
          </cell>
          <cell r="J223">
            <v>0.27624428900659037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</row>
        <row r="224">
          <cell r="A224">
            <v>220</v>
          </cell>
          <cell r="D224" t="str">
            <v>Kentucky Utiliies Company</v>
          </cell>
          <cell r="V224">
            <v>0</v>
          </cell>
        </row>
        <row r="225">
          <cell r="A225">
            <v>221</v>
          </cell>
          <cell r="B225" t="str">
            <v>Florida Public Utilities Company</v>
          </cell>
          <cell r="C225">
            <v>20000000</v>
          </cell>
          <cell r="D225" t="str">
            <v>Wisconsin Power and Light Company</v>
          </cell>
          <cell r="E225">
            <v>0.60904999999999998</v>
          </cell>
          <cell r="G225">
            <v>416073</v>
          </cell>
          <cell r="H225">
            <v>-149187</v>
          </cell>
          <cell r="I225">
            <v>266886</v>
          </cell>
          <cell r="J225">
            <v>0.35855967582611703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</row>
        <row r="226">
          <cell r="A226">
            <v>222</v>
          </cell>
          <cell r="D226" t="e">
            <v>#N/A</v>
          </cell>
          <cell r="V226">
            <v>0</v>
          </cell>
        </row>
        <row r="227">
          <cell r="A227">
            <v>223</v>
          </cell>
          <cell r="B227" t="str">
            <v>Florida Public Utilities Company</v>
          </cell>
          <cell r="C227">
            <v>20000000</v>
          </cell>
          <cell r="D227" t="str">
            <v>Central Louisiana Electric Company, Inc.</v>
          </cell>
          <cell r="E227">
            <v>0.31605</v>
          </cell>
          <cell r="G227">
            <v>225000</v>
          </cell>
          <cell r="H227">
            <v>-77270</v>
          </cell>
          <cell r="I227">
            <v>147730</v>
          </cell>
          <cell r="J227">
            <v>0.34342222222222224</v>
          </cell>
          <cell r="M227">
            <v>741500</v>
          </cell>
          <cell r="N227">
            <v>0</v>
          </cell>
          <cell r="O227">
            <v>0</v>
          </cell>
          <cell r="P227">
            <v>65100</v>
          </cell>
          <cell r="Q227">
            <v>16800</v>
          </cell>
          <cell r="S227">
            <v>-39288</v>
          </cell>
          <cell r="T227">
            <v>0</v>
          </cell>
          <cell r="U227">
            <v>0</v>
          </cell>
          <cell r="V227">
            <v>-39288</v>
          </cell>
          <cell r="W227">
            <v>0</v>
          </cell>
          <cell r="X227">
            <v>0</v>
          </cell>
          <cell r="Z227">
            <v>702212</v>
          </cell>
          <cell r="AA227">
            <v>0</v>
          </cell>
          <cell r="AB227">
            <v>0</v>
          </cell>
          <cell r="AC227">
            <v>65100</v>
          </cell>
        </row>
        <row r="228">
          <cell r="A228">
            <v>224</v>
          </cell>
          <cell r="D228" t="str">
            <v>MidCon Corp.</v>
          </cell>
          <cell r="V228">
            <v>0</v>
          </cell>
        </row>
        <row r="229">
          <cell r="A229">
            <v>225</v>
          </cell>
          <cell r="D229" t="e">
            <v>#N/A</v>
          </cell>
          <cell r="V229">
            <v>0</v>
          </cell>
        </row>
        <row r="230">
          <cell r="A230">
            <v>226</v>
          </cell>
          <cell r="B230" t="str">
            <v>Florida Public Utilities Company</v>
          </cell>
          <cell r="C230">
            <v>20000000</v>
          </cell>
          <cell r="D230" t="str">
            <v>The United Illuminating Company</v>
          </cell>
          <cell r="E230">
            <v>2.3618800000000002</v>
          </cell>
          <cell r="G230">
            <v>951029</v>
          </cell>
          <cell r="H230">
            <v>-566029</v>
          </cell>
          <cell r="I230">
            <v>385000</v>
          </cell>
          <cell r="J230">
            <v>0.59517533114132171</v>
          </cell>
          <cell r="K230">
            <v>500000</v>
          </cell>
          <cell r="M230">
            <v>531100</v>
          </cell>
          <cell r="N230">
            <v>0</v>
          </cell>
          <cell r="O230">
            <v>0</v>
          </cell>
          <cell r="P230">
            <v>87600</v>
          </cell>
          <cell r="Q230">
            <v>0</v>
          </cell>
          <cell r="S230">
            <v>-44256</v>
          </cell>
          <cell r="T230">
            <v>0</v>
          </cell>
          <cell r="U230">
            <v>0</v>
          </cell>
          <cell r="V230">
            <v>-44256</v>
          </cell>
          <cell r="W230">
            <v>0</v>
          </cell>
          <cell r="X230">
            <v>0</v>
          </cell>
          <cell r="Z230">
            <v>486844</v>
          </cell>
          <cell r="AA230">
            <v>0</v>
          </cell>
          <cell r="AB230">
            <v>0</v>
          </cell>
          <cell r="AC230">
            <v>87600</v>
          </cell>
        </row>
        <row r="231">
          <cell r="A231">
            <v>227</v>
          </cell>
          <cell r="D231" t="e">
            <v>#N/A</v>
          </cell>
          <cell r="V231">
            <v>0</v>
          </cell>
        </row>
        <row r="232">
          <cell r="A232">
            <v>228</v>
          </cell>
          <cell r="B232" t="str">
            <v>Florida Public Utilities Company</v>
          </cell>
          <cell r="C232">
            <v>20000000</v>
          </cell>
          <cell r="D232" t="str">
            <v>Bangor Hydro-Electric Company</v>
          </cell>
          <cell r="E232">
            <v>0.37502000000000002</v>
          </cell>
          <cell r="G232">
            <v>231640</v>
          </cell>
          <cell r="H232">
            <v>-81574</v>
          </cell>
          <cell r="I232">
            <v>150066</v>
          </cell>
          <cell r="J232">
            <v>0.35215852184424107</v>
          </cell>
          <cell r="M232">
            <v>303300</v>
          </cell>
          <cell r="N232">
            <v>0</v>
          </cell>
          <cell r="O232">
            <v>0</v>
          </cell>
          <cell r="P232">
            <v>0</v>
          </cell>
          <cell r="Q232">
            <v>8300</v>
          </cell>
          <cell r="S232">
            <v>-18899</v>
          </cell>
          <cell r="T232">
            <v>0</v>
          </cell>
          <cell r="U232">
            <v>0</v>
          </cell>
          <cell r="V232">
            <v>-18899</v>
          </cell>
          <cell r="W232">
            <v>0</v>
          </cell>
          <cell r="X232">
            <v>0</v>
          </cell>
          <cell r="Z232">
            <v>284401</v>
          </cell>
          <cell r="AA232">
            <v>0</v>
          </cell>
          <cell r="AB232">
            <v>0</v>
          </cell>
          <cell r="AC232">
            <v>0</v>
          </cell>
        </row>
        <row r="233">
          <cell r="A233">
            <v>229</v>
          </cell>
          <cell r="B233" t="str">
            <v>Florida Public Utilities Company</v>
          </cell>
          <cell r="C233">
            <v>20000000</v>
          </cell>
          <cell r="D233" t="str">
            <v>Los Angeles Department of Water and Power (LADWP)</v>
          </cell>
          <cell r="E233">
            <v>9.7180000000000002E-2</v>
          </cell>
          <cell r="G233">
            <v>199967</v>
          </cell>
          <cell r="H233">
            <v>-20178</v>
          </cell>
          <cell r="I233">
            <v>179789</v>
          </cell>
          <cell r="J233">
            <v>0.10090664959718354</v>
          </cell>
          <cell r="M233">
            <v>950325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S233">
            <v>-24115</v>
          </cell>
          <cell r="T233">
            <v>0</v>
          </cell>
          <cell r="U233">
            <v>0</v>
          </cell>
          <cell r="V233">
            <v>-24115</v>
          </cell>
          <cell r="W233">
            <v>0</v>
          </cell>
          <cell r="X233">
            <v>0</v>
          </cell>
          <cell r="Z233">
            <v>926210</v>
          </cell>
          <cell r="AA233">
            <v>0</v>
          </cell>
          <cell r="AB233">
            <v>0</v>
          </cell>
          <cell r="AC233">
            <v>0</v>
          </cell>
        </row>
        <row r="234">
          <cell r="A234">
            <v>230</v>
          </cell>
          <cell r="D234" t="str">
            <v>Trailblazer Pipeline-</v>
          </cell>
          <cell r="V234">
            <v>0</v>
          </cell>
        </row>
        <row r="235">
          <cell r="A235">
            <v>231</v>
          </cell>
          <cell r="D235" t="str">
            <v>Cities Service Gas Company</v>
          </cell>
          <cell r="V235">
            <v>0</v>
          </cell>
        </row>
        <row r="236">
          <cell r="A236">
            <v>232</v>
          </cell>
          <cell r="B236" t="str">
            <v>Florida Public Utilities Company</v>
          </cell>
          <cell r="C236">
            <v>20000000</v>
          </cell>
          <cell r="D236" t="str">
            <v>Boston Edison Company and Harbor Electric Energy Company</v>
          </cell>
          <cell r="E236">
            <v>0</v>
          </cell>
          <cell r="G236">
            <v>0</v>
          </cell>
          <cell r="H236">
            <v>0</v>
          </cell>
          <cell r="I236">
            <v>0</v>
          </cell>
          <cell r="J236" t="str">
            <v>-</v>
          </cell>
          <cell r="M236">
            <v>1119300</v>
          </cell>
          <cell r="N236">
            <v>0</v>
          </cell>
          <cell r="O236">
            <v>0</v>
          </cell>
          <cell r="P236">
            <v>0</v>
          </cell>
          <cell r="Q236">
            <v>12500</v>
          </cell>
          <cell r="S236">
            <v>-60049</v>
          </cell>
          <cell r="T236">
            <v>0</v>
          </cell>
          <cell r="U236">
            <v>0</v>
          </cell>
          <cell r="V236">
            <v>-60049</v>
          </cell>
          <cell r="W236">
            <v>0</v>
          </cell>
          <cell r="X236">
            <v>0</v>
          </cell>
          <cell r="Z236">
            <v>1059251</v>
          </cell>
          <cell r="AA236">
            <v>0</v>
          </cell>
          <cell r="AB236">
            <v>0</v>
          </cell>
          <cell r="AC236">
            <v>0</v>
          </cell>
        </row>
        <row r="237">
          <cell r="A237">
            <v>233</v>
          </cell>
          <cell r="B237" t="str">
            <v>Florida Public Utilities Company</v>
          </cell>
          <cell r="C237">
            <v>20000000</v>
          </cell>
          <cell r="D237" t="str">
            <v>Fall River Gas Company</v>
          </cell>
          <cell r="E237">
            <v>1.865E-2</v>
          </cell>
          <cell r="G237">
            <v>32842</v>
          </cell>
          <cell r="H237">
            <v>-3582</v>
          </cell>
          <cell r="I237">
            <v>29260</v>
          </cell>
          <cell r="J237">
            <v>0.10906765726813226</v>
          </cell>
          <cell r="M237">
            <v>127000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-7646</v>
          </cell>
          <cell r="T237">
            <v>0</v>
          </cell>
          <cell r="U237">
            <v>0</v>
          </cell>
          <cell r="V237">
            <v>-7646</v>
          </cell>
          <cell r="W237">
            <v>0</v>
          </cell>
          <cell r="X237">
            <v>0</v>
          </cell>
          <cell r="Z237">
            <v>119354</v>
          </cell>
          <cell r="AA237">
            <v>0</v>
          </cell>
          <cell r="AB237">
            <v>0</v>
          </cell>
          <cell r="AC237">
            <v>0</v>
          </cell>
        </row>
        <row r="238">
          <cell r="A238">
            <v>234</v>
          </cell>
          <cell r="B238" t="str">
            <v>Florida Public Utilities Company</v>
          </cell>
          <cell r="C238">
            <v>20000000</v>
          </cell>
          <cell r="D238" t="str">
            <v>Corning Natural Gas Corporation</v>
          </cell>
          <cell r="E238">
            <v>0</v>
          </cell>
          <cell r="G238">
            <v>0</v>
          </cell>
          <cell r="H238">
            <v>0</v>
          </cell>
          <cell r="I238">
            <v>0</v>
          </cell>
          <cell r="J238" t="str">
            <v>-</v>
          </cell>
          <cell r="M238">
            <v>104800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S238">
            <v>-8322</v>
          </cell>
          <cell r="T238">
            <v>0</v>
          </cell>
          <cell r="U238">
            <v>0</v>
          </cell>
          <cell r="V238">
            <v>-8322</v>
          </cell>
          <cell r="W238">
            <v>0</v>
          </cell>
          <cell r="X238">
            <v>0</v>
          </cell>
          <cell r="Z238">
            <v>96478</v>
          </cell>
          <cell r="AA238">
            <v>0</v>
          </cell>
          <cell r="AB238">
            <v>0</v>
          </cell>
          <cell r="AC238">
            <v>0</v>
          </cell>
        </row>
        <row r="239">
          <cell r="A239">
            <v>235</v>
          </cell>
          <cell r="B239" t="str">
            <v>Florida Public Utilities Company</v>
          </cell>
          <cell r="C239">
            <v>20000000</v>
          </cell>
          <cell r="D239" t="str">
            <v>Puget Sound Power &amp; Light Company</v>
          </cell>
          <cell r="E239">
            <v>0</v>
          </cell>
          <cell r="G239">
            <v>0</v>
          </cell>
          <cell r="H239">
            <v>0</v>
          </cell>
          <cell r="I239">
            <v>0</v>
          </cell>
          <cell r="J239" t="str">
            <v>-</v>
          </cell>
          <cell r="M239">
            <v>757500</v>
          </cell>
          <cell r="N239">
            <v>0</v>
          </cell>
          <cell r="O239">
            <v>0</v>
          </cell>
          <cell r="P239">
            <v>25000</v>
          </cell>
          <cell r="Q239">
            <v>18000</v>
          </cell>
          <cell r="S239">
            <v>-58954</v>
          </cell>
          <cell r="T239">
            <v>0</v>
          </cell>
          <cell r="U239">
            <v>0</v>
          </cell>
          <cell r="V239">
            <v>-58954</v>
          </cell>
          <cell r="W239">
            <v>0</v>
          </cell>
          <cell r="X239">
            <v>0</v>
          </cell>
          <cell r="Z239">
            <v>698546</v>
          </cell>
          <cell r="AA239">
            <v>0</v>
          </cell>
          <cell r="AB239">
            <v>0</v>
          </cell>
          <cell r="AC239">
            <v>25000</v>
          </cell>
        </row>
        <row r="240">
          <cell r="A240">
            <v>236</v>
          </cell>
          <cell r="D240" t="e">
            <v>#N/A</v>
          </cell>
          <cell r="V240">
            <v>0</v>
          </cell>
        </row>
        <row r="241">
          <cell r="A241">
            <v>237</v>
          </cell>
          <cell r="D241" t="str">
            <v>Huntsville Utilities</v>
          </cell>
          <cell r="V241">
            <v>0</v>
          </cell>
        </row>
        <row r="242">
          <cell r="A242">
            <v>238</v>
          </cell>
          <cell r="D242" t="str">
            <v>Guam Power Authority</v>
          </cell>
          <cell r="V242">
            <v>0</v>
          </cell>
        </row>
        <row r="243">
          <cell r="A243">
            <v>239</v>
          </cell>
          <cell r="B243" t="str">
            <v>Florida Public Utilities Company</v>
          </cell>
          <cell r="C243">
            <v>20000000</v>
          </cell>
          <cell r="D243" t="str">
            <v>Sonat Inc.</v>
          </cell>
          <cell r="E243">
            <v>0.34094999999999998</v>
          </cell>
          <cell r="G243">
            <v>226500</v>
          </cell>
          <cell r="H243">
            <v>-56625</v>
          </cell>
          <cell r="I243">
            <v>169875</v>
          </cell>
          <cell r="J243">
            <v>0.25</v>
          </cell>
          <cell r="M243">
            <v>1657454</v>
          </cell>
          <cell r="N243">
            <v>0</v>
          </cell>
          <cell r="O243">
            <v>0</v>
          </cell>
          <cell r="P243">
            <v>0</v>
          </cell>
          <cell r="Q243">
            <v>6400</v>
          </cell>
          <cell r="S243">
            <v>-113854</v>
          </cell>
          <cell r="T243">
            <v>0</v>
          </cell>
          <cell r="U243">
            <v>0</v>
          </cell>
          <cell r="V243">
            <v>-113854</v>
          </cell>
          <cell r="W243">
            <v>0</v>
          </cell>
          <cell r="X243">
            <v>0</v>
          </cell>
          <cell r="Z243">
            <v>1543600</v>
          </cell>
          <cell r="AA243">
            <v>0</v>
          </cell>
          <cell r="AB243">
            <v>0</v>
          </cell>
          <cell r="AC243">
            <v>0</v>
          </cell>
        </row>
        <row r="244">
          <cell r="A244">
            <v>240</v>
          </cell>
          <cell r="D244" t="str">
            <v>Kansas Gas and Electric Company</v>
          </cell>
          <cell r="V244">
            <v>0</v>
          </cell>
        </row>
        <row r="245">
          <cell r="A245">
            <v>241</v>
          </cell>
          <cell r="D245" t="e">
            <v>#N/A</v>
          </cell>
          <cell r="V245">
            <v>0</v>
          </cell>
        </row>
        <row r="246">
          <cell r="A246">
            <v>242</v>
          </cell>
          <cell r="B246" t="str">
            <v>Florida Public Utilities Company</v>
          </cell>
          <cell r="C246">
            <v>20000000</v>
          </cell>
          <cell r="D246" t="str">
            <v>Risk Management Trust</v>
          </cell>
          <cell r="E246">
            <v>0</v>
          </cell>
          <cell r="G246">
            <v>0</v>
          </cell>
          <cell r="H246">
            <v>0</v>
          </cell>
          <cell r="I246">
            <v>0</v>
          </cell>
          <cell r="J246" t="str">
            <v>-</v>
          </cell>
          <cell r="M246">
            <v>6641000</v>
          </cell>
          <cell r="N246">
            <v>0</v>
          </cell>
          <cell r="O246">
            <v>0</v>
          </cell>
          <cell r="P246">
            <v>395900</v>
          </cell>
          <cell r="Q246">
            <v>0</v>
          </cell>
          <cell r="S246">
            <v>-275916</v>
          </cell>
          <cell r="T246">
            <v>0</v>
          </cell>
          <cell r="U246">
            <v>0</v>
          </cell>
          <cell r="V246">
            <v>-275916</v>
          </cell>
          <cell r="W246">
            <v>0</v>
          </cell>
          <cell r="X246">
            <v>0</v>
          </cell>
          <cell r="Z246">
            <v>6365084</v>
          </cell>
          <cell r="AA246">
            <v>0</v>
          </cell>
          <cell r="AB246">
            <v>0</v>
          </cell>
          <cell r="AC246">
            <v>395900</v>
          </cell>
        </row>
        <row r="247">
          <cell r="A247">
            <v>243</v>
          </cell>
          <cell r="B247" t="str">
            <v>Florida Public Utilities Company</v>
          </cell>
          <cell r="C247">
            <v>20000000</v>
          </cell>
          <cell r="D247" t="str">
            <v>TransCanada PipeLines Limited</v>
          </cell>
          <cell r="E247">
            <v>0</v>
          </cell>
          <cell r="G247">
            <v>0</v>
          </cell>
          <cell r="H247">
            <v>0</v>
          </cell>
          <cell r="I247">
            <v>0</v>
          </cell>
          <cell r="J247" t="str">
            <v>-</v>
          </cell>
          <cell r="M247">
            <v>461200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-5316</v>
          </cell>
          <cell r="T247">
            <v>0</v>
          </cell>
          <cell r="U247">
            <v>0</v>
          </cell>
          <cell r="V247">
            <v>-5316</v>
          </cell>
          <cell r="W247">
            <v>0</v>
          </cell>
          <cell r="X247">
            <v>0</v>
          </cell>
          <cell r="Z247">
            <v>455884</v>
          </cell>
          <cell r="AA247">
            <v>0</v>
          </cell>
          <cell r="AB247">
            <v>0</v>
          </cell>
          <cell r="AC247">
            <v>0</v>
          </cell>
        </row>
        <row r="248">
          <cell r="A248">
            <v>244</v>
          </cell>
          <cell r="D248" t="str">
            <v>Pacific Resources, Inc.</v>
          </cell>
          <cell r="V248">
            <v>0</v>
          </cell>
        </row>
        <row r="249">
          <cell r="A249">
            <v>245</v>
          </cell>
          <cell r="D249" t="e">
            <v>#N/A</v>
          </cell>
          <cell r="V249">
            <v>0</v>
          </cell>
        </row>
        <row r="250">
          <cell r="A250">
            <v>246</v>
          </cell>
          <cell r="D250" t="str">
            <v>Ontario Hydro-</v>
          </cell>
          <cell r="V250">
            <v>0</v>
          </cell>
        </row>
        <row r="251">
          <cell r="A251">
            <v>247</v>
          </cell>
          <cell r="D251" t="str">
            <v>Colonial Gas Energy System-</v>
          </cell>
          <cell r="V251">
            <v>0</v>
          </cell>
        </row>
        <row r="252">
          <cell r="A252">
            <v>248</v>
          </cell>
          <cell r="D252" t="str">
            <v>Sta-rite Industries</v>
          </cell>
          <cell r="V252">
            <v>0</v>
          </cell>
        </row>
        <row r="253">
          <cell r="A253">
            <v>249</v>
          </cell>
          <cell r="B253" t="str">
            <v>Florida Public Utilities Company</v>
          </cell>
          <cell r="C253">
            <v>20000000</v>
          </cell>
          <cell r="D253" t="str">
            <v>The Empire District Electric Company</v>
          </cell>
          <cell r="E253">
            <v>0</v>
          </cell>
          <cell r="G253">
            <v>0</v>
          </cell>
          <cell r="H253">
            <v>0</v>
          </cell>
          <cell r="I253">
            <v>0</v>
          </cell>
          <cell r="J253" t="str">
            <v>-</v>
          </cell>
          <cell r="M253">
            <v>479500</v>
          </cell>
          <cell r="N253">
            <v>0</v>
          </cell>
          <cell r="O253">
            <v>0</v>
          </cell>
          <cell r="P253">
            <v>0</v>
          </cell>
          <cell r="Q253">
            <v>2500</v>
          </cell>
          <cell r="S253">
            <v>-25825</v>
          </cell>
          <cell r="T253">
            <v>0</v>
          </cell>
          <cell r="U253">
            <v>0</v>
          </cell>
          <cell r="V253">
            <v>-25825</v>
          </cell>
          <cell r="W253">
            <v>0</v>
          </cell>
          <cell r="X253">
            <v>0</v>
          </cell>
          <cell r="Z253">
            <v>453675</v>
          </cell>
          <cell r="AA253">
            <v>0</v>
          </cell>
          <cell r="AB253">
            <v>0</v>
          </cell>
          <cell r="AC253">
            <v>0</v>
          </cell>
        </row>
        <row r="254">
          <cell r="A254">
            <v>250</v>
          </cell>
          <cell r="D254" t="str">
            <v>Colorado- Ute Electric Association, Inc.</v>
          </cell>
          <cell r="V254">
            <v>0</v>
          </cell>
        </row>
        <row r="255">
          <cell r="A255">
            <v>251</v>
          </cell>
          <cell r="B255" t="str">
            <v>Florida Public Utilities Company</v>
          </cell>
          <cell r="C255">
            <v>20000000</v>
          </cell>
          <cell r="D255" t="str">
            <v>Tri-State Generation and Transmission Association, Inc.</v>
          </cell>
          <cell r="E255">
            <v>0</v>
          </cell>
          <cell r="G255">
            <v>0</v>
          </cell>
          <cell r="H255">
            <v>0</v>
          </cell>
          <cell r="I255">
            <v>0</v>
          </cell>
          <cell r="J255" t="str">
            <v>-</v>
          </cell>
          <cell r="M255">
            <v>160023</v>
          </cell>
          <cell r="N255">
            <v>0</v>
          </cell>
          <cell r="O255">
            <v>0</v>
          </cell>
          <cell r="P255">
            <v>45000</v>
          </cell>
          <cell r="Q255">
            <v>1500</v>
          </cell>
          <cell r="S255">
            <v>-15023</v>
          </cell>
          <cell r="T255">
            <v>0</v>
          </cell>
          <cell r="U255">
            <v>0</v>
          </cell>
          <cell r="V255">
            <v>-15023</v>
          </cell>
          <cell r="W255">
            <v>0</v>
          </cell>
          <cell r="X255">
            <v>0</v>
          </cell>
          <cell r="Z255">
            <v>145000</v>
          </cell>
          <cell r="AA255">
            <v>0</v>
          </cell>
          <cell r="AB255">
            <v>0</v>
          </cell>
          <cell r="AC255">
            <v>45000</v>
          </cell>
        </row>
        <row r="256">
          <cell r="A256">
            <v>252</v>
          </cell>
          <cell r="B256" t="str">
            <v>Florida Public Utilities Company</v>
          </cell>
          <cell r="C256">
            <v>20000000</v>
          </cell>
          <cell r="D256" t="str">
            <v>Platte River Power Authority</v>
          </cell>
          <cell r="E256">
            <v>0.13092999999999999</v>
          </cell>
          <cell r="G256">
            <v>105000</v>
          </cell>
          <cell r="H256">
            <v>-26354</v>
          </cell>
          <cell r="I256">
            <v>78646</v>
          </cell>
          <cell r="J256">
            <v>0.25099047619047621</v>
          </cell>
          <cell r="M256">
            <v>241450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S256">
            <v>-11887</v>
          </cell>
          <cell r="T256">
            <v>0</v>
          </cell>
          <cell r="U256">
            <v>0</v>
          </cell>
          <cell r="V256">
            <v>-11887</v>
          </cell>
          <cell r="W256">
            <v>0</v>
          </cell>
          <cell r="X256">
            <v>0</v>
          </cell>
          <cell r="Z256">
            <v>229563</v>
          </cell>
          <cell r="AA256">
            <v>0</v>
          </cell>
          <cell r="AB256">
            <v>0</v>
          </cell>
          <cell r="AC256">
            <v>0</v>
          </cell>
        </row>
        <row r="257">
          <cell r="A257">
            <v>253</v>
          </cell>
          <cell r="B257" t="str">
            <v>Florida Public Utilities Company</v>
          </cell>
          <cell r="C257">
            <v>20000000</v>
          </cell>
          <cell r="D257" t="str">
            <v>Atlanta Gas Light Company</v>
          </cell>
          <cell r="E257">
            <v>3.0710000000000001E-2</v>
          </cell>
          <cell r="G257">
            <v>105050</v>
          </cell>
          <cell r="H257">
            <v>-4041</v>
          </cell>
          <cell r="I257">
            <v>101009</v>
          </cell>
          <cell r="J257">
            <v>3.8467396477867684E-2</v>
          </cell>
          <cell r="M257">
            <v>3639642</v>
          </cell>
          <cell r="N257">
            <v>0</v>
          </cell>
          <cell r="O257">
            <v>0</v>
          </cell>
          <cell r="P257">
            <v>133000</v>
          </cell>
          <cell r="Q257">
            <v>8950</v>
          </cell>
          <cell r="S257">
            <v>-268482</v>
          </cell>
          <cell r="T257">
            <v>0</v>
          </cell>
          <cell r="U257">
            <v>0</v>
          </cell>
          <cell r="V257">
            <v>-268482</v>
          </cell>
          <cell r="W257">
            <v>0</v>
          </cell>
          <cell r="X257">
            <v>0</v>
          </cell>
          <cell r="Z257">
            <v>3371160</v>
          </cell>
          <cell r="AA257">
            <v>0</v>
          </cell>
          <cell r="AB257">
            <v>0</v>
          </cell>
          <cell r="AC257">
            <v>133000</v>
          </cell>
        </row>
        <row r="258">
          <cell r="A258">
            <v>254</v>
          </cell>
          <cell r="B258" t="str">
            <v>Florida Public Utilities Company</v>
          </cell>
          <cell r="C258">
            <v>20000000</v>
          </cell>
          <cell r="D258" t="str">
            <v>Essex County Gas Company</v>
          </cell>
          <cell r="E258">
            <v>0</v>
          </cell>
          <cell r="G258">
            <v>0</v>
          </cell>
          <cell r="H258">
            <v>0</v>
          </cell>
          <cell r="I258">
            <v>0</v>
          </cell>
          <cell r="J258" t="str">
            <v>-</v>
          </cell>
          <cell r="M258">
            <v>143800</v>
          </cell>
          <cell r="N258">
            <v>0</v>
          </cell>
          <cell r="O258">
            <v>0</v>
          </cell>
          <cell r="P258">
            <v>0</v>
          </cell>
          <cell r="Q258">
            <v>4000</v>
          </cell>
          <cell r="S258">
            <v>-9846</v>
          </cell>
          <cell r="T258">
            <v>0</v>
          </cell>
          <cell r="U258">
            <v>0</v>
          </cell>
          <cell r="V258">
            <v>-9846</v>
          </cell>
          <cell r="W258">
            <v>0</v>
          </cell>
          <cell r="X258">
            <v>0</v>
          </cell>
          <cell r="Z258">
            <v>133954</v>
          </cell>
          <cell r="AA258">
            <v>0</v>
          </cell>
          <cell r="AB258">
            <v>0</v>
          </cell>
          <cell r="AC258">
            <v>0</v>
          </cell>
        </row>
        <row r="259">
          <cell r="A259">
            <v>255</v>
          </cell>
          <cell r="D259" t="e">
            <v>#N/A</v>
          </cell>
          <cell r="V259">
            <v>0</v>
          </cell>
        </row>
        <row r="260">
          <cell r="A260">
            <v>256</v>
          </cell>
          <cell r="D260" t="str">
            <v>Peoples Natural Gas Company of South Carolina</v>
          </cell>
          <cell r="V260">
            <v>0</v>
          </cell>
        </row>
        <row r="261">
          <cell r="A261">
            <v>257</v>
          </cell>
          <cell r="D261" t="str">
            <v>Distributors Insurance Company</v>
          </cell>
          <cell r="V261">
            <v>0</v>
          </cell>
        </row>
        <row r="262">
          <cell r="A262">
            <v>258</v>
          </cell>
          <cell r="D262" t="e">
            <v>#N/A</v>
          </cell>
          <cell r="V262">
            <v>0</v>
          </cell>
        </row>
        <row r="263">
          <cell r="A263">
            <v>259</v>
          </cell>
          <cell r="B263" t="str">
            <v>Florida Public Utilities Company</v>
          </cell>
          <cell r="C263">
            <v>20000000</v>
          </cell>
          <cell r="D263" t="str">
            <v>MDU Resources Group, Inc.</v>
          </cell>
          <cell r="E263">
            <v>0.18819</v>
          </cell>
          <cell r="G263">
            <v>110721</v>
          </cell>
          <cell r="H263">
            <v>-27680</v>
          </cell>
          <cell r="I263">
            <v>83041</v>
          </cell>
          <cell r="J263">
            <v>0.24999774207241626</v>
          </cell>
          <cell r="M263">
            <v>781500</v>
          </cell>
          <cell r="N263">
            <v>0</v>
          </cell>
          <cell r="O263">
            <v>0</v>
          </cell>
          <cell r="P263">
            <v>0</v>
          </cell>
          <cell r="Q263">
            <v>34500</v>
          </cell>
          <cell r="S263">
            <v>-40766</v>
          </cell>
          <cell r="T263">
            <v>0</v>
          </cell>
          <cell r="U263">
            <v>0</v>
          </cell>
          <cell r="V263">
            <v>-40766</v>
          </cell>
          <cell r="W263">
            <v>0</v>
          </cell>
          <cell r="X263">
            <v>0</v>
          </cell>
          <cell r="Z263">
            <v>740734</v>
          </cell>
          <cell r="AA263">
            <v>0</v>
          </cell>
          <cell r="AB263">
            <v>0</v>
          </cell>
          <cell r="AC263">
            <v>0</v>
          </cell>
        </row>
        <row r="264">
          <cell r="A264">
            <v>260</v>
          </cell>
          <cell r="D264" t="e">
            <v>#N/A</v>
          </cell>
          <cell r="V264">
            <v>0</v>
          </cell>
        </row>
        <row r="265">
          <cell r="A265">
            <v>261</v>
          </cell>
          <cell r="D265" t="str">
            <v>Ontario Municipal Electric-</v>
          </cell>
          <cell r="V265">
            <v>0</v>
          </cell>
        </row>
        <row r="266">
          <cell r="A266">
            <v>262</v>
          </cell>
          <cell r="D266" t="str">
            <v>Illinois Gas Company</v>
          </cell>
          <cell r="V266">
            <v>0</v>
          </cell>
        </row>
        <row r="267">
          <cell r="A267">
            <v>263</v>
          </cell>
          <cell r="B267" t="str">
            <v>Florida Public Utilities Company</v>
          </cell>
          <cell r="C267">
            <v>20000000</v>
          </cell>
          <cell r="D267" t="str">
            <v>LG&amp;E Energy Corp., et al.</v>
          </cell>
          <cell r="E267">
            <v>0.54286999999999996</v>
          </cell>
          <cell r="G267">
            <v>450000</v>
          </cell>
          <cell r="H267">
            <v>-130617</v>
          </cell>
          <cell r="I267">
            <v>319383</v>
          </cell>
          <cell r="J267">
            <v>0.29026000000000002</v>
          </cell>
          <cell r="M267">
            <v>1121419</v>
          </cell>
          <cell r="N267">
            <v>0</v>
          </cell>
          <cell r="O267">
            <v>0</v>
          </cell>
          <cell r="P267">
            <v>58800</v>
          </cell>
          <cell r="Q267">
            <v>32400</v>
          </cell>
          <cell r="S267">
            <v>-50199</v>
          </cell>
          <cell r="T267">
            <v>0</v>
          </cell>
          <cell r="U267">
            <v>0</v>
          </cell>
          <cell r="V267">
            <v>-50199</v>
          </cell>
          <cell r="W267">
            <v>0</v>
          </cell>
          <cell r="X267">
            <v>0</v>
          </cell>
          <cell r="Z267">
            <v>1071220</v>
          </cell>
          <cell r="AA267">
            <v>0</v>
          </cell>
          <cell r="AB267">
            <v>0</v>
          </cell>
          <cell r="AC267">
            <v>58800</v>
          </cell>
        </row>
        <row r="268">
          <cell r="A268">
            <v>264</v>
          </cell>
          <cell r="B268" t="str">
            <v>Florida Public Utilities Company</v>
          </cell>
          <cell r="C268">
            <v>20000000</v>
          </cell>
          <cell r="D268" t="str">
            <v>Western Farmers Electric Cooperative</v>
          </cell>
          <cell r="E268">
            <v>5.4850000000000003E-2</v>
          </cell>
          <cell r="G268">
            <v>121875</v>
          </cell>
          <cell r="H268">
            <v>-3139</v>
          </cell>
          <cell r="I268">
            <v>118736</v>
          </cell>
          <cell r="J268">
            <v>2.5755897435897436E-2</v>
          </cell>
          <cell r="M268">
            <v>364700</v>
          </cell>
          <cell r="N268">
            <v>0</v>
          </cell>
          <cell r="O268">
            <v>0</v>
          </cell>
          <cell r="P268">
            <v>0</v>
          </cell>
          <cell r="Q268">
            <v>5720</v>
          </cell>
          <cell r="S268">
            <v>-15774</v>
          </cell>
          <cell r="T268">
            <v>0</v>
          </cell>
          <cell r="U268">
            <v>0</v>
          </cell>
          <cell r="V268">
            <v>-15774</v>
          </cell>
          <cell r="W268">
            <v>0</v>
          </cell>
          <cell r="X268">
            <v>0</v>
          </cell>
          <cell r="Z268">
            <v>348926</v>
          </cell>
          <cell r="AA268">
            <v>0</v>
          </cell>
          <cell r="AB268">
            <v>0</v>
          </cell>
          <cell r="AC268">
            <v>0</v>
          </cell>
        </row>
        <row r="269">
          <cell r="A269">
            <v>265</v>
          </cell>
          <cell r="D269" t="e">
            <v>#N/A</v>
          </cell>
          <cell r="V269">
            <v>0</v>
          </cell>
        </row>
        <row r="270">
          <cell r="A270">
            <v>266</v>
          </cell>
          <cell r="B270" t="str">
            <v>Florida Public Utilities Company</v>
          </cell>
          <cell r="C270">
            <v>20000000</v>
          </cell>
          <cell r="D270" t="str">
            <v>Questar Corporation, et al.</v>
          </cell>
          <cell r="E270">
            <v>0.10255</v>
          </cell>
          <cell r="G270">
            <v>123934</v>
          </cell>
          <cell r="H270">
            <v>-23316</v>
          </cell>
          <cell r="I270">
            <v>100618</v>
          </cell>
          <cell r="J270">
            <v>0.1881323930479126</v>
          </cell>
          <cell r="M270">
            <v>1223200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-69385</v>
          </cell>
          <cell r="T270">
            <v>0</v>
          </cell>
          <cell r="U270">
            <v>0</v>
          </cell>
          <cell r="V270">
            <v>-69385</v>
          </cell>
          <cell r="W270">
            <v>0</v>
          </cell>
          <cell r="X270">
            <v>0</v>
          </cell>
          <cell r="Z270">
            <v>1153815</v>
          </cell>
          <cell r="AA270">
            <v>0</v>
          </cell>
          <cell r="AB270">
            <v>0</v>
          </cell>
          <cell r="AC270">
            <v>0</v>
          </cell>
        </row>
        <row r="271">
          <cell r="A271">
            <v>267</v>
          </cell>
          <cell r="D271" t="str">
            <v>Newfoundland &amp; Labrador Hydro Electric-</v>
          </cell>
          <cell r="V271">
            <v>0</v>
          </cell>
        </row>
        <row r="272">
          <cell r="A272">
            <v>268</v>
          </cell>
          <cell r="D272" t="e">
            <v>#N/A</v>
          </cell>
          <cell r="V272">
            <v>0</v>
          </cell>
        </row>
        <row r="273">
          <cell r="A273">
            <v>269</v>
          </cell>
          <cell r="B273" t="str">
            <v>Florida Public Utilities Company</v>
          </cell>
          <cell r="C273">
            <v>20000000</v>
          </cell>
          <cell r="D273" t="str">
            <v>Nelson Industrial Steam Company</v>
          </cell>
          <cell r="E273">
            <v>0</v>
          </cell>
          <cell r="G273">
            <v>0</v>
          </cell>
          <cell r="H273">
            <v>0</v>
          </cell>
          <cell r="I273">
            <v>0</v>
          </cell>
          <cell r="J273" t="str">
            <v>-</v>
          </cell>
          <cell r="M273">
            <v>0</v>
          </cell>
          <cell r="N273">
            <v>100000</v>
          </cell>
          <cell r="O273">
            <v>0</v>
          </cell>
          <cell r="P273">
            <v>0</v>
          </cell>
          <cell r="Q273">
            <v>0</v>
          </cell>
          <cell r="S273">
            <v>0</v>
          </cell>
          <cell r="T273">
            <v>-4952</v>
          </cell>
          <cell r="U273">
            <v>0</v>
          </cell>
          <cell r="V273">
            <v>-4952</v>
          </cell>
          <cell r="W273">
            <v>0</v>
          </cell>
          <cell r="X273">
            <v>0</v>
          </cell>
          <cell r="Z273">
            <v>0</v>
          </cell>
          <cell r="AA273">
            <v>95048</v>
          </cell>
          <cell r="AB273">
            <v>0</v>
          </cell>
          <cell r="AC273">
            <v>0</v>
          </cell>
        </row>
        <row r="274">
          <cell r="A274">
            <v>270</v>
          </cell>
          <cell r="B274" t="str">
            <v>Florida Public Utilities Company</v>
          </cell>
          <cell r="C274">
            <v>20000000</v>
          </cell>
          <cell r="D274" t="str">
            <v>Green Mountain Power Corporation</v>
          </cell>
          <cell r="E274">
            <v>0.17688999999999999</v>
          </cell>
          <cell r="G274">
            <v>135500</v>
          </cell>
          <cell r="H274">
            <v>-42822</v>
          </cell>
          <cell r="I274">
            <v>92678</v>
          </cell>
          <cell r="J274">
            <v>0.31602952029520293</v>
          </cell>
          <cell r="M274">
            <v>372600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S274">
            <v>-20146</v>
          </cell>
          <cell r="T274">
            <v>0</v>
          </cell>
          <cell r="U274">
            <v>0</v>
          </cell>
          <cell r="V274">
            <v>-20146</v>
          </cell>
          <cell r="W274">
            <v>0</v>
          </cell>
          <cell r="X274">
            <v>0</v>
          </cell>
          <cell r="Z274">
            <v>352454</v>
          </cell>
          <cell r="AA274">
            <v>0</v>
          </cell>
          <cell r="AB274">
            <v>0</v>
          </cell>
          <cell r="AC274">
            <v>0</v>
          </cell>
        </row>
        <row r="275">
          <cell r="A275">
            <v>271</v>
          </cell>
          <cell r="B275" t="str">
            <v>Florida Public Utilities Company</v>
          </cell>
          <cell r="C275">
            <v>20000000</v>
          </cell>
          <cell r="D275" t="str">
            <v>Sierra Pacific Resources, etal</v>
          </cell>
          <cell r="E275">
            <v>0.46387</v>
          </cell>
          <cell r="G275">
            <v>398751</v>
          </cell>
          <cell r="H275">
            <v>-92593</v>
          </cell>
          <cell r="I275">
            <v>306158</v>
          </cell>
          <cell r="J275">
            <v>0.23220756813149057</v>
          </cell>
          <cell r="M275">
            <v>691290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S275">
            <v>-74664</v>
          </cell>
          <cell r="T275">
            <v>0</v>
          </cell>
          <cell r="U275">
            <v>0</v>
          </cell>
          <cell r="V275">
            <v>-74664</v>
          </cell>
          <cell r="W275">
            <v>0</v>
          </cell>
          <cell r="X275">
            <v>0</v>
          </cell>
          <cell r="Z275">
            <v>616626</v>
          </cell>
          <cell r="AA275">
            <v>0</v>
          </cell>
          <cell r="AB275">
            <v>0</v>
          </cell>
          <cell r="AC275">
            <v>0</v>
          </cell>
        </row>
        <row r="276">
          <cell r="A276">
            <v>272</v>
          </cell>
          <cell r="D276" t="e">
            <v>#N/A</v>
          </cell>
          <cell r="V276">
            <v>0</v>
          </cell>
        </row>
        <row r="277">
          <cell r="A277">
            <v>273</v>
          </cell>
          <cell r="B277" t="str">
            <v>Florida Public Utilities Company</v>
          </cell>
          <cell r="C277">
            <v>20000000</v>
          </cell>
          <cell r="D277" t="str">
            <v>Energy Corporation of America</v>
          </cell>
          <cell r="E277">
            <v>0.15372</v>
          </cell>
          <cell r="G277">
            <v>129000</v>
          </cell>
          <cell r="H277">
            <v>-25809</v>
          </cell>
          <cell r="I277">
            <v>103191</v>
          </cell>
          <cell r="J277">
            <v>0.20006976744186047</v>
          </cell>
          <cell r="M277">
            <v>659945</v>
          </cell>
          <cell r="N277">
            <v>0</v>
          </cell>
          <cell r="O277">
            <v>0</v>
          </cell>
          <cell r="P277">
            <v>26907</v>
          </cell>
          <cell r="Q277">
            <v>8800</v>
          </cell>
          <cell r="S277">
            <v>-31446</v>
          </cell>
          <cell r="T277">
            <v>0</v>
          </cell>
          <cell r="U277">
            <v>0</v>
          </cell>
          <cell r="V277">
            <v>-31446</v>
          </cell>
          <cell r="W277">
            <v>0</v>
          </cell>
          <cell r="X277">
            <v>0</v>
          </cell>
          <cell r="Z277">
            <v>628499</v>
          </cell>
          <cell r="AA277">
            <v>0</v>
          </cell>
          <cell r="AB277">
            <v>0</v>
          </cell>
          <cell r="AC277">
            <v>26907</v>
          </cell>
        </row>
        <row r="278">
          <cell r="A278">
            <v>274</v>
          </cell>
          <cell r="B278" t="str">
            <v>Florida Public Utilities Company</v>
          </cell>
          <cell r="C278">
            <v>20000000</v>
          </cell>
          <cell r="D278" t="str">
            <v>Century Power Corporation</v>
          </cell>
          <cell r="E278">
            <v>0.50109999999999999</v>
          </cell>
          <cell r="G278">
            <v>338016</v>
          </cell>
          <cell r="H278">
            <v>-84504</v>
          </cell>
          <cell r="I278">
            <v>253512</v>
          </cell>
          <cell r="J278">
            <v>0.25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</row>
        <row r="279">
          <cell r="A279">
            <v>275</v>
          </cell>
          <cell r="D279" t="e">
            <v>#N/A</v>
          </cell>
          <cell r="V279">
            <v>0</v>
          </cell>
        </row>
        <row r="280">
          <cell r="A280">
            <v>276</v>
          </cell>
          <cell r="D280" t="e">
            <v>#N/A</v>
          </cell>
          <cell r="V280">
            <v>0</v>
          </cell>
        </row>
        <row r="281">
          <cell r="A281">
            <v>277</v>
          </cell>
          <cell r="B281" t="str">
            <v>Florida Public Utilities Company</v>
          </cell>
          <cell r="C281">
            <v>20000000</v>
          </cell>
          <cell r="D281" t="str">
            <v>Energen Corporation</v>
          </cell>
          <cell r="E281">
            <v>0</v>
          </cell>
          <cell r="G281">
            <v>0</v>
          </cell>
          <cell r="H281">
            <v>0</v>
          </cell>
          <cell r="I281">
            <v>0</v>
          </cell>
          <cell r="J281" t="str">
            <v>-</v>
          </cell>
          <cell r="M281">
            <v>811662</v>
          </cell>
          <cell r="N281">
            <v>0</v>
          </cell>
          <cell r="O281">
            <v>0</v>
          </cell>
          <cell r="P281">
            <v>107766</v>
          </cell>
          <cell r="Q281">
            <v>0</v>
          </cell>
          <cell r="S281">
            <v>-42035</v>
          </cell>
          <cell r="T281">
            <v>0</v>
          </cell>
          <cell r="U281">
            <v>0</v>
          </cell>
          <cell r="V281">
            <v>-42035</v>
          </cell>
          <cell r="W281">
            <v>0</v>
          </cell>
          <cell r="X281">
            <v>0</v>
          </cell>
          <cell r="Z281">
            <v>769627</v>
          </cell>
          <cell r="AA281">
            <v>0</v>
          </cell>
          <cell r="AB281">
            <v>0</v>
          </cell>
          <cell r="AC281">
            <v>107766</v>
          </cell>
        </row>
        <row r="282">
          <cell r="A282">
            <v>278</v>
          </cell>
          <cell r="B282" t="str">
            <v>Florida Public Utilities Company</v>
          </cell>
          <cell r="C282">
            <v>20000000</v>
          </cell>
          <cell r="D282" t="str">
            <v>The Southern Company, et al.</v>
          </cell>
          <cell r="E282">
            <v>4.1809500000000002</v>
          </cell>
          <cell r="G282">
            <v>1994454</v>
          </cell>
          <cell r="H282">
            <v>-1067773</v>
          </cell>
          <cell r="I282">
            <v>926681</v>
          </cell>
          <cell r="J282">
            <v>0.53537108401597633</v>
          </cell>
          <cell r="K282">
            <v>950000</v>
          </cell>
          <cell r="M282">
            <v>3590193</v>
          </cell>
          <cell r="N282">
            <v>0</v>
          </cell>
          <cell r="O282">
            <v>0</v>
          </cell>
          <cell r="P282">
            <v>471200</v>
          </cell>
          <cell r="Q282">
            <v>19920</v>
          </cell>
          <cell r="S282">
            <v>-214292</v>
          </cell>
          <cell r="T282">
            <v>0</v>
          </cell>
          <cell r="U282">
            <v>0</v>
          </cell>
          <cell r="V282">
            <v>-214292</v>
          </cell>
          <cell r="W282">
            <v>0</v>
          </cell>
          <cell r="X282">
            <v>0</v>
          </cell>
          <cell r="Z282">
            <v>3375901</v>
          </cell>
          <cell r="AA282">
            <v>0</v>
          </cell>
          <cell r="AB282">
            <v>0</v>
          </cell>
          <cell r="AC282">
            <v>471200</v>
          </cell>
        </row>
        <row r="283">
          <cell r="A283">
            <v>279</v>
          </cell>
          <cell r="B283" t="str">
            <v>Florida Public Utilities Company</v>
          </cell>
          <cell r="C283">
            <v>20000000</v>
          </cell>
          <cell r="D283" t="str">
            <v>Houston Industries Incorporated</v>
          </cell>
          <cell r="E283">
            <v>1.2713399999999999</v>
          </cell>
          <cell r="G283">
            <v>667000</v>
          </cell>
          <cell r="H283">
            <v>-166750</v>
          </cell>
          <cell r="I283">
            <v>500250</v>
          </cell>
          <cell r="J283">
            <v>0.25</v>
          </cell>
          <cell r="M283">
            <v>913300</v>
          </cell>
          <cell r="N283">
            <v>407500</v>
          </cell>
          <cell r="O283">
            <v>0</v>
          </cell>
          <cell r="P283">
            <v>0</v>
          </cell>
          <cell r="Q283">
            <v>19000</v>
          </cell>
          <cell r="S283">
            <v>-98387</v>
          </cell>
          <cell r="T283">
            <v>-12388</v>
          </cell>
          <cell r="U283">
            <v>0</v>
          </cell>
          <cell r="V283">
            <v>-110775</v>
          </cell>
          <cell r="W283">
            <v>0</v>
          </cell>
          <cell r="X283">
            <v>0</v>
          </cell>
          <cell r="Z283">
            <v>814913</v>
          </cell>
          <cell r="AA283">
            <v>395112</v>
          </cell>
          <cell r="AB283">
            <v>0</v>
          </cell>
          <cell r="AC283">
            <v>0</v>
          </cell>
        </row>
        <row r="284">
          <cell r="A284">
            <v>280</v>
          </cell>
          <cell r="B284" t="str">
            <v>Florida Public Utilities Company</v>
          </cell>
          <cell r="C284">
            <v>20000000</v>
          </cell>
          <cell r="D284" t="str">
            <v>Western Resources, Inc.</v>
          </cell>
          <cell r="E284">
            <v>1.2200000000000001E-2</v>
          </cell>
          <cell r="G284">
            <v>165000</v>
          </cell>
          <cell r="H284">
            <v>0</v>
          </cell>
          <cell r="I284">
            <v>165000</v>
          </cell>
          <cell r="J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</row>
        <row r="285">
          <cell r="A285">
            <v>281</v>
          </cell>
          <cell r="D285" t="str">
            <v>Bell South Corporation</v>
          </cell>
          <cell r="V285">
            <v>0</v>
          </cell>
        </row>
        <row r="286">
          <cell r="A286">
            <v>282</v>
          </cell>
          <cell r="D286" t="str">
            <v>Bell Atlantic Corp.-</v>
          </cell>
          <cell r="V286">
            <v>0</v>
          </cell>
        </row>
        <row r="287">
          <cell r="A287">
            <v>283</v>
          </cell>
          <cell r="D287" t="e">
            <v>#N/A</v>
          </cell>
          <cell r="V287">
            <v>0</v>
          </cell>
        </row>
        <row r="288">
          <cell r="A288">
            <v>284</v>
          </cell>
          <cell r="B288" t="str">
            <v>Florida Public Utilities Company</v>
          </cell>
          <cell r="C288">
            <v>20000000</v>
          </cell>
          <cell r="D288" t="str">
            <v>Minnesota Power &amp; Light Company</v>
          </cell>
          <cell r="E288">
            <v>7.3830000000000007E-2</v>
          </cell>
          <cell r="G288">
            <v>180000</v>
          </cell>
          <cell r="H288">
            <v>-4382</v>
          </cell>
          <cell r="I288">
            <v>175618</v>
          </cell>
          <cell r="J288">
            <v>2.4344444444444443E-2</v>
          </cell>
          <cell r="M288">
            <v>669500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>
            <v>-29503</v>
          </cell>
          <cell r="T288">
            <v>0</v>
          </cell>
          <cell r="U288">
            <v>0</v>
          </cell>
          <cell r="V288">
            <v>-29503</v>
          </cell>
          <cell r="W288">
            <v>0</v>
          </cell>
          <cell r="X288">
            <v>0</v>
          </cell>
          <cell r="Z288">
            <v>639997</v>
          </cell>
          <cell r="AA288">
            <v>0</v>
          </cell>
          <cell r="AB288">
            <v>0</v>
          </cell>
          <cell r="AC288">
            <v>0</v>
          </cell>
        </row>
        <row r="289">
          <cell r="A289">
            <v>285</v>
          </cell>
          <cell r="B289" t="str">
            <v>Florida Public Utilities Company</v>
          </cell>
          <cell r="C289">
            <v>20000000</v>
          </cell>
          <cell r="D289" t="str">
            <v>Public Utility District No. 2 of Grant County</v>
          </cell>
          <cell r="E289">
            <v>0</v>
          </cell>
          <cell r="G289">
            <v>0</v>
          </cell>
          <cell r="H289">
            <v>0</v>
          </cell>
          <cell r="I289">
            <v>0</v>
          </cell>
          <cell r="J289" t="str">
            <v>-</v>
          </cell>
          <cell r="M289">
            <v>340200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-19698</v>
          </cell>
          <cell r="T289">
            <v>0</v>
          </cell>
          <cell r="U289">
            <v>0</v>
          </cell>
          <cell r="V289">
            <v>-19698</v>
          </cell>
          <cell r="W289">
            <v>0</v>
          </cell>
          <cell r="X289">
            <v>0</v>
          </cell>
          <cell r="Z289">
            <v>320502</v>
          </cell>
          <cell r="AA289">
            <v>0</v>
          </cell>
          <cell r="AB289">
            <v>0</v>
          </cell>
          <cell r="AC289">
            <v>0</v>
          </cell>
        </row>
        <row r="290">
          <cell r="A290">
            <v>286</v>
          </cell>
          <cell r="B290" t="str">
            <v>Florida Public Utilities Company</v>
          </cell>
          <cell r="C290">
            <v>20000000</v>
          </cell>
          <cell r="D290" t="str">
            <v>Vermont Gas Systems, Inc.</v>
          </cell>
          <cell r="E290">
            <v>0</v>
          </cell>
          <cell r="G290">
            <v>0</v>
          </cell>
          <cell r="H290">
            <v>0</v>
          </cell>
          <cell r="I290">
            <v>0</v>
          </cell>
          <cell r="J290" t="str">
            <v>-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1808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</row>
        <row r="291">
          <cell r="A291">
            <v>287</v>
          </cell>
          <cell r="D291" t="e">
            <v>#N/A</v>
          </cell>
          <cell r="V291">
            <v>0</v>
          </cell>
        </row>
        <row r="292">
          <cell r="A292">
            <v>288</v>
          </cell>
          <cell r="D292" t="e">
            <v>#N/A</v>
          </cell>
          <cell r="V292">
            <v>0</v>
          </cell>
        </row>
        <row r="293">
          <cell r="A293">
            <v>289</v>
          </cell>
          <cell r="D293" t="str">
            <v>Missouri Public Service Company</v>
          </cell>
          <cell r="V293">
            <v>0</v>
          </cell>
        </row>
        <row r="294">
          <cell r="A294">
            <v>290</v>
          </cell>
          <cell r="D294" t="str">
            <v>The Colstrip Project</v>
          </cell>
          <cell r="V294">
            <v>0</v>
          </cell>
        </row>
        <row r="295">
          <cell r="A295">
            <v>291</v>
          </cell>
          <cell r="D295" t="e">
            <v>#N/A</v>
          </cell>
          <cell r="V295">
            <v>0</v>
          </cell>
        </row>
        <row r="296">
          <cell r="A296">
            <v>292</v>
          </cell>
          <cell r="B296" t="str">
            <v>Florida Public Utilities Company</v>
          </cell>
          <cell r="C296">
            <v>20000000</v>
          </cell>
          <cell r="D296" t="str">
            <v>Central Vermont Public Service Corporation</v>
          </cell>
          <cell r="E296">
            <v>0.63854</v>
          </cell>
          <cell r="G296">
            <v>372723</v>
          </cell>
          <cell r="H296">
            <v>-142279</v>
          </cell>
          <cell r="I296">
            <v>230444</v>
          </cell>
          <cell r="J296">
            <v>0.38172852225379167</v>
          </cell>
          <cell r="M296">
            <v>558400</v>
          </cell>
          <cell r="N296">
            <v>0</v>
          </cell>
          <cell r="O296">
            <v>0</v>
          </cell>
          <cell r="P296">
            <v>30200</v>
          </cell>
          <cell r="Q296">
            <v>0</v>
          </cell>
          <cell r="S296">
            <v>-32775</v>
          </cell>
          <cell r="T296">
            <v>0</v>
          </cell>
          <cell r="U296">
            <v>0</v>
          </cell>
          <cell r="V296">
            <v>-32775</v>
          </cell>
          <cell r="W296">
            <v>0</v>
          </cell>
          <cell r="X296">
            <v>0</v>
          </cell>
          <cell r="Z296">
            <v>525625</v>
          </cell>
          <cell r="AA296">
            <v>0</v>
          </cell>
          <cell r="AB296">
            <v>0</v>
          </cell>
          <cell r="AC296">
            <v>30200</v>
          </cell>
        </row>
        <row r="297">
          <cell r="A297">
            <v>293</v>
          </cell>
          <cell r="D297" t="e">
            <v>#N/A</v>
          </cell>
          <cell r="V297">
            <v>0</v>
          </cell>
        </row>
        <row r="298">
          <cell r="A298">
            <v>294</v>
          </cell>
          <cell r="B298" t="str">
            <v>Florida Public Utilities Company</v>
          </cell>
          <cell r="C298">
            <v>20000000</v>
          </cell>
          <cell r="D298" t="str">
            <v>Holyoke Gas and Electric Department</v>
          </cell>
          <cell r="E298">
            <v>0</v>
          </cell>
          <cell r="G298">
            <v>0</v>
          </cell>
          <cell r="H298">
            <v>0</v>
          </cell>
          <cell r="I298">
            <v>0</v>
          </cell>
          <cell r="J298" t="str">
            <v>-</v>
          </cell>
          <cell r="M298">
            <v>0</v>
          </cell>
          <cell r="N298">
            <v>0</v>
          </cell>
          <cell r="O298">
            <v>0</v>
          </cell>
          <cell r="P298">
            <v>27000</v>
          </cell>
          <cell r="Q298">
            <v>11350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27000</v>
          </cell>
        </row>
        <row r="299">
          <cell r="A299">
            <v>295</v>
          </cell>
          <cell r="D299" t="e">
            <v>#N/A</v>
          </cell>
          <cell r="V299">
            <v>0</v>
          </cell>
        </row>
        <row r="300">
          <cell r="A300">
            <v>296</v>
          </cell>
          <cell r="B300" t="str">
            <v>Florida Public Utilities Company</v>
          </cell>
          <cell r="C300">
            <v>20000000</v>
          </cell>
          <cell r="D300" t="str">
            <v>PacifiCorp</v>
          </cell>
          <cell r="E300">
            <v>0.43136000000000002</v>
          </cell>
          <cell r="G300">
            <v>405672</v>
          </cell>
          <cell r="H300">
            <v>-80672</v>
          </cell>
          <cell r="I300">
            <v>325000</v>
          </cell>
          <cell r="J300">
            <v>0.19886016289021674</v>
          </cell>
          <cell r="M300">
            <v>1796100</v>
          </cell>
          <cell r="N300">
            <v>0</v>
          </cell>
          <cell r="O300">
            <v>0</v>
          </cell>
          <cell r="P300">
            <v>0</v>
          </cell>
          <cell r="Q300">
            <v>24000</v>
          </cell>
          <cell r="S300">
            <v>-194612</v>
          </cell>
          <cell r="T300">
            <v>0</v>
          </cell>
          <cell r="U300">
            <v>0</v>
          </cell>
          <cell r="V300">
            <v>-194612</v>
          </cell>
          <cell r="W300">
            <v>0</v>
          </cell>
          <cell r="X300">
            <v>0</v>
          </cell>
          <cell r="Z300">
            <v>1601488</v>
          </cell>
          <cell r="AA300">
            <v>0</v>
          </cell>
          <cell r="AB300">
            <v>0</v>
          </cell>
          <cell r="AC300">
            <v>0</v>
          </cell>
        </row>
        <row r="301">
          <cell r="A301">
            <v>297</v>
          </cell>
          <cell r="B301" t="str">
            <v>Florida Public Utilities Company</v>
          </cell>
          <cell r="C301">
            <v>20000000</v>
          </cell>
          <cell r="D301" t="str">
            <v>Seminole Electric Cooperative, Inc.</v>
          </cell>
          <cell r="E301">
            <v>2.1800000000000001E-3</v>
          </cell>
          <cell r="G301">
            <v>56500</v>
          </cell>
          <cell r="H301">
            <v>0</v>
          </cell>
          <cell r="I301">
            <v>56500</v>
          </cell>
          <cell r="J301">
            <v>0</v>
          </cell>
          <cell r="M301">
            <v>176000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-13278</v>
          </cell>
          <cell r="T301">
            <v>0</v>
          </cell>
          <cell r="U301">
            <v>0</v>
          </cell>
          <cell r="V301">
            <v>-13278</v>
          </cell>
          <cell r="W301">
            <v>0</v>
          </cell>
          <cell r="X301">
            <v>0</v>
          </cell>
          <cell r="Z301">
            <v>162722</v>
          </cell>
          <cell r="AA301">
            <v>0</v>
          </cell>
          <cell r="AB301">
            <v>0</v>
          </cell>
          <cell r="AC301">
            <v>0</v>
          </cell>
        </row>
        <row r="302">
          <cell r="A302">
            <v>298</v>
          </cell>
          <cell r="B302" t="str">
            <v>Florida Public Utilities Company</v>
          </cell>
          <cell r="C302">
            <v>20000000</v>
          </cell>
          <cell r="D302" t="str">
            <v>Otter Tail Power Company</v>
          </cell>
          <cell r="E302">
            <v>0</v>
          </cell>
          <cell r="G302">
            <v>0</v>
          </cell>
          <cell r="H302">
            <v>0</v>
          </cell>
          <cell r="I302">
            <v>0</v>
          </cell>
          <cell r="J302" t="str">
            <v>-</v>
          </cell>
          <cell r="M302">
            <v>281910</v>
          </cell>
          <cell r="N302">
            <v>0</v>
          </cell>
          <cell r="O302">
            <v>0</v>
          </cell>
          <cell r="P302">
            <v>20000</v>
          </cell>
          <cell r="Q302">
            <v>0</v>
          </cell>
          <cell r="S302">
            <v>-20028</v>
          </cell>
          <cell r="T302">
            <v>0</v>
          </cell>
          <cell r="U302">
            <v>0</v>
          </cell>
          <cell r="V302">
            <v>-20028</v>
          </cell>
          <cell r="W302">
            <v>0</v>
          </cell>
          <cell r="X302">
            <v>0</v>
          </cell>
          <cell r="Z302">
            <v>261882</v>
          </cell>
          <cell r="AA302">
            <v>0</v>
          </cell>
          <cell r="AB302">
            <v>0</v>
          </cell>
          <cell r="AC302">
            <v>20000</v>
          </cell>
        </row>
        <row r="303">
          <cell r="A303">
            <v>299</v>
          </cell>
          <cell r="B303" t="str">
            <v>Florida Public Utilities Company</v>
          </cell>
          <cell r="C303">
            <v>20000000</v>
          </cell>
          <cell r="D303" t="str">
            <v>MCN Corporation</v>
          </cell>
          <cell r="E303">
            <v>2.0629999999999999E-2</v>
          </cell>
          <cell r="G303">
            <v>198642</v>
          </cell>
          <cell r="H303">
            <v>0</v>
          </cell>
          <cell r="I303">
            <v>198642</v>
          </cell>
          <cell r="J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</row>
        <row r="304">
          <cell r="A304">
            <v>300</v>
          </cell>
          <cell r="B304" t="str">
            <v>Florida Public Utilities Company</v>
          </cell>
          <cell r="C304">
            <v>20000000</v>
          </cell>
          <cell r="D304" t="str">
            <v>Atmos Energy Corporation</v>
          </cell>
          <cell r="E304">
            <v>0.22003</v>
          </cell>
          <cell r="G304">
            <v>164717</v>
          </cell>
          <cell r="H304">
            <v>-52354</v>
          </cell>
          <cell r="I304">
            <v>112363</v>
          </cell>
          <cell r="J304">
            <v>0.31784211708566812</v>
          </cell>
          <cell r="M304">
            <v>1097600</v>
          </cell>
          <cell r="N304">
            <v>0</v>
          </cell>
          <cell r="O304">
            <v>0</v>
          </cell>
          <cell r="P304">
            <v>0</v>
          </cell>
          <cell r="Q304">
            <v>48594</v>
          </cell>
          <cell r="S304">
            <v>-147217</v>
          </cell>
          <cell r="T304">
            <v>0</v>
          </cell>
          <cell r="U304">
            <v>0</v>
          </cell>
          <cell r="V304">
            <v>-147217</v>
          </cell>
          <cell r="W304">
            <v>0</v>
          </cell>
          <cell r="X304">
            <v>0</v>
          </cell>
          <cell r="Z304">
            <v>950383</v>
          </cell>
          <cell r="AA304">
            <v>0</v>
          </cell>
          <cell r="AB304">
            <v>0</v>
          </cell>
          <cell r="AC304">
            <v>0</v>
          </cell>
        </row>
        <row r="305">
          <cell r="A305">
            <v>301</v>
          </cell>
          <cell r="D305" t="e">
            <v>#N/A</v>
          </cell>
          <cell r="V305">
            <v>0</v>
          </cell>
        </row>
        <row r="306">
          <cell r="A306">
            <v>302</v>
          </cell>
          <cell r="D306" t="e">
            <v>#N/A</v>
          </cell>
          <cell r="V306">
            <v>0</v>
          </cell>
        </row>
        <row r="307">
          <cell r="A307">
            <v>303</v>
          </cell>
          <cell r="D307" t="e">
            <v>#N/A</v>
          </cell>
          <cell r="V307">
            <v>0</v>
          </cell>
        </row>
        <row r="308">
          <cell r="A308">
            <v>304</v>
          </cell>
          <cell r="B308" t="str">
            <v>Florida Public Utilities Company</v>
          </cell>
          <cell r="C308">
            <v>20000000</v>
          </cell>
          <cell r="D308" t="str">
            <v>City of Hamilton, Ohio, Department of Public Utilities</v>
          </cell>
          <cell r="E308">
            <v>0</v>
          </cell>
          <cell r="G308">
            <v>0</v>
          </cell>
          <cell r="H308">
            <v>0</v>
          </cell>
          <cell r="I308">
            <v>0</v>
          </cell>
          <cell r="J308" t="str">
            <v>-</v>
          </cell>
          <cell r="M308">
            <v>678801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S308">
            <v>-47526</v>
          </cell>
          <cell r="T308">
            <v>0</v>
          </cell>
          <cell r="U308">
            <v>0</v>
          </cell>
          <cell r="V308">
            <v>-47526</v>
          </cell>
          <cell r="W308">
            <v>0</v>
          </cell>
          <cell r="X308">
            <v>0</v>
          </cell>
          <cell r="Z308">
            <v>631275</v>
          </cell>
          <cell r="AA308">
            <v>0</v>
          </cell>
          <cell r="AB308">
            <v>0</v>
          </cell>
          <cell r="AC308">
            <v>0</v>
          </cell>
        </row>
        <row r="309">
          <cell r="A309">
            <v>305</v>
          </cell>
          <cell r="B309" t="str">
            <v>Florida Public Utilities Company</v>
          </cell>
          <cell r="C309">
            <v>20000000</v>
          </cell>
          <cell r="D309" t="str">
            <v>Rochester Gas and Electric Corporation</v>
          </cell>
          <cell r="E309">
            <v>2.6687500000000002</v>
          </cell>
          <cell r="G309">
            <v>1039563</v>
          </cell>
          <cell r="H309">
            <v>-641563</v>
          </cell>
          <cell r="I309">
            <v>398000</v>
          </cell>
          <cell r="J309">
            <v>0.61714682034662638</v>
          </cell>
          <cell r="K309">
            <v>375000</v>
          </cell>
          <cell r="M309">
            <v>728197</v>
          </cell>
          <cell r="N309">
            <v>0</v>
          </cell>
          <cell r="O309">
            <v>0</v>
          </cell>
          <cell r="P309">
            <v>0</v>
          </cell>
          <cell r="Q309">
            <v>28400</v>
          </cell>
          <cell r="S309">
            <v>-58178</v>
          </cell>
          <cell r="T309">
            <v>0</v>
          </cell>
          <cell r="U309">
            <v>0</v>
          </cell>
          <cell r="V309">
            <v>-58178</v>
          </cell>
          <cell r="W309">
            <v>0</v>
          </cell>
          <cell r="X309">
            <v>0</v>
          </cell>
          <cell r="Z309">
            <v>670019</v>
          </cell>
          <cell r="AA309">
            <v>0</v>
          </cell>
          <cell r="AB309">
            <v>0</v>
          </cell>
          <cell r="AC309">
            <v>0</v>
          </cell>
        </row>
        <row r="310">
          <cell r="A310">
            <v>306</v>
          </cell>
          <cell r="D310" t="str">
            <v>Southwestern Public Service Company</v>
          </cell>
          <cell r="V310">
            <v>0</v>
          </cell>
        </row>
        <row r="311">
          <cell r="A311">
            <v>307</v>
          </cell>
          <cell r="D311" t="e">
            <v>#N/A</v>
          </cell>
          <cell r="V311">
            <v>0</v>
          </cell>
        </row>
        <row r="312">
          <cell r="A312">
            <v>308</v>
          </cell>
          <cell r="B312" t="str">
            <v>Florida Public Utilities Company</v>
          </cell>
          <cell r="C312">
            <v>20000000</v>
          </cell>
          <cell r="D312" t="str">
            <v>Board of Public Utilities of Kansas City, Kansas</v>
          </cell>
          <cell r="E312">
            <v>8.8190000000000004E-2</v>
          </cell>
          <cell r="G312">
            <v>85000</v>
          </cell>
          <cell r="H312">
            <v>-16835</v>
          </cell>
          <cell r="I312">
            <v>68165</v>
          </cell>
          <cell r="J312">
            <v>0.19805882352941176</v>
          </cell>
          <cell r="M312">
            <v>438000</v>
          </cell>
          <cell r="N312">
            <v>0</v>
          </cell>
          <cell r="O312">
            <v>0</v>
          </cell>
          <cell r="P312">
            <v>95000</v>
          </cell>
          <cell r="Q312">
            <v>25000</v>
          </cell>
          <cell r="S312">
            <v>-32020</v>
          </cell>
          <cell r="T312">
            <v>0</v>
          </cell>
          <cell r="U312">
            <v>0</v>
          </cell>
          <cell r="V312">
            <v>-32020</v>
          </cell>
          <cell r="W312">
            <v>0</v>
          </cell>
          <cell r="X312">
            <v>0</v>
          </cell>
          <cell r="Z312">
            <v>405980</v>
          </cell>
          <cell r="AA312">
            <v>0</v>
          </cell>
          <cell r="AB312">
            <v>0</v>
          </cell>
          <cell r="AC312">
            <v>95000</v>
          </cell>
        </row>
        <row r="313">
          <cell r="A313">
            <v>309</v>
          </cell>
          <cell r="B313" t="str">
            <v>Florida Public Utilities Company</v>
          </cell>
          <cell r="C313">
            <v>20000000</v>
          </cell>
          <cell r="D313" t="str">
            <v>Central Hudson Gas &amp; Electric Corporation</v>
          </cell>
          <cell r="E313">
            <v>1.0376099999999999</v>
          </cell>
          <cell r="G313">
            <v>431118</v>
          </cell>
          <cell r="H313">
            <v>-107779</v>
          </cell>
          <cell r="I313">
            <v>323339</v>
          </cell>
          <cell r="J313">
            <v>0.24999884022471805</v>
          </cell>
          <cell r="M313">
            <v>476400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-44093</v>
          </cell>
          <cell r="T313">
            <v>0</v>
          </cell>
          <cell r="U313">
            <v>0</v>
          </cell>
          <cell r="V313">
            <v>-44093</v>
          </cell>
          <cell r="W313">
            <v>0</v>
          </cell>
          <cell r="X313">
            <v>0</v>
          </cell>
          <cell r="Z313">
            <v>432307</v>
          </cell>
          <cell r="AA313">
            <v>0</v>
          </cell>
          <cell r="AB313">
            <v>0</v>
          </cell>
          <cell r="AC313">
            <v>0</v>
          </cell>
        </row>
        <row r="314">
          <cell r="A314">
            <v>310</v>
          </cell>
          <cell r="D314" t="str">
            <v>Detroit Edison Company</v>
          </cell>
          <cell r="V314">
            <v>0</v>
          </cell>
        </row>
        <row r="315">
          <cell r="A315">
            <v>311</v>
          </cell>
          <cell r="D315" t="str">
            <v>Lecco, Inc.</v>
          </cell>
          <cell r="V315">
            <v>0</v>
          </cell>
        </row>
        <row r="316">
          <cell r="A316">
            <v>312</v>
          </cell>
          <cell r="D316" t="e">
            <v>#N/A</v>
          </cell>
          <cell r="V316">
            <v>0</v>
          </cell>
        </row>
        <row r="317">
          <cell r="A317">
            <v>313</v>
          </cell>
          <cell r="D317" t="str">
            <v>Mississippi Valley Gas Company</v>
          </cell>
          <cell r="V317">
            <v>0</v>
          </cell>
        </row>
        <row r="318">
          <cell r="A318">
            <v>314</v>
          </cell>
          <cell r="D318" t="e">
            <v>#N/A</v>
          </cell>
          <cell r="V318">
            <v>0</v>
          </cell>
        </row>
        <row r="319">
          <cell r="A319">
            <v>315</v>
          </cell>
          <cell r="B319" t="str">
            <v>Florida Public Utilities Company</v>
          </cell>
          <cell r="C319">
            <v>20000000</v>
          </cell>
          <cell r="D319" t="str">
            <v>Grand Haven Board of Light and Power</v>
          </cell>
          <cell r="E319">
            <v>0</v>
          </cell>
          <cell r="G319">
            <v>0</v>
          </cell>
          <cell r="H319">
            <v>0</v>
          </cell>
          <cell r="I319">
            <v>0</v>
          </cell>
          <cell r="J319" t="str">
            <v>-</v>
          </cell>
          <cell r="M319">
            <v>91000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S319">
            <v>-4869</v>
          </cell>
          <cell r="T319">
            <v>0</v>
          </cell>
          <cell r="U319">
            <v>0</v>
          </cell>
          <cell r="V319">
            <v>-4869</v>
          </cell>
          <cell r="W319">
            <v>0</v>
          </cell>
          <cell r="X319">
            <v>0</v>
          </cell>
          <cell r="Z319">
            <v>86131</v>
          </cell>
          <cell r="AA319">
            <v>0</v>
          </cell>
          <cell r="AB319">
            <v>0</v>
          </cell>
          <cell r="AC319">
            <v>0</v>
          </cell>
        </row>
        <row r="320">
          <cell r="A320">
            <v>316</v>
          </cell>
          <cell r="B320" t="str">
            <v>Florida Public Utilities Company</v>
          </cell>
          <cell r="C320">
            <v>20000000</v>
          </cell>
          <cell r="D320" t="str">
            <v>K N Energy, Inc.</v>
          </cell>
          <cell r="E320">
            <v>0.30052000000000001</v>
          </cell>
          <cell r="G320">
            <v>249546</v>
          </cell>
          <cell r="H320">
            <v>-60538</v>
          </cell>
          <cell r="I320">
            <v>189008</v>
          </cell>
          <cell r="J320">
            <v>0.24259254806729019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</row>
        <row r="321">
          <cell r="A321">
            <v>317</v>
          </cell>
          <cell r="B321" t="str">
            <v>Florida Public Utilities Company</v>
          </cell>
          <cell r="C321">
            <v>20000000</v>
          </cell>
          <cell r="D321" t="str">
            <v>American Electric Power Company, Inc.</v>
          </cell>
          <cell r="E321">
            <v>0.11493</v>
          </cell>
          <cell r="G321">
            <v>1300000</v>
          </cell>
          <cell r="H321">
            <v>0</v>
          </cell>
          <cell r="I321">
            <v>1300000</v>
          </cell>
          <cell r="J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</row>
        <row r="322">
          <cell r="A322">
            <v>318</v>
          </cell>
          <cell r="B322" t="str">
            <v>Florida Public Utilities Company</v>
          </cell>
          <cell r="C322">
            <v>20000000</v>
          </cell>
          <cell r="D322" t="str">
            <v>Basin Electric Power Cooperative</v>
          </cell>
          <cell r="E322">
            <v>0</v>
          </cell>
          <cell r="G322">
            <v>0</v>
          </cell>
          <cell r="H322">
            <v>0</v>
          </cell>
          <cell r="I322">
            <v>0</v>
          </cell>
          <cell r="J322" t="str">
            <v>-</v>
          </cell>
          <cell r="M322">
            <v>541900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S322">
            <v>-36824</v>
          </cell>
          <cell r="T322">
            <v>0</v>
          </cell>
          <cell r="U322">
            <v>0</v>
          </cell>
          <cell r="V322">
            <v>-36824</v>
          </cell>
          <cell r="W322">
            <v>0</v>
          </cell>
          <cell r="X322">
            <v>0</v>
          </cell>
          <cell r="Z322">
            <v>505076</v>
          </cell>
          <cell r="AA322">
            <v>0</v>
          </cell>
          <cell r="AB322">
            <v>0</v>
          </cell>
          <cell r="AC322">
            <v>0</v>
          </cell>
        </row>
        <row r="323">
          <cell r="A323">
            <v>319</v>
          </cell>
          <cell r="D323" t="str">
            <v>Great Falls Gas Company</v>
          </cell>
          <cell r="V323">
            <v>0</v>
          </cell>
        </row>
        <row r="324">
          <cell r="A324">
            <v>320</v>
          </cell>
          <cell r="D324" t="str">
            <v>Missouri Basin Municipal Power Agency</v>
          </cell>
          <cell r="V324">
            <v>0</v>
          </cell>
        </row>
        <row r="325">
          <cell r="A325">
            <v>321</v>
          </cell>
          <cell r="D325" t="e">
            <v>#N/A</v>
          </cell>
          <cell r="V325">
            <v>0</v>
          </cell>
        </row>
        <row r="326">
          <cell r="A326">
            <v>322</v>
          </cell>
          <cell r="D326" t="str">
            <v>Willcox, Arizona-</v>
          </cell>
          <cell r="V326">
            <v>0</v>
          </cell>
        </row>
        <row r="327">
          <cell r="A327">
            <v>323</v>
          </cell>
          <cell r="D327" t="e">
            <v>#N/A</v>
          </cell>
          <cell r="V327">
            <v>0</v>
          </cell>
        </row>
        <row r="328">
          <cell r="A328">
            <v>324</v>
          </cell>
          <cell r="D328" t="e">
            <v>#N/A</v>
          </cell>
          <cell r="V328">
            <v>0</v>
          </cell>
        </row>
        <row r="329">
          <cell r="A329">
            <v>325</v>
          </cell>
          <cell r="D329" t="e">
            <v>#N/A</v>
          </cell>
          <cell r="V329">
            <v>0</v>
          </cell>
        </row>
        <row r="330">
          <cell r="A330">
            <v>326</v>
          </cell>
          <cell r="B330" t="str">
            <v>Florida Public Utilities Company</v>
          </cell>
          <cell r="C330">
            <v>20000000</v>
          </cell>
          <cell r="D330" t="str">
            <v>Sunflower Electric Corporation</v>
          </cell>
          <cell r="E330">
            <v>0.12728</v>
          </cell>
          <cell r="G330">
            <v>85455</v>
          </cell>
          <cell r="H330">
            <v>-21364</v>
          </cell>
          <cell r="I330">
            <v>64091</v>
          </cell>
          <cell r="J330">
            <v>0.25000292551635361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</row>
        <row r="331">
          <cell r="A331">
            <v>327</v>
          </cell>
          <cell r="D331" t="e">
            <v>#N/A</v>
          </cell>
          <cell r="V331">
            <v>0</v>
          </cell>
        </row>
        <row r="332">
          <cell r="A332">
            <v>328</v>
          </cell>
          <cell r="D332" t="e">
            <v>#N/A</v>
          </cell>
          <cell r="V332">
            <v>0</v>
          </cell>
        </row>
        <row r="333">
          <cell r="A333">
            <v>329</v>
          </cell>
          <cell r="B333" t="str">
            <v>Florida Public Utilities Company</v>
          </cell>
          <cell r="C333">
            <v>20000000</v>
          </cell>
          <cell r="D333" t="str">
            <v>DPL Inc. and Subsidiaries</v>
          </cell>
          <cell r="E333">
            <v>0.55501</v>
          </cell>
          <cell r="G333">
            <v>219681</v>
          </cell>
          <cell r="H333">
            <v>-54920</v>
          </cell>
          <cell r="I333">
            <v>164761</v>
          </cell>
          <cell r="J333">
            <v>0.24999886198624369</v>
          </cell>
          <cell r="M333">
            <v>1351174</v>
          </cell>
          <cell r="N333">
            <v>0</v>
          </cell>
          <cell r="O333">
            <v>0</v>
          </cell>
          <cell r="P333">
            <v>86944</v>
          </cell>
          <cell r="Q333">
            <v>9100</v>
          </cell>
          <cell r="S333">
            <v>-121269</v>
          </cell>
          <cell r="T333">
            <v>0</v>
          </cell>
          <cell r="U333">
            <v>0</v>
          </cell>
          <cell r="V333">
            <v>-121269</v>
          </cell>
          <cell r="W333">
            <v>0</v>
          </cell>
          <cell r="X333">
            <v>0</v>
          </cell>
          <cell r="Z333">
            <v>1229905</v>
          </cell>
          <cell r="AA333">
            <v>0</v>
          </cell>
          <cell r="AB333">
            <v>0</v>
          </cell>
          <cell r="AC333">
            <v>86944</v>
          </cell>
        </row>
        <row r="334">
          <cell r="A334">
            <v>330</v>
          </cell>
          <cell r="B334" t="str">
            <v>Florida Public Utilities Company</v>
          </cell>
          <cell r="C334">
            <v>20000000</v>
          </cell>
          <cell r="D334" t="str">
            <v>Toledo Bend Project</v>
          </cell>
          <cell r="E334">
            <v>0</v>
          </cell>
          <cell r="G334">
            <v>0</v>
          </cell>
          <cell r="H334">
            <v>0</v>
          </cell>
          <cell r="I334">
            <v>0</v>
          </cell>
          <cell r="J334" t="str">
            <v>-</v>
          </cell>
          <cell r="M334">
            <v>0</v>
          </cell>
          <cell r="N334">
            <v>148725</v>
          </cell>
          <cell r="O334">
            <v>0</v>
          </cell>
          <cell r="P334">
            <v>0</v>
          </cell>
          <cell r="Q334">
            <v>0</v>
          </cell>
          <cell r="S334">
            <v>0</v>
          </cell>
          <cell r="T334">
            <v>-14418</v>
          </cell>
          <cell r="U334">
            <v>0</v>
          </cell>
          <cell r="V334">
            <v>-14418</v>
          </cell>
          <cell r="W334">
            <v>0</v>
          </cell>
          <cell r="X334">
            <v>0</v>
          </cell>
          <cell r="Z334">
            <v>0</v>
          </cell>
          <cell r="AA334">
            <v>134307</v>
          </cell>
          <cell r="AB334">
            <v>0</v>
          </cell>
          <cell r="AC334">
            <v>0</v>
          </cell>
        </row>
        <row r="335">
          <cell r="A335">
            <v>331</v>
          </cell>
          <cell r="B335" t="str">
            <v>Florida Public Utilities Company</v>
          </cell>
          <cell r="C335">
            <v>20000000</v>
          </cell>
          <cell r="D335" t="str">
            <v>Potomac Electric Power Company</v>
          </cell>
          <cell r="E335">
            <v>0</v>
          </cell>
          <cell r="G335">
            <v>0</v>
          </cell>
          <cell r="H335">
            <v>0</v>
          </cell>
          <cell r="I335">
            <v>0</v>
          </cell>
          <cell r="J335" t="str">
            <v>-</v>
          </cell>
          <cell r="M335">
            <v>1196995</v>
          </cell>
          <cell r="N335">
            <v>0</v>
          </cell>
          <cell r="O335">
            <v>0</v>
          </cell>
          <cell r="P335">
            <v>139700</v>
          </cell>
          <cell r="Q335">
            <v>49000</v>
          </cell>
          <cell r="S335">
            <v>-85797</v>
          </cell>
          <cell r="T335">
            <v>0</v>
          </cell>
          <cell r="U335">
            <v>0</v>
          </cell>
          <cell r="V335">
            <v>-85797</v>
          </cell>
          <cell r="W335">
            <v>0</v>
          </cell>
          <cell r="X335">
            <v>0</v>
          </cell>
          <cell r="Z335">
            <v>1111198</v>
          </cell>
          <cell r="AA335">
            <v>0</v>
          </cell>
          <cell r="AB335">
            <v>0</v>
          </cell>
          <cell r="AC335">
            <v>139700</v>
          </cell>
        </row>
        <row r="336">
          <cell r="A336">
            <v>332</v>
          </cell>
          <cell r="D336" t="e">
            <v>#N/A</v>
          </cell>
          <cell r="V336">
            <v>0</v>
          </cell>
        </row>
        <row r="337">
          <cell r="A337">
            <v>333</v>
          </cell>
          <cell r="D337" t="e">
            <v>#N/A</v>
          </cell>
          <cell r="V337">
            <v>0</v>
          </cell>
        </row>
        <row r="338">
          <cell r="A338">
            <v>334</v>
          </cell>
          <cell r="B338" t="str">
            <v>Florida Public Utilities Company</v>
          </cell>
          <cell r="C338">
            <v>20000000</v>
          </cell>
          <cell r="D338" t="str">
            <v>Salt River Project Agricultural Improvement and Power District</v>
          </cell>
          <cell r="E338">
            <v>0.56689000000000001</v>
          </cell>
          <cell r="G338">
            <v>475993</v>
          </cell>
          <cell r="H338">
            <v>-118998</v>
          </cell>
          <cell r="I338">
            <v>356995</v>
          </cell>
          <cell r="J338">
            <v>0.24999947478219217</v>
          </cell>
          <cell r="M338">
            <v>765646</v>
          </cell>
          <cell r="N338">
            <v>0</v>
          </cell>
          <cell r="O338">
            <v>0</v>
          </cell>
          <cell r="P338">
            <v>0</v>
          </cell>
          <cell r="Q338">
            <v>40000</v>
          </cell>
          <cell r="S338">
            <v>-72342</v>
          </cell>
          <cell r="T338">
            <v>0</v>
          </cell>
          <cell r="U338">
            <v>0</v>
          </cell>
          <cell r="V338">
            <v>-72342</v>
          </cell>
          <cell r="W338">
            <v>0</v>
          </cell>
          <cell r="X338">
            <v>0</v>
          </cell>
          <cell r="Z338">
            <v>693304</v>
          </cell>
          <cell r="AA338">
            <v>0</v>
          </cell>
          <cell r="AB338">
            <v>0</v>
          </cell>
          <cell r="AC338">
            <v>0</v>
          </cell>
        </row>
        <row r="339">
          <cell r="A339">
            <v>335</v>
          </cell>
          <cell r="B339" t="str">
            <v>Florida Public Utilities Company</v>
          </cell>
          <cell r="C339">
            <v>20000000</v>
          </cell>
          <cell r="D339" t="str">
            <v>New Jersey Resources Corporation</v>
          </cell>
          <cell r="E339">
            <v>4.3520000000000003E-2</v>
          </cell>
          <cell r="G339">
            <v>225600</v>
          </cell>
          <cell r="H339">
            <v>-2251</v>
          </cell>
          <cell r="I339">
            <v>223349</v>
          </cell>
          <cell r="J339">
            <v>9.9778368794326243E-3</v>
          </cell>
          <cell r="M339">
            <v>1048600</v>
          </cell>
          <cell r="N339">
            <v>0</v>
          </cell>
          <cell r="O339">
            <v>0</v>
          </cell>
          <cell r="P339">
            <v>0</v>
          </cell>
          <cell r="Q339">
            <v>1500</v>
          </cell>
          <cell r="S339">
            <v>-49298</v>
          </cell>
          <cell r="T339">
            <v>0</v>
          </cell>
          <cell r="U339">
            <v>0</v>
          </cell>
          <cell r="V339">
            <v>-49298</v>
          </cell>
          <cell r="W339">
            <v>0</v>
          </cell>
          <cell r="X339">
            <v>0</v>
          </cell>
          <cell r="Z339">
            <v>999302</v>
          </cell>
          <cell r="AA339">
            <v>0</v>
          </cell>
          <cell r="AB339">
            <v>0</v>
          </cell>
          <cell r="AC339">
            <v>0</v>
          </cell>
        </row>
        <row r="340">
          <cell r="A340">
            <v>336</v>
          </cell>
          <cell r="B340" t="str">
            <v>Florida Public Utilities Company</v>
          </cell>
          <cell r="C340">
            <v>20000000</v>
          </cell>
          <cell r="D340" t="str">
            <v>Public Service Company of Colorado</v>
          </cell>
          <cell r="E340">
            <v>0.4007</v>
          </cell>
          <cell r="G340">
            <v>500000</v>
          </cell>
          <cell r="H340">
            <v>-87072</v>
          </cell>
          <cell r="I340">
            <v>412928</v>
          </cell>
          <cell r="J340">
            <v>0.17414399999999999</v>
          </cell>
          <cell r="M340">
            <v>1934200</v>
          </cell>
          <cell r="N340">
            <v>0</v>
          </cell>
          <cell r="O340">
            <v>0</v>
          </cell>
          <cell r="P340">
            <v>196800</v>
          </cell>
          <cell r="Q340">
            <v>8700</v>
          </cell>
          <cell r="S340">
            <v>-159131</v>
          </cell>
          <cell r="T340">
            <v>0</v>
          </cell>
          <cell r="U340">
            <v>0</v>
          </cell>
          <cell r="V340">
            <v>-159131</v>
          </cell>
          <cell r="W340">
            <v>0</v>
          </cell>
          <cell r="X340">
            <v>0</v>
          </cell>
          <cell r="Z340">
            <v>1775069</v>
          </cell>
          <cell r="AA340">
            <v>0</v>
          </cell>
          <cell r="AB340">
            <v>0</v>
          </cell>
          <cell r="AC340">
            <v>196800</v>
          </cell>
        </row>
        <row r="341">
          <cell r="A341">
            <v>337</v>
          </cell>
          <cell r="D341" t="str">
            <v>Public Utility District No. 1</v>
          </cell>
          <cell r="V341">
            <v>0</v>
          </cell>
        </row>
        <row r="342">
          <cell r="A342">
            <v>338</v>
          </cell>
          <cell r="B342" t="str">
            <v>Florida Public Utilities Company</v>
          </cell>
          <cell r="C342">
            <v>20000000</v>
          </cell>
          <cell r="D342" t="str">
            <v>Roanoke Gas Company</v>
          </cell>
          <cell r="E342">
            <v>0</v>
          </cell>
          <cell r="G342">
            <v>0</v>
          </cell>
          <cell r="H342">
            <v>0</v>
          </cell>
          <cell r="I342">
            <v>0</v>
          </cell>
          <cell r="J342" t="str">
            <v>-</v>
          </cell>
          <cell r="M342">
            <v>175000</v>
          </cell>
          <cell r="N342">
            <v>0</v>
          </cell>
          <cell r="O342">
            <v>0</v>
          </cell>
          <cell r="P342">
            <v>0</v>
          </cell>
          <cell r="Q342">
            <v>850</v>
          </cell>
          <cell r="S342">
            <v>-7569</v>
          </cell>
          <cell r="T342">
            <v>0</v>
          </cell>
          <cell r="U342">
            <v>0</v>
          </cell>
          <cell r="V342">
            <v>-7569</v>
          </cell>
          <cell r="W342">
            <v>0</v>
          </cell>
          <cell r="X342">
            <v>0</v>
          </cell>
          <cell r="Z342">
            <v>167431</v>
          </cell>
          <cell r="AA342">
            <v>0</v>
          </cell>
          <cell r="AB342">
            <v>0</v>
          </cell>
          <cell r="AC342">
            <v>0</v>
          </cell>
        </row>
        <row r="343">
          <cell r="A343">
            <v>339</v>
          </cell>
          <cell r="B343" t="str">
            <v>Florida Public Utilities Company</v>
          </cell>
          <cell r="C343">
            <v>20000000</v>
          </cell>
          <cell r="D343" t="str">
            <v>Marquette Board of Light &amp; Power</v>
          </cell>
          <cell r="E343">
            <v>0</v>
          </cell>
          <cell r="G343">
            <v>0</v>
          </cell>
          <cell r="H343">
            <v>0</v>
          </cell>
          <cell r="I343">
            <v>0</v>
          </cell>
          <cell r="J343" t="str">
            <v>-</v>
          </cell>
          <cell r="M343">
            <v>112000</v>
          </cell>
          <cell r="N343">
            <v>0</v>
          </cell>
          <cell r="O343">
            <v>0</v>
          </cell>
          <cell r="P343">
            <v>0</v>
          </cell>
          <cell r="Q343">
            <v>1100</v>
          </cell>
          <cell r="S343">
            <v>-6933</v>
          </cell>
          <cell r="T343">
            <v>0</v>
          </cell>
          <cell r="U343">
            <v>0</v>
          </cell>
          <cell r="V343">
            <v>-6933</v>
          </cell>
          <cell r="W343">
            <v>0</v>
          </cell>
          <cell r="X343">
            <v>0</v>
          </cell>
          <cell r="Z343">
            <v>105067</v>
          </cell>
          <cell r="AA343">
            <v>0</v>
          </cell>
          <cell r="AB343">
            <v>0</v>
          </cell>
          <cell r="AC343">
            <v>0</v>
          </cell>
        </row>
        <row r="344">
          <cell r="A344">
            <v>340</v>
          </cell>
          <cell r="B344" t="str">
            <v>Florida Public Utilities Company</v>
          </cell>
          <cell r="C344">
            <v>20000000</v>
          </cell>
          <cell r="D344" t="str">
            <v>Public Utilities Board of Brownsville, Texas</v>
          </cell>
          <cell r="E344">
            <v>0</v>
          </cell>
          <cell r="G344">
            <v>0</v>
          </cell>
          <cell r="H344">
            <v>0</v>
          </cell>
          <cell r="I344">
            <v>0</v>
          </cell>
          <cell r="J344" t="str">
            <v>-</v>
          </cell>
          <cell r="M344">
            <v>172100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S344">
            <v>-8341</v>
          </cell>
          <cell r="T344">
            <v>0</v>
          </cell>
          <cell r="U344">
            <v>0</v>
          </cell>
          <cell r="V344">
            <v>-8341</v>
          </cell>
          <cell r="W344">
            <v>0</v>
          </cell>
          <cell r="X344">
            <v>0</v>
          </cell>
          <cell r="Z344">
            <v>163759</v>
          </cell>
          <cell r="AA344">
            <v>0</v>
          </cell>
          <cell r="AB344">
            <v>0</v>
          </cell>
          <cell r="AC344">
            <v>0</v>
          </cell>
        </row>
        <row r="345">
          <cell r="A345">
            <v>341</v>
          </cell>
          <cell r="B345" t="str">
            <v>Florida Public Utilities Company</v>
          </cell>
          <cell r="C345">
            <v>20000000</v>
          </cell>
          <cell r="D345" t="str">
            <v>Virgin Islands Water and Power Authority</v>
          </cell>
          <cell r="E345">
            <v>5.5599999999999997E-2</v>
          </cell>
          <cell r="G345">
            <v>37279</v>
          </cell>
          <cell r="H345">
            <v>-11901</v>
          </cell>
          <cell r="I345">
            <v>25378</v>
          </cell>
          <cell r="J345">
            <v>0.31924139596019208</v>
          </cell>
          <cell r="M345">
            <v>512707</v>
          </cell>
          <cell r="N345">
            <v>0</v>
          </cell>
          <cell r="O345">
            <v>0</v>
          </cell>
          <cell r="P345">
            <v>0</v>
          </cell>
          <cell r="Q345">
            <v>1200</v>
          </cell>
          <cell r="S345">
            <v>-24181</v>
          </cell>
          <cell r="T345">
            <v>0</v>
          </cell>
          <cell r="U345">
            <v>0</v>
          </cell>
          <cell r="V345">
            <v>-24181</v>
          </cell>
          <cell r="W345">
            <v>0</v>
          </cell>
          <cell r="X345">
            <v>0</v>
          </cell>
          <cell r="Z345">
            <v>488526</v>
          </cell>
          <cell r="AA345">
            <v>0</v>
          </cell>
          <cell r="AB345">
            <v>0</v>
          </cell>
          <cell r="AC345">
            <v>0</v>
          </cell>
        </row>
        <row r="346">
          <cell r="A346">
            <v>342</v>
          </cell>
          <cell r="B346" t="str">
            <v>Florida Public Utilities Company</v>
          </cell>
          <cell r="C346">
            <v>20000000</v>
          </cell>
          <cell r="D346" t="str">
            <v>Rochester Public Utilities Department</v>
          </cell>
          <cell r="E346">
            <v>0</v>
          </cell>
          <cell r="G346">
            <v>0</v>
          </cell>
          <cell r="H346">
            <v>0</v>
          </cell>
          <cell r="I346">
            <v>0</v>
          </cell>
          <cell r="J346" t="str">
            <v>-</v>
          </cell>
          <cell r="M346">
            <v>153700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S346">
            <v>-10814</v>
          </cell>
          <cell r="T346">
            <v>0</v>
          </cell>
          <cell r="U346">
            <v>0</v>
          </cell>
          <cell r="V346">
            <v>-10814</v>
          </cell>
          <cell r="W346">
            <v>0</v>
          </cell>
          <cell r="X346">
            <v>0</v>
          </cell>
          <cell r="Z346">
            <v>142886</v>
          </cell>
          <cell r="AA346">
            <v>0</v>
          </cell>
          <cell r="AB346">
            <v>0</v>
          </cell>
          <cell r="AC346">
            <v>0</v>
          </cell>
        </row>
        <row r="347">
          <cell r="A347">
            <v>343</v>
          </cell>
          <cell r="D347" t="e">
            <v>#N/A</v>
          </cell>
          <cell r="V347">
            <v>0</v>
          </cell>
        </row>
        <row r="348">
          <cell r="A348">
            <v>344</v>
          </cell>
          <cell r="D348" t="str">
            <v>Utiligas, Inc.-</v>
          </cell>
          <cell r="V348">
            <v>0</v>
          </cell>
        </row>
        <row r="349">
          <cell r="A349">
            <v>345</v>
          </cell>
          <cell r="B349" t="str">
            <v>Florida Public Utilities Company</v>
          </cell>
          <cell r="C349">
            <v>20000000</v>
          </cell>
          <cell r="D349" t="str">
            <v>Lower Colorado River Authority</v>
          </cell>
          <cell r="E349">
            <v>0.19833000000000001</v>
          </cell>
          <cell r="G349">
            <v>157147</v>
          </cell>
          <cell r="H349">
            <v>-24925</v>
          </cell>
          <cell r="I349">
            <v>132222</v>
          </cell>
          <cell r="J349">
            <v>0.15860945484164507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32193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</row>
        <row r="350">
          <cell r="A350">
            <v>346</v>
          </cell>
          <cell r="D350" t="str">
            <v>Piedmont Natural Gas Company</v>
          </cell>
          <cell r="V350">
            <v>0</v>
          </cell>
        </row>
        <row r="351">
          <cell r="A351">
            <v>347</v>
          </cell>
          <cell r="B351" t="str">
            <v>Florida Public Utilities Company</v>
          </cell>
          <cell r="C351">
            <v>20000000</v>
          </cell>
          <cell r="D351" t="str">
            <v>Greeneville Light and Power System</v>
          </cell>
          <cell r="E351">
            <v>0</v>
          </cell>
          <cell r="G351">
            <v>0</v>
          </cell>
          <cell r="H351">
            <v>0</v>
          </cell>
          <cell r="I351">
            <v>0</v>
          </cell>
          <cell r="J351" t="str">
            <v>-</v>
          </cell>
          <cell r="M351">
            <v>96000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S351">
            <v>-5675</v>
          </cell>
          <cell r="T351">
            <v>0</v>
          </cell>
          <cell r="U351">
            <v>0</v>
          </cell>
          <cell r="V351">
            <v>-5675</v>
          </cell>
          <cell r="W351">
            <v>0</v>
          </cell>
          <cell r="X351">
            <v>0</v>
          </cell>
          <cell r="Z351">
            <v>90325</v>
          </cell>
          <cell r="AA351">
            <v>0</v>
          </cell>
          <cell r="AB351">
            <v>0</v>
          </cell>
          <cell r="AC351">
            <v>0</v>
          </cell>
        </row>
        <row r="352">
          <cell r="A352">
            <v>348</v>
          </cell>
          <cell r="D352" t="e">
            <v>#N/A</v>
          </cell>
          <cell r="V352">
            <v>0</v>
          </cell>
        </row>
        <row r="353">
          <cell r="A353">
            <v>349</v>
          </cell>
          <cell r="D353" t="str">
            <v>The Utilities Commission of the City of Vanceburg,</v>
          </cell>
          <cell r="V353">
            <v>0</v>
          </cell>
        </row>
        <row r="354">
          <cell r="A354">
            <v>350</v>
          </cell>
          <cell r="B354" t="str">
            <v>Florida Public Utilities Company</v>
          </cell>
          <cell r="C354">
            <v>20000000</v>
          </cell>
          <cell r="D354" t="str">
            <v>City of Piqua, Ohio</v>
          </cell>
          <cell r="E354">
            <v>0</v>
          </cell>
          <cell r="G354">
            <v>0</v>
          </cell>
          <cell r="H354">
            <v>0</v>
          </cell>
          <cell r="I354">
            <v>0</v>
          </cell>
          <cell r="J354" t="str">
            <v>-</v>
          </cell>
          <cell r="M354">
            <v>106975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S354">
            <v>-4445</v>
          </cell>
          <cell r="T354">
            <v>0</v>
          </cell>
          <cell r="U354">
            <v>0</v>
          </cell>
          <cell r="V354">
            <v>-4445</v>
          </cell>
          <cell r="W354">
            <v>0</v>
          </cell>
          <cell r="X354">
            <v>0</v>
          </cell>
          <cell r="Z354">
            <v>102530</v>
          </cell>
          <cell r="AA354">
            <v>0</v>
          </cell>
          <cell r="AB354">
            <v>0</v>
          </cell>
          <cell r="AC354">
            <v>0</v>
          </cell>
        </row>
        <row r="355">
          <cell r="A355">
            <v>351</v>
          </cell>
          <cell r="D355" t="str">
            <v>Long Lake Energy Corporation</v>
          </cell>
          <cell r="V355">
            <v>0</v>
          </cell>
        </row>
        <row r="356">
          <cell r="A356">
            <v>352</v>
          </cell>
          <cell r="B356" t="str">
            <v>Florida Public Utilities Company</v>
          </cell>
          <cell r="C356">
            <v>20000000</v>
          </cell>
          <cell r="D356" t="str">
            <v>Northern California Power Agency, et al.</v>
          </cell>
          <cell r="E356">
            <v>0</v>
          </cell>
          <cell r="G356">
            <v>0</v>
          </cell>
          <cell r="H356">
            <v>0</v>
          </cell>
          <cell r="I356">
            <v>0</v>
          </cell>
          <cell r="J356" t="str">
            <v>-</v>
          </cell>
          <cell r="M356">
            <v>150716</v>
          </cell>
          <cell r="N356">
            <v>0</v>
          </cell>
          <cell r="O356">
            <v>0</v>
          </cell>
          <cell r="P356">
            <v>0</v>
          </cell>
          <cell r="Q356">
            <v>9975</v>
          </cell>
          <cell r="S356">
            <v>-9116</v>
          </cell>
          <cell r="T356">
            <v>0</v>
          </cell>
          <cell r="U356">
            <v>0</v>
          </cell>
          <cell r="V356">
            <v>-9116</v>
          </cell>
          <cell r="W356">
            <v>0</v>
          </cell>
          <cell r="X356">
            <v>0</v>
          </cell>
          <cell r="Z356">
            <v>141600</v>
          </cell>
          <cell r="AA356">
            <v>0</v>
          </cell>
          <cell r="AB356">
            <v>0</v>
          </cell>
          <cell r="AC356">
            <v>0</v>
          </cell>
        </row>
        <row r="357">
          <cell r="A357">
            <v>353</v>
          </cell>
          <cell r="B357" t="str">
            <v>Florida Public Utilities Company</v>
          </cell>
          <cell r="C357">
            <v>20000000</v>
          </cell>
          <cell r="D357" t="str">
            <v>City of Alameda Bureau of Electricity</v>
          </cell>
          <cell r="E357">
            <v>0</v>
          </cell>
          <cell r="G357">
            <v>0</v>
          </cell>
          <cell r="H357">
            <v>0</v>
          </cell>
          <cell r="I357">
            <v>0</v>
          </cell>
          <cell r="J357" t="str">
            <v>-</v>
          </cell>
          <cell r="M357">
            <v>96611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S357">
            <v>-5950</v>
          </cell>
          <cell r="T357">
            <v>0</v>
          </cell>
          <cell r="U357">
            <v>0</v>
          </cell>
          <cell r="V357">
            <v>-5950</v>
          </cell>
          <cell r="W357">
            <v>0</v>
          </cell>
          <cell r="X357">
            <v>0</v>
          </cell>
          <cell r="Z357">
            <v>90661</v>
          </cell>
          <cell r="AA357">
            <v>0</v>
          </cell>
          <cell r="AB357">
            <v>0</v>
          </cell>
          <cell r="AC357">
            <v>0</v>
          </cell>
        </row>
        <row r="358">
          <cell r="A358">
            <v>354</v>
          </cell>
          <cell r="B358" t="str">
            <v>Florida Public Utilities Company</v>
          </cell>
          <cell r="C358">
            <v>20000000</v>
          </cell>
          <cell r="D358" t="str">
            <v>Washington Public Utility District Utilities System</v>
          </cell>
          <cell r="E358">
            <v>2.843E-2</v>
          </cell>
          <cell r="G358">
            <v>165500</v>
          </cell>
          <cell r="H358">
            <v>0</v>
          </cell>
          <cell r="I358">
            <v>165500</v>
          </cell>
          <cell r="J358">
            <v>0</v>
          </cell>
          <cell r="M358">
            <v>786300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-46341</v>
          </cell>
          <cell r="T358">
            <v>0</v>
          </cell>
          <cell r="U358">
            <v>0</v>
          </cell>
          <cell r="V358">
            <v>-46341</v>
          </cell>
          <cell r="W358">
            <v>0</v>
          </cell>
          <cell r="X358">
            <v>0</v>
          </cell>
          <cell r="Z358">
            <v>739959</v>
          </cell>
          <cell r="AA358">
            <v>0</v>
          </cell>
          <cell r="AB358">
            <v>0</v>
          </cell>
          <cell r="AC358">
            <v>0</v>
          </cell>
        </row>
        <row r="359">
          <cell r="A359">
            <v>355</v>
          </cell>
          <cell r="B359" t="str">
            <v>Florida Public Utilities Company</v>
          </cell>
          <cell r="C359">
            <v>20000000</v>
          </cell>
          <cell r="D359" t="str">
            <v>The Water, Gas &amp; Light Commission of Albany, Georgia</v>
          </cell>
          <cell r="E359">
            <v>7.9579999999999998E-2</v>
          </cell>
          <cell r="G359">
            <v>61171</v>
          </cell>
          <cell r="H359">
            <v>-15298</v>
          </cell>
          <cell r="I359">
            <v>45873</v>
          </cell>
          <cell r="J359">
            <v>0.25008582498242632</v>
          </cell>
          <cell r="M359">
            <v>214841</v>
          </cell>
          <cell r="N359">
            <v>0</v>
          </cell>
          <cell r="O359">
            <v>0</v>
          </cell>
          <cell r="P359">
            <v>0</v>
          </cell>
          <cell r="Q359">
            <v>1100</v>
          </cell>
          <cell r="S359">
            <v>-14070</v>
          </cell>
          <cell r="T359">
            <v>0</v>
          </cell>
          <cell r="U359">
            <v>0</v>
          </cell>
          <cell r="V359">
            <v>-14070</v>
          </cell>
          <cell r="W359">
            <v>0</v>
          </cell>
          <cell r="X359">
            <v>0</v>
          </cell>
          <cell r="Z359">
            <v>200771</v>
          </cell>
          <cell r="AA359">
            <v>0</v>
          </cell>
          <cell r="AB359">
            <v>0</v>
          </cell>
          <cell r="AC359">
            <v>0</v>
          </cell>
        </row>
        <row r="360">
          <cell r="A360">
            <v>356</v>
          </cell>
          <cell r="B360" t="str">
            <v>Florida Public Utilities Company</v>
          </cell>
          <cell r="C360">
            <v>20000000</v>
          </cell>
          <cell r="D360" t="str">
            <v>Okaloosa County Gas District</v>
          </cell>
          <cell r="E360">
            <v>3.0380000000000001E-2</v>
          </cell>
          <cell r="G360">
            <v>43820</v>
          </cell>
          <cell r="H360">
            <v>-6354</v>
          </cell>
          <cell r="I360">
            <v>37466</v>
          </cell>
          <cell r="J360">
            <v>0.14500228206298493</v>
          </cell>
          <cell r="M360">
            <v>110468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-6254</v>
          </cell>
          <cell r="T360">
            <v>0</v>
          </cell>
          <cell r="U360">
            <v>0</v>
          </cell>
          <cell r="V360">
            <v>-6254</v>
          </cell>
          <cell r="W360">
            <v>0</v>
          </cell>
          <cell r="X360">
            <v>0</v>
          </cell>
          <cell r="Z360">
            <v>104214</v>
          </cell>
          <cell r="AA360">
            <v>0</v>
          </cell>
          <cell r="AB360">
            <v>0</v>
          </cell>
          <cell r="AC360">
            <v>0</v>
          </cell>
        </row>
        <row r="361">
          <cell r="A361">
            <v>357</v>
          </cell>
          <cell r="B361" t="str">
            <v>Florida Public Utilities Company</v>
          </cell>
          <cell r="C361">
            <v>20000000</v>
          </cell>
          <cell r="D361" t="str">
            <v>Public Utility District No. 1 of Douglas County</v>
          </cell>
          <cell r="E361">
            <v>0</v>
          </cell>
          <cell r="G361">
            <v>0</v>
          </cell>
          <cell r="H361">
            <v>0</v>
          </cell>
          <cell r="I361">
            <v>0</v>
          </cell>
          <cell r="J361" t="str">
            <v>-</v>
          </cell>
          <cell r="M361">
            <v>219300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S361">
            <v>-13371</v>
          </cell>
          <cell r="T361">
            <v>0</v>
          </cell>
          <cell r="U361">
            <v>0</v>
          </cell>
          <cell r="V361">
            <v>-13371</v>
          </cell>
          <cell r="W361">
            <v>0</v>
          </cell>
          <cell r="X361">
            <v>0</v>
          </cell>
          <cell r="Z361">
            <v>205929</v>
          </cell>
          <cell r="AA361">
            <v>0</v>
          </cell>
          <cell r="AB361">
            <v>0</v>
          </cell>
          <cell r="AC361">
            <v>0</v>
          </cell>
        </row>
        <row r="362">
          <cell r="A362">
            <v>358</v>
          </cell>
          <cell r="B362" t="str">
            <v>Florida Public Utilities Company</v>
          </cell>
          <cell r="C362">
            <v>20000000</v>
          </cell>
          <cell r="D362" t="str">
            <v>Associated Electric Cooperative, Inc.</v>
          </cell>
          <cell r="E362">
            <v>1.6799999999999999E-2</v>
          </cell>
          <cell r="G362">
            <v>95000</v>
          </cell>
          <cell r="H362">
            <v>0</v>
          </cell>
          <cell r="I362">
            <v>95000</v>
          </cell>
          <cell r="J362">
            <v>0</v>
          </cell>
          <cell r="M362">
            <v>2011342</v>
          </cell>
          <cell r="N362">
            <v>0</v>
          </cell>
          <cell r="O362">
            <v>0</v>
          </cell>
          <cell r="P362">
            <v>57700</v>
          </cell>
          <cell r="Q362">
            <v>0</v>
          </cell>
          <cell r="S362">
            <v>-113664</v>
          </cell>
          <cell r="T362">
            <v>0</v>
          </cell>
          <cell r="U362">
            <v>0</v>
          </cell>
          <cell r="V362">
            <v>-113664</v>
          </cell>
          <cell r="W362">
            <v>0</v>
          </cell>
          <cell r="X362">
            <v>0</v>
          </cell>
          <cell r="Z362">
            <v>1897678</v>
          </cell>
          <cell r="AA362">
            <v>0</v>
          </cell>
          <cell r="AB362">
            <v>0</v>
          </cell>
          <cell r="AC362">
            <v>57700</v>
          </cell>
        </row>
        <row r="363">
          <cell r="A363">
            <v>359</v>
          </cell>
          <cell r="D363" t="e">
            <v>#N/A</v>
          </cell>
          <cell r="V363">
            <v>0</v>
          </cell>
        </row>
        <row r="364">
          <cell r="A364">
            <v>360</v>
          </cell>
          <cell r="B364" t="str">
            <v>Florida Public Utilities Company</v>
          </cell>
          <cell r="C364">
            <v>20000000</v>
          </cell>
          <cell r="D364" t="str">
            <v>West Florida Natural Gas Company</v>
          </cell>
          <cell r="E364">
            <v>0</v>
          </cell>
          <cell r="G364">
            <v>0</v>
          </cell>
          <cell r="H364">
            <v>0</v>
          </cell>
          <cell r="I364">
            <v>0</v>
          </cell>
          <cell r="J364" t="str">
            <v>-</v>
          </cell>
          <cell r="M364">
            <v>167502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-9954</v>
          </cell>
          <cell r="T364">
            <v>0</v>
          </cell>
          <cell r="U364">
            <v>0</v>
          </cell>
          <cell r="V364">
            <v>-9954</v>
          </cell>
          <cell r="W364">
            <v>0</v>
          </cell>
          <cell r="X364">
            <v>0</v>
          </cell>
          <cell r="Z364">
            <v>157548</v>
          </cell>
          <cell r="AA364">
            <v>0</v>
          </cell>
          <cell r="AB364">
            <v>0</v>
          </cell>
          <cell r="AC364">
            <v>0</v>
          </cell>
        </row>
        <row r="365">
          <cell r="A365">
            <v>361</v>
          </cell>
          <cell r="D365" t="e">
            <v>#N/A</v>
          </cell>
          <cell r="V365">
            <v>0</v>
          </cell>
        </row>
        <row r="366">
          <cell r="A366">
            <v>362</v>
          </cell>
          <cell r="D366" t="e">
            <v>#N/A</v>
          </cell>
          <cell r="V366">
            <v>0</v>
          </cell>
        </row>
        <row r="367">
          <cell r="A367">
            <v>363</v>
          </cell>
          <cell r="B367" t="str">
            <v>Florida Public Utilities Company</v>
          </cell>
          <cell r="C367">
            <v>20000000</v>
          </cell>
          <cell r="D367" t="str">
            <v>Deseret Generation &amp; Transmission Co-operative</v>
          </cell>
          <cell r="E367">
            <v>0.32908999999999999</v>
          </cell>
          <cell r="G367">
            <v>318960</v>
          </cell>
          <cell r="H367">
            <v>-60000</v>
          </cell>
          <cell r="I367">
            <v>258960</v>
          </cell>
          <cell r="J367">
            <v>0.18811136192626035</v>
          </cell>
          <cell r="M367">
            <v>97567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-2935</v>
          </cell>
          <cell r="T367">
            <v>0</v>
          </cell>
          <cell r="U367">
            <v>0</v>
          </cell>
          <cell r="V367">
            <v>-2935</v>
          </cell>
          <cell r="W367">
            <v>0</v>
          </cell>
          <cell r="X367">
            <v>0</v>
          </cell>
          <cell r="Z367">
            <v>94632</v>
          </cell>
          <cell r="AA367">
            <v>0</v>
          </cell>
          <cell r="AB367">
            <v>0</v>
          </cell>
          <cell r="AC367">
            <v>0</v>
          </cell>
        </row>
        <row r="368">
          <cell r="A368">
            <v>364</v>
          </cell>
          <cell r="D368" t="str">
            <v>Fayette Power Project</v>
          </cell>
          <cell r="V368">
            <v>0</v>
          </cell>
        </row>
        <row r="369">
          <cell r="A369">
            <v>365</v>
          </cell>
          <cell r="B369" t="str">
            <v>Florida Public Utilities Company</v>
          </cell>
          <cell r="C369">
            <v>20000000</v>
          </cell>
          <cell r="D369" t="str">
            <v>Wichita Gas Utility &amp; Kansas Industrial Energy Supply Co.</v>
          </cell>
          <cell r="E369">
            <v>0</v>
          </cell>
          <cell r="G369">
            <v>0</v>
          </cell>
          <cell r="H369">
            <v>0</v>
          </cell>
          <cell r="I369">
            <v>0</v>
          </cell>
          <cell r="J369" t="str">
            <v>-</v>
          </cell>
          <cell r="M369">
            <v>48500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-5510</v>
          </cell>
          <cell r="T369">
            <v>0</v>
          </cell>
          <cell r="U369">
            <v>0</v>
          </cell>
          <cell r="V369">
            <v>-5510</v>
          </cell>
          <cell r="W369">
            <v>0</v>
          </cell>
          <cell r="X369">
            <v>0</v>
          </cell>
          <cell r="Z369">
            <v>42990</v>
          </cell>
          <cell r="AA369">
            <v>0</v>
          </cell>
          <cell r="AB369">
            <v>0</v>
          </cell>
          <cell r="AC369">
            <v>0</v>
          </cell>
        </row>
        <row r="370">
          <cell r="A370">
            <v>366</v>
          </cell>
          <cell r="B370" t="str">
            <v>Florida Public Utilities Company</v>
          </cell>
          <cell r="C370">
            <v>20000000</v>
          </cell>
          <cell r="D370" t="str">
            <v>New York Power Authority</v>
          </cell>
          <cell r="E370">
            <v>0</v>
          </cell>
          <cell r="G370">
            <v>0</v>
          </cell>
          <cell r="H370">
            <v>0</v>
          </cell>
          <cell r="I370">
            <v>0</v>
          </cell>
          <cell r="J370" t="str">
            <v>-</v>
          </cell>
          <cell r="M370">
            <v>0</v>
          </cell>
          <cell r="N370">
            <v>0</v>
          </cell>
          <cell r="O370">
            <v>0</v>
          </cell>
          <cell r="P370">
            <v>48300</v>
          </cell>
          <cell r="Q370">
            <v>12500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48300</v>
          </cell>
        </row>
        <row r="371">
          <cell r="A371">
            <v>367</v>
          </cell>
          <cell r="B371" t="str">
            <v>Florida Public Utilities Company</v>
          </cell>
          <cell r="C371">
            <v>20000000</v>
          </cell>
          <cell r="D371" t="str">
            <v>South Carolina Public Service Authority</v>
          </cell>
          <cell r="E371">
            <v>0</v>
          </cell>
          <cell r="G371">
            <v>0</v>
          </cell>
          <cell r="H371">
            <v>0</v>
          </cell>
          <cell r="I371">
            <v>0</v>
          </cell>
          <cell r="J371" t="str">
            <v>-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1200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</row>
        <row r="372">
          <cell r="A372">
            <v>368</v>
          </cell>
          <cell r="B372" t="str">
            <v>Florida Public Utilities Company</v>
          </cell>
          <cell r="C372">
            <v>20000000</v>
          </cell>
          <cell r="D372" t="str">
            <v>Owatonna Public Utilities</v>
          </cell>
          <cell r="E372">
            <v>0</v>
          </cell>
          <cell r="G372">
            <v>0</v>
          </cell>
          <cell r="H372">
            <v>0</v>
          </cell>
          <cell r="I372">
            <v>0</v>
          </cell>
          <cell r="J372" t="str">
            <v>-</v>
          </cell>
          <cell r="M372">
            <v>72500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-4115</v>
          </cell>
          <cell r="T372">
            <v>0</v>
          </cell>
          <cell r="U372">
            <v>0</v>
          </cell>
          <cell r="V372">
            <v>-4115</v>
          </cell>
          <cell r="W372">
            <v>0</v>
          </cell>
          <cell r="X372">
            <v>0</v>
          </cell>
          <cell r="Z372">
            <v>68385</v>
          </cell>
          <cell r="AA372">
            <v>0</v>
          </cell>
          <cell r="AB372">
            <v>0</v>
          </cell>
          <cell r="AC372">
            <v>0</v>
          </cell>
        </row>
        <row r="373">
          <cell r="A373">
            <v>369</v>
          </cell>
          <cell r="B373" t="str">
            <v>Florida Public Utilities Company</v>
          </cell>
          <cell r="C373">
            <v>20000000</v>
          </cell>
          <cell r="D373" t="str">
            <v>Modesto Irrigation District</v>
          </cell>
          <cell r="E373">
            <v>0</v>
          </cell>
          <cell r="G373">
            <v>0</v>
          </cell>
          <cell r="H373">
            <v>0</v>
          </cell>
          <cell r="I373">
            <v>0</v>
          </cell>
          <cell r="J373" t="str">
            <v>-</v>
          </cell>
          <cell r="M373">
            <v>0</v>
          </cell>
          <cell r="N373">
            <v>0</v>
          </cell>
          <cell r="O373">
            <v>0</v>
          </cell>
          <cell r="P373">
            <v>34100</v>
          </cell>
          <cell r="Q373">
            <v>7545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34100</v>
          </cell>
        </row>
        <row r="374">
          <cell r="A374">
            <v>370</v>
          </cell>
          <cell r="D374" t="str">
            <v>Wisconsin Southern-</v>
          </cell>
          <cell r="V374">
            <v>0</v>
          </cell>
        </row>
        <row r="375">
          <cell r="A375">
            <v>371</v>
          </cell>
          <cell r="B375" t="str">
            <v>Florida Public Utilities Company</v>
          </cell>
          <cell r="C375">
            <v>20000000</v>
          </cell>
          <cell r="D375" t="str">
            <v>Dahlberg Light and Power Company</v>
          </cell>
          <cell r="E375">
            <v>0</v>
          </cell>
          <cell r="G375">
            <v>0</v>
          </cell>
          <cell r="H375">
            <v>0</v>
          </cell>
          <cell r="I375">
            <v>0</v>
          </cell>
          <cell r="J375" t="str">
            <v>-</v>
          </cell>
          <cell r="M375">
            <v>250000</v>
          </cell>
          <cell r="N375">
            <v>0</v>
          </cell>
          <cell r="O375">
            <v>0</v>
          </cell>
          <cell r="P375">
            <v>0</v>
          </cell>
          <cell r="Q375">
            <v>2500</v>
          </cell>
          <cell r="S375">
            <v>-13118</v>
          </cell>
          <cell r="T375">
            <v>0</v>
          </cell>
          <cell r="U375">
            <v>0</v>
          </cell>
          <cell r="V375">
            <v>-13118</v>
          </cell>
          <cell r="W375">
            <v>0</v>
          </cell>
          <cell r="X375">
            <v>0</v>
          </cell>
          <cell r="Z375">
            <v>236882</v>
          </cell>
          <cell r="AA375">
            <v>0</v>
          </cell>
          <cell r="AB375">
            <v>0</v>
          </cell>
          <cell r="AC375">
            <v>0</v>
          </cell>
        </row>
        <row r="376">
          <cell r="A376">
            <v>372</v>
          </cell>
          <cell r="D376" t="str">
            <v>Village of Winnetka</v>
          </cell>
          <cell r="V376">
            <v>0</v>
          </cell>
        </row>
        <row r="377">
          <cell r="A377">
            <v>373</v>
          </cell>
          <cell r="B377" t="str">
            <v>Florida Public Utilities Company</v>
          </cell>
          <cell r="C377">
            <v>20000000</v>
          </cell>
          <cell r="D377" t="str">
            <v>Dairyland Power Cooperative</v>
          </cell>
          <cell r="E377">
            <v>2.231E-2</v>
          </cell>
          <cell r="G377">
            <v>110303</v>
          </cell>
          <cell r="H377">
            <v>-836</v>
          </cell>
          <cell r="I377">
            <v>109467</v>
          </cell>
          <cell r="J377">
            <v>7.5791229612975171E-3</v>
          </cell>
          <cell r="M377">
            <v>240300</v>
          </cell>
          <cell r="N377">
            <v>0</v>
          </cell>
          <cell r="O377">
            <v>0</v>
          </cell>
          <cell r="P377">
            <v>0</v>
          </cell>
          <cell r="Q377">
            <v>1200</v>
          </cell>
          <cell r="S377">
            <v>-15436</v>
          </cell>
          <cell r="T377">
            <v>0</v>
          </cell>
          <cell r="U377">
            <v>0</v>
          </cell>
          <cell r="V377">
            <v>-15436</v>
          </cell>
          <cell r="W377">
            <v>0</v>
          </cell>
          <cell r="X377">
            <v>0</v>
          </cell>
          <cell r="Z377">
            <v>224864</v>
          </cell>
          <cell r="AA377">
            <v>0</v>
          </cell>
          <cell r="AB377">
            <v>0</v>
          </cell>
          <cell r="AC377">
            <v>0</v>
          </cell>
        </row>
        <row r="378">
          <cell r="A378">
            <v>374</v>
          </cell>
          <cell r="D378" t="str">
            <v>The Union Gas Company</v>
          </cell>
          <cell r="V378">
            <v>0</v>
          </cell>
        </row>
        <row r="379">
          <cell r="A379">
            <v>375</v>
          </cell>
          <cell r="B379" t="str">
            <v>Florida Public Utilities Company</v>
          </cell>
          <cell r="C379">
            <v>20000000</v>
          </cell>
          <cell r="D379" t="str">
            <v>Imperial irrigation District</v>
          </cell>
          <cell r="E379">
            <v>9.2429999999999998E-2</v>
          </cell>
          <cell r="G379">
            <v>117454</v>
          </cell>
          <cell r="H379">
            <v>-14920</v>
          </cell>
          <cell r="I379">
            <v>102534</v>
          </cell>
          <cell r="J379">
            <v>0.1270284536925094</v>
          </cell>
          <cell r="M379">
            <v>0</v>
          </cell>
          <cell r="N379">
            <v>0</v>
          </cell>
          <cell r="O379">
            <v>0</v>
          </cell>
          <cell r="P379">
            <v>49200</v>
          </cell>
          <cell r="Q379">
            <v>4500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49200</v>
          </cell>
        </row>
        <row r="380">
          <cell r="A380">
            <v>376</v>
          </cell>
          <cell r="D380" t="str">
            <v>Public Utility District No. 1</v>
          </cell>
          <cell r="V380">
            <v>0</v>
          </cell>
        </row>
        <row r="381">
          <cell r="A381">
            <v>377</v>
          </cell>
          <cell r="D381" t="e">
            <v>#N/A</v>
          </cell>
          <cell r="V381">
            <v>0</v>
          </cell>
        </row>
        <row r="382">
          <cell r="A382">
            <v>378</v>
          </cell>
          <cell r="B382" t="str">
            <v>Florida Public Utilities Company</v>
          </cell>
          <cell r="C382">
            <v>20000000</v>
          </cell>
          <cell r="D382" t="str">
            <v>Centerior Energy Corporation</v>
          </cell>
          <cell r="E382">
            <v>3.76708</v>
          </cell>
          <cell r="G382">
            <v>1731074</v>
          </cell>
          <cell r="H382">
            <v>-964834</v>
          </cell>
          <cell r="I382">
            <v>766240</v>
          </cell>
          <cell r="J382">
            <v>0.55736149927732725</v>
          </cell>
          <cell r="K382">
            <v>1000000</v>
          </cell>
          <cell r="M382">
            <v>1992292</v>
          </cell>
          <cell r="N382">
            <v>0</v>
          </cell>
          <cell r="O382">
            <v>0</v>
          </cell>
          <cell r="P382">
            <v>139300</v>
          </cell>
          <cell r="Q382">
            <v>54000</v>
          </cell>
          <cell r="S382">
            <v>-262557</v>
          </cell>
          <cell r="T382">
            <v>0</v>
          </cell>
          <cell r="U382">
            <v>0</v>
          </cell>
          <cell r="V382">
            <v>-262557</v>
          </cell>
          <cell r="W382">
            <v>0</v>
          </cell>
          <cell r="X382">
            <v>0</v>
          </cell>
          <cell r="Z382">
            <v>1729735</v>
          </cell>
          <cell r="AA382">
            <v>0</v>
          </cell>
          <cell r="AB382">
            <v>0</v>
          </cell>
          <cell r="AC382">
            <v>139300</v>
          </cell>
        </row>
        <row r="383">
          <cell r="A383">
            <v>379</v>
          </cell>
          <cell r="D383" t="str">
            <v>Great Plains Natural Gas Company</v>
          </cell>
          <cell r="V383">
            <v>0</v>
          </cell>
        </row>
        <row r="384">
          <cell r="A384">
            <v>380</v>
          </cell>
          <cell r="B384" t="str">
            <v>Florida Public Utilities Company</v>
          </cell>
          <cell r="C384">
            <v>20000000</v>
          </cell>
          <cell r="D384" t="str">
            <v>Medina Electric Cooperative</v>
          </cell>
          <cell r="E384">
            <v>0</v>
          </cell>
          <cell r="G384">
            <v>0</v>
          </cell>
          <cell r="H384">
            <v>0</v>
          </cell>
          <cell r="I384">
            <v>0</v>
          </cell>
          <cell r="J384" t="str">
            <v>-</v>
          </cell>
          <cell r="M384">
            <v>70000</v>
          </cell>
          <cell r="N384">
            <v>0</v>
          </cell>
          <cell r="O384">
            <v>0</v>
          </cell>
          <cell r="P384">
            <v>0</v>
          </cell>
          <cell r="Q384">
            <v>1500</v>
          </cell>
          <cell r="S384">
            <v>-1924</v>
          </cell>
          <cell r="T384">
            <v>0</v>
          </cell>
          <cell r="U384">
            <v>0</v>
          </cell>
          <cell r="V384">
            <v>-1924</v>
          </cell>
          <cell r="W384">
            <v>0</v>
          </cell>
          <cell r="X384">
            <v>0</v>
          </cell>
          <cell r="Z384">
            <v>68076</v>
          </cell>
          <cell r="AA384">
            <v>0</v>
          </cell>
          <cell r="AB384">
            <v>0</v>
          </cell>
          <cell r="AC384">
            <v>0</v>
          </cell>
        </row>
        <row r="385">
          <cell r="A385">
            <v>381</v>
          </cell>
          <cell r="B385" t="str">
            <v>Florida Public Utilities Company</v>
          </cell>
          <cell r="C385">
            <v>20000000</v>
          </cell>
          <cell r="D385" t="str">
            <v>United Cities Gas Company and Subsidairies</v>
          </cell>
          <cell r="E385">
            <v>0</v>
          </cell>
          <cell r="G385">
            <v>0</v>
          </cell>
          <cell r="H385">
            <v>0</v>
          </cell>
          <cell r="I385">
            <v>0</v>
          </cell>
          <cell r="J385" t="str">
            <v>-</v>
          </cell>
          <cell r="M385">
            <v>1187955</v>
          </cell>
          <cell r="N385">
            <v>0</v>
          </cell>
          <cell r="O385">
            <v>0</v>
          </cell>
          <cell r="P385">
            <v>0</v>
          </cell>
          <cell r="Q385">
            <v>6000</v>
          </cell>
          <cell r="S385">
            <v>-60268</v>
          </cell>
          <cell r="T385">
            <v>0</v>
          </cell>
          <cell r="U385">
            <v>0</v>
          </cell>
          <cell r="V385">
            <v>-60268</v>
          </cell>
          <cell r="W385">
            <v>0</v>
          </cell>
          <cell r="X385">
            <v>0</v>
          </cell>
          <cell r="Z385">
            <v>1127687</v>
          </cell>
          <cell r="AA385">
            <v>0</v>
          </cell>
          <cell r="AB385">
            <v>0</v>
          </cell>
          <cell r="AC385">
            <v>0</v>
          </cell>
        </row>
        <row r="386">
          <cell r="A386">
            <v>382</v>
          </cell>
          <cell r="B386" t="str">
            <v>Florida Public Utilities Company</v>
          </cell>
          <cell r="C386">
            <v>20000000</v>
          </cell>
          <cell r="D386" t="str">
            <v>Delta Natural Gas Company, Inc.</v>
          </cell>
          <cell r="E386">
            <v>9.196E-2</v>
          </cell>
          <cell r="G386">
            <v>79013</v>
          </cell>
          <cell r="H386">
            <v>-18271</v>
          </cell>
          <cell r="I386">
            <v>60742</v>
          </cell>
          <cell r="J386">
            <v>0.23124042879019907</v>
          </cell>
          <cell r="M386">
            <v>107975</v>
          </cell>
          <cell r="N386">
            <v>0</v>
          </cell>
          <cell r="O386">
            <v>0</v>
          </cell>
          <cell r="P386">
            <v>0</v>
          </cell>
          <cell r="Q386">
            <v>2000</v>
          </cell>
          <cell r="S386">
            <v>-7353</v>
          </cell>
          <cell r="T386">
            <v>0</v>
          </cell>
          <cell r="U386">
            <v>0</v>
          </cell>
          <cell r="V386">
            <v>-7353</v>
          </cell>
          <cell r="W386">
            <v>0</v>
          </cell>
          <cell r="X386">
            <v>0</v>
          </cell>
          <cell r="Z386">
            <v>100622</v>
          </cell>
          <cell r="AA386">
            <v>0</v>
          </cell>
          <cell r="AB386">
            <v>0</v>
          </cell>
          <cell r="AC386">
            <v>0</v>
          </cell>
        </row>
        <row r="387">
          <cell r="A387">
            <v>383</v>
          </cell>
          <cell r="B387" t="str">
            <v>Florida Public Utilities Company</v>
          </cell>
          <cell r="C387">
            <v>20000000</v>
          </cell>
          <cell r="D387" t="str">
            <v>Florida Public Utilities Company &amp; Flo-Gas Corporation</v>
          </cell>
          <cell r="E387">
            <v>1.6619999999999999E-2</v>
          </cell>
          <cell r="G387">
            <v>62026</v>
          </cell>
          <cell r="H387">
            <v>0</v>
          </cell>
          <cell r="I387">
            <v>62026</v>
          </cell>
          <cell r="J387">
            <v>0</v>
          </cell>
          <cell r="M387">
            <v>330709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S387">
            <v>-21405</v>
          </cell>
          <cell r="T387">
            <v>0</v>
          </cell>
          <cell r="U387">
            <v>0</v>
          </cell>
          <cell r="V387">
            <v>-21405</v>
          </cell>
          <cell r="W387">
            <v>0</v>
          </cell>
          <cell r="X387">
            <v>0</v>
          </cell>
          <cell r="Z387">
            <v>309304</v>
          </cell>
          <cell r="AA387">
            <v>0</v>
          </cell>
          <cell r="AB387">
            <v>0</v>
          </cell>
          <cell r="AC387">
            <v>0</v>
          </cell>
        </row>
        <row r="388">
          <cell r="A388">
            <v>384</v>
          </cell>
          <cell r="D388" t="str">
            <v>Moorhead Public Service Department</v>
          </cell>
          <cell r="V388">
            <v>0</v>
          </cell>
        </row>
        <row r="389">
          <cell r="A389">
            <v>385</v>
          </cell>
          <cell r="B389" t="str">
            <v>Florida Public Utilities Company</v>
          </cell>
          <cell r="C389">
            <v>20000000</v>
          </cell>
          <cell r="D389" t="str">
            <v>NOVERCO INC.</v>
          </cell>
          <cell r="E389">
            <v>0</v>
          </cell>
          <cell r="G389">
            <v>0</v>
          </cell>
          <cell r="H389">
            <v>0</v>
          </cell>
          <cell r="I389">
            <v>0</v>
          </cell>
          <cell r="J389" t="str">
            <v>-</v>
          </cell>
          <cell r="M389">
            <v>1233329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S389">
            <v>-3345</v>
          </cell>
          <cell r="T389">
            <v>0</v>
          </cell>
          <cell r="U389">
            <v>0</v>
          </cell>
          <cell r="V389">
            <v>-3345</v>
          </cell>
          <cell r="W389">
            <v>0</v>
          </cell>
          <cell r="X389">
            <v>0</v>
          </cell>
          <cell r="Z389">
            <v>1229984</v>
          </cell>
          <cell r="AA389">
            <v>0</v>
          </cell>
          <cell r="AB389">
            <v>0</v>
          </cell>
          <cell r="AC389">
            <v>0</v>
          </cell>
        </row>
        <row r="390">
          <cell r="A390">
            <v>386</v>
          </cell>
          <cell r="B390" t="str">
            <v>Florida Public Utilities Company</v>
          </cell>
          <cell r="C390">
            <v>20000000</v>
          </cell>
          <cell r="D390" t="str">
            <v>Consolidated Hydro, Inc.</v>
          </cell>
          <cell r="E390">
            <v>9.1639999999999999E-2</v>
          </cell>
          <cell r="G390">
            <v>217272</v>
          </cell>
          <cell r="H390">
            <v>-10018</v>
          </cell>
          <cell r="I390">
            <v>207254</v>
          </cell>
          <cell r="J390">
            <v>4.6108104127545194E-2</v>
          </cell>
          <cell r="M390">
            <v>435000</v>
          </cell>
          <cell r="N390">
            <v>0</v>
          </cell>
          <cell r="O390">
            <v>0</v>
          </cell>
          <cell r="P390">
            <v>0</v>
          </cell>
          <cell r="Q390">
            <v>9800</v>
          </cell>
          <cell r="S390">
            <v>-17611</v>
          </cell>
          <cell r="T390">
            <v>0</v>
          </cell>
          <cell r="U390">
            <v>0</v>
          </cell>
          <cell r="V390">
            <v>-17611</v>
          </cell>
          <cell r="W390">
            <v>0</v>
          </cell>
          <cell r="X390">
            <v>0</v>
          </cell>
          <cell r="Z390">
            <v>417389</v>
          </cell>
          <cell r="AA390">
            <v>0</v>
          </cell>
          <cell r="AB390">
            <v>0</v>
          </cell>
          <cell r="AC390">
            <v>0</v>
          </cell>
        </row>
        <row r="391">
          <cell r="A391">
            <v>387</v>
          </cell>
          <cell r="B391" t="str">
            <v>Florida Public Utilities Company</v>
          </cell>
          <cell r="C391">
            <v>20000000</v>
          </cell>
          <cell r="D391" t="str">
            <v>CILCORP, Inc.</v>
          </cell>
          <cell r="E391">
            <v>6.1760000000000002E-2</v>
          </cell>
          <cell r="G391">
            <v>90386</v>
          </cell>
          <cell r="H391">
            <v>-8730</v>
          </cell>
          <cell r="I391">
            <v>81656</v>
          </cell>
          <cell r="J391">
            <v>9.6585754430995957E-2</v>
          </cell>
          <cell r="M391">
            <v>585000</v>
          </cell>
          <cell r="N391">
            <v>0</v>
          </cell>
          <cell r="O391">
            <v>0</v>
          </cell>
          <cell r="P391">
            <v>62500</v>
          </cell>
          <cell r="Q391">
            <v>0</v>
          </cell>
          <cell r="S391">
            <v>-53167</v>
          </cell>
          <cell r="T391">
            <v>0</v>
          </cell>
          <cell r="U391">
            <v>0</v>
          </cell>
          <cell r="V391">
            <v>-53167</v>
          </cell>
          <cell r="W391">
            <v>0</v>
          </cell>
          <cell r="X391">
            <v>0</v>
          </cell>
          <cell r="Z391">
            <v>531833</v>
          </cell>
          <cell r="AA391">
            <v>0</v>
          </cell>
          <cell r="AB391">
            <v>0</v>
          </cell>
          <cell r="AC391">
            <v>62500</v>
          </cell>
        </row>
        <row r="392">
          <cell r="A392">
            <v>388</v>
          </cell>
          <cell r="D392" t="str">
            <v>Inter-City Gas Corporation et al.</v>
          </cell>
          <cell r="V392">
            <v>0</v>
          </cell>
        </row>
        <row r="393">
          <cell r="A393">
            <v>389</v>
          </cell>
          <cell r="B393" t="str">
            <v>Florida Public Utilities Company</v>
          </cell>
          <cell r="C393">
            <v>20000000</v>
          </cell>
          <cell r="D393" t="str">
            <v>The Southeast Alabama Gas District, A Municipal Corporation</v>
          </cell>
          <cell r="E393">
            <v>0</v>
          </cell>
          <cell r="G393">
            <v>0</v>
          </cell>
          <cell r="H393">
            <v>0</v>
          </cell>
          <cell r="I393">
            <v>0</v>
          </cell>
          <cell r="J393" t="str">
            <v>-</v>
          </cell>
          <cell r="M393">
            <v>118959</v>
          </cell>
          <cell r="N393">
            <v>0</v>
          </cell>
          <cell r="O393">
            <v>0</v>
          </cell>
          <cell r="P393">
            <v>0</v>
          </cell>
          <cell r="Q393">
            <v>4600</v>
          </cell>
          <cell r="S393">
            <v>-4161</v>
          </cell>
          <cell r="T393">
            <v>0</v>
          </cell>
          <cell r="U393">
            <v>0</v>
          </cell>
          <cell r="V393">
            <v>-4161</v>
          </cell>
          <cell r="W393">
            <v>0</v>
          </cell>
          <cell r="X393">
            <v>0</v>
          </cell>
          <cell r="Z393">
            <v>114798</v>
          </cell>
          <cell r="AA393">
            <v>0</v>
          </cell>
          <cell r="AB393">
            <v>0</v>
          </cell>
          <cell r="AC393">
            <v>0</v>
          </cell>
        </row>
        <row r="394">
          <cell r="A394">
            <v>390</v>
          </cell>
          <cell r="D394" t="e">
            <v>#N/A</v>
          </cell>
          <cell r="V394">
            <v>0</v>
          </cell>
        </row>
        <row r="395">
          <cell r="A395">
            <v>391</v>
          </cell>
          <cell r="B395" t="str">
            <v>Florida Public Utilities Company</v>
          </cell>
          <cell r="C395">
            <v>20000000</v>
          </cell>
          <cell r="D395" t="str">
            <v>Union Gas Limited</v>
          </cell>
          <cell r="E395">
            <v>0</v>
          </cell>
          <cell r="G395">
            <v>0</v>
          </cell>
          <cell r="H395">
            <v>0</v>
          </cell>
          <cell r="I395">
            <v>0</v>
          </cell>
          <cell r="J395" t="str">
            <v>-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1940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</row>
        <row r="396">
          <cell r="A396">
            <v>392</v>
          </cell>
          <cell r="B396" t="str">
            <v>Florida Public Utilities Company</v>
          </cell>
          <cell r="C396">
            <v>20000000</v>
          </cell>
          <cell r="D396" t="str">
            <v>IPALCO Enterprises, Inc.</v>
          </cell>
          <cell r="E396">
            <v>0.22051999999999999</v>
          </cell>
          <cell r="G396">
            <v>252704</v>
          </cell>
          <cell r="H396">
            <v>-37478</v>
          </cell>
          <cell r="I396">
            <v>215226</v>
          </cell>
          <cell r="J396">
            <v>0.14830790173483602</v>
          </cell>
          <cell r="M396">
            <v>1000200</v>
          </cell>
          <cell r="N396">
            <v>0</v>
          </cell>
          <cell r="O396">
            <v>0</v>
          </cell>
          <cell r="P396">
            <v>0</v>
          </cell>
          <cell r="Q396">
            <v>10300</v>
          </cell>
          <cell r="S396">
            <v>-63760</v>
          </cell>
          <cell r="T396">
            <v>0</v>
          </cell>
          <cell r="U396">
            <v>0</v>
          </cell>
          <cell r="V396">
            <v>-63760</v>
          </cell>
          <cell r="W396">
            <v>0</v>
          </cell>
          <cell r="X396">
            <v>0</v>
          </cell>
          <cell r="Z396">
            <v>936440</v>
          </cell>
          <cell r="AA396">
            <v>0</v>
          </cell>
          <cell r="AB396">
            <v>0</v>
          </cell>
          <cell r="AC396">
            <v>0</v>
          </cell>
        </row>
        <row r="397">
          <cell r="A397">
            <v>393</v>
          </cell>
          <cell r="D397" t="e">
            <v>#N/A</v>
          </cell>
          <cell r="V397">
            <v>0</v>
          </cell>
        </row>
        <row r="398">
          <cell r="A398">
            <v>394</v>
          </cell>
          <cell r="D398" t="e">
            <v>#N/A</v>
          </cell>
          <cell r="V398">
            <v>0</v>
          </cell>
        </row>
        <row r="399">
          <cell r="A399">
            <v>395</v>
          </cell>
          <cell r="B399" t="str">
            <v>Florida Public Utilities Company</v>
          </cell>
          <cell r="C399">
            <v>20000000</v>
          </cell>
          <cell r="D399" t="str">
            <v>Biomass One, L.P.</v>
          </cell>
          <cell r="E399">
            <v>0</v>
          </cell>
          <cell r="G399">
            <v>0</v>
          </cell>
          <cell r="H399">
            <v>0</v>
          </cell>
          <cell r="I399">
            <v>0</v>
          </cell>
          <cell r="J399" t="str">
            <v>-</v>
          </cell>
          <cell r="M399">
            <v>75100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-5664</v>
          </cell>
          <cell r="T399">
            <v>0</v>
          </cell>
          <cell r="U399">
            <v>0</v>
          </cell>
          <cell r="V399">
            <v>-5664</v>
          </cell>
          <cell r="W399">
            <v>0</v>
          </cell>
          <cell r="X399">
            <v>0</v>
          </cell>
          <cell r="Z399">
            <v>69436</v>
          </cell>
          <cell r="AA399">
            <v>0</v>
          </cell>
          <cell r="AB399">
            <v>0</v>
          </cell>
          <cell r="AC399">
            <v>0</v>
          </cell>
        </row>
        <row r="400">
          <cell r="A400">
            <v>396</v>
          </cell>
          <cell r="D400" t="str">
            <v>Curtis/Palmer Hydroelectric Company</v>
          </cell>
          <cell r="V400">
            <v>0</v>
          </cell>
        </row>
        <row r="401">
          <cell r="A401">
            <v>397</v>
          </cell>
          <cell r="D401" t="e">
            <v>#N/A</v>
          </cell>
          <cell r="V401">
            <v>0</v>
          </cell>
        </row>
        <row r="402">
          <cell r="A402">
            <v>398</v>
          </cell>
          <cell r="B402" t="str">
            <v>Florida Public Utilities Company</v>
          </cell>
          <cell r="C402">
            <v>20000000</v>
          </cell>
          <cell r="D402" t="str">
            <v>City of Hastings Utilities</v>
          </cell>
          <cell r="E402">
            <v>0</v>
          </cell>
          <cell r="G402">
            <v>0</v>
          </cell>
          <cell r="H402">
            <v>0</v>
          </cell>
          <cell r="I402">
            <v>0</v>
          </cell>
          <cell r="J402" t="str">
            <v>-</v>
          </cell>
          <cell r="M402">
            <v>126700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S402">
            <v>-7210</v>
          </cell>
          <cell r="T402">
            <v>0</v>
          </cell>
          <cell r="U402">
            <v>0</v>
          </cell>
          <cell r="V402">
            <v>-7210</v>
          </cell>
          <cell r="W402">
            <v>0</v>
          </cell>
          <cell r="X402">
            <v>0</v>
          </cell>
          <cell r="Z402">
            <v>119490</v>
          </cell>
          <cell r="AA402">
            <v>0</v>
          </cell>
          <cell r="AB402">
            <v>0</v>
          </cell>
          <cell r="AC402">
            <v>0</v>
          </cell>
        </row>
        <row r="403">
          <cell r="A403">
            <v>399</v>
          </cell>
          <cell r="D403" t="str">
            <v>National Gas &amp; Oil Company</v>
          </cell>
          <cell r="V403">
            <v>0</v>
          </cell>
        </row>
        <row r="404">
          <cell r="A404">
            <v>400</v>
          </cell>
          <cell r="D404" t="str">
            <v>Northwest Alabama Gas District</v>
          </cell>
          <cell r="V404">
            <v>0</v>
          </cell>
        </row>
        <row r="405">
          <cell r="A405">
            <v>401</v>
          </cell>
          <cell r="D405" t="e">
            <v>#N/A</v>
          </cell>
          <cell r="V405">
            <v>0</v>
          </cell>
        </row>
        <row r="406">
          <cell r="A406">
            <v>402</v>
          </cell>
          <cell r="D406" t="e">
            <v>#N/A</v>
          </cell>
          <cell r="V406">
            <v>0</v>
          </cell>
        </row>
        <row r="407">
          <cell r="A407">
            <v>403</v>
          </cell>
          <cell r="B407" t="str">
            <v>Florida Public Utilities Company</v>
          </cell>
          <cell r="C407">
            <v>20000000</v>
          </cell>
          <cell r="D407" t="str">
            <v>Connecticut Energy Corporation</v>
          </cell>
          <cell r="E407">
            <v>0.10009</v>
          </cell>
          <cell r="G407">
            <v>86749</v>
          </cell>
          <cell r="H407">
            <v>-19380</v>
          </cell>
          <cell r="I407">
            <v>67369</v>
          </cell>
          <cell r="J407">
            <v>0.22340315162134433</v>
          </cell>
          <cell r="M407">
            <v>495800</v>
          </cell>
          <cell r="N407">
            <v>0</v>
          </cell>
          <cell r="O407">
            <v>0</v>
          </cell>
          <cell r="P407">
            <v>0</v>
          </cell>
          <cell r="Q407">
            <v>10000</v>
          </cell>
          <cell r="S407">
            <v>-26377</v>
          </cell>
          <cell r="T407">
            <v>0</v>
          </cell>
          <cell r="U407">
            <v>0</v>
          </cell>
          <cell r="V407">
            <v>-26377</v>
          </cell>
          <cell r="W407">
            <v>0</v>
          </cell>
          <cell r="X407">
            <v>0</v>
          </cell>
          <cell r="Z407">
            <v>469423</v>
          </cell>
          <cell r="AA407">
            <v>0</v>
          </cell>
          <cell r="AB407">
            <v>0</v>
          </cell>
          <cell r="AC407">
            <v>0</v>
          </cell>
        </row>
        <row r="408">
          <cell r="A408">
            <v>404</v>
          </cell>
          <cell r="D408" t="str">
            <v>Consumers' Gas Company Ltd.</v>
          </cell>
          <cell r="V408">
            <v>0</v>
          </cell>
        </row>
        <row r="409">
          <cell r="A409">
            <v>405</v>
          </cell>
          <cell r="B409" t="str">
            <v>Florida Public Utilities Company</v>
          </cell>
          <cell r="C409">
            <v>20000000</v>
          </cell>
          <cell r="D409" t="str">
            <v>Washington Energy Company</v>
          </cell>
          <cell r="E409">
            <v>0.31292999999999999</v>
          </cell>
          <cell r="G409">
            <v>325000</v>
          </cell>
          <cell r="H409">
            <v>-59433</v>
          </cell>
          <cell r="I409">
            <v>265567</v>
          </cell>
          <cell r="J409">
            <v>0.18287076923076923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13500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</row>
        <row r="410">
          <cell r="A410">
            <v>406</v>
          </cell>
          <cell r="B410" t="str">
            <v>Florida Public Utilities Company</v>
          </cell>
          <cell r="C410">
            <v>20000000</v>
          </cell>
          <cell r="D410" t="str">
            <v>Owensboro Municipal Utilities</v>
          </cell>
          <cell r="E410">
            <v>0</v>
          </cell>
          <cell r="G410">
            <v>0</v>
          </cell>
          <cell r="H410">
            <v>0</v>
          </cell>
          <cell r="I410">
            <v>0</v>
          </cell>
          <cell r="J410" t="str">
            <v>-</v>
          </cell>
          <cell r="M410">
            <v>132466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S410">
            <v>-8551</v>
          </cell>
          <cell r="T410">
            <v>0</v>
          </cell>
          <cell r="U410">
            <v>0</v>
          </cell>
          <cell r="V410">
            <v>-8551</v>
          </cell>
          <cell r="W410">
            <v>0</v>
          </cell>
          <cell r="X410">
            <v>0</v>
          </cell>
          <cell r="Z410">
            <v>123915</v>
          </cell>
          <cell r="AA410">
            <v>0</v>
          </cell>
          <cell r="AB410">
            <v>0</v>
          </cell>
          <cell r="AC410">
            <v>0</v>
          </cell>
        </row>
        <row r="411">
          <cell r="A411">
            <v>407</v>
          </cell>
          <cell r="B411" t="str">
            <v>Florida Public Utilities Company</v>
          </cell>
          <cell r="C411">
            <v>20000000</v>
          </cell>
          <cell r="D411" t="str">
            <v>El Paso Electric Company</v>
          </cell>
          <cell r="E411">
            <v>0</v>
          </cell>
          <cell r="G411">
            <v>0</v>
          </cell>
          <cell r="H411">
            <v>0</v>
          </cell>
          <cell r="I411">
            <v>0</v>
          </cell>
          <cell r="J411" t="str">
            <v>-</v>
          </cell>
          <cell r="M411">
            <v>625600</v>
          </cell>
          <cell r="N411">
            <v>0</v>
          </cell>
          <cell r="O411">
            <v>0</v>
          </cell>
          <cell r="P411">
            <v>0</v>
          </cell>
          <cell r="Q411">
            <v>8000</v>
          </cell>
          <cell r="S411">
            <v>-37859</v>
          </cell>
          <cell r="T411">
            <v>0</v>
          </cell>
          <cell r="U411">
            <v>0</v>
          </cell>
          <cell r="V411">
            <v>-37859</v>
          </cell>
          <cell r="W411">
            <v>0</v>
          </cell>
          <cell r="X411">
            <v>0</v>
          </cell>
          <cell r="Z411">
            <v>587741</v>
          </cell>
          <cell r="AA411">
            <v>0</v>
          </cell>
          <cell r="AB411">
            <v>0</v>
          </cell>
          <cell r="AC411">
            <v>0</v>
          </cell>
        </row>
        <row r="412">
          <cell r="A412">
            <v>408</v>
          </cell>
          <cell r="D412" t="e">
            <v>#N/A</v>
          </cell>
          <cell r="V412">
            <v>0</v>
          </cell>
        </row>
        <row r="413">
          <cell r="A413">
            <v>409</v>
          </cell>
          <cell r="B413" t="str">
            <v>Florida Public Utilities Company</v>
          </cell>
          <cell r="C413">
            <v>20000000</v>
          </cell>
          <cell r="D413" t="str">
            <v>South Jersey Industries, Inc.</v>
          </cell>
          <cell r="E413">
            <v>0.10395</v>
          </cell>
          <cell r="G413">
            <v>103009</v>
          </cell>
          <cell r="H413">
            <v>-21281</v>
          </cell>
          <cell r="I413">
            <v>81728</v>
          </cell>
          <cell r="J413">
            <v>0.20659359861759652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15000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</row>
        <row r="414">
          <cell r="A414">
            <v>410</v>
          </cell>
          <cell r="D414" t="str">
            <v>Citizens Gas Fuel Company</v>
          </cell>
          <cell r="V414">
            <v>0</v>
          </cell>
        </row>
        <row r="415">
          <cell r="A415">
            <v>411</v>
          </cell>
          <cell r="D415" t="e">
            <v>#N/A</v>
          </cell>
          <cell r="V415">
            <v>0</v>
          </cell>
        </row>
        <row r="416">
          <cell r="A416">
            <v>412</v>
          </cell>
          <cell r="D416" t="str">
            <v>Commonwealth Energy System</v>
          </cell>
          <cell r="V416">
            <v>0</v>
          </cell>
        </row>
        <row r="417">
          <cell r="A417">
            <v>413</v>
          </cell>
          <cell r="B417" t="str">
            <v>Florida Public Utilities Company</v>
          </cell>
          <cell r="C417">
            <v>20000000</v>
          </cell>
          <cell r="D417" t="str">
            <v>Plains Electric Generation &amp; Transmission Cooperative, Inc.</v>
          </cell>
          <cell r="E417">
            <v>0.18792</v>
          </cell>
          <cell r="G417">
            <v>190339</v>
          </cell>
          <cell r="H417">
            <v>-42209</v>
          </cell>
          <cell r="I417">
            <v>148130</v>
          </cell>
          <cell r="J417">
            <v>0.22175697045797235</v>
          </cell>
          <cell r="M417">
            <v>163700</v>
          </cell>
          <cell r="N417">
            <v>0</v>
          </cell>
          <cell r="O417">
            <v>0</v>
          </cell>
          <cell r="P417">
            <v>0</v>
          </cell>
          <cell r="Q417">
            <v>6200</v>
          </cell>
          <cell r="S417">
            <v>-12043</v>
          </cell>
          <cell r="T417">
            <v>0</v>
          </cell>
          <cell r="U417">
            <v>0</v>
          </cell>
          <cell r="V417">
            <v>-12043</v>
          </cell>
          <cell r="W417">
            <v>0</v>
          </cell>
          <cell r="X417">
            <v>0</v>
          </cell>
          <cell r="Z417">
            <v>151657</v>
          </cell>
          <cell r="AA417">
            <v>0</v>
          </cell>
          <cell r="AB417">
            <v>0</v>
          </cell>
          <cell r="AC417">
            <v>0</v>
          </cell>
        </row>
        <row r="418">
          <cell r="A418">
            <v>414</v>
          </cell>
          <cell r="B418" t="str">
            <v>Florida Public Utilities Company</v>
          </cell>
          <cell r="C418">
            <v>20000000</v>
          </cell>
          <cell r="D418" t="str">
            <v>TNP Enterprises, Inc.</v>
          </cell>
          <cell r="E418">
            <v>0.26440999999999998</v>
          </cell>
          <cell r="G418">
            <v>342602</v>
          </cell>
          <cell r="H418">
            <v>-39286</v>
          </cell>
          <cell r="I418">
            <v>303316</v>
          </cell>
          <cell r="J418">
            <v>0.11466949988616529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</row>
        <row r="419">
          <cell r="A419">
            <v>415</v>
          </cell>
          <cell r="D419" t="e">
            <v>#N/A</v>
          </cell>
          <cell r="V419">
            <v>0</v>
          </cell>
        </row>
        <row r="420">
          <cell r="A420">
            <v>416</v>
          </cell>
          <cell r="B420" t="str">
            <v>Florida Public Utilities Company</v>
          </cell>
          <cell r="C420">
            <v>20000000</v>
          </cell>
          <cell r="D420" t="str">
            <v>Intermountain Power Agency, et al.</v>
          </cell>
          <cell r="E420">
            <v>0</v>
          </cell>
          <cell r="G420">
            <v>0</v>
          </cell>
          <cell r="H420">
            <v>0</v>
          </cell>
          <cell r="I420">
            <v>0</v>
          </cell>
          <cell r="J420" t="str">
            <v>-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1350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</row>
        <row r="421">
          <cell r="A421">
            <v>417</v>
          </cell>
          <cell r="D421" t="str">
            <v>City Public Service of San Antonio, Texas</v>
          </cell>
          <cell r="V421">
            <v>0</v>
          </cell>
        </row>
        <row r="422">
          <cell r="A422">
            <v>418</v>
          </cell>
          <cell r="D422" t="str">
            <v>AES Deepwater, Inc.</v>
          </cell>
          <cell r="V422">
            <v>0</v>
          </cell>
        </row>
        <row r="423">
          <cell r="A423">
            <v>419</v>
          </cell>
          <cell r="D423" t="str">
            <v>Warm Springs Power Enterprises</v>
          </cell>
          <cell r="V423">
            <v>0</v>
          </cell>
        </row>
        <row r="424">
          <cell r="A424">
            <v>420</v>
          </cell>
          <cell r="B424" t="str">
            <v>Florida Public Utilities Company</v>
          </cell>
          <cell r="C424">
            <v>20000000</v>
          </cell>
          <cell r="D424" t="str">
            <v>Massachusetts Municipal Wholesale Electric Company</v>
          </cell>
          <cell r="E424">
            <v>0</v>
          </cell>
          <cell r="G424">
            <v>0</v>
          </cell>
          <cell r="H424">
            <v>0</v>
          </cell>
          <cell r="I424">
            <v>0</v>
          </cell>
          <cell r="J424" t="str">
            <v>-</v>
          </cell>
          <cell r="M424">
            <v>172100</v>
          </cell>
          <cell r="N424">
            <v>0</v>
          </cell>
          <cell r="O424">
            <v>0</v>
          </cell>
          <cell r="P424">
            <v>0</v>
          </cell>
          <cell r="Q424">
            <v>12500</v>
          </cell>
          <cell r="S424">
            <v>-10210</v>
          </cell>
          <cell r="T424">
            <v>0</v>
          </cell>
          <cell r="U424">
            <v>0</v>
          </cell>
          <cell r="V424">
            <v>-10210</v>
          </cell>
          <cell r="W424">
            <v>0</v>
          </cell>
          <cell r="X424">
            <v>0</v>
          </cell>
          <cell r="Z424">
            <v>161890</v>
          </cell>
          <cell r="AA424">
            <v>0</v>
          </cell>
          <cell r="AB424">
            <v>0</v>
          </cell>
          <cell r="AC424">
            <v>0</v>
          </cell>
        </row>
        <row r="425">
          <cell r="A425">
            <v>421</v>
          </cell>
          <cell r="D425" t="e">
            <v>#N/A</v>
          </cell>
          <cell r="V425">
            <v>0</v>
          </cell>
        </row>
        <row r="426">
          <cell r="A426">
            <v>422</v>
          </cell>
          <cell r="D426" t="str">
            <v>Town of Reading Municipal Light Department</v>
          </cell>
          <cell r="V426">
            <v>0</v>
          </cell>
        </row>
        <row r="427">
          <cell r="A427">
            <v>423</v>
          </cell>
          <cell r="D427" t="str">
            <v>Adirondack Hydro Development Corp.</v>
          </cell>
          <cell r="V427">
            <v>0</v>
          </cell>
        </row>
        <row r="428">
          <cell r="A428">
            <v>424</v>
          </cell>
          <cell r="D428" t="str">
            <v>High Plains Natural Gas Company</v>
          </cell>
          <cell r="V428">
            <v>0</v>
          </cell>
        </row>
        <row r="429">
          <cell r="A429">
            <v>425</v>
          </cell>
          <cell r="D429" t="e">
            <v>#N/A</v>
          </cell>
          <cell r="V429">
            <v>0</v>
          </cell>
        </row>
        <row r="430">
          <cell r="A430">
            <v>426</v>
          </cell>
          <cell r="D430" t="e">
            <v>#N/A</v>
          </cell>
          <cell r="V430">
            <v>0</v>
          </cell>
        </row>
        <row r="431">
          <cell r="A431">
            <v>427</v>
          </cell>
          <cell r="B431" t="str">
            <v>Florida Public Utilities Company</v>
          </cell>
          <cell r="C431">
            <v>20000000</v>
          </cell>
          <cell r="D431" t="str">
            <v>Connecticut Natural Gas Corporation</v>
          </cell>
          <cell r="E431">
            <v>0.18412000000000001</v>
          </cell>
          <cell r="G431">
            <v>165191</v>
          </cell>
          <cell r="H431">
            <v>-35313</v>
          </cell>
          <cell r="I431">
            <v>129878</v>
          </cell>
          <cell r="J431">
            <v>0.21377072600807551</v>
          </cell>
          <cell r="M431">
            <v>403600</v>
          </cell>
          <cell r="N431">
            <v>0</v>
          </cell>
          <cell r="O431">
            <v>0</v>
          </cell>
          <cell r="P431">
            <v>0</v>
          </cell>
          <cell r="Q431">
            <v>15000</v>
          </cell>
          <cell r="S431">
            <v>-26507</v>
          </cell>
          <cell r="T431">
            <v>0</v>
          </cell>
          <cell r="U431">
            <v>0</v>
          </cell>
          <cell r="V431">
            <v>-26507</v>
          </cell>
          <cell r="W431">
            <v>0</v>
          </cell>
          <cell r="X431">
            <v>0</v>
          </cell>
          <cell r="Z431">
            <v>377093</v>
          </cell>
          <cell r="AA431">
            <v>0</v>
          </cell>
          <cell r="AB431">
            <v>0</v>
          </cell>
          <cell r="AC431">
            <v>0</v>
          </cell>
        </row>
        <row r="432">
          <cell r="A432">
            <v>428</v>
          </cell>
          <cell r="D432" t="str">
            <v>Plantation Pipe Line Company</v>
          </cell>
          <cell r="V432">
            <v>0</v>
          </cell>
        </row>
        <row r="433">
          <cell r="A433">
            <v>429</v>
          </cell>
          <cell r="D433" t="str">
            <v>Lincoln Electric System</v>
          </cell>
          <cell r="V433">
            <v>0</v>
          </cell>
        </row>
        <row r="434">
          <cell r="A434">
            <v>430</v>
          </cell>
          <cell r="D434" t="e">
            <v>#N/A</v>
          </cell>
          <cell r="V434">
            <v>0</v>
          </cell>
        </row>
        <row r="435">
          <cell r="A435">
            <v>431</v>
          </cell>
          <cell r="D435" t="str">
            <v>Loup Power District</v>
          </cell>
          <cell r="V435">
            <v>0</v>
          </cell>
        </row>
        <row r="436">
          <cell r="A436">
            <v>432</v>
          </cell>
          <cell r="B436" t="str">
            <v>Florida Public Utilities Company</v>
          </cell>
          <cell r="C436">
            <v>20000000</v>
          </cell>
          <cell r="D436" t="str">
            <v>Cedar Falls Utilities</v>
          </cell>
          <cell r="E436">
            <v>0</v>
          </cell>
          <cell r="G436">
            <v>0</v>
          </cell>
          <cell r="H436">
            <v>0</v>
          </cell>
          <cell r="I436">
            <v>0</v>
          </cell>
          <cell r="J436" t="str">
            <v>-</v>
          </cell>
          <cell r="M436">
            <v>124000</v>
          </cell>
          <cell r="N436">
            <v>0</v>
          </cell>
          <cell r="O436">
            <v>0</v>
          </cell>
          <cell r="P436">
            <v>0</v>
          </cell>
          <cell r="Q436">
            <v>1600</v>
          </cell>
          <cell r="S436">
            <v>-7668</v>
          </cell>
          <cell r="T436">
            <v>0</v>
          </cell>
          <cell r="U436">
            <v>0</v>
          </cell>
          <cell r="V436">
            <v>-7668</v>
          </cell>
          <cell r="W436">
            <v>0</v>
          </cell>
          <cell r="X436">
            <v>0</v>
          </cell>
          <cell r="Z436">
            <v>116332</v>
          </cell>
          <cell r="AA436">
            <v>0</v>
          </cell>
          <cell r="AB436">
            <v>0</v>
          </cell>
          <cell r="AC436">
            <v>0</v>
          </cell>
        </row>
        <row r="437">
          <cell r="A437">
            <v>433</v>
          </cell>
          <cell r="D437" t="str">
            <v>City of Grand Island</v>
          </cell>
          <cell r="V437">
            <v>0</v>
          </cell>
        </row>
        <row r="438">
          <cell r="A438">
            <v>434</v>
          </cell>
          <cell r="B438" t="str">
            <v>Florida Public Utilities Company</v>
          </cell>
          <cell r="C438">
            <v>20000000</v>
          </cell>
          <cell r="D438" t="str">
            <v>Alaska Energy &amp; Resources Co., Inc. (A Holding Company)</v>
          </cell>
          <cell r="E438">
            <v>0</v>
          </cell>
          <cell r="G438">
            <v>0</v>
          </cell>
          <cell r="H438">
            <v>0</v>
          </cell>
          <cell r="I438">
            <v>0</v>
          </cell>
          <cell r="J438" t="str">
            <v>-</v>
          </cell>
          <cell r="M438">
            <v>118465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S438">
            <v>-7046</v>
          </cell>
          <cell r="T438">
            <v>0</v>
          </cell>
          <cell r="U438">
            <v>0</v>
          </cell>
          <cell r="V438">
            <v>-7046</v>
          </cell>
          <cell r="W438">
            <v>0</v>
          </cell>
          <cell r="X438">
            <v>0</v>
          </cell>
          <cell r="Z438">
            <v>111419</v>
          </cell>
          <cell r="AA438">
            <v>0</v>
          </cell>
          <cell r="AB438">
            <v>0</v>
          </cell>
          <cell r="AC438">
            <v>0</v>
          </cell>
        </row>
        <row r="439">
          <cell r="A439">
            <v>435</v>
          </cell>
          <cell r="D439" t="str">
            <v>West Shore Pipeline Company</v>
          </cell>
          <cell r="V439">
            <v>0</v>
          </cell>
        </row>
        <row r="440">
          <cell r="A440">
            <v>436</v>
          </cell>
          <cell r="B440" t="str">
            <v>Florida Public Utilities Company</v>
          </cell>
          <cell r="C440">
            <v>20000000</v>
          </cell>
          <cell r="D440" t="str">
            <v>Stanton Energy Center -- Unit 2 (Wrap-Up)</v>
          </cell>
          <cell r="E440">
            <v>0.11085</v>
          </cell>
          <cell r="G440">
            <v>101569</v>
          </cell>
          <cell r="H440">
            <v>-26069</v>
          </cell>
          <cell r="I440">
            <v>75500</v>
          </cell>
          <cell r="J440">
            <v>0.25666295818606072</v>
          </cell>
          <cell r="M440">
            <v>0</v>
          </cell>
          <cell r="N440">
            <v>0</v>
          </cell>
          <cell r="O440">
            <v>459975</v>
          </cell>
          <cell r="P440">
            <v>523800</v>
          </cell>
          <cell r="Q440">
            <v>13250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Z440">
            <v>0</v>
          </cell>
          <cell r="AA440">
            <v>0</v>
          </cell>
          <cell r="AB440">
            <v>459975</v>
          </cell>
          <cell r="AC440">
            <v>523800</v>
          </cell>
        </row>
        <row r="441">
          <cell r="A441">
            <v>437</v>
          </cell>
          <cell r="B441" t="str">
            <v>Florida Public Utilities Company</v>
          </cell>
          <cell r="C441">
            <v>20000000</v>
          </cell>
          <cell r="D441" t="str">
            <v>Canyon Creek Compression Company</v>
          </cell>
          <cell r="E441">
            <v>0</v>
          </cell>
          <cell r="G441">
            <v>0</v>
          </cell>
          <cell r="H441">
            <v>0</v>
          </cell>
          <cell r="I441">
            <v>0</v>
          </cell>
          <cell r="J441" t="str">
            <v>-</v>
          </cell>
          <cell r="M441">
            <v>115100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S441">
            <v>-6523</v>
          </cell>
          <cell r="T441">
            <v>0</v>
          </cell>
          <cell r="U441">
            <v>0</v>
          </cell>
          <cell r="V441">
            <v>-6523</v>
          </cell>
          <cell r="W441">
            <v>0</v>
          </cell>
          <cell r="X441">
            <v>0</v>
          </cell>
          <cell r="Z441">
            <v>108577</v>
          </cell>
          <cell r="AA441">
            <v>0</v>
          </cell>
          <cell r="AB441">
            <v>0</v>
          </cell>
          <cell r="AC441">
            <v>0</v>
          </cell>
        </row>
        <row r="442">
          <cell r="A442">
            <v>438</v>
          </cell>
          <cell r="D442" t="str">
            <v>Trailblazer Pipeline Company, et al,</v>
          </cell>
          <cell r="V442">
            <v>0</v>
          </cell>
        </row>
        <row r="443">
          <cell r="A443">
            <v>439</v>
          </cell>
          <cell r="B443" t="str">
            <v>Florida Public Utilities Company</v>
          </cell>
          <cell r="C443">
            <v>20000000</v>
          </cell>
          <cell r="D443" t="str">
            <v>City of Fremont, Department of Utilities</v>
          </cell>
          <cell r="E443">
            <v>0</v>
          </cell>
          <cell r="G443">
            <v>0</v>
          </cell>
          <cell r="H443">
            <v>0</v>
          </cell>
          <cell r="I443">
            <v>0</v>
          </cell>
          <cell r="J443" t="str">
            <v>-</v>
          </cell>
          <cell r="M443">
            <v>126500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-7312</v>
          </cell>
          <cell r="T443">
            <v>0</v>
          </cell>
          <cell r="U443">
            <v>0</v>
          </cell>
          <cell r="V443">
            <v>-7312</v>
          </cell>
          <cell r="W443">
            <v>0</v>
          </cell>
          <cell r="X443">
            <v>0</v>
          </cell>
          <cell r="Z443">
            <v>119188</v>
          </cell>
          <cell r="AA443">
            <v>0</v>
          </cell>
          <cell r="AB443">
            <v>0</v>
          </cell>
          <cell r="AC443">
            <v>0</v>
          </cell>
        </row>
        <row r="444">
          <cell r="A444">
            <v>440</v>
          </cell>
          <cell r="D444" t="str">
            <v>South Florida Cogeneration Associates (SFCA)</v>
          </cell>
          <cell r="V444">
            <v>0</v>
          </cell>
        </row>
        <row r="445">
          <cell r="A445">
            <v>441</v>
          </cell>
          <cell r="B445" t="str">
            <v>Florida Public Utilities Company</v>
          </cell>
          <cell r="C445">
            <v>20000000</v>
          </cell>
          <cell r="D445" t="str">
            <v>Oglethorpe Power Corporation</v>
          </cell>
          <cell r="E445">
            <v>0</v>
          </cell>
          <cell r="G445">
            <v>0</v>
          </cell>
          <cell r="H445">
            <v>0</v>
          </cell>
          <cell r="I445">
            <v>0</v>
          </cell>
          <cell r="J445" t="str">
            <v>-</v>
          </cell>
          <cell r="M445">
            <v>401087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S445">
            <v>-21426</v>
          </cell>
          <cell r="T445">
            <v>0</v>
          </cell>
          <cell r="U445">
            <v>0</v>
          </cell>
          <cell r="V445">
            <v>-21426</v>
          </cell>
          <cell r="W445">
            <v>0</v>
          </cell>
          <cell r="X445">
            <v>0</v>
          </cell>
          <cell r="Z445">
            <v>379661</v>
          </cell>
          <cell r="AA445">
            <v>0</v>
          </cell>
          <cell r="AB445">
            <v>0</v>
          </cell>
          <cell r="AC445">
            <v>0</v>
          </cell>
        </row>
        <row r="446">
          <cell r="A446">
            <v>442</v>
          </cell>
          <cell r="B446" t="str">
            <v>Florida Public Utilities Company</v>
          </cell>
          <cell r="C446">
            <v>20000000</v>
          </cell>
          <cell r="D446" t="str">
            <v>Terrebonne Parish Consolidated Government</v>
          </cell>
          <cell r="E446">
            <v>0</v>
          </cell>
          <cell r="G446">
            <v>0</v>
          </cell>
          <cell r="H446">
            <v>0</v>
          </cell>
          <cell r="I446">
            <v>0</v>
          </cell>
          <cell r="J446" t="str">
            <v>-</v>
          </cell>
          <cell r="M446">
            <v>122222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-7383</v>
          </cell>
          <cell r="T446">
            <v>0</v>
          </cell>
          <cell r="U446">
            <v>0</v>
          </cell>
          <cell r="V446">
            <v>-7383</v>
          </cell>
          <cell r="W446">
            <v>0</v>
          </cell>
          <cell r="X446">
            <v>0</v>
          </cell>
          <cell r="Z446">
            <v>114839</v>
          </cell>
          <cell r="AA446">
            <v>0</v>
          </cell>
          <cell r="AB446">
            <v>0</v>
          </cell>
          <cell r="AC446">
            <v>0</v>
          </cell>
        </row>
        <row r="447">
          <cell r="A447">
            <v>443</v>
          </cell>
          <cell r="B447" t="str">
            <v>Florida Public Utilities Company</v>
          </cell>
          <cell r="C447">
            <v>20000000</v>
          </cell>
          <cell r="D447" t="str">
            <v>Yankee Atomic Electric Company</v>
          </cell>
          <cell r="E447">
            <v>0</v>
          </cell>
          <cell r="G447">
            <v>0</v>
          </cell>
          <cell r="H447">
            <v>0</v>
          </cell>
          <cell r="I447">
            <v>0</v>
          </cell>
          <cell r="J447" t="str">
            <v>-</v>
          </cell>
          <cell r="M447">
            <v>94000</v>
          </cell>
          <cell r="N447">
            <v>0</v>
          </cell>
          <cell r="O447">
            <v>0</v>
          </cell>
          <cell r="P447">
            <v>0</v>
          </cell>
          <cell r="Q447">
            <v>9400</v>
          </cell>
          <cell r="S447">
            <v>-9054</v>
          </cell>
          <cell r="T447">
            <v>0</v>
          </cell>
          <cell r="U447">
            <v>0</v>
          </cell>
          <cell r="V447">
            <v>-9054</v>
          </cell>
          <cell r="W447">
            <v>0</v>
          </cell>
          <cell r="X447">
            <v>0</v>
          </cell>
          <cell r="Z447">
            <v>84946</v>
          </cell>
          <cell r="AA447">
            <v>0</v>
          </cell>
          <cell r="AB447">
            <v>0</v>
          </cell>
          <cell r="AC447">
            <v>0</v>
          </cell>
        </row>
        <row r="448">
          <cell r="A448">
            <v>444</v>
          </cell>
          <cell r="D448" t="str">
            <v>Bryan Municipal Light and Water Utilities</v>
          </cell>
          <cell r="V448">
            <v>0</v>
          </cell>
        </row>
        <row r="449">
          <cell r="A449">
            <v>445</v>
          </cell>
          <cell r="D449" t="str">
            <v>Turlock Irrigation District</v>
          </cell>
          <cell r="V449">
            <v>0</v>
          </cell>
        </row>
        <row r="450">
          <cell r="A450">
            <v>446</v>
          </cell>
          <cell r="D450" t="str">
            <v>City of Princeton Municipal Utility</v>
          </cell>
          <cell r="V450">
            <v>0</v>
          </cell>
        </row>
        <row r="451">
          <cell r="A451">
            <v>447</v>
          </cell>
          <cell r="B451" t="str">
            <v>Florida Public Utilities Company</v>
          </cell>
          <cell r="C451">
            <v>20000000</v>
          </cell>
          <cell r="D451" t="str">
            <v>Southern Minnesota Municipal Power Agency</v>
          </cell>
          <cell r="E451">
            <v>0.10656</v>
          </cell>
          <cell r="G451">
            <v>80000</v>
          </cell>
          <cell r="H451">
            <v>-20000</v>
          </cell>
          <cell r="I451">
            <v>60000</v>
          </cell>
          <cell r="J451">
            <v>0.25</v>
          </cell>
          <cell r="M451">
            <v>122200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-5029</v>
          </cell>
          <cell r="T451">
            <v>0</v>
          </cell>
          <cell r="U451">
            <v>0</v>
          </cell>
          <cell r="V451">
            <v>-5029</v>
          </cell>
          <cell r="W451">
            <v>0</v>
          </cell>
          <cell r="X451">
            <v>0</v>
          </cell>
          <cell r="Z451">
            <v>117171</v>
          </cell>
          <cell r="AA451">
            <v>0</v>
          </cell>
          <cell r="AB451">
            <v>0</v>
          </cell>
          <cell r="AC451">
            <v>0</v>
          </cell>
        </row>
        <row r="452">
          <cell r="A452">
            <v>448</v>
          </cell>
          <cell r="B452" t="str">
            <v>Florida Public Utilities Company</v>
          </cell>
          <cell r="C452">
            <v>20000000</v>
          </cell>
          <cell r="D452" t="str">
            <v>Board of Public Works of the City of Holland</v>
          </cell>
          <cell r="E452">
            <v>0</v>
          </cell>
          <cell r="G452">
            <v>0</v>
          </cell>
          <cell r="H452">
            <v>0</v>
          </cell>
          <cell r="I452">
            <v>0</v>
          </cell>
          <cell r="J452" t="str">
            <v>-</v>
          </cell>
          <cell r="M452">
            <v>91155</v>
          </cell>
          <cell r="N452">
            <v>0</v>
          </cell>
          <cell r="O452">
            <v>0</v>
          </cell>
          <cell r="P452">
            <v>0</v>
          </cell>
          <cell r="Q452">
            <v>1000</v>
          </cell>
          <cell r="S452">
            <v>-4903</v>
          </cell>
          <cell r="T452">
            <v>0</v>
          </cell>
          <cell r="U452">
            <v>0</v>
          </cell>
          <cell r="V452">
            <v>-4903</v>
          </cell>
          <cell r="W452">
            <v>0</v>
          </cell>
          <cell r="X452">
            <v>0</v>
          </cell>
          <cell r="Z452">
            <v>86252</v>
          </cell>
          <cell r="AA452">
            <v>0</v>
          </cell>
          <cell r="AB452">
            <v>0</v>
          </cell>
          <cell r="AC452">
            <v>0</v>
          </cell>
        </row>
        <row r="453">
          <cell r="A453">
            <v>449</v>
          </cell>
          <cell r="B453" t="str">
            <v>Florida Public Utilities Company</v>
          </cell>
          <cell r="C453">
            <v>20000000</v>
          </cell>
          <cell r="D453" t="str">
            <v>Clearfield Energy, Inc.</v>
          </cell>
          <cell r="E453">
            <v>0</v>
          </cell>
          <cell r="G453">
            <v>0</v>
          </cell>
          <cell r="H453">
            <v>0</v>
          </cell>
          <cell r="I453">
            <v>0</v>
          </cell>
          <cell r="J453" t="str">
            <v>-</v>
          </cell>
          <cell r="M453">
            <v>280391</v>
          </cell>
          <cell r="N453">
            <v>0</v>
          </cell>
          <cell r="O453">
            <v>0</v>
          </cell>
          <cell r="P453">
            <v>0</v>
          </cell>
          <cell r="Q453">
            <v>1100</v>
          </cell>
          <cell r="S453">
            <v>-12339</v>
          </cell>
          <cell r="T453">
            <v>0</v>
          </cell>
          <cell r="U453">
            <v>0</v>
          </cell>
          <cell r="V453">
            <v>-12339</v>
          </cell>
          <cell r="W453">
            <v>0</v>
          </cell>
          <cell r="X453">
            <v>0</v>
          </cell>
          <cell r="Z453">
            <v>268052</v>
          </cell>
          <cell r="AA453">
            <v>0</v>
          </cell>
          <cell r="AB453">
            <v>0</v>
          </cell>
          <cell r="AC453">
            <v>0</v>
          </cell>
        </row>
        <row r="454">
          <cell r="A454">
            <v>450</v>
          </cell>
          <cell r="D454" t="e">
            <v>#N/A</v>
          </cell>
          <cell r="V454">
            <v>0</v>
          </cell>
        </row>
        <row r="455">
          <cell r="A455">
            <v>451</v>
          </cell>
          <cell r="B455" t="str">
            <v>Florida Public Utilities Company</v>
          </cell>
          <cell r="C455">
            <v>20000000</v>
          </cell>
          <cell r="D455" t="str">
            <v>Providence Energy Corporation</v>
          </cell>
          <cell r="E455">
            <v>0</v>
          </cell>
          <cell r="G455">
            <v>0</v>
          </cell>
          <cell r="H455">
            <v>0</v>
          </cell>
          <cell r="I455">
            <v>0</v>
          </cell>
          <cell r="J455" t="str">
            <v>-</v>
          </cell>
          <cell r="M455">
            <v>460500</v>
          </cell>
          <cell r="N455">
            <v>0</v>
          </cell>
          <cell r="O455">
            <v>0</v>
          </cell>
          <cell r="P455">
            <v>0</v>
          </cell>
          <cell r="Q455">
            <v>7900</v>
          </cell>
          <cell r="S455">
            <v>-30179</v>
          </cell>
          <cell r="T455">
            <v>0</v>
          </cell>
          <cell r="U455">
            <v>0</v>
          </cell>
          <cell r="V455">
            <v>-30179</v>
          </cell>
          <cell r="W455">
            <v>0</v>
          </cell>
          <cell r="X455">
            <v>0</v>
          </cell>
          <cell r="Z455">
            <v>430321</v>
          </cell>
          <cell r="AA455">
            <v>0</v>
          </cell>
          <cell r="AB455">
            <v>0</v>
          </cell>
          <cell r="AC455">
            <v>0</v>
          </cell>
        </row>
        <row r="456">
          <cell r="A456">
            <v>452</v>
          </cell>
          <cell r="D456" t="e">
            <v>#N/A</v>
          </cell>
          <cell r="V456">
            <v>0</v>
          </cell>
        </row>
        <row r="457">
          <cell r="A457">
            <v>453</v>
          </cell>
          <cell r="B457" t="str">
            <v>Florida Public Utilities Company</v>
          </cell>
          <cell r="C457">
            <v>20000000</v>
          </cell>
          <cell r="D457" t="str">
            <v>Mobile Gas Service Corporation</v>
          </cell>
          <cell r="E457">
            <v>0</v>
          </cell>
          <cell r="G457">
            <v>0</v>
          </cell>
          <cell r="H457">
            <v>0</v>
          </cell>
          <cell r="I457">
            <v>0</v>
          </cell>
          <cell r="J457" t="str">
            <v>-</v>
          </cell>
          <cell r="M457">
            <v>266462</v>
          </cell>
          <cell r="N457">
            <v>0</v>
          </cell>
          <cell r="O457">
            <v>0</v>
          </cell>
          <cell r="P457">
            <v>0</v>
          </cell>
          <cell r="Q457">
            <v>1323</v>
          </cell>
          <cell r="S457">
            <v>-18934</v>
          </cell>
          <cell r="T457">
            <v>0</v>
          </cell>
          <cell r="U457">
            <v>0</v>
          </cell>
          <cell r="V457">
            <v>-18934</v>
          </cell>
          <cell r="W457">
            <v>0</v>
          </cell>
          <cell r="X457">
            <v>0</v>
          </cell>
          <cell r="Z457">
            <v>247528</v>
          </cell>
          <cell r="AA457">
            <v>0</v>
          </cell>
          <cell r="AB457">
            <v>0</v>
          </cell>
          <cell r="AC457">
            <v>0</v>
          </cell>
        </row>
        <row r="458">
          <cell r="A458">
            <v>454</v>
          </cell>
          <cell r="D458" t="e">
            <v>#N/A</v>
          </cell>
          <cell r="V458">
            <v>0</v>
          </cell>
        </row>
        <row r="459">
          <cell r="A459">
            <v>455</v>
          </cell>
          <cell r="B459" t="str">
            <v>Florida Public Utilities Company</v>
          </cell>
          <cell r="C459">
            <v>20000000</v>
          </cell>
          <cell r="D459" t="str">
            <v>Ohio Valley Electric Corporation (OVEC)</v>
          </cell>
          <cell r="E459">
            <v>0.12039999999999999</v>
          </cell>
          <cell r="G459">
            <v>89181</v>
          </cell>
          <cell r="H459">
            <v>-29231</v>
          </cell>
          <cell r="I459">
            <v>59950</v>
          </cell>
          <cell r="J459">
            <v>0.32777161054484699</v>
          </cell>
          <cell r="M459">
            <v>922135</v>
          </cell>
          <cell r="N459">
            <v>0</v>
          </cell>
          <cell r="O459">
            <v>0</v>
          </cell>
          <cell r="P459">
            <v>0</v>
          </cell>
          <cell r="Q459">
            <v>9500</v>
          </cell>
          <cell r="S459">
            <v>-45894</v>
          </cell>
          <cell r="T459">
            <v>0</v>
          </cell>
          <cell r="U459">
            <v>0</v>
          </cell>
          <cell r="V459">
            <v>-45894</v>
          </cell>
          <cell r="W459">
            <v>0</v>
          </cell>
          <cell r="X459">
            <v>0</v>
          </cell>
          <cell r="Z459">
            <v>876241</v>
          </cell>
          <cell r="AA459">
            <v>0</v>
          </cell>
          <cell r="AB459">
            <v>0</v>
          </cell>
          <cell r="AC459">
            <v>0</v>
          </cell>
        </row>
        <row r="460">
          <cell r="A460">
            <v>456</v>
          </cell>
          <cell r="D460" t="str">
            <v>City Water, Light and Power of Springfield, Illino</v>
          </cell>
          <cell r="V460">
            <v>0</v>
          </cell>
        </row>
        <row r="461">
          <cell r="A461">
            <v>457</v>
          </cell>
          <cell r="B461" t="str">
            <v>Florida Public Utilities Company</v>
          </cell>
          <cell r="C461">
            <v>20000000</v>
          </cell>
          <cell r="D461" t="str">
            <v>North American Energy Services, Inc.</v>
          </cell>
          <cell r="E461">
            <v>0</v>
          </cell>
          <cell r="G461">
            <v>0</v>
          </cell>
          <cell r="H461">
            <v>0</v>
          </cell>
          <cell r="I461">
            <v>0</v>
          </cell>
          <cell r="J461" t="str">
            <v>-</v>
          </cell>
          <cell r="M461">
            <v>211500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-7763</v>
          </cell>
          <cell r="T461">
            <v>0</v>
          </cell>
          <cell r="U461">
            <v>0</v>
          </cell>
          <cell r="V461">
            <v>-7763</v>
          </cell>
          <cell r="W461">
            <v>0</v>
          </cell>
          <cell r="X461">
            <v>0</v>
          </cell>
          <cell r="Z461">
            <v>203737</v>
          </cell>
          <cell r="AA461">
            <v>0</v>
          </cell>
          <cell r="AB461">
            <v>0</v>
          </cell>
          <cell r="AC461">
            <v>0</v>
          </cell>
        </row>
        <row r="462">
          <cell r="A462">
            <v>458</v>
          </cell>
          <cell r="D462" t="str">
            <v>Washington Public Power Supply System</v>
          </cell>
          <cell r="V462">
            <v>0</v>
          </cell>
        </row>
        <row r="463">
          <cell r="A463">
            <v>459</v>
          </cell>
          <cell r="D463" t="str">
            <v>East Kentucky Power Corporation</v>
          </cell>
          <cell r="V463">
            <v>0</v>
          </cell>
        </row>
        <row r="464">
          <cell r="A464">
            <v>460</v>
          </cell>
          <cell r="D464" t="e">
            <v>#N/A</v>
          </cell>
          <cell r="V464">
            <v>0</v>
          </cell>
        </row>
        <row r="465">
          <cell r="A465">
            <v>461</v>
          </cell>
          <cell r="B465" t="str">
            <v>Florida Public Utilities Company</v>
          </cell>
          <cell r="C465">
            <v>20000000</v>
          </cell>
          <cell r="D465" t="str">
            <v>Connecticut Yankee Atomic Power Company</v>
          </cell>
          <cell r="E465">
            <v>0.36263000000000001</v>
          </cell>
          <cell r="G465">
            <v>241739</v>
          </cell>
          <cell r="H465">
            <v>-60434</v>
          </cell>
          <cell r="I465">
            <v>181305</v>
          </cell>
          <cell r="J465">
            <v>0.24999689748034037</v>
          </cell>
          <cell r="M465">
            <v>135400</v>
          </cell>
          <cell r="N465">
            <v>0</v>
          </cell>
          <cell r="O465">
            <v>0</v>
          </cell>
          <cell r="P465">
            <v>34000</v>
          </cell>
          <cell r="Q465">
            <v>0</v>
          </cell>
          <cell r="S465">
            <v>-9127</v>
          </cell>
          <cell r="T465">
            <v>0</v>
          </cell>
          <cell r="U465">
            <v>0</v>
          </cell>
          <cell r="V465">
            <v>-9127</v>
          </cell>
          <cell r="W465">
            <v>0</v>
          </cell>
          <cell r="X465">
            <v>0</v>
          </cell>
          <cell r="Z465">
            <v>126273</v>
          </cell>
          <cell r="AA465">
            <v>0</v>
          </cell>
          <cell r="AB465">
            <v>0</v>
          </cell>
          <cell r="AC465">
            <v>34000</v>
          </cell>
        </row>
        <row r="466">
          <cell r="A466">
            <v>462</v>
          </cell>
          <cell r="B466" t="str">
            <v>Florida Public Utilities Company</v>
          </cell>
          <cell r="C466">
            <v>20000000</v>
          </cell>
          <cell r="D466" t="str">
            <v>Vermont Yankee Nuclear Power Corporation</v>
          </cell>
          <cell r="E466">
            <v>0.35971999999999998</v>
          </cell>
          <cell r="G466">
            <v>219339</v>
          </cell>
          <cell r="H466">
            <v>-77911</v>
          </cell>
          <cell r="I466">
            <v>141428</v>
          </cell>
          <cell r="J466">
            <v>0.35520814811775381</v>
          </cell>
          <cell r="M466">
            <v>113100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>
            <v>-5204</v>
          </cell>
          <cell r="T466">
            <v>0</v>
          </cell>
          <cell r="U466">
            <v>0</v>
          </cell>
          <cell r="V466">
            <v>-5204</v>
          </cell>
          <cell r="W466">
            <v>0</v>
          </cell>
          <cell r="X466">
            <v>0</v>
          </cell>
          <cell r="Z466">
            <v>107896</v>
          </cell>
          <cell r="AA466">
            <v>0</v>
          </cell>
          <cell r="AB466">
            <v>0</v>
          </cell>
          <cell r="AC466">
            <v>0</v>
          </cell>
        </row>
        <row r="467">
          <cell r="A467">
            <v>463</v>
          </cell>
          <cell r="B467" t="str">
            <v>Florida Public Utilities Company</v>
          </cell>
          <cell r="C467">
            <v>20000000</v>
          </cell>
          <cell r="D467" t="str">
            <v>Central California Power Agency (CCPA )</v>
          </cell>
          <cell r="E467">
            <v>8.1860000000000002E-2</v>
          </cell>
          <cell r="G467">
            <v>101154</v>
          </cell>
          <cell r="H467">
            <v>-19660</v>
          </cell>
          <cell r="I467">
            <v>81494</v>
          </cell>
          <cell r="J467">
            <v>0.19435711884848844</v>
          </cell>
          <cell r="M467">
            <v>0</v>
          </cell>
          <cell r="N467">
            <v>42715</v>
          </cell>
          <cell r="O467">
            <v>0</v>
          </cell>
          <cell r="P467">
            <v>0</v>
          </cell>
          <cell r="Q467">
            <v>0</v>
          </cell>
          <cell r="S467">
            <v>0</v>
          </cell>
          <cell r="T467">
            <v>-3449</v>
          </cell>
          <cell r="U467">
            <v>0</v>
          </cell>
          <cell r="V467">
            <v>-3449</v>
          </cell>
          <cell r="W467">
            <v>0</v>
          </cell>
          <cell r="X467">
            <v>0</v>
          </cell>
          <cell r="Z467">
            <v>0</v>
          </cell>
          <cell r="AA467">
            <v>39266</v>
          </cell>
          <cell r="AB467">
            <v>0</v>
          </cell>
          <cell r="AC467">
            <v>0</v>
          </cell>
        </row>
        <row r="468">
          <cell r="A468">
            <v>464</v>
          </cell>
          <cell r="D468" t="e">
            <v>#N/A</v>
          </cell>
          <cell r="V468">
            <v>0</v>
          </cell>
        </row>
        <row r="469">
          <cell r="A469">
            <v>465</v>
          </cell>
          <cell r="D469" t="str">
            <v>Palo Verde Nuclear Generating Station (PVNGS)</v>
          </cell>
          <cell r="V469">
            <v>0</v>
          </cell>
        </row>
        <row r="470">
          <cell r="A470">
            <v>466</v>
          </cell>
          <cell r="D470" t="str">
            <v>Tejas Gas Corporation</v>
          </cell>
          <cell r="V470">
            <v>0</v>
          </cell>
        </row>
        <row r="471">
          <cell r="A471">
            <v>467</v>
          </cell>
          <cell r="B471" t="str">
            <v>Florida Public Utilities Company</v>
          </cell>
          <cell r="C471">
            <v>20000000</v>
          </cell>
          <cell r="D471" t="str">
            <v>UNITIL Corporation</v>
          </cell>
          <cell r="E471">
            <v>0.26329999999999998</v>
          </cell>
          <cell r="G471">
            <v>161100</v>
          </cell>
          <cell r="H471">
            <v>-56100</v>
          </cell>
          <cell r="I471">
            <v>105000</v>
          </cell>
          <cell r="J471">
            <v>0.34823091247672255</v>
          </cell>
          <cell r="M471">
            <v>307800</v>
          </cell>
          <cell r="N471">
            <v>0</v>
          </cell>
          <cell r="O471">
            <v>0</v>
          </cell>
          <cell r="P471">
            <v>0</v>
          </cell>
          <cell r="Q471">
            <v>7700</v>
          </cell>
          <cell r="S471">
            <v>-24258</v>
          </cell>
          <cell r="T471">
            <v>0</v>
          </cell>
          <cell r="U471">
            <v>0</v>
          </cell>
          <cell r="V471">
            <v>-24258</v>
          </cell>
          <cell r="W471">
            <v>0</v>
          </cell>
          <cell r="X471">
            <v>0</v>
          </cell>
          <cell r="Z471">
            <v>283542</v>
          </cell>
          <cell r="AA471">
            <v>0</v>
          </cell>
          <cell r="AB471">
            <v>0</v>
          </cell>
          <cell r="AC471">
            <v>0</v>
          </cell>
        </row>
        <row r="472">
          <cell r="A472">
            <v>468</v>
          </cell>
          <cell r="B472" t="str">
            <v>Florida Public Utilities Company</v>
          </cell>
          <cell r="C472">
            <v>20000000</v>
          </cell>
          <cell r="D472" t="str">
            <v>Niagara Mohawk Power Corporation</v>
          </cell>
          <cell r="E472">
            <v>1.9053199999999999</v>
          </cell>
          <cell r="G472">
            <v>950000</v>
          </cell>
          <cell r="H472">
            <v>-310000</v>
          </cell>
          <cell r="I472">
            <v>640000</v>
          </cell>
          <cell r="J472">
            <v>0.32631578947368423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</row>
        <row r="473">
          <cell r="A473">
            <v>469</v>
          </cell>
          <cell r="D473" t="str">
            <v>Living Lakes, Inc.</v>
          </cell>
          <cell r="V473">
            <v>0</v>
          </cell>
        </row>
        <row r="474">
          <cell r="A474">
            <v>470</v>
          </cell>
          <cell r="B474" t="str">
            <v>Florida Public Utilities Company</v>
          </cell>
          <cell r="C474">
            <v>20000000</v>
          </cell>
          <cell r="D474" t="str">
            <v>City of Anaheim</v>
          </cell>
          <cell r="E474">
            <v>0</v>
          </cell>
          <cell r="G474">
            <v>0</v>
          </cell>
          <cell r="H474">
            <v>0</v>
          </cell>
          <cell r="I474">
            <v>0</v>
          </cell>
          <cell r="J474" t="str">
            <v>-</v>
          </cell>
          <cell r="M474">
            <v>417573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S474">
            <v>-10561</v>
          </cell>
          <cell r="T474">
            <v>0</v>
          </cell>
          <cell r="U474">
            <v>0</v>
          </cell>
          <cell r="V474">
            <v>-10561</v>
          </cell>
          <cell r="W474">
            <v>0</v>
          </cell>
          <cell r="X474">
            <v>0</v>
          </cell>
          <cell r="Z474">
            <v>407012</v>
          </cell>
          <cell r="AA474">
            <v>0</v>
          </cell>
          <cell r="AB474">
            <v>0</v>
          </cell>
          <cell r="AC474">
            <v>0</v>
          </cell>
        </row>
        <row r="475">
          <cell r="A475">
            <v>471</v>
          </cell>
          <cell r="B475" t="str">
            <v>Florida Public Utilities Company</v>
          </cell>
          <cell r="C475">
            <v>20000000</v>
          </cell>
          <cell r="D475" t="str">
            <v>Muscatine Power &amp; Water</v>
          </cell>
          <cell r="E475">
            <v>0</v>
          </cell>
          <cell r="G475">
            <v>0</v>
          </cell>
          <cell r="H475">
            <v>0</v>
          </cell>
          <cell r="I475">
            <v>0</v>
          </cell>
          <cell r="J475" t="str">
            <v>-</v>
          </cell>
          <cell r="M475">
            <v>148000</v>
          </cell>
          <cell r="N475">
            <v>0</v>
          </cell>
          <cell r="O475">
            <v>0</v>
          </cell>
          <cell r="P475">
            <v>0</v>
          </cell>
          <cell r="Q475">
            <v>1200</v>
          </cell>
          <cell r="S475">
            <v>-5666</v>
          </cell>
          <cell r="T475">
            <v>0</v>
          </cell>
          <cell r="U475">
            <v>0</v>
          </cell>
          <cell r="V475">
            <v>-5666</v>
          </cell>
          <cell r="W475">
            <v>0</v>
          </cell>
          <cell r="X475">
            <v>0</v>
          </cell>
          <cell r="Z475">
            <v>142334</v>
          </cell>
          <cell r="AA475">
            <v>0</v>
          </cell>
          <cell r="AB475">
            <v>0</v>
          </cell>
          <cell r="AC475">
            <v>0</v>
          </cell>
        </row>
        <row r="476">
          <cell r="A476">
            <v>472</v>
          </cell>
          <cell r="D476" t="str">
            <v>Nelson Industrial Steam Company</v>
          </cell>
          <cell r="V476">
            <v>0</v>
          </cell>
        </row>
        <row r="477">
          <cell r="A477">
            <v>473</v>
          </cell>
          <cell r="D477" t="str">
            <v>Atmospheric Fluidized Bed Development Corporation</v>
          </cell>
          <cell r="V477">
            <v>0</v>
          </cell>
        </row>
        <row r="478">
          <cell r="A478">
            <v>474</v>
          </cell>
          <cell r="D478" t="e">
            <v>#N/A</v>
          </cell>
          <cell r="V478">
            <v>0</v>
          </cell>
        </row>
        <row r="479">
          <cell r="A479">
            <v>475</v>
          </cell>
          <cell r="B479" t="str">
            <v>Florida Public Utilities Company</v>
          </cell>
          <cell r="C479">
            <v>20000000</v>
          </cell>
          <cell r="D479" t="str">
            <v>Eastern Utilities Associates</v>
          </cell>
          <cell r="E479">
            <v>0</v>
          </cell>
          <cell r="G479">
            <v>0</v>
          </cell>
          <cell r="H479">
            <v>0</v>
          </cell>
          <cell r="I479">
            <v>0</v>
          </cell>
          <cell r="J479" t="str">
            <v>-</v>
          </cell>
          <cell r="M479">
            <v>507000</v>
          </cell>
          <cell r="N479">
            <v>0</v>
          </cell>
          <cell r="O479">
            <v>0</v>
          </cell>
          <cell r="P479">
            <v>0</v>
          </cell>
          <cell r="Q479">
            <v>1500</v>
          </cell>
          <cell r="S479">
            <v>-16526</v>
          </cell>
          <cell r="T479">
            <v>0</v>
          </cell>
          <cell r="U479">
            <v>0</v>
          </cell>
          <cell r="V479">
            <v>-16526</v>
          </cell>
          <cell r="W479">
            <v>0</v>
          </cell>
          <cell r="X479">
            <v>0</v>
          </cell>
          <cell r="Z479">
            <v>490474</v>
          </cell>
          <cell r="AA479">
            <v>0</v>
          </cell>
          <cell r="AB479">
            <v>0</v>
          </cell>
          <cell r="AC479">
            <v>0</v>
          </cell>
        </row>
        <row r="480">
          <cell r="A480">
            <v>476</v>
          </cell>
          <cell r="B480" t="str">
            <v>Florida Public Utilities Company</v>
          </cell>
          <cell r="C480">
            <v>20000000</v>
          </cell>
          <cell r="D480" t="str">
            <v>Upper Peninsula Energy Corporation</v>
          </cell>
          <cell r="E480">
            <v>6.8629999999999997E-2</v>
          </cell>
          <cell r="G480">
            <v>50000</v>
          </cell>
          <cell r="H480">
            <v>-12500</v>
          </cell>
          <cell r="I480">
            <v>37500</v>
          </cell>
          <cell r="J480">
            <v>0.25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</row>
        <row r="481">
          <cell r="A481">
            <v>477</v>
          </cell>
          <cell r="B481" t="str">
            <v>Florida Public Utilities Company</v>
          </cell>
          <cell r="C481">
            <v>20000000</v>
          </cell>
          <cell r="D481" t="str">
            <v>Energy Insurance (Bermuda) Limited</v>
          </cell>
          <cell r="E481">
            <v>0.10625</v>
          </cell>
          <cell r="G481">
            <v>108544</v>
          </cell>
          <cell r="H481">
            <v>-19380</v>
          </cell>
          <cell r="I481">
            <v>89164</v>
          </cell>
          <cell r="J481">
            <v>0.17854510613207547</v>
          </cell>
          <cell r="M481">
            <v>508000</v>
          </cell>
          <cell r="N481">
            <v>0</v>
          </cell>
          <cell r="O481">
            <v>0</v>
          </cell>
          <cell r="P481">
            <v>42000</v>
          </cell>
          <cell r="Q481">
            <v>10200</v>
          </cell>
          <cell r="S481">
            <v>-24076</v>
          </cell>
          <cell r="T481">
            <v>0</v>
          </cell>
          <cell r="U481">
            <v>0</v>
          </cell>
          <cell r="V481">
            <v>-24076</v>
          </cell>
          <cell r="W481">
            <v>0</v>
          </cell>
          <cell r="X481">
            <v>0</v>
          </cell>
          <cell r="Z481">
            <v>483924</v>
          </cell>
          <cell r="AA481">
            <v>0</v>
          </cell>
          <cell r="AB481">
            <v>0</v>
          </cell>
          <cell r="AC481">
            <v>42000</v>
          </cell>
        </row>
        <row r="482">
          <cell r="A482">
            <v>478</v>
          </cell>
          <cell r="B482" t="str">
            <v>Florida Public Utilities Company</v>
          </cell>
          <cell r="C482">
            <v>20000000</v>
          </cell>
          <cell r="D482" t="str">
            <v>Municipal Utilities Board of Decatur - Decatur Utilities</v>
          </cell>
          <cell r="E482">
            <v>7.9890000000000003E-2</v>
          </cell>
          <cell r="G482">
            <v>40703</v>
          </cell>
          <cell r="H482">
            <v>-10176</v>
          </cell>
          <cell r="I482">
            <v>30527</v>
          </cell>
          <cell r="J482">
            <v>0.25000614205341132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</row>
        <row r="483">
          <cell r="A483">
            <v>479</v>
          </cell>
          <cell r="B483" t="str">
            <v>Florida Public Utilities Company</v>
          </cell>
          <cell r="C483">
            <v>20000000</v>
          </cell>
          <cell r="D483" t="str">
            <v>Maine Yankee Atomic Power Company</v>
          </cell>
          <cell r="E483">
            <v>0.41511999999999999</v>
          </cell>
          <cell r="G483">
            <v>256036</v>
          </cell>
          <cell r="H483">
            <v>-91292</v>
          </cell>
          <cell r="I483">
            <v>164744</v>
          </cell>
          <cell r="J483">
            <v>0.35655923385773874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</row>
        <row r="484">
          <cell r="A484">
            <v>480</v>
          </cell>
          <cell r="D484" t="e">
            <v>#N/A</v>
          </cell>
          <cell r="V484">
            <v>0</v>
          </cell>
        </row>
        <row r="485">
          <cell r="A485">
            <v>481</v>
          </cell>
          <cell r="B485" t="str">
            <v>Florida Public Utilities Company</v>
          </cell>
          <cell r="C485">
            <v>20000000</v>
          </cell>
          <cell r="D485" t="str">
            <v>Big Rivers Electric Corporation</v>
          </cell>
          <cell r="E485">
            <v>0.37071999999999999</v>
          </cell>
          <cell r="G485">
            <v>194064</v>
          </cell>
          <cell r="H485">
            <v>-48516</v>
          </cell>
          <cell r="I485">
            <v>145548</v>
          </cell>
          <cell r="J485">
            <v>0.25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</row>
        <row r="486">
          <cell r="A486">
            <v>482</v>
          </cell>
          <cell r="B486" t="str">
            <v>Florida Public Utilities Company</v>
          </cell>
          <cell r="C486">
            <v>20000000</v>
          </cell>
          <cell r="D486" t="str">
            <v>Maine Public Service Company</v>
          </cell>
          <cell r="E486">
            <v>0.31467000000000001</v>
          </cell>
          <cell r="G486">
            <v>216464</v>
          </cell>
          <cell r="H486">
            <v>-54116</v>
          </cell>
          <cell r="I486">
            <v>162348</v>
          </cell>
          <cell r="J486">
            <v>0.25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</row>
        <row r="487">
          <cell r="A487">
            <v>483</v>
          </cell>
          <cell r="B487" t="str">
            <v>Florida Public Utilities Company</v>
          </cell>
          <cell r="C487">
            <v>20000000</v>
          </cell>
          <cell r="D487" t="str">
            <v>Wabash Valley Power Association, Inc.</v>
          </cell>
          <cell r="E487">
            <v>0.33415</v>
          </cell>
          <cell r="G487">
            <v>155814</v>
          </cell>
          <cell r="H487">
            <v>-38954</v>
          </cell>
          <cell r="I487">
            <v>116860</v>
          </cell>
          <cell r="J487">
            <v>0.25000320895426598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</row>
        <row r="488">
          <cell r="A488">
            <v>484</v>
          </cell>
          <cell r="D488" t="str">
            <v>Houston Lighting &amp; Power Company</v>
          </cell>
          <cell r="V488">
            <v>0</v>
          </cell>
        </row>
        <row r="489">
          <cell r="A489">
            <v>485</v>
          </cell>
          <cell r="B489" t="str">
            <v>Florida Public Utilities Company</v>
          </cell>
          <cell r="C489">
            <v>20000000</v>
          </cell>
          <cell r="D489" t="str">
            <v>Valero Energy Corporation</v>
          </cell>
          <cell r="E489">
            <v>0.59935000000000005</v>
          </cell>
          <cell r="G489">
            <v>778618</v>
          </cell>
          <cell r="H489">
            <v>-126459</v>
          </cell>
          <cell r="I489">
            <v>652159</v>
          </cell>
          <cell r="J489">
            <v>0.16241468858926972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</row>
        <row r="490">
          <cell r="A490">
            <v>486</v>
          </cell>
          <cell r="B490" t="str">
            <v>Florida Public Utilities Company</v>
          </cell>
          <cell r="C490">
            <v>20000000</v>
          </cell>
          <cell r="D490" t="str">
            <v>Navajo Generating Station, et al.</v>
          </cell>
          <cell r="E490">
            <v>0</v>
          </cell>
          <cell r="G490">
            <v>0</v>
          </cell>
          <cell r="H490">
            <v>0</v>
          </cell>
          <cell r="I490">
            <v>0</v>
          </cell>
          <cell r="J490" t="str">
            <v>-</v>
          </cell>
          <cell r="M490">
            <v>0</v>
          </cell>
          <cell r="N490">
            <v>146300</v>
          </cell>
          <cell r="O490">
            <v>0</v>
          </cell>
          <cell r="P490">
            <v>0</v>
          </cell>
          <cell r="Q490">
            <v>0</v>
          </cell>
          <cell r="S490">
            <v>0</v>
          </cell>
          <cell r="T490">
            <v>-4504</v>
          </cell>
          <cell r="U490">
            <v>0</v>
          </cell>
          <cell r="V490">
            <v>-4504</v>
          </cell>
          <cell r="W490">
            <v>0</v>
          </cell>
          <cell r="X490">
            <v>0</v>
          </cell>
          <cell r="Z490">
            <v>0</v>
          </cell>
          <cell r="AA490">
            <v>141796</v>
          </cell>
          <cell r="AB490">
            <v>0</v>
          </cell>
          <cell r="AC490">
            <v>0</v>
          </cell>
        </row>
        <row r="491">
          <cell r="A491">
            <v>487</v>
          </cell>
          <cell r="D491" t="str">
            <v>Cogeneration Partners of America</v>
          </cell>
          <cell r="V491">
            <v>0</v>
          </cell>
        </row>
        <row r="492">
          <cell r="A492">
            <v>488</v>
          </cell>
          <cell r="B492" t="str">
            <v>Florida Public Utilities Company</v>
          </cell>
          <cell r="C492">
            <v>20000000</v>
          </cell>
          <cell r="D492" t="str">
            <v>Maricopa County, Arizona Pollution Control Corporation</v>
          </cell>
          <cell r="E492">
            <v>4.4979999999999999E-2</v>
          </cell>
          <cell r="G492">
            <v>32120</v>
          </cell>
          <cell r="H492">
            <v>-8030</v>
          </cell>
          <cell r="I492">
            <v>24090</v>
          </cell>
          <cell r="J492">
            <v>0.25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</row>
        <row r="493">
          <cell r="A493">
            <v>489</v>
          </cell>
          <cell r="D493" t="str">
            <v>Telecom*USA,Inc.</v>
          </cell>
          <cell r="V493">
            <v>0</v>
          </cell>
        </row>
        <row r="494">
          <cell r="A494">
            <v>490</v>
          </cell>
          <cell r="B494" t="str">
            <v>Florida Public Utilities Company</v>
          </cell>
          <cell r="C494">
            <v>20000000</v>
          </cell>
          <cell r="D494" t="str">
            <v>The Arklahoma Corporation</v>
          </cell>
          <cell r="E494">
            <v>0</v>
          </cell>
          <cell r="G494">
            <v>0</v>
          </cell>
          <cell r="H494">
            <v>0</v>
          </cell>
          <cell r="I494">
            <v>0</v>
          </cell>
          <cell r="J494" t="str">
            <v>-</v>
          </cell>
          <cell r="M494">
            <v>0</v>
          </cell>
          <cell r="N494">
            <v>67500</v>
          </cell>
          <cell r="O494">
            <v>0</v>
          </cell>
          <cell r="P494">
            <v>0</v>
          </cell>
          <cell r="Q494">
            <v>0</v>
          </cell>
          <cell r="S494">
            <v>0</v>
          </cell>
          <cell r="T494">
            <v>-2034</v>
          </cell>
          <cell r="U494">
            <v>0</v>
          </cell>
          <cell r="V494">
            <v>-2034</v>
          </cell>
          <cell r="W494">
            <v>0</v>
          </cell>
          <cell r="X494">
            <v>0</v>
          </cell>
          <cell r="Z494">
            <v>0</v>
          </cell>
          <cell r="AA494">
            <v>65466</v>
          </cell>
          <cell r="AB494">
            <v>0</v>
          </cell>
          <cell r="AC494">
            <v>0</v>
          </cell>
        </row>
        <row r="495">
          <cell r="A495">
            <v>491</v>
          </cell>
          <cell r="D495" t="str">
            <v>GWF Power Systems, L.P.</v>
          </cell>
          <cell r="V495">
            <v>0</v>
          </cell>
        </row>
        <row r="496">
          <cell r="A496">
            <v>492</v>
          </cell>
          <cell r="B496" t="str">
            <v>Florida Public Utilities Company</v>
          </cell>
          <cell r="C496">
            <v>20000000</v>
          </cell>
          <cell r="D496" t="str">
            <v>Pacific Telecom, Inc.</v>
          </cell>
          <cell r="E496">
            <v>0</v>
          </cell>
          <cell r="G496">
            <v>0</v>
          </cell>
          <cell r="H496">
            <v>0</v>
          </cell>
          <cell r="I496">
            <v>0</v>
          </cell>
          <cell r="J496" t="str">
            <v>-</v>
          </cell>
          <cell r="M496">
            <v>315200</v>
          </cell>
          <cell r="N496">
            <v>0</v>
          </cell>
          <cell r="O496">
            <v>0</v>
          </cell>
          <cell r="P496">
            <v>0</v>
          </cell>
          <cell r="Q496">
            <v>3500</v>
          </cell>
          <cell r="S496">
            <v>-9199</v>
          </cell>
          <cell r="T496">
            <v>0</v>
          </cell>
          <cell r="U496">
            <v>0</v>
          </cell>
          <cell r="V496">
            <v>-9199</v>
          </cell>
          <cell r="W496">
            <v>0</v>
          </cell>
          <cell r="X496">
            <v>0</v>
          </cell>
          <cell r="Z496">
            <v>306001</v>
          </cell>
          <cell r="AA496">
            <v>0</v>
          </cell>
          <cell r="AB496">
            <v>0</v>
          </cell>
          <cell r="AC496">
            <v>0</v>
          </cell>
        </row>
        <row r="497">
          <cell r="A497">
            <v>493</v>
          </cell>
          <cell r="B497" t="str">
            <v>Florida Public Utilities Company</v>
          </cell>
          <cell r="C497">
            <v>20000000</v>
          </cell>
          <cell r="D497" t="str">
            <v>Cooperative Power</v>
          </cell>
          <cell r="E497">
            <v>2.6720000000000001E-2</v>
          </cell>
          <cell r="G497">
            <v>151100</v>
          </cell>
          <cell r="H497">
            <v>0</v>
          </cell>
          <cell r="I497">
            <v>151100</v>
          </cell>
          <cell r="J497">
            <v>0</v>
          </cell>
          <cell r="M497">
            <v>124000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-4112</v>
          </cell>
          <cell r="T497">
            <v>0</v>
          </cell>
          <cell r="U497">
            <v>0</v>
          </cell>
          <cell r="V497">
            <v>-4112</v>
          </cell>
          <cell r="W497">
            <v>0</v>
          </cell>
          <cell r="X497">
            <v>0</v>
          </cell>
          <cell r="Z497">
            <v>119888</v>
          </cell>
          <cell r="AA497">
            <v>0</v>
          </cell>
          <cell r="AB497">
            <v>0</v>
          </cell>
          <cell r="AC497">
            <v>0</v>
          </cell>
        </row>
        <row r="498">
          <cell r="A498">
            <v>494</v>
          </cell>
          <cell r="B498" t="str">
            <v>Florida Public Utilities Company</v>
          </cell>
          <cell r="C498">
            <v>20000000</v>
          </cell>
          <cell r="D498" t="str">
            <v>United Power Association</v>
          </cell>
          <cell r="E498">
            <v>1.541E-2</v>
          </cell>
          <cell r="G498">
            <v>109250</v>
          </cell>
          <cell r="H498">
            <v>0</v>
          </cell>
          <cell r="I498">
            <v>109250</v>
          </cell>
          <cell r="J498">
            <v>0</v>
          </cell>
          <cell r="M498">
            <v>129018</v>
          </cell>
          <cell r="N498">
            <v>0</v>
          </cell>
          <cell r="O498">
            <v>0</v>
          </cell>
          <cell r="P498">
            <v>0</v>
          </cell>
          <cell r="Q498">
            <v>6500</v>
          </cell>
          <cell r="S498">
            <v>-4018</v>
          </cell>
          <cell r="T498">
            <v>0</v>
          </cell>
          <cell r="U498">
            <v>0</v>
          </cell>
          <cell r="V498">
            <v>-4018</v>
          </cell>
          <cell r="W498">
            <v>0</v>
          </cell>
          <cell r="X498">
            <v>0</v>
          </cell>
          <cell r="Z498">
            <v>125000</v>
          </cell>
          <cell r="AA498">
            <v>0</v>
          </cell>
          <cell r="AB498">
            <v>0</v>
          </cell>
          <cell r="AC498">
            <v>0</v>
          </cell>
        </row>
        <row r="499">
          <cell r="A499">
            <v>495</v>
          </cell>
          <cell r="B499" t="str">
            <v>Florida Public Utilities Company</v>
          </cell>
          <cell r="C499">
            <v>20000000</v>
          </cell>
          <cell r="D499" t="str">
            <v>ANR Eaton Co., ANR Storage Co. &amp; SEMCO Gas Storage Co.</v>
          </cell>
          <cell r="E499">
            <v>0</v>
          </cell>
          <cell r="G499">
            <v>0</v>
          </cell>
          <cell r="H499">
            <v>0</v>
          </cell>
          <cell r="I499">
            <v>0</v>
          </cell>
          <cell r="J499" t="str">
            <v>-</v>
          </cell>
          <cell r="M499">
            <v>0</v>
          </cell>
          <cell r="N499">
            <v>58000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>
            <v>-1524</v>
          </cell>
          <cell r="U499">
            <v>0</v>
          </cell>
          <cell r="V499">
            <v>-1524</v>
          </cell>
          <cell r="W499">
            <v>0</v>
          </cell>
          <cell r="X499">
            <v>0</v>
          </cell>
          <cell r="Z499">
            <v>0</v>
          </cell>
          <cell r="AA499">
            <v>56476</v>
          </cell>
          <cell r="AB499">
            <v>0</v>
          </cell>
          <cell r="AC499">
            <v>0</v>
          </cell>
        </row>
        <row r="500">
          <cell r="A500">
            <v>496</v>
          </cell>
          <cell r="D500" t="str">
            <v>St. Lawrence Gas Company, Inc.</v>
          </cell>
          <cell r="V500">
            <v>0</v>
          </cell>
        </row>
        <row r="501">
          <cell r="A501">
            <v>497</v>
          </cell>
          <cell r="D501" t="str">
            <v>Gazifere, Inc.</v>
          </cell>
          <cell r="V501">
            <v>0</v>
          </cell>
        </row>
        <row r="502">
          <cell r="A502">
            <v>498</v>
          </cell>
          <cell r="B502" t="str">
            <v>Florida Public Utilities Company</v>
          </cell>
          <cell r="C502">
            <v>20000000</v>
          </cell>
          <cell r="D502" t="str">
            <v>Roseton Plant, The</v>
          </cell>
          <cell r="E502">
            <v>0</v>
          </cell>
          <cell r="G502">
            <v>0</v>
          </cell>
          <cell r="H502">
            <v>0</v>
          </cell>
          <cell r="I502">
            <v>0</v>
          </cell>
          <cell r="J502" t="str">
            <v>-</v>
          </cell>
          <cell r="M502">
            <v>0</v>
          </cell>
          <cell r="N502">
            <v>160200</v>
          </cell>
          <cell r="O502">
            <v>0</v>
          </cell>
          <cell r="P502">
            <v>0</v>
          </cell>
          <cell r="Q502">
            <v>0</v>
          </cell>
          <cell r="S502">
            <v>0</v>
          </cell>
          <cell r="T502">
            <v>-4786</v>
          </cell>
          <cell r="U502">
            <v>0</v>
          </cell>
          <cell r="V502">
            <v>-4786</v>
          </cell>
          <cell r="W502">
            <v>0</v>
          </cell>
          <cell r="X502">
            <v>0</v>
          </cell>
          <cell r="Z502">
            <v>0</v>
          </cell>
          <cell r="AA502">
            <v>155414</v>
          </cell>
          <cell r="AB502">
            <v>0</v>
          </cell>
          <cell r="AC502">
            <v>0</v>
          </cell>
        </row>
        <row r="503">
          <cell r="A503">
            <v>499</v>
          </cell>
          <cell r="B503" t="str">
            <v>Florida Public Utilities Company</v>
          </cell>
          <cell r="C503">
            <v>20000000</v>
          </cell>
          <cell r="D503" t="str">
            <v>Interstate Power Company</v>
          </cell>
          <cell r="E503">
            <v>0</v>
          </cell>
          <cell r="G503">
            <v>0</v>
          </cell>
          <cell r="H503">
            <v>0</v>
          </cell>
          <cell r="I503">
            <v>0</v>
          </cell>
          <cell r="J503" t="str">
            <v>-</v>
          </cell>
          <cell r="M503">
            <v>470000</v>
          </cell>
          <cell r="N503">
            <v>0</v>
          </cell>
          <cell r="O503">
            <v>0</v>
          </cell>
          <cell r="P503">
            <v>50000</v>
          </cell>
          <cell r="Q503">
            <v>1100</v>
          </cell>
          <cell r="S503">
            <v>-16330</v>
          </cell>
          <cell r="T503">
            <v>0</v>
          </cell>
          <cell r="U503">
            <v>0</v>
          </cell>
          <cell r="V503">
            <v>-16330</v>
          </cell>
          <cell r="W503">
            <v>0</v>
          </cell>
          <cell r="X503">
            <v>0</v>
          </cell>
          <cell r="Z503">
            <v>453670</v>
          </cell>
          <cell r="AA503">
            <v>0</v>
          </cell>
          <cell r="AB503">
            <v>0</v>
          </cell>
          <cell r="AC503">
            <v>50000</v>
          </cell>
        </row>
        <row r="504">
          <cell r="A504">
            <v>500</v>
          </cell>
          <cell r="B504" t="str">
            <v>Florida Public Utilities Company</v>
          </cell>
          <cell r="C504">
            <v>20000000</v>
          </cell>
          <cell r="D504" t="str">
            <v>Midland Cogeneration Venture Limited Partnership</v>
          </cell>
          <cell r="E504">
            <v>0.41510000000000002</v>
          </cell>
          <cell r="G504">
            <v>451685</v>
          </cell>
          <cell r="H504">
            <v>-91422</v>
          </cell>
          <cell r="I504">
            <v>360263</v>
          </cell>
          <cell r="J504">
            <v>0.20240211651925569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6700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</row>
        <row r="505">
          <cell r="A505">
            <v>501</v>
          </cell>
          <cell r="B505" t="str">
            <v>Florida Public Utilities Company</v>
          </cell>
          <cell r="C505">
            <v>20000000</v>
          </cell>
          <cell r="D505" t="str">
            <v>Southern California Public Power Authority</v>
          </cell>
          <cell r="E505">
            <v>9.1789999999999997E-2</v>
          </cell>
          <cell r="G505">
            <v>99000</v>
          </cell>
          <cell r="H505">
            <v>-20160</v>
          </cell>
          <cell r="I505">
            <v>78840</v>
          </cell>
          <cell r="J505">
            <v>0.20363636363636364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</row>
        <row r="506">
          <cell r="A506">
            <v>502</v>
          </cell>
          <cell r="D506" t="str">
            <v>Houston Natural Gas Corporation</v>
          </cell>
          <cell r="V506">
            <v>0</v>
          </cell>
        </row>
        <row r="507">
          <cell r="A507">
            <v>503</v>
          </cell>
          <cell r="D507" t="str">
            <v>United Gas Holding Corporation</v>
          </cell>
          <cell r="V507">
            <v>0</v>
          </cell>
        </row>
        <row r="508">
          <cell r="A508">
            <v>504</v>
          </cell>
          <cell r="B508" t="str">
            <v>Florida Public Utilities Company</v>
          </cell>
          <cell r="C508">
            <v>20000000</v>
          </cell>
          <cell r="D508" t="str">
            <v>Old Dominion Electric Cooperative (ODEC)</v>
          </cell>
          <cell r="E508">
            <v>0.17212</v>
          </cell>
          <cell r="G508">
            <v>146926</v>
          </cell>
          <cell r="H508">
            <v>-37057</v>
          </cell>
          <cell r="I508">
            <v>109869</v>
          </cell>
          <cell r="J508">
            <v>0.25221540095013817</v>
          </cell>
          <cell r="M508">
            <v>89803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-487</v>
          </cell>
          <cell r="T508">
            <v>0</v>
          </cell>
          <cell r="U508">
            <v>0</v>
          </cell>
          <cell r="V508">
            <v>-487</v>
          </cell>
          <cell r="W508">
            <v>0</v>
          </cell>
          <cell r="X508">
            <v>0</v>
          </cell>
          <cell r="Z508">
            <v>89316</v>
          </cell>
          <cell r="AA508">
            <v>0</v>
          </cell>
          <cell r="AB508">
            <v>0</v>
          </cell>
          <cell r="AC508">
            <v>0</v>
          </cell>
        </row>
        <row r="509">
          <cell r="A509">
            <v>505</v>
          </cell>
          <cell r="B509" t="str">
            <v>Florida Public Utilities Company</v>
          </cell>
          <cell r="C509">
            <v>20000000</v>
          </cell>
          <cell r="D509" t="str">
            <v>Wolf Creek Nuclear Operating Corporation</v>
          </cell>
          <cell r="E509">
            <v>6.991E-2</v>
          </cell>
          <cell r="G509">
            <v>94600</v>
          </cell>
          <cell r="H509">
            <v>-15254</v>
          </cell>
          <cell r="I509">
            <v>79346</v>
          </cell>
          <cell r="J509">
            <v>0.16124735729386891</v>
          </cell>
          <cell r="M509">
            <v>473999</v>
          </cell>
          <cell r="N509">
            <v>0</v>
          </cell>
          <cell r="O509">
            <v>0</v>
          </cell>
          <cell r="P509">
            <v>76600</v>
          </cell>
          <cell r="Q509">
            <v>10930</v>
          </cell>
          <cell r="S509">
            <v>-16011</v>
          </cell>
          <cell r="T509">
            <v>0</v>
          </cell>
          <cell r="U509">
            <v>0</v>
          </cell>
          <cell r="V509">
            <v>-16011</v>
          </cell>
          <cell r="W509">
            <v>0</v>
          </cell>
          <cell r="X509">
            <v>0</v>
          </cell>
          <cell r="Z509">
            <v>457988</v>
          </cell>
          <cell r="AA509">
            <v>0</v>
          </cell>
          <cell r="AB509">
            <v>0</v>
          </cell>
          <cell r="AC509">
            <v>76600</v>
          </cell>
        </row>
        <row r="510">
          <cell r="A510">
            <v>506</v>
          </cell>
          <cell r="D510" t="str">
            <v>Syracuse Suburban Gas Company, Inc.</v>
          </cell>
          <cell r="V510">
            <v>0</v>
          </cell>
        </row>
        <row r="511">
          <cell r="A511">
            <v>507</v>
          </cell>
          <cell r="B511" t="str">
            <v>Florida Public Utilities Company</v>
          </cell>
          <cell r="C511">
            <v>20000000</v>
          </cell>
          <cell r="D511" t="str">
            <v>Safe Harbor Water Power Corporation</v>
          </cell>
          <cell r="E511">
            <v>1.789E-2</v>
          </cell>
          <cell r="G511">
            <v>25000</v>
          </cell>
          <cell r="H511">
            <v>-2710</v>
          </cell>
          <cell r="I511">
            <v>22290</v>
          </cell>
          <cell r="J511">
            <v>0.1084</v>
          </cell>
          <cell r="M511">
            <v>49900</v>
          </cell>
          <cell r="N511">
            <v>0</v>
          </cell>
          <cell r="O511">
            <v>0</v>
          </cell>
          <cell r="P511">
            <v>0</v>
          </cell>
          <cell r="Q511">
            <v>3900</v>
          </cell>
          <cell r="S511">
            <v>-893</v>
          </cell>
          <cell r="T511">
            <v>0</v>
          </cell>
          <cell r="U511">
            <v>0</v>
          </cell>
          <cell r="V511">
            <v>-893</v>
          </cell>
          <cell r="W511">
            <v>0</v>
          </cell>
          <cell r="X511">
            <v>0</v>
          </cell>
          <cell r="Z511">
            <v>49007</v>
          </cell>
          <cell r="AA511">
            <v>0</v>
          </cell>
          <cell r="AB511">
            <v>0</v>
          </cell>
          <cell r="AC511">
            <v>0</v>
          </cell>
        </row>
        <row r="512">
          <cell r="A512">
            <v>508</v>
          </cell>
          <cell r="D512" t="e">
            <v>#N/A</v>
          </cell>
          <cell r="V512">
            <v>0</v>
          </cell>
        </row>
        <row r="513">
          <cell r="A513">
            <v>509</v>
          </cell>
          <cell r="D513" t="str">
            <v>Chugach Electric Association, Inc.</v>
          </cell>
          <cell r="V513">
            <v>0</v>
          </cell>
        </row>
        <row r="514">
          <cell r="A514">
            <v>510</v>
          </cell>
          <cell r="B514" t="str">
            <v>Florida Public Utilities Company</v>
          </cell>
          <cell r="C514">
            <v>20000000</v>
          </cell>
          <cell r="D514" t="str">
            <v>Jacksonville Electric Authority and</v>
          </cell>
          <cell r="E514">
            <v>0</v>
          </cell>
          <cell r="G514">
            <v>0</v>
          </cell>
          <cell r="H514">
            <v>0</v>
          </cell>
          <cell r="I514">
            <v>0</v>
          </cell>
          <cell r="J514" t="str">
            <v>-</v>
          </cell>
          <cell r="M514">
            <v>0</v>
          </cell>
          <cell r="N514">
            <v>264080</v>
          </cell>
          <cell r="O514">
            <v>0</v>
          </cell>
          <cell r="P514">
            <v>45931</v>
          </cell>
          <cell r="Q514">
            <v>8100</v>
          </cell>
          <cell r="S514">
            <v>0</v>
          </cell>
          <cell r="T514">
            <v>-3514</v>
          </cell>
          <cell r="U514">
            <v>0</v>
          </cell>
          <cell r="V514">
            <v>-3514</v>
          </cell>
          <cell r="W514">
            <v>0</v>
          </cell>
          <cell r="X514">
            <v>0</v>
          </cell>
          <cell r="Z514">
            <v>0</v>
          </cell>
          <cell r="AA514">
            <v>260566</v>
          </cell>
          <cell r="AB514">
            <v>0</v>
          </cell>
          <cell r="AC514">
            <v>45931</v>
          </cell>
        </row>
        <row r="515">
          <cell r="A515">
            <v>511</v>
          </cell>
          <cell r="D515" t="str">
            <v>Holy Cross Electric Association, Inc.</v>
          </cell>
          <cell r="V515">
            <v>0</v>
          </cell>
        </row>
        <row r="516">
          <cell r="A516">
            <v>512</v>
          </cell>
          <cell r="D516" t="e">
            <v>#N/A</v>
          </cell>
          <cell r="V516">
            <v>0</v>
          </cell>
        </row>
        <row r="517">
          <cell r="A517">
            <v>513</v>
          </cell>
          <cell r="B517" t="str">
            <v>Florida Public Utilities Company</v>
          </cell>
          <cell r="C517">
            <v>20000000</v>
          </cell>
          <cell r="D517" t="str">
            <v>Enron Liquids Pipeline, L.P., et al</v>
          </cell>
          <cell r="E517">
            <v>0.19336</v>
          </cell>
          <cell r="G517">
            <v>1052250</v>
          </cell>
          <cell r="H517">
            <v>0</v>
          </cell>
          <cell r="I517">
            <v>1052250</v>
          </cell>
          <cell r="J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</row>
        <row r="518">
          <cell r="A518">
            <v>514</v>
          </cell>
          <cell r="B518" t="str">
            <v>Florida Public Utilities Company</v>
          </cell>
          <cell r="C518">
            <v>20000000</v>
          </cell>
          <cell r="D518" t="str">
            <v>Binghamton Cogeneration Limited Partnership</v>
          </cell>
          <cell r="E518">
            <v>0</v>
          </cell>
          <cell r="G518">
            <v>0</v>
          </cell>
          <cell r="H518">
            <v>0</v>
          </cell>
          <cell r="I518">
            <v>0</v>
          </cell>
          <cell r="J518" t="str">
            <v>-</v>
          </cell>
          <cell r="M518">
            <v>0</v>
          </cell>
          <cell r="N518">
            <v>45900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>
            <v>-589</v>
          </cell>
          <cell r="U518">
            <v>0</v>
          </cell>
          <cell r="V518">
            <v>-589</v>
          </cell>
          <cell r="W518">
            <v>0</v>
          </cell>
          <cell r="X518">
            <v>0</v>
          </cell>
          <cell r="Z518">
            <v>0</v>
          </cell>
          <cell r="AA518">
            <v>45311</v>
          </cell>
          <cell r="AB518">
            <v>0</v>
          </cell>
          <cell r="AC518">
            <v>0</v>
          </cell>
        </row>
        <row r="519">
          <cell r="A519">
            <v>515</v>
          </cell>
          <cell r="B519" t="str">
            <v>Florida Public Utilities Company</v>
          </cell>
          <cell r="C519">
            <v>20000000</v>
          </cell>
          <cell r="D519" t="str">
            <v>Advanced Reactor Corporation</v>
          </cell>
          <cell r="E519">
            <v>1.392E-2</v>
          </cell>
          <cell r="G519">
            <v>25000</v>
          </cell>
          <cell r="H519">
            <v>-2691</v>
          </cell>
          <cell r="I519">
            <v>22309</v>
          </cell>
          <cell r="J519">
            <v>0.10764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</row>
        <row r="520">
          <cell r="A520">
            <v>516</v>
          </cell>
          <cell r="B520" t="str">
            <v>Florida Public Utilities Company</v>
          </cell>
          <cell r="C520">
            <v>20000000</v>
          </cell>
          <cell r="D520" t="str">
            <v>Peachbottom, Salem &amp; Hope Creek Generating Stations</v>
          </cell>
          <cell r="E520">
            <v>0</v>
          </cell>
          <cell r="G520">
            <v>0</v>
          </cell>
          <cell r="H520">
            <v>0</v>
          </cell>
          <cell r="I520">
            <v>0</v>
          </cell>
          <cell r="J520" t="str">
            <v>-</v>
          </cell>
          <cell r="M520">
            <v>0</v>
          </cell>
          <cell r="N520">
            <v>115000</v>
          </cell>
          <cell r="O520">
            <v>0</v>
          </cell>
          <cell r="P520">
            <v>0</v>
          </cell>
          <cell r="Q520">
            <v>0</v>
          </cell>
          <cell r="S520">
            <v>0</v>
          </cell>
          <cell r="T520">
            <v>-1598</v>
          </cell>
          <cell r="U520">
            <v>0</v>
          </cell>
          <cell r="V520">
            <v>-1598</v>
          </cell>
          <cell r="W520">
            <v>0</v>
          </cell>
          <cell r="X520">
            <v>0</v>
          </cell>
          <cell r="Z520">
            <v>0</v>
          </cell>
          <cell r="AA520">
            <v>113402</v>
          </cell>
          <cell r="AB520">
            <v>0</v>
          </cell>
          <cell r="AC520">
            <v>0</v>
          </cell>
        </row>
        <row r="521">
          <cell r="A521">
            <v>517</v>
          </cell>
          <cell r="B521" t="str">
            <v>Florida Public Utilities Company</v>
          </cell>
          <cell r="C521">
            <v>20000000</v>
          </cell>
          <cell r="D521" t="str">
            <v>Indiana Municipal Power Agency</v>
          </cell>
          <cell r="E521">
            <v>1.9279999999999999E-2</v>
          </cell>
          <cell r="G521">
            <v>27485</v>
          </cell>
          <cell r="H521">
            <v>-3395</v>
          </cell>
          <cell r="I521">
            <v>24090</v>
          </cell>
          <cell r="J521">
            <v>0.12352192104784428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</row>
        <row r="522">
          <cell r="A522">
            <v>518</v>
          </cell>
          <cell r="D522" t="str">
            <v>Georgia Electric Membership Corporation</v>
          </cell>
          <cell r="V522">
            <v>0</v>
          </cell>
        </row>
        <row r="523">
          <cell r="A523">
            <v>519</v>
          </cell>
          <cell r="B523" t="str">
            <v>Florida Public Utilities Company</v>
          </cell>
          <cell r="C523">
            <v>20000000</v>
          </cell>
          <cell r="D523" t="str">
            <v>NGV Southeast Technology Center, L.L.C.</v>
          </cell>
          <cell r="E523">
            <v>0</v>
          </cell>
          <cell r="G523">
            <v>0</v>
          </cell>
          <cell r="H523">
            <v>0</v>
          </cell>
          <cell r="I523">
            <v>0</v>
          </cell>
          <cell r="J523" t="str">
            <v>-</v>
          </cell>
          <cell r="M523">
            <v>0</v>
          </cell>
          <cell r="N523">
            <v>54373</v>
          </cell>
          <cell r="O523">
            <v>0</v>
          </cell>
          <cell r="P523">
            <v>0</v>
          </cell>
          <cell r="Q523">
            <v>0</v>
          </cell>
          <cell r="S523">
            <v>0</v>
          </cell>
          <cell r="T523">
            <v>-479</v>
          </cell>
          <cell r="U523">
            <v>0</v>
          </cell>
          <cell r="V523">
            <v>-479</v>
          </cell>
          <cell r="W523">
            <v>0</v>
          </cell>
          <cell r="X523">
            <v>0</v>
          </cell>
          <cell r="Z523">
            <v>0</v>
          </cell>
          <cell r="AA523">
            <v>53894</v>
          </cell>
          <cell r="AB523">
            <v>0</v>
          </cell>
          <cell r="AC523">
            <v>0</v>
          </cell>
        </row>
        <row r="524">
          <cell r="A524">
            <v>520</v>
          </cell>
          <cell r="B524" t="str">
            <v>Florida Public Utilities Company</v>
          </cell>
          <cell r="C524">
            <v>20000000</v>
          </cell>
          <cell r="D524" t="str">
            <v>Missouri Electric Cooperative Insurance Plan</v>
          </cell>
          <cell r="E524">
            <v>0</v>
          </cell>
          <cell r="G524">
            <v>0</v>
          </cell>
          <cell r="H524">
            <v>0</v>
          </cell>
          <cell r="I524">
            <v>0</v>
          </cell>
          <cell r="J524" t="str">
            <v>-</v>
          </cell>
          <cell r="M524">
            <v>0</v>
          </cell>
          <cell r="N524">
            <v>0</v>
          </cell>
          <cell r="O524">
            <v>0</v>
          </cell>
          <cell r="P524">
            <v>87914</v>
          </cell>
          <cell r="Q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87914</v>
          </cell>
        </row>
        <row r="525">
          <cell r="A525">
            <v>521</v>
          </cell>
          <cell r="B525" t="str">
            <v>Florida Public Utilities Company</v>
          </cell>
          <cell r="C525">
            <v>20000000</v>
          </cell>
          <cell r="D525" t="str">
            <v>TECO Energy, Inc.</v>
          </cell>
          <cell r="E525">
            <v>0.11616</v>
          </cell>
          <cell r="G525">
            <v>263799</v>
          </cell>
          <cell r="H525">
            <v>-8103</v>
          </cell>
          <cell r="I525">
            <v>255696</v>
          </cell>
          <cell r="J525">
            <v>3.0716568296316513E-2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</row>
        <row r="526">
          <cell r="A526">
            <v>522</v>
          </cell>
          <cell r="B526" t="str">
            <v>Florida Public Utilities Company</v>
          </cell>
          <cell r="C526">
            <v>20000000</v>
          </cell>
          <cell r="D526" t="str">
            <v>Century Telephone Enterprises</v>
          </cell>
          <cell r="E526">
            <v>7.571E-2</v>
          </cell>
          <cell r="G526">
            <v>177821</v>
          </cell>
          <cell r="H526">
            <v>-12157</v>
          </cell>
          <cell r="I526">
            <v>165664</v>
          </cell>
          <cell r="J526">
            <v>6.8366503393862368E-2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</row>
        <row r="527">
          <cell r="A527">
            <v>523</v>
          </cell>
          <cell r="B527" t="str">
            <v>Florida Public Utilities Company</v>
          </cell>
          <cell r="C527">
            <v>20000000</v>
          </cell>
          <cell r="D527" t="str">
            <v>Sam Rayburn Municipal Power Agency</v>
          </cell>
          <cell r="E527">
            <v>0</v>
          </cell>
          <cell r="G527">
            <v>0</v>
          </cell>
          <cell r="H527">
            <v>0</v>
          </cell>
          <cell r="I527">
            <v>0</v>
          </cell>
          <cell r="J527" t="str">
            <v>-</v>
          </cell>
          <cell r="M527">
            <v>30000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>
            <v>-271</v>
          </cell>
          <cell r="T527">
            <v>0</v>
          </cell>
          <cell r="U527">
            <v>0</v>
          </cell>
          <cell r="V527">
            <v>-271</v>
          </cell>
          <cell r="W527">
            <v>0</v>
          </cell>
          <cell r="X527">
            <v>0</v>
          </cell>
          <cell r="Z527">
            <v>29729</v>
          </cell>
          <cell r="AA527">
            <v>0</v>
          </cell>
          <cell r="AB527">
            <v>0</v>
          </cell>
          <cell r="AC527">
            <v>0</v>
          </cell>
        </row>
        <row r="528">
          <cell r="A528">
            <v>524</v>
          </cell>
          <cell r="B528" t="str">
            <v>Florida Public Utilities Company</v>
          </cell>
          <cell r="C528">
            <v>20000000</v>
          </cell>
          <cell r="D528" t="str">
            <v>Cactus Hydrocarbon III Limited Partnership</v>
          </cell>
          <cell r="E528">
            <v>5.6610000000000001E-2</v>
          </cell>
          <cell r="F528">
            <v>1</v>
          </cell>
          <cell r="G528">
            <v>0</v>
          </cell>
          <cell r="H528">
            <v>0</v>
          </cell>
          <cell r="I528">
            <v>0</v>
          </cell>
          <cell r="J528" t="str">
            <v>-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</row>
        <row r="529">
          <cell r="A529">
            <v>525</v>
          </cell>
          <cell r="B529" t="str">
            <v>Florida Public Utilities Company</v>
          </cell>
          <cell r="C529">
            <v>20000000</v>
          </cell>
          <cell r="D529" t="str">
            <v>Bossier Rural Electric Membership Corporation</v>
          </cell>
          <cell r="E529">
            <v>0</v>
          </cell>
          <cell r="F529">
            <v>2</v>
          </cell>
          <cell r="G529">
            <v>90000</v>
          </cell>
          <cell r="H529">
            <v>0</v>
          </cell>
          <cell r="I529">
            <v>90000</v>
          </cell>
          <cell r="J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</row>
        <row r="530">
          <cell r="A530">
            <v>526</v>
          </cell>
          <cell r="B530" t="str">
            <v>Florida Public Utilities Company</v>
          </cell>
          <cell r="C530">
            <v>20000000</v>
          </cell>
          <cell r="D530" t="str">
            <v>Atlantic Tele-Network, Inc.</v>
          </cell>
          <cell r="E530">
            <v>5.5300000000000002E-2</v>
          </cell>
          <cell r="G530">
            <v>127891</v>
          </cell>
          <cell r="H530">
            <v>-8763</v>
          </cell>
          <cell r="I530">
            <v>119128</v>
          </cell>
          <cell r="J530">
            <v>6.8519285954445577E-2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8964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</row>
        <row r="531">
          <cell r="A531">
            <v>527</v>
          </cell>
          <cell r="B531" t="str">
            <v>Florida Public Utilities Company</v>
          </cell>
          <cell r="C531">
            <v>20000000</v>
          </cell>
          <cell r="D531" t="str">
            <v>Joint Energy Development Investments, Limited Partnership</v>
          </cell>
          <cell r="E531">
            <v>7.8399999999999997E-2</v>
          </cell>
          <cell r="F531">
            <v>3</v>
          </cell>
          <cell r="G531">
            <v>0</v>
          </cell>
          <cell r="H531">
            <v>0</v>
          </cell>
          <cell r="I531">
            <v>0</v>
          </cell>
          <cell r="J531" t="str">
            <v>-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</row>
        <row r="532">
          <cell r="A532">
            <v>528</v>
          </cell>
          <cell r="D532" t="str">
            <v>Petrolane Incorporated</v>
          </cell>
          <cell r="V532">
            <v>0</v>
          </cell>
        </row>
        <row r="533">
          <cell r="A533">
            <v>529</v>
          </cell>
          <cell r="B533" t="str">
            <v>Florida Public Utilities Company</v>
          </cell>
          <cell r="C533">
            <v>20000000</v>
          </cell>
          <cell r="D533" t="str">
            <v>NGC Corporation</v>
          </cell>
          <cell r="E533">
            <v>3.397E-2</v>
          </cell>
          <cell r="G533">
            <v>240000</v>
          </cell>
          <cell r="H533">
            <v>0</v>
          </cell>
          <cell r="I533">
            <v>240000</v>
          </cell>
          <cell r="J533">
            <v>0</v>
          </cell>
          <cell r="M533">
            <v>386963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-396</v>
          </cell>
          <cell r="T533">
            <v>0</v>
          </cell>
          <cell r="U533">
            <v>0</v>
          </cell>
          <cell r="V533">
            <v>-396</v>
          </cell>
          <cell r="W533">
            <v>0</v>
          </cell>
          <cell r="X533">
            <v>0</v>
          </cell>
          <cell r="Z533">
            <v>386567</v>
          </cell>
          <cell r="AA533">
            <v>0</v>
          </cell>
          <cell r="AB533">
            <v>0</v>
          </cell>
          <cell r="AC533">
            <v>0</v>
          </cell>
        </row>
        <row r="534">
          <cell r="A534">
            <v>530</v>
          </cell>
          <cell r="D534" t="str">
            <v>Dixie Pipeline Company</v>
          </cell>
          <cell r="V534">
            <v>0</v>
          </cell>
        </row>
        <row r="535">
          <cell r="A535">
            <v>531</v>
          </cell>
          <cell r="B535" t="str">
            <v>Florida Public Utilities Company</v>
          </cell>
          <cell r="C535">
            <v>20000000</v>
          </cell>
          <cell r="D535" t="str">
            <v>Northern Border Partners, L.P.</v>
          </cell>
          <cell r="E535">
            <v>0.17222999999999999</v>
          </cell>
          <cell r="G535">
            <v>414000</v>
          </cell>
          <cell r="H535">
            <v>-26877</v>
          </cell>
          <cell r="I535">
            <v>387123</v>
          </cell>
          <cell r="J535">
            <v>6.4920289855072463E-2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</row>
        <row r="536">
          <cell r="A536">
            <v>532</v>
          </cell>
          <cell r="B536" t="str">
            <v>Florida Public Utilities Company</v>
          </cell>
          <cell r="C536">
            <v>20000000</v>
          </cell>
          <cell r="D536" t="str">
            <v>Electric Power Research Institute, Inc.</v>
          </cell>
          <cell r="E536">
            <v>2.7359999999999999E-2</v>
          </cell>
          <cell r="G536">
            <v>69375</v>
          </cell>
          <cell r="H536">
            <v>-4076</v>
          </cell>
          <cell r="I536">
            <v>65299</v>
          </cell>
          <cell r="J536">
            <v>5.8753153153153152E-2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</row>
        <row r="537">
          <cell r="A537">
            <v>533</v>
          </cell>
          <cell r="B537" t="str">
            <v>Florida Public Utilities Company</v>
          </cell>
          <cell r="C537">
            <v>20000000</v>
          </cell>
          <cell r="D537" t="str">
            <v>American National Power, Inc.</v>
          </cell>
          <cell r="E537">
            <v>0</v>
          </cell>
          <cell r="G537">
            <v>0</v>
          </cell>
          <cell r="H537">
            <v>0</v>
          </cell>
          <cell r="I537">
            <v>0</v>
          </cell>
          <cell r="J537" t="str">
            <v>-</v>
          </cell>
          <cell r="M537">
            <v>173500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>
            <v>-1275</v>
          </cell>
          <cell r="T537">
            <v>0</v>
          </cell>
          <cell r="U537">
            <v>0</v>
          </cell>
          <cell r="V537">
            <v>-1275</v>
          </cell>
          <cell r="W537">
            <v>0</v>
          </cell>
          <cell r="X537">
            <v>0</v>
          </cell>
          <cell r="Z537">
            <v>172225</v>
          </cell>
          <cell r="AA537">
            <v>0</v>
          </cell>
          <cell r="AB537">
            <v>0</v>
          </cell>
          <cell r="AC537">
            <v>0</v>
          </cell>
        </row>
        <row r="538">
          <cell r="A538">
            <v>534</v>
          </cell>
          <cell r="B538" t="str">
            <v>Florida Public Utilities Company</v>
          </cell>
          <cell r="C538">
            <v>20000000</v>
          </cell>
          <cell r="D538" t="str">
            <v>Oildale Cogeneration Partners, L.P.</v>
          </cell>
          <cell r="E538">
            <v>0</v>
          </cell>
          <cell r="G538">
            <v>0</v>
          </cell>
          <cell r="H538">
            <v>0</v>
          </cell>
          <cell r="I538">
            <v>0</v>
          </cell>
          <cell r="J538" t="str">
            <v>-</v>
          </cell>
          <cell r="M538">
            <v>0</v>
          </cell>
          <cell r="N538">
            <v>27000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>
            <v>-200</v>
          </cell>
          <cell r="U538">
            <v>0</v>
          </cell>
          <cell r="V538">
            <v>-200</v>
          </cell>
          <cell r="W538">
            <v>0</v>
          </cell>
          <cell r="X538">
            <v>0</v>
          </cell>
          <cell r="Z538">
            <v>0</v>
          </cell>
          <cell r="AA538">
            <v>26800</v>
          </cell>
          <cell r="AB538">
            <v>0</v>
          </cell>
          <cell r="AC538">
            <v>0</v>
          </cell>
        </row>
        <row r="539">
          <cell r="A539">
            <v>535</v>
          </cell>
          <cell r="B539" t="str">
            <v>Florida Public Utilities Company</v>
          </cell>
          <cell r="C539">
            <v>20000000</v>
          </cell>
          <cell r="D539" t="str">
            <v>Nashville Electric Service</v>
          </cell>
          <cell r="E539">
            <v>5.74E-2</v>
          </cell>
          <cell r="G539">
            <v>150960</v>
          </cell>
          <cell r="H539">
            <v>-7668</v>
          </cell>
          <cell r="I539">
            <v>143292</v>
          </cell>
          <cell r="J539">
            <v>5.0794912559618439E-2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</row>
        <row r="540">
          <cell r="A540">
            <v>536</v>
          </cell>
          <cell r="D540" t="str">
            <v>New Hampshire Electric Cooperative, Inc.</v>
          </cell>
          <cell r="V540">
            <v>0</v>
          </cell>
        </row>
        <row r="541">
          <cell r="A541">
            <v>537</v>
          </cell>
          <cell r="B541" t="str">
            <v>Florida Public Utilities Company</v>
          </cell>
          <cell r="C541">
            <v>20000000</v>
          </cell>
          <cell r="D541" t="str">
            <v>CEC Self Insurance Fund, Inc.</v>
          </cell>
          <cell r="E541">
            <v>0</v>
          </cell>
          <cell r="G541">
            <v>0</v>
          </cell>
          <cell r="H541">
            <v>0</v>
          </cell>
          <cell r="I541">
            <v>0</v>
          </cell>
          <cell r="J541" t="str">
            <v>-</v>
          </cell>
          <cell r="M541">
            <v>0</v>
          </cell>
          <cell r="N541">
            <v>0</v>
          </cell>
          <cell r="O541">
            <v>0</v>
          </cell>
          <cell r="P541">
            <v>56860</v>
          </cell>
          <cell r="Q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56860</v>
          </cell>
        </row>
        <row r="542">
          <cell r="A542">
            <v>538</v>
          </cell>
          <cell r="D542" t="str">
            <v>Minnkota Power Cooperative, Inc.</v>
          </cell>
          <cell r="V542">
            <v>0</v>
          </cell>
        </row>
        <row r="543">
          <cell r="A543">
            <v>539</v>
          </cell>
          <cell r="B543" t="str">
            <v>Florida Public Utilities Company</v>
          </cell>
          <cell r="C543">
            <v>20000000</v>
          </cell>
          <cell r="D543" t="str">
            <v>The AES Corporation</v>
          </cell>
          <cell r="E543">
            <v>0.11909</v>
          </cell>
          <cell r="G543">
            <v>325000</v>
          </cell>
          <cell r="H543">
            <v>0</v>
          </cell>
          <cell r="I543">
            <v>325000</v>
          </cell>
          <cell r="J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</row>
        <row r="544">
          <cell r="A544">
            <v>540</v>
          </cell>
          <cell r="B544" t="str">
            <v>Florida Public Utilities Company</v>
          </cell>
          <cell r="C544">
            <v>20000000</v>
          </cell>
          <cell r="D544" t="str">
            <v>EOTT Energy Partners, L.P.</v>
          </cell>
          <cell r="E544">
            <v>8.5400000000000004E-2</v>
          </cell>
          <cell r="F544">
            <v>4</v>
          </cell>
          <cell r="G544">
            <v>0</v>
          </cell>
          <cell r="H544">
            <v>0</v>
          </cell>
          <cell r="I544">
            <v>0</v>
          </cell>
          <cell r="J544" t="str">
            <v>-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</row>
        <row r="545">
          <cell r="A545">
            <v>541</v>
          </cell>
          <cell r="B545" t="str">
            <v>Florida Public Utilities Company</v>
          </cell>
          <cell r="C545">
            <v>20000000</v>
          </cell>
          <cell r="D545" t="str">
            <v>Vineland Cogeneration Limited Partnership</v>
          </cell>
          <cell r="E545">
            <v>0</v>
          </cell>
          <cell r="G545">
            <v>0</v>
          </cell>
          <cell r="H545">
            <v>0</v>
          </cell>
          <cell r="I545">
            <v>0</v>
          </cell>
          <cell r="J545" t="str">
            <v>-</v>
          </cell>
          <cell r="M545">
            <v>0</v>
          </cell>
          <cell r="N545">
            <v>41900</v>
          </cell>
          <cell r="O545">
            <v>0</v>
          </cell>
          <cell r="P545">
            <v>0</v>
          </cell>
          <cell r="Q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41900</v>
          </cell>
          <cell r="AB545">
            <v>0</v>
          </cell>
          <cell r="AC545">
            <v>0</v>
          </cell>
        </row>
        <row r="546">
          <cell r="A546">
            <v>542</v>
          </cell>
          <cell r="B546" t="str">
            <v>Florida Public Utilities Company</v>
          </cell>
          <cell r="C546">
            <v>20000000</v>
          </cell>
          <cell r="D546" t="str">
            <v>Encogen Limited Partnerships</v>
          </cell>
          <cell r="E546">
            <v>3.2149999999999998E-2</v>
          </cell>
          <cell r="G546">
            <v>104000</v>
          </cell>
          <cell r="H546">
            <v>0</v>
          </cell>
          <cell r="I546">
            <v>104000</v>
          </cell>
          <cell r="J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</row>
        <row r="547">
          <cell r="A547">
            <v>543</v>
          </cell>
          <cell r="B547" t="str">
            <v>Florida Public Utilities Company</v>
          </cell>
          <cell r="C547">
            <v>20000000</v>
          </cell>
          <cell r="D547" t="str">
            <v>Pedricktown Cogeneration Limited Partnership</v>
          </cell>
          <cell r="E547">
            <v>0</v>
          </cell>
          <cell r="G547">
            <v>0</v>
          </cell>
          <cell r="H547">
            <v>0</v>
          </cell>
          <cell r="I547">
            <v>0</v>
          </cell>
          <cell r="J547" t="str">
            <v>-</v>
          </cell>
          <cell r="M547">
            <v>0</v>
          </cell>
          <cell r="N547">
            <v>48706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T547">
            <v>-120</v>
          </cell>
          <cell r="U547">
            <v>0</v>
          </cell>
          <cell r="V547">
            <v>-120</v>
          </cell>
          <cell r="W547">
            <v>0</v>
          </cell>
          <cell r="X547">
            <v>0</v>
          </cell>
          <cell r="Z547">
            <v>0</v>
          </cell>
          <cell r="AA547">
            <v>48586</v>
          </cell>
          <cell r="AB547">
            <v>0</v>
          </cell>
          <cell r="AC547">
            <v>0</v>
          </cell>
        </row>
        <row r="548">
          <cell r="A548">
            <v>544</v>
          </cell>
          <cell r="B548" t="str">
            <v>Florida Public Utilities Company</v>
          </cell>
          <cell r="C548">
            <v>20000000</v>
          </cell>
          <cell r="D548" t="str">
            <v>Central Valley Financing Authority</v>
          </cell>
          <cell r="E548">
            <v>0</v>
          </cell>
          <cell r="G548">
            <v>0</v>
          </cell>
          <cell r="H548">
            <v>0</v>
          </cell>
          <cell r="I548">
            <v>0</v>
          </cell>
          <cell r="J548" t="str">
            <v>-</v>
          </cell>
          <cell r="M548">
            <v>111100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Z548">
            <v>111100</v>
          </cell>
          <cell r="AA548">
            <v>0</v>
          </cell>
          <cell r="AB548">
            <v>0</v>
          </cell>
          <cell r="AC548">
            <v>0</v>
          </cell>
        </row>
        <row r="549">
          <cell r="A549">
            <v>545</v>
          </cell>
          <cell r="B549" t="str">
            <v>Florida Public Utilities Company</v>
          </cell>
          <cell r="C549">
            <v>20000000</v>
          </cell>
          <cell r="D549" t="str">
            <v>Dominion Energy, Inc.</v>
          </cell>
          <cell r="E549">
            <v>0</v>
          </cell>
          <cell r="G549">
            <v>0</v>
          </cell>
          <cell r="H549">
            <v>0</v>
          </cell>
          <cell r="I549">
            <v>0</v>
          </cell>
          <cell r="J549" t="str">
            <v>-</v>
          </cell>
          <cell r="M549">
            <v>130863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Z549">
            <v>130863</v>
          </cell>
          <cell r="AA549">
            <v>0</v>
          </cell>
          <cell r="AB549">
            <v>0</v>
          </cell>
          <cell r="AC549">
            <v>0</v>
          </cell>
        </row>
        <row r="550">
          <cell r="A550">
            <v>546</v>
          </cell>
          <cell r="D550" t="str">
            <v>American Oil and Gas</v>
          </cell>
          <cell r="V550">
            <v>0</v>
          </cell>
        </row>
        <row r="551">
          <cell r="A551">
            <v>547</v>
          </cell>
          <cell r="B551" t="str">
            <v>Florida Public Utilities Company</v>
          </cell>
          <cell r="C551">
            <v>20000000</v>
          </cell>
          <cell r="D551" t="str">
            <v>Victorian Electricity Industry</v>
          </cell>
          <cell r="E551">
            <v>2.401E-2</v>
          </cell>
          <cell r="G551">
            <v>534520</v>
          </cell>
          <cell r="H551">
            <v>0</v>
          </cell>
          <cell r="I551">
            <v>534520</v>
          </cell>
          <cell r="J551">
            <v>0</v>
          </cell>
          <cell r="M551">
            <v>863349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Z551">
            <v>863349</v>
          </cell>
          <cell r="AA551">
            <v>0</v>
          </cell>
          <cell r="AB551">
            <v>0</v>
          </cell>
          <cell r="AC551">
            <v>0</v>
          </cell>
        </row>
        <row r="552">
          <cell r="A552">
            <v>548</v>
          </cell>
          <cell r="B552" t="str">
            <v>Florida Public Utilities Company</v>
          </cell>
          <cell r="C552">
            <v>20000000</v>
          </cell>
          <cell r="D552" t="str">
            <v>KU Energy Corporation</v>
          </cell>
          <cell r="E552">
            <v>4.7289999999999999E-2</v>
          </cell>
          <cell r="G552">
            <v>220000</v>
          </cell>
          <cell r="H552">
            <v>-1987</v>
          </cell>
          <cell r="I552">
            <v>218013</v>
          </cell>
          <cell r="J552">
            <v>9.0318181818181825E-3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32000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</row>
        <row r="553">
          <cell r="A553">
            <v>549</v>
          </cell>
          <cell r="D553" t="str">
            <v>Cogen Technologies Development Corporation</v>
          </cell>
          <cell r="V553">
            <v>0</v>
          </cell>
        </row>
        <row r="554">
          <cell r="A554">
            <v>550</v>
          </cell>
          <cell r="D554" t="str">
            <v>Kissimmee Utility Authority</v>
          </cell>
          <cell r="V554">
            <v>0</v>
          </cell>
        </row>
        <row r="555">
          <cell r="A555">
            <v>551</v>
          </cell>
          <cell r="B555" t="str">
            <v>Florida Public Utilities Company</v>
          </cell>
          <cell r="C555">
            <v>20000000</v>
          </cell>
          <cell r="D555" t="str">
            <v>Cardinal Pipeline Company, LLC</v>
          </cell>
          <cell r="E555">
            <v>0</v>
          </cell>
          <cell r="G555">
            <v>0</v>
          </cell>
          <cell r="H555">
            <v>0</v>
          </cell>
          <cell r="I555">
            <v>0</v>
          </cell>
          <cell r="J555" t="str">
            <v>-</v>
          </cell>
          <cell r="M555">
            <v>0</v>
          </cell>
          <cell r="N555">
            <v>36700</v>
          </cell>
          <cell r="O555">
            <v>0</v>
          </cell>
          <cell r="P555">
            <v>0</v>
          </cell>
          <cell r="Q555">
            <v>0</v>
          </cell>
          <cell r="S555">
            <v>0</v>
          </cell>
          <cell r="T555">
            <v>-10</v>
          </cell>
          <cell r="U555">
            <v>0</v>
          </cell>
          <cell r="V555">
            <v>-10</v>
          </cell>
          <cell r="W555">
            <v>0</v>
          </cell>
          <cell r="X555">
            <v>0</v>
          </cell>
          <cell r="Z555">
            <v>0</v>
          </cell>
          <cell r="AA555">
            <v>36690</v>
          </cell>
          <cell r="AB555">
            <v>0</v>
          </cell>
          <cell r="AC555">
            <v>0</v>
          </cell>
        </row>
        <row r="556">
          <cell r="A556">
            <v>552</v>
          </cell>
          <cell r="B556" t="str">
            <v>Florida Public Utilities Company</v>
          </cell>
          <cell r="C556">
            <v>20000000</v>
          </cell>
          <cell r="D556" t="str">
            <v>Cove Point LNG Limited Partnership</v>
          </cell>
          <cell r="E556">
            <v>0</v>
          </cell>
          <cell r="G556">
            <v>0</v>
          </cell>
          <cell r="H556">
            <v>0</v>
          </cell>
          <cell r="I556">
            <v>0</v>
          </cell>
          <cell r="J556" t="str">
            <v>-</v>
          </cell>
          <cell r="M556">
            <v>0</v>
          </cell>
          <cell r="N556">
            <v>38303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>
            <v>-12</v>
          </cell>
          <cell r="U556">
            <v>0</v>
          </cell>
          <cell r="V556">
            <v>-12</v>
          </cell>
          <cell r="W556">
            <v>0</v>
          </cell>
          <cell r="X556">
            <v>0</v>
          </cell>
          <cell r="Z556">
            <v>0</v>
          </cell>
          <cell r="AA556">
            <v>38291</v>
          </cell>
          <cell r="AB556">
            <v>0</v>
          </cell>
          <cell r="AC556">
            <v>0</v>
          </cell>
        </row>
        <row r="557">
          <cell r="A557">
            <v>553</v>
          </cell>
          <cell r="B557" t="str">
            <v>Florida Public Utilities Company</v>
          </cell>
          <cell r="C557">
            <v>20000000</v>
          </cell>
          <cell r="D557" t="str">
            <v>City of Corpus Christi Gas Division</v>
          </cell>
          <cell r="E557">
            <v>0</v>
          </cell>
          <cell r="G557">
            <v>0</v>
          </cell>
          <cell r="H557">
            <v>0</v>
          </cell>
          <cell r="I557">
            <v>0</v>
          </cell>
          <cell r="J557" t="str">
            <v>-</v>
          </cell>
          <cell r="M557">
            <v>68000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Z557">
            <v>68000</v>
          </cell>
          <cell r="AA557">
            <v>0</v>
          </cell>
          <cell r="AB557">
            <v>0</v>
          </cell>
          <cell r="AC557">
            <v>0</v>
          </cell>
        </row>
        <row r="558">
          <cell r="A558">
            <v>554</v>
          </cell>
          <cell r="B558" t="str">
            <v>Florida Public Utilities Company</v>
          </cell>
          <cell r="C558">
            <v>20000000</v>
          </cell>
          <cell r="D558" t="str">
            <v>Alabama Electric Cooperative, Inc.</v>
          </cell>
          <cell r="E558">
            <v>1.7600000000000001E-2</v>
          </cell>
          <cell r="G558">
            <v>99517</v>
          </cell>
          <cell r="H558">
            <v>0</v>
          </cell>
          <cell r="I558">
            <v>99517</v>
          </cell>
          <cell r="J558">
            <v>0</v>
          </cell>
          <cell r="M558">
            <v>185731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Z558">
            <v>185731</v>
          </cell>
          <cell r="AA558">
            <v>0</v>
          </cell>
          <cell r="AB558">
            <v>0</v>
          </cell>
          <cell r="AC558">
            <v>0</v>
          </cell>
        </row>
        <row r="559">
          <cell r="A559">
            <v>555</v>
          </cell>
          <cell r="B559" t="str">
            <v>Florida Public Utilities Company</v>
          </cell>
          <cell r="C559">
            <v>20000000</v>
          </cell>
          <cell r="D559" t="str">
            <v>LCI International, Inc.</v>
          </cell>
          <cell r="E559">
            <v>2.912E-2</v>
          </cell>
          <cell r="G559">
            <v>147000</v>
          </cell>
          <cell r="H559">
            <v>-346</v>
          </cell>
          <cell r="I559">
            <v>146654</v>
          </cell>
          <cell r="J559">
            <v>2.3537414965986393E-3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</row>
        <row r="560">
          <cell r="A560">
            <v>556</v>
          </cell>
          <cell r="B560" t="str">
            <v>Florida Public Utilities Company</v>
          </cell>
          <cell r="C560">
            <v>20000000</v>
          </cell>
          <cell r="D560" t="str">
            <v>Lower Colorado River Authority as a participant in the</v>
          </cell>
          <cell r="E560">
            <v>0</v>
          </cell>
          <cell r="G560">
            <v>0</v>
          </cell>
          <cell r="H560">
            <v>0</v>
          </cell>
          <cell r="I560">
            <v>0</v>
          </cell>
          <cell r="J560" t="str">
            <v>-</v>
          </cell>
          <cell r="M560">
            <v>3648598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-258730</v>
          </cell>
          <cell r="T560">
            <v>0</v>
          </cell>
          <cell r="U560">
            <v>0</v>
          </cell>
          <cell r="V560">
            <v>-258730</v>
          </cell>
          <cell r="W560">
            <v>0</v>
          </cell>
          <cell r="X560">
            <v>0</v>
          </cell>
          <cell r="Z560">
            <v>3389868</v>
          </cell>
          <cell r="AA560">
            <v>0</v>
          </cell>
          <cell r="AB560">
            <v>0</v>
          </cell>
          <cell r="AC560">
            <v>0</v>
          </cell>
        </row>
        <row r="561">
          <cell r="A561">
            <v>557</v>
          </cell>
          <cell r="D561" t="str">
            <v>Hudson Light &amp; Power Department</v>
          </cell>
          <cell r="V561">
            <v>0</v>
          </cell>
        </row>
        <row r="562">
          <cell r="A562">
            <v>558</v>
          </cell>
          <cell r="B562" t="str">
            <v>Florida Public Utilities Company</v>
          </cell>
          <cell r="C562">
            <v>20000000</v>
          </cell>
          <cell r="D562" t="str">
            <v>Florida Municipal Power Agency</v>
          </cell>
          <cell r="E562">
            <v>2.0500000000000002E-3</v>
          </cell>
          <cell r="G562">
            <v>15000</v>
          </cell>
          <cell r="H562">
            <v>0</v>
          </cell>
          <cell r="I562">
            <v>15000</v>
          </cell>
          <cell r="J562">
            <v>0</v>
          </cell>
          <cell r="M562">
            <v>30000</v>
          </cell>
          <cell r="N562">
            <v>0</v>
          </cell>
          <cell r="O562">
            <v>0</v>
          </cell>
          <cell r="P562">
            <v>0</v>
          </cell>
          <cell r="Q562">
            <v>1500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Z562">
            <v>30000</v>
          </cell>
          <cell r="AA562">
            <v>0</v>
          </cell>
          <cell r="AB562">
            <v>0</v>
          </cell>
          <cell r="AC562">
            <v>0</v>
          </cell>
        </row>
        <row r="563">
          <cell r="A563">
            <v>559</v>
          </cell>
          <cell r="B563" t="str">
            <v>Florida Public Utilities Company</v>
          </cell>
          <cell r="C563">
            <v>20000000</v>
          </cell>
          <cell r="D563" t="str">
            <v>The Williams Companies, Inc.</v>
          </cell>
          <cell r="E563">
            <v>1.3694299999999999</v>
          </cell>
          <cell r="G563">
            <v>250000</v>
          </cell>
          <cell r="H563">
            <v>-62500</v>
          </cell>
          <cell r="I563">
            <v>187500</v>
          </cell>
          <cell r="J563">
            <v>0.25</v>
          </cell>
          <cell r="M563">
            <v>114600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-1042</v>
          </cell>
          <cell r="T563">
            <v>0</v>
          </cell>
          <cell r="U563">
            <v>0</v>
          </cell>
          <cell r="V563">
            <v>-1042</v>
          </cell>
          <cell r="W563">
            <v>0</v>
          </cell>
          <cell r="X563">
            <v>0</v>
          </cell>
          <cell r="Z563">
            <v>113558</v>
          </cell>
          <cell r="AA563">
            <v>0</v>
          </cell>
          <cell r="AB563">
            <v>0</v>
          </cell>
          <cell r="AC563">
            <v>0</v>
          </cell>
        </row>
        <row r="564">
          <cell r="A564">
            <v>560</v>
          </cell>
          <cell r="B564" t="str">
            <v>Florida Public Utilities Company</v>
          </cell>
          <cell r="C564">
            <v>20000000</v>
          </cell>
          <cell r="D564" t="str">
            <v>TEPPCO Partners, L.P. (Partnership) and TE Products Pipeline</v>
          </cell>
          <cell r="E564">
            <v>4.0070000000000001E-2</v>
          </cell>
          <cell r="G564">
            <v>286931</v>
          </cell>
          <cell r="H564">
            <v>-39253</v>
          </cell>
          <cell r="I564">
            <v>247678</v>
          </cell>
          <cell r="J564">
            <v>0.13680292474497352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</row>
        <row r="565">
          <cell r="A565">
            <v>561</v>
          </cell>
          <cell r="B565" t="str">
            <v>Florida Public Utilities Company</v>
          </cell>
          <cell r="C565">
            <v>20000000</v>
          </cell>
          <cell r="D565" t="str">
            <v>Missouri Basin Municipal Power Agency</v>
          </cell>
          <cell r="E565">
            <v>7.6499999999999997E-3</v>
          </cell>
          <cell r="G565">
            <v>45625</v>
          </cell>
          <cell r="H565">
            <v>0</v>
          </cell>
          <cell r="I565">
            <v>45625</v>
          </cell>
          <cell r="J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</row>
        <row r="566">
          <cell r="A566">
            <v>562</v>
          </cell>
          <cell r="B566" t="str">
            <v>Florida Public Utilities Company</v>
          </cell>
          <cell r="C566">
            <v>20000000</v>
          </cell>
          <cell r="D566" t="str">
            <v>Gas Utilities Alliance</v>
          </cell>
          <cell r="E566">
            <v>0</v>
          </cell>
          <cell r="G566">
            <v>0</v>
          </cell>
          <cell r="H566">
            <v>0</v>
          </cell>
          <cell r="I566">
            <v>0</v>
          </cell>
          <cell r="J566" t="str">
            <v>-</v>
          </cell>
          <cell r="M566">
            <v>76000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Z566">
            <v>76000</v>
          </cell>
          <cell r="AA566">
            <v>0</v>
          </cell>
          <cell r="AB566">
            <v>0</v>
          </cell>
          <cell r="AC566">
            <v>0</v>
          </cell>
        </row>
        <row r="567">
          <cell r="A567">
            <v>563</v>
          </cell>
          <cell r="B567" t="str">
            <v>Florida Public Utilities Company</v>
          </cell>
          <cell r="C567">
            <v>20000000</v>
          </cell>
          <cell r="D567" t="str">
            <v>U. S. Generating Company</v>
          </cell>
          <cell r="E567">
            <v>1.1169999999999999E-2</v>
          </cell>
          <cell r="G567">
            <v>75000</v>
          </cell>
          <cell r="H567">
            <v>0</v>
          </cell>
          <cell r="I567">
            <v>75000</v>
          </cell>
          <cell r="J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</row>
        <row r="568">
          <cell r="A568">
            <v>564</v>
          </cell>
          <cell r="B568" t="str">
            <v>Florida Public Utilities Company</v>
          </cell>
          <cell r="C568">
            <v>20000000</v>
          </cell>
          <cell r="D568" t="str">
            <v>Ferrellgas Partners, L. P.</v>
          </cell>
          <cell r="E568">
            <v>1.9089999999999999E-2</v>
          </cell>
          <cell r="G568">
            <v>130000</v>
          </cell>
          <cell r="H568">
            <v>0</v>
          </cell>
          <cell r="I568">
            <v>130000</v>
          </cell>
          <cell r="J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</row>
        <row r="569">
          <cell r="A569">
            <v>565</v>
          </cell>
          <cell r="B569" t="str">
            <v>Florida Public Utilities Company</v>
          </cell>
          <cell r="C569">
            <v>20000000</v>
          </cell>
          <cell r="D569" t="str">
            <v>J. Makowski Company, Inc.</v>
          </cell>
          <cell r="E569">
            <v>1.2749999999999999E-2</v>
          </cell>
          <cell r="G569">
            <v>100000</v>
          </cell>
          <cell r="H569">
            <v>0</v>
          </cell>
          <cell r="I569">
            <v>100000</v>
          </cell>
          <cell r="J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</row>
        <row r="570">
          <cell r="A570">
            <v>566</v>
          </cell>
          <cell r="B570" t="str">
            <v>Florida Public Utilities Company</v>
          </cell>
          <cell r="C570">
            <v>20000000</v>
          </cell>
          <cell r="D570" t="str">
            <v>AmeriGas Partners, L.P.</v>
          </cell>
          <cell r="E570">
            <v>3.1040000000000002E-2</v>
          </cell>
          <cell r="G570">
            <v>250000</v>
          </cell>
          <cell r="H570">
            <v>0</v>
          </cell>
          <cell r="I570">
            <v>250000</v>
          </cell>
          <cell r="J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</row>
        <row r="571">
          <cell r="A571">
            <v>567</v>
          </cell>
          <cell r="B571" t="str">
            <v>Florida Public Utilities Company</v>
          </cell>
          <cell r="C571">
            <v>20000000</v>
          </cell>
          <cell r="D571" t="str">
            <v>Anoka Electric Cooperative</v>
          </cell>
          <cell r="E571">
            <v>2.7799999999999999E-3</v>
          </cell>
          <cell r="G571">
            <v>23495</v>
          </cell>
          <cell r="H571">
            <v>0</v>
          </cell>
          <cell r="I571">
            <v>23495</v>
          </cell>
          <cell r="J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</row>
        <row r="572">
          <cell r="A572">
            <v>568</v>
          </cell>
          <cell r="B572" t="str">
            <v>Florida Public Utilities Company</v>
          </cell>
          <cell r="C572">
            <v>20000000</v>
          </cell>
          <cell r="D572" t="str">
            <v>DOMINION RESOURCES, INC.</v>
          </cell>
          <cell r="E572">
            <v>0</v>
          </cell>
          <cell r="G572">
            <v>0</v>
          </cell>
          <cell r="H572">
            <v>0</v>
          </cell>
          <cell r="I572">
            <v>0</v>
          </cell>
          <cell r="J572" t="str">
            <v>-</v>
          </cell>
          <cell r="M572">
            <v>196640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Z572">
            <v>196640</v>
          </cell>
          <cell r="AA572">
            <v>0</v>
          </cell>
          <cell r="AB572">
            <v>0</v>
          </cell>
          <cell r="AC572">
            <v>0</v>
          </cell>
        </row>
        <row r="573">
          <cell r="A573">
            <v>569</v>
          </cell>
          <cell r="B573" t="str">
            <v>Florida Public Utilities Company</v>
          </cell>
          <cell r="C573">
            <v>20000000</v>
          </cell>
          <cell r="D573" t="str">
            <v>Merrill Creek Owners Group c/o PECO Energy Company</v>
          </cell>
          <cell r="E573">
            <v>0</v>
          </cell>
          <cell r="G573">
            <v>0</v>
          </cell>
          <cell r="H573">
            <v>0</v>
          </cell>
          <cell r="I573">
            <v>0</v>
          </cell>
          <cell r="J573" t="str">
            <v>-</v>
          </cell>
          <cell r="M573">
            <v>185400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Z573">
            <v>185400</v>
          </cell>
          <cell r="AA573">
            <v>0</v>
          </cell>
          <cell r="AB573">
            <v>0</v>
          </cell>
          <cell r="AC573">
            <v>0</v>
          </cell>
        </row>
        <row r="574">
          <cell r="A574">
            <v>570</v>
          </cell>
          <cell r="B574" t="str">
            <v>Florida Public Utilities Company</v>
          </cell>
          <cell r="C574">
            <v>20000000</v>
          </cell>
          <cell r="D574" t="str">
            <v>Municipal Electric Utilities Association of New York State</v>
          </cell>
          <cell r="E574">
            <v>2.7399999999999998E-3</v>
          </cell>
          <cell r="G574">
            <v>25000</v>
          </cell>
          <cell r="H574">
            <v>0</v>
          </cell>
          <cell r="I574">
            <v>25000</v>
          </cell>
          <cell r="J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</row>
        <row r="575">
          <cell r="A575">
            <v>571</v>
          </cell>
          <cell r="B575" t="str">
            <v>Florida Public Utilities Company</v>
          </cell>
          <cell r="C575">
            <v>20000000</v>
          </cell>
          <cell r="D575" t="str">
            <v>Clean Fuel Services</v>
          </cell>
          <cell r="E575">
            <v>0</v>
          </cell>
          <cell r="G575">
            <v>0</v>
          </cell>
          <cell r="H575">
            <v>0</v>
          </cell>
          <cell r="I575">
            <v>0</v>
          </cell>
          <cell r="J575" t="str">
            <v>-</v>
          </cell>
          <cell r="M575">
            <v>0</v>
          </cell>
          <cell r="N575">
            <v>25000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Z575">
            <v>0</v>
          </cell>
          <cell r="AA575">
            <v>25000</v>
          </cell>
          <cell r="AB575">
            <v>0</v>
          </cell>
          <cell r="AC575">
            <v>0</v>
          </cell>
        </row>
        <row r="576">
          <cell r="A576">
            <v>572</v>
          </cell>
          <cell r="B576" t="str">
            <v>Florida Public Utilities Company</v>
          </cell>
          <cell r="C576">
            <v>20000000</v>
          </cell>
          <cell r="D576" t="str">
            <v>Board of Public Works City of Zeeland</v>
          </cell>
          <cell r="E576">
            <v>0</v>
          </cell>
          <cell r="G576">
            <v>0</v>
          </cell>
          <cell r="H576">
            <v>0</v>
          </cell>
          <cell r="I576">
            <v>0</v>
          </cell>
          <cell r="J576" t="str">
            <v>-</v>
          </cell>
          <cell r="M576">
            <v>52500</v>
          </cell>
          <cell r="N576">
            <v>0</v>
          </cell>
          <cell r="O576">
            <v>0</v>
          </cell>
          <cell r="P576">
            <v>0</v>
          </cell>
          <cell r="Q576">
            <v>1100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Z576">
            <v>52500</v>
          </cell>
          <cell r="AA576">
            <v>0</v>
          </cell>
          <cell r="AB576">
            <v>0</v>
          </cell>
          <cell r="AC576">
            <v>0</v>
          </cell>
        </row>
        <row r="577">
          <cell r="A577">
            <v>573</v>
          </cell>
          <cell r="B577" t="str">
            <v>Florida Public Utilities Company</v>
          </cell>
          <cell r="C577">
            <v>20000000</v>
          </cell>
          <cell r="D577" t="str">
            <v>E'Town Corporation</v>
          </cell>
          <cell r="E577">
            <v>0</v>
          </cell>
          <cell r="G577">
            <v>0</v>
          </cell>
          <cell r="H577">
            <v>0</v>
          </cell>
          <cell r="I577">
            <v>0</v>
          </cell>
          <cell r="J577" t="str">
            <v>-</v>
          </cell>
          <cell r="M577">
            <v>170600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Z577">
            <v>170600</v>
          </cell>
          <cell r="AA577">
            <v>0</v>
          </cell>
          <cell r="AB577">
            <v>0</v>
          </cell>
          <cell r="AC577">
            <v>0</v>
          </cell>
        </row>
        <row r="578">
          <cell r="A578">
            <v>574</v>
          </cell>
          <cell r="B578" t="str">
            <v>Florida Public Utilities Company</v>
          </cell>
          <cell r="C578">
            <v>20000000</v>
          </cell>
          <cell r="D578" t="str">
            <v>Tuscarora Gas Transmission Company</v>
          </cell>
          <cell r="E578">
            <v>0</v>
          </cell>
          <cell r="G578">
            <v>0</v>
          </cell>
          <cell r="H578">
            <v>0</v>
          </cell>
          <cell r="I578">
            <v>0</v>
          </cell>
          <cell r="J578" t="str">
            <v>-</v>
          </cell>
          <cell r="M578">
            <v>0</v>
          </cell>
          <cell r="N578">
            <v>59740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Z578">
            <v>0</v>
          </cell>
          <cell r="AA578">
            <v>59740</v>
          </cell>
          <cell r="AB578">
            <v>0</v>
          </cell>
          <cell r="AC578">
            <v>0</v>
          </cell>
        </row>
        <row r="579">
          <cell r="A579">
            <v>575</v>
          </cell>
          <cell r="B579" t="str">
            <v>Florida Public Utilities Company</v>
          </cell>
          <cell r="C579">
            <v>20000000</v>
          </cell>
          <cell r="D579" t="str">
            <v>Mitchell Energy &amp; Development Corp.</v>
          </cell>
          <cell r="E579">
            <v>0</v>
          </cell>
          <cell r="G579">
            <v>0</v>
          </cell>
          <cell r="H579">
            <v>0</v>
          </cell>
          <cell r="I579">
            <v>0</v>
          </cell>
          <cell r="J579" t="str">
            <v>-</v>
          </cell>
          <cell r="M579">
            <v>400000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Z579">
            <v>400000</v>
          </cell>
          <cell r="AA579">
            <v>0</v>
          </cell>
          <cell r="AB579">
            <v>0</v>
          </cell>
          <cell r="AC579">
            <v>0</v>
          </cell>
        </row>
        <row r="580">
          <cell r="A580">
            <v>576</v>
          </cell>
          <cell r="B580" t="str">
            <v>Florida Public Utilities Company</v>
          </cell>
          <cell r="C580">
            <v>20000000</v>
          </cell>
          <cell r="D580" t="str">
            <v>Stingray Pipeline Company</v>
          </cell>
          <cell r="E580">
            <v>0</v>
          </cell>
          <cell r="G580">
            <v>0</v>
          </cell>
          <cell r="H580">
            <v>0</v>
          </cell>
          <cell r="I580">
            <v>0</v>
          </cell>
          <cell r="J580" t="str">
            <v>-</v>
          </cell>
          <cell r="M580">
            <v>40000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Z580">
            <v>40000</v>
          </cell>
          <cell r="AA580">
            <v>0</v>
          </cell>
          <cell r="AB580">
            <v>0</v>
          </cell>
          <cell r="AC580">
            <v>0</v>
          </cell>
        </row>
        <row r="581">
          <cell r="A581">
            <v>577</v>
          </cell>
          <cell r="B581" t="str">
            <v>Florida Public Utilities Company</v>
          </cell>
          <cell r="C581">
            <v>20000000</v>
          </cell>
          <cell r="D581" t="str">
            <v>Burlington Electric Dept.</v>
          </cell>
          <cell r="E581">
            <v>0</v>
          </cell>
          <cell r="G581">
            <v>0</v>
          </cell>
          <cell r="H581">
            <v>0</v>
          </cell>
          <cell r="I581">
            <v>0</v>
          </cell>
          <cell r="J581" t="str">
            <v>-</v>
          </cell>
          <cell r="M581">
            <v>140600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Z581">
            <v>140600</v>
          </cell>
          <cell r="AA581">
            <v>0</v>
          </cell>
          <cell r="AB581">
            <v>0</v>
          </cell>
          <cell r="AC581">
            <v>0</v>
          </cell>
        </row>
        <row r="582">
          <cell r="A582">
            <v>578</v>
          </cell>
          <cell r="B582" t="str">
            <v>Florida Public Utilities Company</v>
          </cell>
          <cell r="C582">
            <v>20000000</v>
          </cell>
          <cell r="D582" t="str">
            <v>Arizona Electric Power Cooperative, Inc.</v>
          </cell>
          <cell r="E582">
            <v>3.2399999999999998E-3</v>
          </cell>
          <cell r="G582">
            <v>73000</v>
          </cell>
          <cell r="H582">
            <v>0</v>
          </cell>
          <cell r="I582">
            <v>73000</v>
          </cell>
          <cell r="J582">
            <v>0</v>
          </cell>
          <cell r="M582">
            <v>72911</v>
          </cell>
          <cell r="N582">
            <v>0</v>
          </cell>
          <cell r="O582">
            <v>0</v>
          </cell>
          <cell r="P582">
            <v>0</v>
          </cell>
          <cell r="Q582">
            <v>500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Z582">
            <v>72911</v>
          </cell>
          <cell r="AA582">
            <v>0</v>
          </cell>
          <cell r="AB582">
            <v>0</v>
          </cell>
          <cell r="AC582">
            <v>0</v>
          </cell>
        </row>
        <row r="583">
          <cell r="A583">
            <v>579</v>
          </cell>
          <cell r="B583" t="str">
            <v>Florida Public Utilities Company</v>
          </cell>
          <cell r="C583">
            <v>20000000</v>
          </cell>
          <cell r="D583" t="str">
            <v>Mescalero Fuel Storage L.L.C.</v>
          </cell>
          <cell r="E583">
            <v>5.0400000000000002E-3</v>
          </cell>
          <cell r="G583">
            <v>90000</v>
          </cell>
          <cell r="H583">
            <v>0</v>
          </cell>
          <cell r="I583">
            <v>90000</v>
          </cell>
          <cell r="J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</row>
        <row r="584">
          <cell r="A584">
            <v>580</v>
          </cell>
          <cell r="B584" t="str">
            <v>Florida Public Utilities Company</v>
          </cell>
          <cell r="C584">
            <v>20000000</v>
          </cell>
          <cell r="D584" t="str">
            <v>MidTex Gas Storage Company, L.L.P.</v>
          </cell>
          <cell r="E584">
            <v>0</v>
          </cell>
          <cell r="G584">
            <v>0</v>
          </cell>
          <cell r="H584">
            <v>0</v>
          </cell>
          <cell r="I584">
            <v>0</v>
          </cell>
          <cell r="J584" t="str">
            <v>-</v>
          </cell>
          <cell r="M584">
            <v>0</v>
          </cell>
          <cell r="N584">
            <v>110000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110000</v>
          </cell>
          <cell r="AB584">
            <v>0</v>
          </cell>
          <cell r="AC584">
            <v>0</v>
          </cell>
        </row>
        <row r="585">
          <cell r="A585">
            <v>581</v>
          </cell>
          <cell r="B585" t="str">
            <v>Florida Public Utilities Company</v>
          </cell>
          <cell r="C585">
            <v>20000000</v>
          </cell>
          <cell r="D585" t="str">
            <v>Western Gas Resources, Inc.</v>
          </cell>
          <cell r="E585">
            <v>0</v>
          </cell>
          <cell r="G585">
            <v>0</v>
          </cell>
          <cell r="H585">
            <v>0</v>
          </cell>
          <cell r="I585">
            <v>0</v>
          </cell>
          <cell r="J585" t="str">
            <v>-</v>
          </cell>
          <cell r="M585">
            <v>105000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Z585">
            <v>105000</v>
          </cell>
          <cell r="AA585">
            <v>0</v>
          </cell>
          <cell r="AB585">
            <v>0</v>
          </cell>
          <cell r="AC585">
            <v>0</v>
          </cell>
        </row>
        <row r="586">
          <cell r="A586">
            <v>582</v>
          </cell>
          <cell r="B586" t="str">
            <v>Florida Public Utilities Company</v>
          </cell>
          <cell r="C586">
            <v>20000000</v>
          </cell>
          <cell r="D586" t="str">
            <v>Tejas Power Corporation</v>
          </cell>
          <cell r="E586">
            <v>0</v>
          </cell>
          <cell r="G586">
            <v>0</v>
          </cell>
          <cell r="H586">
            <v>0</v>
          </cell>
          <cell r="I586">
            <v>0</v>
          </cell>
          <cell r="J586" t="str">
            <v>-</v>
          </cell>
          <cell r="M586">
            <v>190000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Z586">
            <v>190000</v>
          </cell>
          <cell r="AA586">
            <v>0</v>
          </cell>
          <cell r="AB586">
            <v>0</v>
          </cell>
          <cell r="AC586">
            <v>0</v>
          </cell>
        </row>
        <row r="587">
          <cell r="A587">
            <v>583</v>
          </cell>
          <cell r="B587" t="str">
            <v>Florida Public Utilities Company</v>
          </cell>
          <cell r="C587">
            <v>20000000</v>
          </cell>
          <cell r="D587" t="str">
            <v>Four Town Municipal Trust</v>
          </cell>
          <cell r="E587">
            <v>0</v>
          </cell>
          <cell r="G587">
            <v>0</v>
          </cell>
          <cell r="H587">
            <v>0</v>
          </cell>
          <cell r="I587">
            <v>0</v>
          </cell>
          <cell r="J587" t="str">
            <v>-</v>
          </cell>
          <cell r="M587">
            <v>35000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Z587">
            <v>35000</v>
          </cell>
          <cell r="AA587">
            <v>0</v>
          </cell>
          <cell r="AB587">
            <v>0</v>
          </cell>
          <cell r="AC587">
            <v>0</v>
          </cell>
        </row>
        <row r="588">
          <cell r="A588">
            <v>584</v>
          </cell>
          <cell r="B588" t="str">
            <v>Florida Public Utilities Company</v>
          </cell>
          <cell r="C588">
            <v>20000000</v>
          </cell>
          <cell r="D588" t="str">
            <v>Peabody Municipal Light Plant</v>
          </cell>
          <cell r="E588">
            <v>0</v>
          </cell>
          <cell r="G588">
            <v>0</v>
          </cell>
          <cell r="H588">
            <v>0</v>
          </cell>
          <cell r="I588">
            <v>0</v>
          </cell>
          <cell r="J588" t="str">
            <v>-</v>
          </cell>
          <cell r="M588">
            <v>130400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Z588">
            <v>130400</v>
          </cell>
          <cell r="AA588">
            <v>0</v>
          </cell>
          <cell r="AB588">
            <v>0</v>
          </cell>
          <cell r="AC58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-BW"/>
      <sheetName val="DETAIL-PWC"/>
      <sheetName val="CASH FLOW-PWC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SHEET"/>
      <sheetName val="INCSTMT"/>
      <sheetName val="2000"/>
      <sheetName val="2001"/>
      <sheetName val="2002"/>
      <sheetName val="CASH2000"/>
      <sheetName val="CASH2001"/>
      <sheetName val="CASH2002"/>
    </sheetNames>
    <sheetDataSet>
      <sheetData sheetId="0" refreshError="1"/>
      <sheetData sheetId="1">
        <row r="1">
          <cell r="A1" t="str">
            <v>AEGIS</v>
          </cell>
        </row>
        <row r="2">
          <cell r="A2" t="str">
            <v>INCOME STATEMENTS</v>
          </cell>
        </row>
        <row r="3">
          <cell r="A3" t="str">
            <v>FOR THE YEARS ENDED DECEMBER 31,</v>
          </cell>
        </row>
        <row r="8">
          <cell r="A8" t="str">
            <v>Gross Premiums Written</v>
          </cell>
        </row>
        <row r="9">
          <cell r="A9" t="str">
            <v>Reinsurance Premium Ceded</v>
          </cell>
        </row>
        <row r="10">
          <cell r="A10" t="str">
            <v>Net Premiums Written</v>
          </cell>
        </row>
        <row r="11">
          <cell r="A11" t="str">
            <v xml:space="preserve">  Decrease (Increase) In Unearned Premium</v>
          </cell>
        </row>
        <row r="12">
          <cell r="A12" t="str">
            <v xml:space="preserve">  (Decrease) Increase In Prepaid Reinsurance</v>
          </cell>
        </row>
        <row r="13">
          <cell r="A13" t="str">
            <v>Decrease (Increase) In Unearned</v>
          </cell>
        </row>
        <row r="14">
          <cell r="A14" t="str">
            <v>Net Premiums Earned</v>
          </cell>
        </row>
        <row r="16">
          <cell r="A16" t="str">
            <v xml:space="preserve">Gross Incurred </v>
          </cell>
        </row>
        <row r="17">
          <cell r="A17" t="str">
            <v xml:space="preserve">Reinsurers Share </v>
          </cell>
        </row>
        <row r="18">
          <cell r="A18" t="str">
            <v>Incurred Losses - Net</v>
          </cell>
        </row>
        <row r="20">
          <cell r="A20" t="str">
            <v>Commission Expense</v>
          </cell>
        </row>
        <row r="21">
          <cell r="A21" t="str">
            <v>Other Underwriting Expenses</v>
          </cell>
        </row>
        <row r="22">
          <cell r="A22" t="str">
            <v>Underwriting Results</v>
          </cell>
        </row>
        <row r="24">
          <cell r="A24" t="str">
            <v>Interest &amp; Dividends</v>
          </cell>
        </row>
        <row r="25">
          <cell r="A25" t="str">
            <v xml:space="preserve">Investment Expenses </v>
          </cell>
        </row>
        <row r="26">
          <cell r="A26" t="str">
            <v>Interest &amp; Dividends - Net</v>
          </cell>
        </row>
        <row r="28">
          <cell r="A28" t="str">
            <v>Operating Profit/(Loss)</v>
          </cell>
        </row>
        <row r="29">
          <cell r="A29" t="str">
            <v>Capital Gains/(Losses)</v>
          </cell>
        </row>
        <row r="30">
          <cell r="A30" t="str">
            <v>Income/(Loss) Before Taxes</v>
          </cell>
        </row>
        <row r="31">
          <cell r="A31" t="str">
            <v>Income Tax Provision</v>
          </cell>
        </row>
        <row r="32">
          <cell r="A32" t="str">
            <v>Net Income</v>
          </cell>
        </row>
        <row r="34">
          <cell r="A34" t="str">
            <v>Loss &amp; Loss Expense Ratio</v>
          </cell>
        </row>
        <row r="35">
          <cell r="A35" t="str">
            <v>Underwriting Expense Ratio</v>
          </cell>
        </row>
        <row r="36">
          <cell r="A36" t="str">
            <v>Combined Ratio</v>
          </cell>
        </row>
        <row r="37">
          <cell r="A37" t="str">
            <v>Operating Ratio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kx8QpdK2OrZDmYOtSEw664l"/>
      <sheetName val="PI summary - Comb £"/>
      <sheetName val="PI summary - Comb $"/>
      <sheetName val="PI Summary by underwriter"/>
      <sheetName val="Currency split"/>
      <sheetName val="PI receipt flow £"/>
      <sheetName val="PI receipt flow U$"/>
      <sheetName val="PI receipt flow C$"/>
      <sheetName val="Geographical spl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topLeftCell="E1" zoomScaleNormal="100" workbookViewId="0">
      <selection activeCell="J17" sqref="J17"/>
    </sheetView>
  </sheetViews>
  <sheetFormatPr defaultRowHeight="13.2" x14ac:dyDescent="0.25"/>
  <cols>
    <col min="1" max="1" width="65.5546875" customWidth="1"/>
    <col min="2" max="2" width="3.33203125" customWidth="1"/>
    <col min="3" max="3" width="14.88671875" customWidth="1"/>
    <col min="4" max="5" width="15.88671875" customWidth="1"/>
    <col min="6" max="6" width="2.33203125" customWidth="1"/>
    <col min="7" max="8" width="15.88671875" customWidth="1"/>
    <col min="9" max="9" width="2.44140625" customWidth="1"/>
    <col min="10" max="11" width="15.88671875" customWidth="1"/>
  </cols>
  <sheetData>
    <row r="1" spans="1:11" x14ac:dyDescent="0.25">
      <c r="A1" s="7" t="s">
        <v>4</v>
      </c>
      <c r="B1" s="7"/>
      <c r="C1" s="7"/>
      <c r="D1" s="7"/>
      <c r="E1" s="7"/>
      <c r="F1" s="7"/>
      <c r="G1" s="7"/>
      <c r="H1" s="7"/>
      <c r="J1" s="7"/>
      <c r="K1" s="7"/>
    </row>
    <row r="2" spans="1:11" x14ac:dyDescent="0.25">
      <c r="A2" s="7" t="s">
        <v>5</v>
      </c>
      <c r="B2" s="7"/>
      <c r="C2" s="7"/>
      <c r="D2" s="7"/>
      <c r="E2" s="7"/>
      <c r="F2" s="7"/>
      <c r="G2" s="7"/>
      <c r="H2" s="7"/>
      <c r="J2" s="7"/>
      <c r="K2" s="7"/>
    </row>
    <row r="3" spans="1:11" x14ac:dyDescent="0.25">
      <c r="A3" s="7" t="s">
        <v>23</v>
      </c>
      <c r="B3" s="7"/>
      <c r="C3" s="7"/>
      <c r="D3" s="7"/>
      <c r="E3" s="7"/>
      <c r="F3" s="7"/>
      <c r="G3" s="7"/>
      <c r="H3" s="7"/>
      <c r="J3" s="7"/>
      <c r="K3" s="7"/>
    </row>
    <row r="4" spans="1:11" x14ac:dyDescent="0.25">
      <c r="A4" s="7"/>
      <c r="B4" s="7"/>
      <c r="C4" s="7"/>
      <c r="D4" s="7"/>
      <c r="E4" s="7"/>
      <c r="G4" s="7"/>
      <c r="J4" s="7"/>
    </row>
    <row r="5" spans="1:11" x14ac:dyDescent="0.25">
      <c r="A5" s="7"/>
      <c r="B5" s="7"/>
      <c r="C5" s="13" t="s">
        <v>7</v>
      </c>
      <c r="D5" s="13"/>
      <c r="E5" s="5" t="s">
        <v>15</v>
      </c>
      <c r="G5" s="13" t="s">
        <v>8</v>
      </c>
      <c r="H5" s="13"/>
      <c r="J5" s="13" t="s">
        <v>20</v>
      </c>
      <c r="K5" s="13"/>
    </row>
    <row r="6" spans="1:11" x14ac:dyDescent="0.25">
      <c r="C6" s="5" t="s">
        <v>9</v>
      </c>
      <c r="D6" s="5" t="s">
        <v>10</v>
      </c>
      <c r="E6" s="5" t="s">
        <v>16</v>
      </c>
      <c r="F6" s="4"/>
      <c r="G6" s="5" t="s">
        <v>11</v>
      </c>
      <c r="H6" s="5" t="s">
        <v>12</v>
      </c>
      <c r="J6" s="5" t="s">
        <v>21</v>
      </c>
      <c r="K6" s="5" t="s">
        <v>22</v>
      </c>
    </row>
    <row r="7" spans="1:11" x14ac:dyDescent="0.25">
      <c r="A7" t="s">
        <v>13</v>
      </c>
      <c r="C7" s="1">
        <f>17500000-1750000</f>
        <v>15750000</v>
      </c>
      <c r="D7" s="1">
        <f>+C11</f>
        <v>16045312.5</v>
      </c>
      <c r="E7" s="1">
        <v>15750000</v>
      </c>
      <c r="G7" s="1">
        <f>E11</f>
        <v>16430728.125</v>
      </c>
      <c r="H7" s="1">
        <f>+G11</f>
        <v>16800419.5078125</v>
      </c>
      <c r="J7" s="1">
        <f>H11</f>
        <v>17178428.94673828</v>
      </c>
      <c r="K7" s="1">
        <f>+J11</f>
        <v>17564943.598039892</v>
      </c>
    </row>
    <row r="8" spans="1:11" x14ac:dyDescent="0.25">
      <c r="A8" t="s">
        <v>0</v>
      </c>
      <c r="C8" s="1">
        <v>0</v>
      </c>
      <c r="D8" s="1">
        <v>0</v>
      </c>
      <c r="E8" s="10">
        <v>0</v>
      </c>
      <c r="G8" s="1">
        <v>0</v>
      </c>
      <c r="H8" s="1">
        <v>0</v>
      </c>
      <c r="J8" s="1">
        <v>0</v>
      </c>
      <c r="K8" s="1">
        <v>0</v>
      </c>
    </row>
    <row r="9" spans="1:11" x14ac:dyDescent="0.25">
      <c r="A9" t="s">
        <v>1</v>
      </c>
      <c r="C9" s="1">
        <v>0</v>
      </c>
      <c r="D9" s="1">
        <v>0</v>
      </c>
      <c r="E9" s="1">
        <v>0</v>
      </c>
      <c r="G9" s="1">
        <v>0</v>
      </c>
      <c r="H9" s="1">
        <v>0</v>
      </c>
      <c r="J9" s="1">
        <v>0</v>
      </c>
      <c r="K9" s="1">
        <v>0</v>
      </c>
    </row>
    <row r="10" spans="1:11" x14ac:dyDescent="0.25">
      <c r="A10" t="s">
        <v>6</v>
      </c>
      <c r="C10" s="1">
        <f>+C7*C15/6*5</f>
        <v>295312.5</v>
      </c>
      <c r="D10" s="1">
        <f>+D7*D16</f>
        <v>634592.109375</v>
      </c>
      <c r="E10" s="10">
        <f>E7*E16/12*11</f>
        <v>680728.125</v>
      </c>
      <c r="G10" s="1">
        <f>+G7*G15</f>
        <v>369691.3828125</v>
      </c>
      <c r="H10" s="1">
        <f>+H7*H15</f>
        <v>378009.43892578123</v>
      </c>
      <c r="J10" s="1">
        <f>+J7*J15</f>
        <v>386514.65130161127</v>
      </c>
      <c r="K10" s="1">
        <f>+K7*K15</f>
        <v>0</v>
      </c>
    </row>
    <row r="11" spans="1:11" x14ac:dyDescent="0.25">
      <c r="A11" s="2" t="s">
        <v>2</v>
      </c>
      <c r="C11" s="6">
        <f>SUM(C7:C10)</f>
        <v>16045312.5</v>
      </c>
      <c r="D11" s="6">
        <f>+D10+D7</f>
        <v>16679904.609375</v>
      </c>
      <c r="E11" s="6">
        <f>+E10+E7</f>
        <v>16430728.125</v>
      </c>
      <c r="G11" s="6">
        <f>SUM(G7:G10)</f>
        <v>16800419.5078125</v>
      </c>
      <c r="H11" s="6">
        <f>SUM(H7:H10)</f>
        <v>17178428.94673828</v>
      </c>
      <c r="J11" s="6">
        <f>SUM(J7:J10)</f>
        <v>17564943.598039892</v>
      </c>
      <c r="K11" s="6">
        <f>SUM(K7:K10)</f>
        <v>17564943.598039892</v>
      </c>
    </row>
    <row r="12" spans="1:11" x14ac:dyDescent="0.25">
      <c r="C12" s="1"/>
      <c r="D12" s="1"/>
      <c r="E12" s="1"/>
      <c r="G12" s="1"/>
      <c r="H12" s="1"/>
      <c r="J12" s="1"/>
      <c r="K12" s="1"/>
    </row>
    <row r="13" spans="1:11" x14ac:dyDescent="0.25">
      <c r="C13" s="1"/>
      <c r="D13" s="9"/>
      <c r="E13" s="9"/>
      <c r="G13" s="1"/>
      <c r="H13" s="1"/>
      <c r="J13" s="1"/>
      <c r="K13" s="1"/>
    </row>
    <row r="14" spans="1:11" x14ac:dyDescent="0.25">
      <c r="A14" t="s">
        <v>3</v>
      </c>
    </row>
    <row r="15" spans="1:11" x14ac:dyDescent="0.25">
      <c r="A15" t="s">
        <v>17</v>
      </c>
      <c r="C15" s="3">
        <v>2.2499999999999999E-2</v>
      </c>
      <c r="D15" s="3">
        <v>2.2499999999999999E-2</v>
      </c>
      <c r="E15" s="3">
        <v>4.4999999999999998E-2</v>
      </c>
      <c r="G15" s="3">
        <v>2.2499999999999999E-2</v>
      </c>
      <c r="H15" s="3">
        <v>2.2499999999999999E-2</v>
      </c>
      <c r="J15" s="3">
        <v>2.2499999999999999E-2</v>
      </c>
      <c r="K15" s="3"/>
    </row>
    <row r="16" spans="1:11" x14ac:dyDescent="0.25">
      <c r="A16" t="s">
        <v>18</v>
      </c>
      <c r="C16" s="3">
        <f>1.59%/2</f>
        <v>7.9500000000000005E-3</v>
      </c>
      <c r="D16" s="3">
        <f>7.91%/2</f>
        <v>3.9550000000000002E-2</v>
      </c>
      <c r="E16" s="3">
        <f>9.43%/2</f>
        <v>4.7149999999999997E-2</v>
      </c>
      <c r="G16" s="9">
        <f>2.56%/2</f>
        <v>1.2800000000000001E-2</v>
      </c>
      <c r="H16" s="3">
        <f>-0.15%/2</f>
        <v>-7.5000000000000002E-4</v>
      </c>
      <c r="J16" s="12">
        <f>-0.62%/2</f>
        <v>-3.0999999999999999E-3</v>
      </c>
      <c r="K16" s="11"/>
    </row>
    <row r="17" spans="1:10" x14ac:dyDescent="0.25">
      <c r="C17" s="3"/>
      <c r="D17" s="3"/>
      <c r="E17" s="3"/>
      <c r="G17" s="3"/>
      <c r="J17" s="3"/>
    </row>
    <row r="18" spans="1:10" x14ac:dyDescent="0.25">
      <c r="A18" t="s">
        <v>14</v>
      </c>
      <c r="C18" s="3"/>
      <c r="D18" s="3"/>
      <c r="E18" s="3"/>
      <c r="G18" s="8"/>
      <c r="J18" s="8"/>
    </row>
    <row r="19" spans="1:10" x14ac:dyDescent="0.25">
      <c r="A19" t="s">
        <v>19</v>
      </c>
      <c r="B19" s="7"/>
      <c r="C19" s="7"/>
      <c r="D19" s="7"/>
      <c r="E19" s="7"/>
      <c r="G19" s="7"/>
      <c r="J19" s="7"/>
    </row>
    <row r="20" spans="1:10" x14ac:dyDescent="0.25">
      <c r="C20" s="3"/>
      <c r="D20" s="3"/>
      <c r="E20" s="3"/>
      <c r="G20" s="3"/>
      <c r="J20" s="3"/>
    </row>
  </sheetData>
  <mergeCells count="3">
    <mergeCell ref="J5:K5"/>
    <mergeCell ref="G5:H5"/>
    <mergeCell ref="C5:D5"/>
  </mergeCells>
  <phoneticPr fontId="0" type="noConversion"/>
  <pageMargins left="0.75" right="0.75" top="1" bottom="1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ENRON (MARCH AND SEPT)</vt:lpstr>
    </vt:vector>
  </TitlesOfParts>
  <Company>AEGIS Insurance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dubova</dc:creator>
  <cp:lastModifiedBy>Havlíček Jan</cp:lastModifiedBy>
  <cp:lastPrinted>2001-10-04T20:47:39Z</cp:lastPrinted>
  <dcterms:created xsi:type="dcterms:W3CDTF">2000-03-13T21:31:30Z</dcterms:created>
  <dcterms:modified xsi:type="dcterms:W3CDTF">2023-09-13T22:45:40Z</dcterms:modified>
</cp:coreProperties>
</file>