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/>
  </bookViews>
  <sheets>
    <sheet name="750 Fac. Summary Highlights" sheetId="17" r:id="rId1"/>
    <sheet name=" Station #1.5 Discharge" sheetId="15" r:id="rId2"/>
  </sheets>
  <calcPr calcId="92512"/>
</workbook>
</file>

<file path=xl/calcChain.xml><?xml version="1.0" encoding="utf-8"?>
<calcChain xmlns="http://schemas.openxmlformats.org/spreadsheetml/2006/main">
  <c r="L13" i="15" l="1"/>
  <c r="R13" i="15"/>
  <c r="G22" i="15"/>
  <c r="L22" i="15"/>
  <c r="R22" i="15"/>
  <c r="G24" i="15"/>
  <c r="L24" i="15"/>
  <c r="R24" i="15"/>
  <c r="G25" i="15"/>
  <c r="L25" i="15"/>
  <c r="R25" i="15"/>
  <c r="G26" i="15"/>
  <c r="L26" i="15"/>
  <c r="R26" i="15"/>
  <c r="G27" i="15"/>
  <c r="L27" i="15"/>
  <c r="R27" i="15"/>
  <c r="G28" i="15"/>
  <c r="L28" i="15"/>
  <c r="R28" i="15"/>
  <c r="G31" i="15"/>
  <c r="L31" i="15"/>
  <c r="R31" i="15"/>
  <c r="L33" i="15"/>
  <c r="R33" i="15"/>
  <c r="L34" i="15"/>
  <c r="R34" i="15"/>
  <c r="G36" i="15"/>
  <c r="L36" i="15"/>
  <c r="R36" i="15"/>
  <c r="L38" i="15"/>
  <c r="R38" i="15"/>
  <c r="L39" i="15"/>
</calcChain>
</file>

<file path=xl/sharedStrings.xml><?xml version="1.0" encoding="utf-8"?>
<sst xmlns="http://schemas.openxmlformats.org/spreadsheetml/2006/main" count="101" uniqueCount="75">
  <si>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</si>
  <si>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</si>
  <si>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</si>
  <si>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</si>
  <si>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</si>
  <si>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</si>
  <si>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</si>
  <si>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</si>
  <si>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</si>
  <si>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</si>
  <si>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</si>
  <si>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</si>
  <si>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</si>
  <si>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</si>
  <si>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</si>
  <si>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</si>
  <si>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</si>
  <si>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</si>
  <si>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</si>
  <si>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</si>
  <si>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</si>
  <si>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</si>
  <si>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</si>
  <si>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</si>
  <si>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</si>
  <si>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</si>
  <si>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</si>
  <si>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</si>
  <si>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</si>
  <si>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</si>
  <si>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</si>
  <si>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</si>
  <si>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</si>
  <si>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</si>
  <si>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</si>
  <si>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</si>
  <si>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</si>
  <si>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</si>
  <si>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</si>
  <si>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</si>
  <si>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</si>
  <si>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Station #4 Hp changeout is included in the Sun Devil project.</t>
  </si>
  <si>
    <t>CS4               (25,000 Hp)</t>
  </si>
  <si>
    <t>36" SAN JUAN/MAINLINE LOOP, AND HP</t>
  </si>
  <si>
    <t>750 MMCF/D EXPANSION (1990 MMCF/D TOTAL)</t>
  </si>
  <si>
    <t>Revision #12 Dated 01-28-02</t>
  </si>
  <si>
    <t>CASE XIB.</t>
  </si>
  <si>
    <t>3.</t>
  </si>
  <si>
    <t>Facility Summary Highlights</t>
  </si>
  <si>
    <t>Install a 7000 Hp unit at Bloomfield.</t>
  </si>
  <si>
    <t>Modify Bloomfield unit 1 &amp; 2 compressors, yard piping, &amp; Hub piping.</t>
  </si>
  <si>
    <t>4.</t>
  </si>
  <si>
    <t>5.</t>
  </si>
  <si>
    <t>Install 96.83 miles of 36" loop from Bloomfield to Gallup.</t>
  </si>
  <si>
    <t>SAN JUAN LATERAL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</si>
  <si>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</si>
  <si>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</si>
  <si>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</si>
  <si>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</si>
  <si>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</si>
  <si>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</si>
  <si>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</si>
  <si>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</si>
  <si>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</si>
  <si>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</si>
  <si>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</si>
  <si>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</si>
  <si>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</si>
  <si>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</si>
  <si>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Modify existing Bisti compressor.</t>
  </si>
  <si>
    <t>Replace existing Gallup compressor.</t>
  </si>
  <si>
    <t>Install 168.8 miles of 36" from the mainline to a point south of Phoenix (Panda lateral).</t>
  </si>
  <si>
    <t>Install 9500 Hp at a Standing Rock</t>
  </si>
  <si>
    <t>13.</t>
  </si>
  <si>
    <t>Standing Rock Hp  (9500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</si>
</sst>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0" fontId="0" fillId="0" borderId="0" xfId="2" applyNumberFormat="1" applyFont="1"/>
    <xf numFmtId="0" fontId="0" fillId="0" borderId="0" xfId="0" quotePrefix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tabSelected="1" workbookViewId="0">
      <selection activeCell="D20" sqref="D20"/>
    </sheetView>
  </sheetViews>
  <sheetFormatPr defaultRowHeight="13.2" x14ac:dyDescent="0.25"/>
  <cols>
    <col min="1" max="2" width="3.6640625" customWidth="1"/>
    <col min="3" max="3" width="0.88671875" customWidth="1"/>
    <col min="4" max="4" width="7.6640625" customWidth="1"/>
    <col min="5" max="5" width="2.6640625" customWidth="1"/>
    <col min="6" max="6" width="7.6640625" customWidth="1"/>
    <col min="7" max="7" width="6.6640625" customWidth="1"/>
    <col min="8" max="8" width="7.6640625" customWidth="1"/>
    <col min="9" max="9" width="1.6640625" customWidth="1"/>
    <col min="10" max="10" width="2.6640625" style="1" customWidth="1"/>
    <col min="11" max="11" width="0.88671875" style="1" customWidth="1"/>
    <col min="12" max="12" width="1.6640625" customWidth="1"/>
    <col min="13" max="13" width="13.6640625" customWidth="1"/>
    <col min="14" max="14" width="0.88671875" customWidth="1"/>
    <col min="15" max="15" width="8.6640625" customWidth="1"/>
    <col min="16" max="16" width="0.88671875" customWidth="1"/>
    <col min="17" max="17" width="8.6640625" customWidth="1"/>
    <col min="18" max="18" width="0.88671875" customWidth="1"/>
    <col min="19" max="19" width="13.6640625" customWidth="1"/>
    <col min="20" max="20" width="1.6640625" customWidth="1"/>
    <col min="21" max="21" width="9.109375" style="1" customWidth="1"/>
    <col min="22" max="22" width="1.6640625" customWidth="1"/>
    <col min="23" max="23" width="13.6640625" customWidth="1"/>
  </cols>
  <sheetData>
    <row r="2" spans="2:21" ht="21" x14ac:dyDescent="0.4">
      <c r="I2" s="2" t="s">
        <v>0</v>
      </c>
    </row>
    <row r="3" spans="2:21" ht="17.399999999999999" x14ac:dyDescent="0.3">
      <c r="I3" s="22" t="s">
        <v>1</v>
      </c>
    </row>
    <row r="4" spans="2:21" ht="17.399999999999999" x14ac:dyDescent="0.3">
      <c r="I4" s="22" t="s">
        <v>48</v>
      </c>
    </row>
    <row r="5" spans="2:21" ht="17.399999999999999" x14ac:dyDescent="0.3">
      <c r="I5" s="22" t="s">
        <v>45</v>
      </c>
    </row>
    <row r="8" spans="2:21" x14ac:dyDescent="0.25">
      <c r="D8" s="3" t="s">
        <v>46</v>
      </c>
      <c r="E8" s="4"/>
      <c r="F8" s="19" t="s">
        <v>43</v>
      </c>
      <c r="G8" s="19"/>
      <c r="U8"/>
    </row>
    <row r="9" spans="2:21" x14ac:dyDescent="0.25">
      <c r="F9" s="19" t="s">
        <v>44</v>
      </c>
      <c r="G9" s="3"/>
      <c r="U9"/>
    </row>
    <row r="10" spans="2:21" x14ac:dyDescent="0.25">
      <c r="F10" s="19"/>
      <c r="G10" s="3"/>
      <c r="U10"/>
    </row>
    <row r="11" spans="2:21" x14ac:dyDescent="0.25">
      <c r="F11" s="19"/>
      <c r="G11" s="3"/>
      <c r="U11"/>
    </row>
    <row r="12" spans="2:21" x14ac:dyDescent="0.25">
      <c r="B12" s="4" t="s">
        <v>54</v>
      </c>
      <c r="C12" s="4"/>
      <c r="F12" s="19"/>
      <c r="G12" s="3"/>
      <c r="U12"/>
    </row>
    <row r="13" spans="2:21" x14ac:dyDescent="0.25">
      <c r="B13" s="4"/>
      <c r="C13" s="4"/>
      <c r="F13" s="19"/>
      <c r="G13" s="3"/>
      <c r="U13"/>
    </row>
    <row r="14" spans="2:21" x14ac:dyDescent="0.25">
      <c r="B14" s="34" t="s">
        <v>28</v>
      </c>
      <c r="C14" s="24"/>
      <c r="D14" t="s">
        <v>53</v>
      </c>
    </row>
    <row r="15" spans="2:21" x14ac:dyDescent="0.25">
      <c r="B15" s="34" t="s">
        <v>29</v>
      </c>
      <c r="C15" s="24"/>
      <c r="D15" t="s">
        <v>49</v>
      </c>
    </row>
    <row r="16" spans="2:21" x14ac:dyDescent="0.25">
      <c r="B16" s="34" t="s">
        <v>47</v>
      </c>
      <c r="C16" s="24"/>
      <c r="D16" t="s">
        <v>50</v>
      </c>
    </row>
    <row r="17" spans="2:4" x14ac:dyDescent="0.25">
      <c r="B17" s="34" t="s">
        <v>51</v>
      </c>
      <c r="C17" s="24"/>
      <c r="D17" t="s">
        <v>69</v>
      </c>
    </row>
    <row r="18" spans="2:4" x14ac:dyDescent="0.25">
      <c r="B18" s="34" t="s">
        <v>52</v>
      </c>
      <c r="C18" s="24"/>
      <c r="D18" t="s">
        <v>72</v>
      </c>
    </row>
    <row r="19" spans="2:4" x14ac:dyDescent="0.25">
      <c r="B19" s="34" t="s">
        <v>56</v>
      </c>
      <c r="C19" s="24"/>
      <c r="D19" t="s">
        <v>70</v>
      </c>
    </row>
    <row r="22" spans="2:4" x14ac:dyDescent="0.25">
      <c r="B22" s="4" t="s">
        <v>55</v>
      </c>
      <c r="C22" s="4"/>
    </row>
    <row r="24" spans="2:4" x14ac:dyDescent="0.25">
      <c r="B24" s="34" t="s">
        <v>58</v>
      </c>
      <c r="C24" s="24"/>
      <c r="D24" t="s">
        <v>57</v>
      </c>
    </row>
    <row r="25" spans="2:4" x14ac:dyDescent="0.25">
      <c r="B25" s="34" t="s">
        <v>60</v>
      </c>
      <c r="C25" s="24"/>
      <c r="D25" t="s">
        <v>59</v>
      </c>
    </row>
    <row r="26" spans="2:4" x14ac:dyDescent="0.25">
      <c r="B26" s="34" t="s">
        <v>62</v>
      </c>
      <c r="C26" s="24"/>
      <c r="D26" t="s">
        <v>61</v>
      </c>
    </row>
    <row r="27" spans="2:4" x14ac:dyDescent="0.25">
      <c r="B27" s="34" t="s">
        <v>64</v>
      </c>
      <c r="C27" s="24"/>
      <c r="D27" t="s">
        <v>63</v>
      </c>
    </row>
    <row r="28" spans="2:4" x14ac:dyDescent="0.25">
      <c r="B28" s="34" t="s">
        <v>66</v>
      </c>
      <c r="C28" s="24"/>
      <c r="D28" t="s">
        <v>65</v>
      </c>
    </row>
    <row r="29" spans="2:4" x14ac:dyDescent="0.25">
      <c r="B29" s="34" t="s">
        <v>68</v>
      </c>
      <c r="D29" t="s">
        <v>67</v>
      </c>
    </row>
    <row r="30" spans="2:4" x14ac:dyDescent="0.25">
      <c r="B30" s="34" t="s">
        <v>73</v>
      </c>
      <c r="D30" t="s">
        <v>71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7"/>
  <sheetViews>
    <sheetView topLeftCell="A16" workbookViewId="0">
      <selection activeCell="L37" sqref="L37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2" t="s">
        <v>1</v>
      </c>
    </row>
    <row r="4" spans="3:20" ht="17.399999999999999" x14ac:dyDescent="0.3">
      <c r="H4" s="22" t="s">
        <v>2</v>
      </c>
    </row>
    <row r="5" spans="3:20" ht="17.399999999999999" x14ac:dyDescent="0.3">
      <c r="H5" s="22" t="s">
        <v>45</v>
      </c>
    </row>
    <row r="8" spans="3:20" x14ac:dyDescent="0.25">
      <c r="C8" s="3" t="s">
        <v>46</v>
      </c>
      <c r="D8" s="4"/>
      <c r="E8" s="19" t="s">
        <v>43</v>
      </c>
      <c r="F8" s="19"/>
      <c r="T8"/>
    </row>
    <row r="9" spans="3:20" x14ac:dyDescent="0.25">
      <c r="E9" s="19" t="s">
        <v>44</v>
      </c>
      <c r="F9" s="3"/>
      <c r="T9"/>
    </row>
    <row r="10" spans="3:20" x14ac:dyDescent="0.25">
      <c r="E10" s="19"/>
      <c r="F10" s="3"/>
      <c r="T10"/>
    </row>
    <row r="11" spans="3:20" x14ac:dyDescent="0.25">
      <c r="N11" s="3" t="s">
        <v>31</v>
      </c>
      <c r="P11" s="3" t="s">
        <v>32</v>
      </c>
      <c r="R11" s="3" t="s">
        <v>35</v>
      </c>
      <c r="T11"/>
    </row>
    <row r="12" spans="3:20" x14ac:dyDescent="0.25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5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5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5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E16" s="9" t="s">
        <v>36</v>
      </c>
      <c r="L16" s="8">
        <v>3000000</v>
      </c>
      <c r="T16"/>
    </row>
    <row r="17" spans="3:22" x14ac:dyDescent="0.25">
      <c r="E17" t="s">
        <v>11</v>
      </c>
      <c r="L17" s="8">
        <v>2000000</v>
      </c>
      <c r="T17"/>
    </row>
    <row r="18" spans="3:22" x14ac:dyDescent="0.25">
      <c r="E18" t="s">
        <v>18</v>
      </c>
      <c r="L18" s="8">
        <v>2600000</v>
      </c>
      <c r="T18"/>
    </row>
    <row r="19" spans="3:22" x14ac:dyDescent="0.25">
      <c r="E19" s="9" t="s">
        <v>74</v>
      </c>
      <c r="L19" s="8">
        <v>25000000</v>
      </c>
      <c r="T19"/>
    </row>
    <row r="20" spans="3:22" ht="12.75" customHeight="1" x14ac:dyDescent="0.25">
      <c r="E20" t="s">
        <v>12</v>
      </c>
      <c r="L20" s="10">
        <v>6000000</v>
      </c>
      <c r="T20"/>
    </row>
    <row r="21" spans="3:22" ht="12.75" customHeight="1" x14ac:dyDescent="0.25">
      <c r="F21" s="26"/>
      <c r="T21"/>
    </row>
    <row r="22" spans="3:22" x14ac:dyDescent="0.25">
      <c r="F22" s="17" t="s">
        <v>24</v>
      </c>
      <c r="G22" s="18">
        <f>SUM(G13:G21)</f>
        <v>96.83</v>
      </c>
      <c r="H22" s="4"/>
      <c r="I22" s="3"/>
      <c r="J22" s="3"/>
      <c r="K22" s="4"/>
      <c r="L22" s="16">
        <f>SUM(L13:L20)</f>
        <v>175574947.81999999</v>
      </c>
      <c r="M22" s="4"/>
      <c r="N22" s="3">
        <v>780</v>
      </c>
      <c r="O22" s="3"/>
      <c r="P22" s="3">
        <v>1630</v>
      </c>
      <c r="R22" s="28">
        <f>SUM(R13:R21)</f>
        <v>46444703.159999996</v>
      </c>
      <c r="T22"/>
    </row>
    <row r="23" spans="3:22" ht="12.75" customHeight="1" x14ac:dyDescent="0.25">
      <c r="F23" s="11"/>
      <c r="G23" s="12"/>
      <c r="L23" s="10"/>
      <c r="Q23" s="11"/>
      <c r="R23" s="12"/>
      <c r="V23" s="10"/>
    </row>
    <row r="24" spans="3:22" x14ac:dyDescent="0.25">
      <c r="C24" s="1" t="s">
        <v>9</v>
      </c>
      <c r="D24" s="13" t="s">
        <v>13</v>
      </c>
      <c r="E24" s="1" t="s">
        <v>14</v>
      </c>
      <c r="G24" s="14">
        <f>0.8+12.8+2.9+7.136+3.364+1.23+15.67</f>
        <v>43.9</v>
      </c>
      <c r="I24" s="13">
        <v>36</v>
      </c>
      <c r="J24" s="5" t="s">
        <v>19</v>
      </c>
      <c r="L24" s="8">
        <f>G24*1089736</f>
        <v>47839410.399999999</v>
      </c>
      <c r="Q24" s="11"/>
      <c r="R24" s="30">
        <f>G24*356909</f>
        <v>15668305.1</v>
      </c>
      <c r="V24" s="10"/>
    </row>
    <row r="25" spans="3:22" x14ac:dyDescent="0.25">
      <c r="C25" s="1" t="s">
        <v>14</v>
      </c>
      <c r="D25" s="13" t="s">
        <v>13</v>
      </c>
      <c r="E25" s="1" t="s">
        <v>15</v>
      </c>
      <c r="G25" s="14">
        <f>10+3.9+15.4+11.9+1.8+12.1+16.1+14.3</f>
        <v>85.5</v>
      </c>
      <c r="I25" s="13">
        <v>36</v>
      </c>
      <c r="J25" s="5" t="s">
        <v>19</v>
      </c>
      <c r="L25" s="8">
        <f>G25*1089736</f>
        <v>93172428</v>
      </c>
      <c r="Q25" s="11"/>
      <c r="R25" s="30">
        <f>G25*356909</f>
        <v>30515719.5</v>
      </c>
      <c r="V25" s="10"/>
    </row>
    <row r="26" spans="3:22" x14ac:dyDescent="0.25">
      <c r="C26" s="1" t="s">
        <v>15</v>
      </c>
      <c r="D26" s="13" t="s">
        <v>13</v>
      </c>
      <c r="E26" s="1" t="s">
        <v>16</v>
      </c>
      <c r="G26" s="14">
        <f>12.31+13.8+5.1+7.9+1+10.666+8.334</f>
        <v>59.11</v>
      </c>
      <c r="I26" s="13">
        <v>36</v>
      </c>
      <c r="J26" s="5" t="s">
        <v>19</v>
      </c>
      <c r="L26" s="8">
        <f>G26*1089736</f>
        <v>64414294.960000001</v>
      </c>
      <c r="Q26" s="11"/>
      <c r="R26" s="30">
        <f>G26*356909</f>
        <v>21096890.989999998</v>
      </c>
      <c r="V26" s="10"/>
    </row>
    <row r="27" spans="3:22" x14ac:dyDescent="0.25">
      <c r="C27" s="1" t="s">
        <v>16</v>
      </c>
      <c r="D27" s="13" t="s">
        <v>13</v>
      </c>
      <c r="E27" s="1" t="s">
        <v>21</v>
      </c>
      <c r="G27" s="14">
        <f>8.9+5.2+15.1+4.4</f>
        <v>33.6</v>
      </c>
      <c r="I27" s="13">
        <v>36</v>
      </c>
      <c r="J27" s="5" t="s">
        <v>19</v>
      </c>
      <c r="L27" s="8">
        <f>G27*1089736</f>
        <v>36615129.600000001</v>
      </c>
      <c r="Q27" s="11"/>
      <c r="R27" s="30">
        <f>G27*356909</f>
        <v>11992142.4</v>
      </c>
      <c r="V27" s="10"/>
    </row>
    <row r="28" spans="3:22" x14ac:dyDescent="0.25">
      <c r="C28" s="1" t="s">
        <v>21</v>
      </c>
      <c r="D28" s="13" t="s">
        <v>13</v>
      </c>
      <c r="E28" s="1" t="s">
        <v>22</v>
      </c>
      <c r="G28" s="14">
        <f>10.2+6.3</f>
        <v>16.5</v>
      </c>
      <c r="I28" s="13">
        <v>36</v>
      </c>
      <c r="J28" s="5" t="s">
        <v>19</v>
      </c>
      <c r="L28" s="8">
        <f>G28*1089736</f>
        <v>17980644</v>
      </c>
      <c r="Q28" s="11"/>
      <c r="R28" s="30">
        <f>G28*356909</f>
        <v>5888998.5</v>
      </c>
      <c r="V28" s="10"/>
    </row>
    <row r="29" spans="3:22" x14ac:dyDescent="0.25">
      <c r="C29" s="23"/>
      <c r="D29" s="13"/>
      <c r="E29" s="23" t="s">
        <v>42</v>
      </c>
      <c r="G29" s="14"/>
      <c r="I29" s="13"/>
      <c r="J29" s="13"/>
      <c r="L29" s="8">
        <v>29700000</v>
      </c>
      <c r="Q29" s="11"/>
      <c r="R29" s="12"/>
      <c r="V29" s="10"/>
    </row>
    <row r="30" spans="3:22" x14ac:dyDescent="0.25">
      <c r="C30" s="1"/>
      <c r="D30" s="13"/>
      <c r="E30" s="23"/>
      <c r="G30" s="14"/>
      <c r="I30" s="13"/>
      <c r="J30" s="13"/>
      <c r="L30" s="8"/>
      <c r="Q30" s="11"/>
      <c r="R30" s="12"/>
      <c r="V30" s="10"/>
    </row>
    <row r="31" spans="3:22" x14ac:dyDescent="0.25">
      <c r="C31" s="1"/>
      <c r="D31" s="13"/>
      <c r="E31" s="1"/>
      <c r="F31" s="17" t="s">
        <v>25</v>
      </c>
      <c r="G31" s="20">
        <f>SUM(G24:G30)</f>
        <v>238.60999999999999</v>
      </c>
      <c r="I31" s="13"/>
      <c r="J31" s="13"/>
      <c r="L31" s="21">
        <f>SUM(L24:L30)</f>
        <v>289721906.96000004</v>
      </c>
      <c r="N31" s="3">
        <v>750</v>
      </c>
      <c r="P31" s="3">
        <v>1990</v>
      </c>
      <c r="Q31" s="11"/>
      <c r="R31" s="27">
        <f>SUM(R24:R30)</f>
        <v>85162056.49000001</v>
      </c>
      <c r="V31" s="10"/>
    </row>
    <row r="32" spans="3:22" ht="12.75" customHeight="1" x14ac:dyDescent="0.25">
      <c r="C32" s="1"/>
      <c r="D32" s="13"/>
      <c r="E32" s="1"/>
      <c r="G32" s="14"/>
      <c r="I32" s="13"/>
      <c r="J32" s="13"/>
      <c r="L32" s="8"/>
      <c r="Q32" s="11"/>
      <c r="R32" s="12"/>
      <c r="V32" s="10"/>
    </row>
    <row r="33" spans="2:22" x14ac:dyDescent="0.25">
      <c r="C33" s="1" t="s">
        <v>37</v>
      </c>
      <c r="D33" s="13" t="s">
        <v>13</v>
      </c>
      <c r="E33" s="1" t="s">
        <v>17</v>
      </c>
      <c r="G33" s="14">
        <v>133.5</v>
      </c>
      <c r="I33" s="13">
        <v>36</v>
      </c>
      <c r="J33" s="5" t="s">
        <v>19</v>
      </c>
      <c r="L33" s="8">
        <f>G33*1066165</f>
        <v>142333027.5</v>
      </c>
      <c r="Q33" s="11"/>
      <c r="R33" s="30">
        <f>G33*343083</f>
        <v>45801580.5</v>
      </c>
      <c r="V33" s="10"/>
    </row>
    <row r="34" spans="2:22" x14ac:dyDescent="0.25">
      <c r="C34" s="1"/>
      <c r="D34" s="13"/>
      <c r="E34" s="11" t="s">
        <v>38</v>
      </c>
      <c r="G34" s="14">
        <v>35.299999999999997</v>
      </c>
      <c r="I34" s="13">
        <v>36</v>
      </c>
      <c r="J34" s="5" t="s">
        <v>19</v>
      </c>
      <c r="L34" s="8">
        <f>G34*1401217</f>
        <v>49462960.099999994</v>
      </c>
      <c r="Q34" s="11"/>
      <c r="R34" s="30">
        <f>G34*451647</f>
        <v>15943139.1</v>
      </c>
      <c r="V34" s="10"/>
    </row>
    <row r="35" spans="2:22" ht="12.75" customHeight="1" x14ac:dyDescent="0.25">
      <c r="C35" s="1"/>
      <c r="D35" s="1"/>
      <c r="E35" s="1"/>
      <c r="G35" s="14"/>
      <c r="L35" s="10"/>
      <c r="Q35" s="11"/>
      <c r="R35" s="12"/>
      <c r="V35" s="10"/>
    </row>
    <row r="36" spans="2:22" x14ac:dyDescent="0.25">
      <c r="F36" s="17" t="s">
        <v>23</v>
      </c>
      <c r="G36" s="18">
        <f>SUM(G33:G35)</f>
        <v>168.8</v>
      </c>
      <c r="L36" s="16">
        <f>SUM(L33:L35)</f>
        <v>191795987.59999999</v>
      </c>
      <c r="N36" s="25" t="s">
        <v>33</v>
      </c>
      <c r="P36" s="3">
        <v>750</v>
      </c>
      <c r="Q36" s="11"/>
      <c r="R36" s="27">
        <f>SUM(R33:R35)</f>
        <v>61744719.600000001</v>
      </c>
      <c r="V36" s="10"/>
    </row>
    <row r="37" spans="2:22" ht="13.8" thickBot="1" x14ac:dyDescent="0.3">
      <c r="F37" s="17"/>
      <c r="G37" s="18"/>
      <c r="L37" s="16"/>
      <c r="N37" s="25"/>
      <c r="P37" s="3"/>
      <c r="Q37" s="11"/>
      <c r="R37" s="27"/>
      <c r="V37" s="10"/>
    </row>
    <row r="38" spans="2:22" ht="13.8" thickBot="1" x14ac:dyDescent="0.3">
      <c r="F38" s="17" t="s">
        <v>39</v>
      </c>
      <c r="G38" s="18"/>
      <c r="L38" s="32">
        <f>L22+L31+L36</f>
        <v>657092842.38</v>
      </c>
      <c r="N38" s="25"/>
      <c r="P38" s="3"/>
      <c r="Q38" s="11"/>
      <c r="R38" s="27">
        <f>R31+R36</f>
        <v>146906776.09</v>
      </c>
      <c r="V38" s="10"/>
    </row>
    <row r="39" spans="2:22" ht="13.8" thickBot="1" x14ac:dyDescent="0.3">
      <c r="F39" s="17" t="s">
        <v>40</v>
      </c>
      <c r="G39" s="18"/>
      <c r="L39" s="32">
        <f>L38+R38</f>
        <v>803999618.47000003</v>
      </c>
      <c r="N39" s="25"/>
      <c r="P39" s="3"/>
      <c r="Q39" s="11"/>
      <c r="R39" s="27"/>
      <c r="V39" s="10"/>
    </row>
    <row r="40" spans="2:22" x14ac:dyDescent="0.25">
      <c r="F40" s="17"/>
      <c r="G40" s="18"/>
      <c r="L40" s="16"/>
      <c r="N40" s="25"/>
      <c r="P40" s="3"/>
      <c r="Q40" s="11"/>
      <c r="R40" s="27"/>
      <c r="V40" s="10"/>
    </row>
    <row r="41" spans="2:22" x14ac:dyDescent="0.25">
      <c r="B41" s="31"/>
      <c r="F41" s="17"/>
      <c r="G41" s="18"/>
      <c r="L41" s="16"/>
      <c r="N41" s="25"/>
      <c r="P41" s="3"/>
      <c r="Q41" s="11"/>
      <c r="R41" s="27"/>
      <c r="V41" s="10"/>
    </row>
    <row r="42" spans="2:22" ht="12.75" customHeight="1" x14ac:dyDescent="0.25">
      <c r="F42" s="17"/>
      <c r="G42" s="12"/>
      <c r="L42" s="10"/>
      <c r="Q42" s="11"/>
      <c r="R42" s="12"/>
      <c r="V42" s="10"/>
    </row>
    <row r="43" spans="2:22" x14ac:dyDescent="0.25">
      <c r="F43" s="17"/>
      <c r="G43" s="15"/>
      <c r="L43" s="21"/>
      <c r="Q43" s="11"/>
      <c r="R43" s="12"/>
      <c r="V43" s="10"/>
    </row>
    <row r="44" spans="2:22" x14ac:dyDescent="0.25">
      <c r="F44" s="17"/>
      <c r="G44" s="15"/>
      <c r="L44" s="33"/>
      <c r="Q44" s="11"/>
      <c r="R44" s="12"/>
      <c r="V44" s="10"/>
    </row>
    <row r="45" spans="2:22" x14ac:dyDescent="0.25">
      <c r="C45" s="1" t="s">
        <v>27</v>
      </c>
      <c r="D45" s="24" t="s">
        <v>28</v>
      </c>
      <c r="E45" t="s">
        <v>30</v>
      </c>
      <c r="F45" s="17"/>
      <c r="G45" s="15"/>
      <c r="L45" s="21"/>
      <c r="Q45" s="11"/>
      <c r="R45" s="12"/>
      <c r="V45" s="10"/>
    </row>
    <row r="46" spans="2:22" x14ac:dyDescent="0.25">
      <c r="D46" s="24" t="s">
        <v>29</v>
      </c>
      <c r="E46" t="s">
        <v>41</v>
      </c>
      <c r="F46" s="17"/>
      <c r="G46" s="15"/>
      <c r="L46" s="21"/>
      <c r="Q46" s="11"/>
      <c r="R46" s="12"/>
      <c r="V46" s="10"/>
    </row>
    <row r="47" spans="2:22" x14ac:dyDescent="0.25">
      <c r="D47" s="24"/>
      <c r="F47" s="17"/>
      <c r="G47" s="15"/>
      <c r="L47" s="21"/>
      <c r="Q47" s="11"/>
      <c r="R47" s="12"/>
      <c r="V47" s="10"/>
    </row>
    <row r="48" spans="2:22" x14ac:dyDescent="0.25">
      <c r="F48" s="17"/>
      <c r="G48" s="15"/>
      <c r="L48" s="21"/>
      <c r="Q48" s="11"/>
      <c r="R48" s="12"/>
      <c r="V48" s="10"/>
    </row>
    <row r="49" spans="6:22" x14ac:dyDescent="0.25">
      <c r="F49" s="17"/>
      <c r="G49" s="15"/>
      <c r="L49" s="21"/>
      <c r="Q49" s="11"/>
      <c r="R49" s="12"/>
      <c r="V49" s="10"/>
    </row>
    <row r="50" spans="6:22" x14ac:dyDescent="0.25">
      <c r="F50" s="17"/>
      <c r="G50" s="15"/>
      <c r="L50" s="21"/>
      <c r="Q50" s="11"/>
      <c r="R50" s="12"/>
      <c r="V50" s="10"/>
    </row>
    <row r="51" spans="6:22" x14ac:dyDescent="0.25">
      <c r="F51" s="17"/>
      <c r="G51" s="15"/>
      <c r="L51" s="21"/>
      <c r="Q51" s="11"/>
      <c r="R51" s="12"/>
      <c r="V51" s="10"/>
    </row>
    <row r="52" spans="6:22" x14ac:dyDescent="0.25">
      <c r="F52" s="17"/>
      <c r="G52" s="15"/>
      <c r="L52" s="21"/>
      <c r="Q52" s="11"/>
      <c r="R52" s="12"/>
      <c r="V52" s="10"/>
    </row>
    <row r="53" spans="6:22" x14ac:dyDescent="0.25">
      <c r="F53" s="17"/>
      <c r="G53" s="15"/>
      <c r="L53" s="21"/>
      <c r="Q53" s="11"/>
      <c r="R53" s="12"/>
      <c r="V53" s="10"/>
    </row>
    <row r="54" spans="6:22" x14ac:dyDescent="0.25">
      <c r="F54" s="17"/>
      <c r="G54" s="15"/>
      <c r="L54" s="21"/>
      <c r="Q54" s="11"/>
      <c r="R54" s="12"/>
      <c r="V54" s="10"/>
    </row>
    <row r="55" spans="6:22" x14ac:dyDescent="0.25">
      <c r="F55" s="17"/>
      <c r="G55" s="15"/>
      <c r="L55" s="21"/>
      <c r="Q55" s="11"/>
      <c r="R55" s="12"/>
      <c r="V55" s="10"/>
    </row>
    <row r="56" spans="6:22" x14ac:dyDescent="0.25">
      <c r="F56" s="17"/>
      <c r="G56" s="15"/>
      <c r="L56" s="21"/>
      <c r="Q56" s="11"/>
      <c r="R56" s="12"/>
      <c r="V56" s="10"/>
    </row>
    <row r="57" spans="6:22" x14ac:dyDescent="0.25">
      <c r="F57" s="17"/>
      <c r="G57" s="15"/>
      <c r="L57" s="21"/>
      <c r="Q57" s="11"/>
      <c r="R57" s="12"/>
      <c r="V57" s="10"/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2002-01-29T20:01:31Z</cp:lastPrinted>
  <dcterms:created xsi:type="dcterms:W3CDTF">2001-06-25T13:07:09Z</dcterms:created>
  <dcterms:modified xsi:type="dcterms:W3CDTF">2023-09-13T22:45:59Z</dcterms:modified>
</cp:coreProperties>
</file>