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9348" windowHeight="4932" tabRatio="598"/>
  </bookViews>
  <sheets>
    <sheet name="Capital Project" sheetId="1" r:id="rId1"/>
  </sheets>
  <calcPr calcId="92512"/>
</workbook>
</file>

<file path=xl/calcChain.xml><?xml version="1.0" encoding="utf-8"?>
<calcChain xmlns="http://schemas.openxmlformats.org/spreadsheetml/2006/main">
  <c r="E4" i="1" l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C8" i="1"/>
  <c r="V15" i="1"/>
  <c r="W15" i="1"/>
  <c r="X15" i="1"/>
  <c r="Y15" i="1"/>
  <c r="Z15" i="1"/>
  <c r="AA15" i="1"/>
  <c r="AB15" i="1"/>
  <c r="AC15" i="1"/>
  <c r="AD15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D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D74" i="1"/>
  <c r="D75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</calcChain>
</file>

<file path=xl/sharedStrings.xml><?xml version="1.0" encoding="utf-8"?>
<sst xmlns="http://schemas.openxmlformats.org/spreadsheetml/2006/main" count="74" uniqueCount="52">
  <si>
    <t>Capital Project</t>
  </si>
  <si>
    <t>$ in Thousands</t>
  </si>
  <si>
    <t>Capital Cost</t>
  </si>
  <si>
    <t>Capital Structure:</t>
  </si>
  <si>
    <t>% Debt</t>
  </si>
  <si>
    <t>% Equity</t>
  </si>
  <si>
    <t>Capital Costs:</t>
  </si>
  <si>
    <t>Debt</t>
  </si>
  <si>
    <t>Equity</t>
  </si>
  <si>
    <t>O&amp;M Costs</t>
  </si>
  <si>
    <t>Other Taxes</t>
  </si>
  <si>
    <t>Tax Rate</t>
  </si>
  <si>
    <t>Tax Depreciation</t>
  </si>
  <si>
    <t>Deprec Rate</t>
  </si>
  <si>
    <t>Deferred Tax Calculation:</t>
  </si>
  <si>
    <t>Book Depreciation</t>
  </si>
  <si>
    <t>Difference</t>
  </si>
  <si>
    <t>Tax</t>
  </si>
  <si>
    <t>Acc. Def. Tax</t>
  </si>
  <si>
    <t>Rate Base:</t>
  </si>
  <si>
    <t>Gross Plant</t>
  </si>
  <si>
    <t>Acc. Deprec.</t>
  </si>
  <si>
    <t>Net Plant</t>
  </si>
  <si>
    <t>Deferred Taxes</t>
  </si>
  <si>
    <t>Rate Base</t>
  </si>
  <si>
    <t>Cost of Service:</t>
  </si>
  <si>
    <t>Return</t>
  </si>
  <si>
    <t>Taxes</t>
  </si>
  <si>
    <t>Depreciation</t>
  </si>
  <si>
    <t>Revenue</t>
  </si>
  <si>
    <t>Rate Case Timing:</t>
  </si>
  <si>
    <t>Yes =1</t>
  </si>
  <si>
    <t>Income Statement:</t>
  </si>
  <si>
    <t>EBIT</t>
  </si>
  <si>
    <t>Interest</t>
  </si>
  <si>
    <t>Pre Tax</t>
  </si>
  <si>
    <t>Net Income</t>
  </si>
  <si>
    <t>Cash Flow:</t>
  </si>
  <si>
    <t>Deferred Tax</t>
  </si>
  <si>
    <t>Other</t>
  </si>
  <si>
    <t>Total Sources</t>
  </si>
  <si>
    <t>Financing</t>
  </si>
  <si>
    <t>Total Uses</t>
  </si>
  <si>
    <t>Net Cash Flow</t>
  </si>
  <si>
    <t>NPV @ 10%</t>
  </si>
  <si>
    <t>DCFIRR</t>
  </si>
  <si>
    <t>Balance Sheet</t>
  </si>
  <si>
    <t>Assets</t>
  </si>
  <si>
    <t>Cash</t>
  </si>
  <si>
    <t>Plant</t>
  </si>
  <si>
    <t>Total</t>
  </si>
  <si>
    <t>Liabilities &amp;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</si>
</sst>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6" formatCode="&quot;$&quot;#,##0_);[Red]\(&quot;$&quot;#,##0\)"/>
    <numFmt numFmtId="168" formatCode="#,##0.000_);\(#,##0.000\)"/>
  </numFmts>
  <fonts count="6" x14ac:knownFonts="1">
    <font>
      <sz val="10"/>
      <name val="Arial"/>
    </font>
    <font>
      <u/>
      <sz val="10"/>
      <name val="Arial"/>
      <family val="2"/>
    </font>
    <font>
      <u val="double"/>
      <sz val="10"/>
      <name val="Arial"/>
      <family val="2"/>
    </font>
    <font>
      <b/>
      <u/>
      <sz val="10"/>
      <name val="Arial"/>
    </font>
    <font>
      <b/>
      <u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6" fontId="0" fillId="0" borderId="0" xfId="0" applyNumberForma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10" fontId="0" fillId="0" borderId="0" xfId="0" applyNumberFormat="1"/>
    <xf numFmtId="5" fontId="0" fillId="0" borderId="0" xfId="0" applyNumberFormat="1"/>
    <xf numFmtId="37" fontId="0" fillId="0" borderId="0" xfId="0" applyNumberFormat="1"/>
    <xf numFmtId="37" fontId="1" fillId="0" borderId="0" xfId="0" applyNumberFormat="1" applyFont="1"/>
    <xf numFmtId="37" fontId="2" fillId="0" borderId="0" xfId="0" applyNumberFormat="1" applyFont="1"/>
    <xf numFmtId="0" fontId="3" fillId="0" borderId="0" xfId="0" applyFont="1"/>
    <xf numFmtId="0" fontId="4" fillId="0" borderId="0" xfId="0" applyFont="1"/>
    <xf numFmtId="5" fontId="5" fillId="0" borderId="0" xfId="0" applyNumberFormat="1" applyFont="1"/>
    <xf numFmtId="0" fontId="5" fillId="0" borderId="0" xfId="0" applyFont="1"/>
    <xf numFmtId="10" fontId="5" fillId="0" borderId="0" xfId="0" applyNumberFormat="1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94"/>
  <sheetViews>
    <sheetView tabSelected="1" topLeftCell="A23" workbookViewId="0">
      <selection activeCell="C35" sqref="C35"/>
    </sheetView>
  </sheetViews>
  <sheetFormatPr defaultRowHeight="13.2" x14ac:dyDescent="0.25"/>
  <sheetData>
    <row r="1" spans="1:32" x14ac:dyDescent="0.25">
      <c r="A1" t="s">
        <v>0</v>
      </c>
    </row>
    <row r="2" spans="1:32" x14ac:dyDescent="0.25">
      <c r="A2" s="1" t="s">
        <v>1</v>
      </c>
    </row>
    <row r="4" spans="1:32" x14ac:dyDescent="0.25">
      <c r="D4" s="3">
        <v>0</v>
      </c>
      <c r="E4" s="3">
        <f>+D4+1</f>
        <v>1</v>
      </c>
      <c r="F4" s="3">
        <f t="shared" ref="F4:U4" si="0">+E4+1</f>
        <v>2</v>
      </c>
      <c r="G4" s="3">
        <f t="shared" si="0"/>
        <v>3</v>
      </c>
      <c r="H4" s="3">
        <f t="shared" si="0"/>
        <v>4</v>
      </c>
      <c r="I4" s="3">
        <f t="shared" si="0"/>
        <v>5</v>
      </c>
      <c r="J4" s="3">
        <f t="shared" si="0"/>
        <v>6</v>
      </c>
      <c r="K4" s="3">
        <f t="shared" si="0"/>
        <v>7</v>
      </c>
      <c r="L4" s="3">
        <f t="shared" si="0"/>
        <v>8</v>
      </c>
      <c r="M4" s="3">
        <f t="shared" si="0"/>
        <v>9</v>
      </c>
      <c r="N4" s="3">
        <f t="shared" si="0"/>
        <v>10</v>
      </c>
      <c r="O4" s="3">
        <f t="shared" si="0"/>
        <v>11</v>
      </c>
      <c r="P4" s="3">
        <f t="shared" si="0"/>
        <v>12</v>
      </c>
      <c r="Q4" s="3">
        <f t="shared" si="0"/>
        <v>13</v>
      </c>
      <c r="R4" s="3">
        <f t="shared" si="0"/>
        <v>14</v>
      </c>
      <c r="S4" s="3">
        <f t="shared" si="0"/>
        <v>15</v>
      </c>
      <c r="T4" s="3">
        <f t="shared" si="0"/>
        <v>16</v>
      </c>
      <c r="U4" s="3">
        <f t="shared" si="0"/>
        <v>17</v>
      </c>
      <c r="V4" s="3">
        <f t="shared" ref="V4:AC4" si="1">+U4+1</f>
        <v>18</v>
      </c>
      <c r="W4" s="3">
        <f t="shared" si="1"/>
        <v>19</v>
      </c>
      <c r="X4" s="3">
        <f t="shared" si="1"/>
        <v>20</v>
      </c>
      <c r="Y4" s="3">
        <f t="shared" si="1"/>
        <v>21</v>
      </c>
      <c r="Z4" s="3">
        <f t="shared" si="1"/>
        <v>22</v>
      </c>
      <c r="AA4" s="3">
        <f t="shared" si="1"/>
        <v>23</v>
      </c>
      <c r="AB4" s="3">
        <f t="shared" si="1"/>
        <v>24</v>
      </c>
      <c r="AC4" s="3">
        <f t="shared" si="1"/>
        <v>25</v>
      </c>
      <c r="AD4" s="3"/>
      <c r="AE4" s="3"/>
      <c r="AF4" s="3"/>
    </row>
    <row r="5" spans="1:32" x14ac:dyDescent="0.25">
      <c r="A5" t="s">
        <v>2</v>
      </c>
      <c r="C5" s="11">
        <v>54000</v>
      </c>
    </row>
    <row r="6" spans="1:32" x14ac:dyDescent="0.25">
      <c r="A6" t="s">
        <v>3</v>
      </c>
      <c r="C6" s="12"/>
    </row>
    <row r="7" spans="1:32" x14ac:dyDescent="0.25">
      <c r="B7" t="s">
        <v>4</v>
      </c>
      <c r="C7" s="13">
        <v>0.5</v>
      </c>
    </row>
    <row r="8" spans="1:32" x14ac:dyDescent="0.25">
      <c r="B8" t="s">
        <v>5</v>
      </c>
      <c r="C8" s="13">
        <f>1-C7</f>
        <v>0.5</v>
      </c>
    </row>
    <row r="9" spans="1:32" x14ac:dyDescent="0.25">
      <c r="A9" t="s">
        <v>6</v>
      </c>
      <c r="C9" s="13"/>
    </row>
    <row r="10" spans="1:32" x14ac:dyDescent="0.25">
      <c r="B10" t="s">
        <v>7</v>
      </c>
      <c r="C10" s="13">
        <v>0.08</v>
      </c>
    </row>
    <row r="11" spans="1:32" x14ac:dyDescent="0.25">
      <c r="B11" t="s">
        <v>8</v>
      </c>
      <c r="C11" s="13">
        <v>0.13</v>
      </c>
    </row>
    <row r="12" spans="1:32" x14ac:dyDescent="0.25">
      <c r="A12" t="s">
        <v>9</v>
      </c>
      <c r="C12" s="13">
        <v>5.2499999999999998E-2</v>
      </c>
    </row>
    <row r="13" spans="1:32" x14ac:dyDescent="0.25">
      <c r="A13" t="s">
        <v>10</v>
      </c>
      <c r="C13" s="13">
        <v>0.02</v>
      </c>
    </row>
    <row r="14" spans="1:32" x14ac:dyDescent="0.25">
      <c r="A14" t="s">
        <v>11</v>
      </c>
      <c r="C14" s="13">
        <v>0.38879999999999998</v>
      </c>
    </row>
    <row r="15" spans="1:32" x14ac:dyDescent="0.25">
      <c r="A15" t="s">
        <v>12</v>
      </c>
      <c r="C15" s="13"/>
      <c r="D15" s="4">
        <v>0</v>
      </c>
      <c r="E15" s="4">
        <v>8.7499999999999994E-2</v>
      </c>
      <c r="F15" s="4">
        <v>9.1300000000000006E-2</v>
      </c>
      <c r="G15" s="4">
        <v>8.2100000000000006E-2</v>
      </c>
      <c r="H15" s="4">
        <v>7.3899999999999993E-2</v>
      </c>
      <c r="I15" s="4">
        <v>6.6500000000000004E-2</v>
      </c>
      <c r="J15" s="4">
        <v>5.9900000000000002E-2</v>
      </c>
      <c r="K15" s="4">
        <v>5.8999999999999997E-2</v>
      </c>
      <c r="L15" s="4">
        <v>5.91E-2</v>
      </c>
      <c r="M15" s="4">
        <v>5.8999999999999997E-2</v>
      </c>
      <c r="N15" s="4">
        <v>5.91E-2</v>
      </c>
      <c r="O15" s="4">
        <v>5.8999999999999997E-2</v>
      </c>
      <c r="P15" s="4">
        <v>5.91E-2</v>
      </c>
      <c r="Q15" s="4">
        <v>5.8999999999999997E-2</v>
      </c>
      <c r="R15" s="4">
        <v>5.91E-2</v>
      </c>
      <c r="S15" s="4">
        <v>5.8999999999999997E-2</v>
      </c>
      <c r="T15" s="4">
        <v>7.4000000000000003E-3</v>
      </c>
      <c r="U15" s="4">
        <v>0</v>
      </c>
      <c r="V15" s="4">
        <f t="shared" ref="V15:AC15" si="2">+U15</f>
        <v>0</v>
      </c>
      <c r="W15" s="4">
        <f t="shared" si="2"/>
        <v>0</v>
      </c>
      <c r="X15" s="4">
        <f t="shared" si="2"/>
        <v>0</v>
      </c>
      <c r="Y15" s="4">
        <f t="shared" si="2"/>
        <v>0</v>
      </c>
      <c r="Z15" s="4">
        <f t="shared" si="2"/>
        <v>0</v>
      </c>
      <c r="AA15" s="4">
        <f t="shared" si="2"/>
        <v>0</v>
      </c>
      <c r="AB15" s="4">
        <f t="shared" si="2"/>
        <v>0</v>
      </c>
      <c r="AC15" s="4">
        <f t="shared" si="2"/>
        <v>0</v>
      </c>
      <c r="AD15" s="4">
        <f>SUM(D15:AC15)</f>
        <v>1.0000000000000004</v>
      </c>
    </row>
    <row r="16" spans="1:32" x14ac:dyDescent="0.25">
      <c r="A16" t="s">
        <v>13</v>
      </c>
      <c r="C16" s="13">
        <v>0.04</v>
      </c>
    </row>
    <row r="17" spans="1:49" x14ac:dyDescent="0.25">
      <c r="C17" s="4"/>
    </row>
    <row r="18" spans="1:49" x14ac:dyDescent="0.25">
      <c r="A18" s="9" t="s">
        <v>14</v>
      </c>
      <c r="C18" s="4"/>
    </row>
    <row r="19" spans="1:49" x14ac:dyDescent="0.25">
      <c r="B19" t="s">
        <v>15</v>
      </c>
      <c r="C19" s="4"/>
      <c r="D19" s="6">
        <f>+D39</f>
        <v>0</v>
      </c>
      <c r="E19" s="6">
        <f t="shared" ref="E19:T19" si="3">+E39</f>
        <v>2160</v>
      </c>
      <c r="F19" s="6">
        <f t="shared" si="3"/>
        <v>2160</v>
      </c>
      <c r="G19" s="6">
        <f t="shared" si="3"/>
        <v>2160</v>
      </c>
      <c r="H19" s="6">
        <f t="shared" si="3"/>
        <v>2160</v>
      </c>
      <c r="I19" s="6">
        <f t="shared" si="3"/>
        <v>2160</v>
      </c>
      <c r="J19" s="6">
        <f t="shared" si="3"/>
        <v>2160</v>
      </c>
      <c r="K19" s="6">
        <f t="shared" si="3"/>
        <v>2160</v>
      </c>
      <c r="L19" s="6">
        <f t="shared" si="3"/>
        <v>2160</v>
      </c>
      <c r="M19" s="6">
        <f t="shared" si="3"/>
        <v>2160</v>
      </c>
      <c r="N19" s="6">
        <f t="shared" si="3"/>
        <v>2160</v>
      </c>
      <c r="O19" s="6">
        <f t="shared" si="3"/>
        <v>2160</v>
      </c>
      <c r="P19" s="6">
        <f t="shared" si="3"/>
        <v>2160</v>
      </c>
      <c r="Q19" s="6">
        <f t="shared" si="3"/>
        <v>2160</v>
      </c>
      <c r="R19" s="6">
        <f t="shared" si="3"/>
        <v>2160</v>
      </c>
      <c r="S19" s="6">
        <f t="shared" si="3"/>
        <v>2160</v>
      </c>
      <c r="T19" s="6">
        <f t="shared" si="3"/>
        <v>2160</v>
      </c>
      <c r="U19" s="6">
        <f t="shared" ref="U19:AC19" si="4">+U39</f>
        <v>2160</v>
      </c>
      <c r="V19" s="6">
        <f t="shared" si="4"/>
        <v>2160</v>
      </c>
      <c r="W19" s="6">
        <f t="shared" si="4"/>
        <v>2160</v>
      </c>
      <c r="X19" s="6">
        <f t="shared" si="4"/>
        <v>2160</v>
      </c>
      <c r="Y19" s="6">
        <f t="shared" si="4"/>
        <v>2160</v>
      </c>
      <c r="Z19" s="6">
        <f t="shared" si="4"/>
        <v>2160</v>
      </c>
      <c r="AA19" s="6">
        <f t="shared" si="4"/>
        <v>2160</v>
      </c>
      <c r="AB19" s="6">
        <f t="shared" si="4"/>
        <v>2160</v>
      </c>
      <c r="AC19" s="6">
        <f t="shared" si="4"/>
        <v>2160</v>
      </c>
    </row>
    <row r="20" spans="1:49" x14ac:dyDescent="0.25">
      <c r="B20" t="s">
        <v>12</v>
      </c>
      <c r="C20" s="4"/>
      <c r="D20" s="7">
        <f>+$C$5*D15</f>
        <v>0</v>
      </c>
      <c r="E20" s="7">
        <f t="shared" ref="E20:T20" si="5">+$C$5*E15</f>
        <v>4725</v>
      </c>
      <c r="F20" s="7">
        <f t="shared" si="5"/>
        <v>4930.2000000000007</v>
      </c>
      <c r="G20" s="7">
        <f t="shared" si="5"/>
        <v>4433.4000000000005</v>
      </c>
      <c r="H20" s="7">
        <f t="shared" si="5"/>
        <v>3990.5999999999995</v>
      </c>
      <c r="I20" s="7">
        <f t="shared" si="5"/>
        <v>3591</v>
      </c>
      <c r="J20" s="7">
        <f t="shared" si="5"/>
        <v>3234.6</v>
      </c>
      <c r="K20" s="7">
        <f t="shared" si="5"/>
        <v>3186</v>
      </c>
      <c r="L20" s="7">
        <f t="shared" si="5"/>
        <v>3191.4</v>
      </c>
      <c r="M20" s="7">
        <f t="shared" si="5"/>
        <v>3186</v>
      </c>
      <c r="N20" s="7">
        <f t="shared" si="5"/>
        <v>3191.4</v>
      </c>
      <c r="O20" s="7">
        <f t="shared" si="5"/>
        <v>3186</v>
      </c>
      <c r="P20" s="7">
        <f t="shared" si="5"/>
        <v>3191.4</v>
      </c>
      <c r="Q20" s="7">
        <f t="shared" si="5"/>
        <v>3186</v>
      </c>
      <c r="R20" s="7">
        <f t="shared" si="5"/>
        <v>3191.4</v>
      </c>
      <c r="S20" s="7">
        <f t="shared" si="5"/>
        <v>3186</v>
      </c>
      <c r="T20" s="7">
        <f t="shared" si="5"/>
        <v>399.6</v>
      </c>
      <c r="U20" s="7">
        <f t="shared" ref="U20:AC20" si="6">+$C$5*U15</f>
        <v>0</v>
      </c>
      <c r="V20" s="7">
        <f t="shared" si="6"/>
        <v>0</v>
      </c>
      <c r="W20" s="7">
        <f t="shared" si="6"/>
        <v>0</v>
      </c>
      <c r="X20" s="7">
        <f t="shared" si="6"/>
        <v>0</v>
      </c>
      <c r="Y20" s="7">
        <f t="shared" si="6"/>
        <v>0</v>
      </c>
      <c r="Z20" s="7">
        <f t="shared" si="6"/>
        <v>0</v>
      </c>
      <c r="AA20" s="7">
        <f t="shared" si="6"/>
        <v>0</v>
      </c>
      <c r="AB20" s="7">
        <f t="shared" si="6"/>
        <v>0</v>
      </c>
      <c r="AC20" s="7">
        <f t="shared" si="6"/>
        <v>0</v>
      </c>
    </row>
    <row r="21" spans="1:49" x14ac:dyDescent="0.25">
      <c r="B21" t="s">
        <v>16</v>
      </c>
      <c r="C21" s="4"/>
      <c r="D21" s="6">
        <f>+D20-D19</f>
        <v>0</v>
      </c>
      <c r="E21" s="6">
        <f t="shared" ref="E21:T21" si="7">+E20-E19</f>
        <v>2565</v>
      </c>
      <c r="F21" s="6">
        <f t="shared" si="7"/>
        <v>2770.2000000000007</v>
      </c>
      <c r="G21" s="6">
        <f t="shared" si="7"/>
        <v>2273.4000000000005</v>
      </c>
      <c r="H21" s="6">
        <f t="shared" si="7"/>
        <v>1830.5999999999995</v>
      </c>
      <c r="I21" s="6">
        <f t="shared" si="7"/>
        <v>1431</v>
      </c>
      <c r="J21" s="6">
        <f t="shared" si="7"/>
        <v>1074.5999999999999</v>
      </c>
      <c r="K21" s="6">
        <f t="shared" si="7"/>
        <v>1026</v>
      </c>
      <c r="L21" s="6">
        <f t="shared" si="7"/>
        <v>1031.4000000000001</v>
      </c>
      <c r="M21" s="6">
        <f t="shared" si="7"/>
        <v>1026</v>
      </c>
      <c r="N21" s="6">
        <f t="shared" si="7"/>
        <v>1031.4000000000001</v>
      </c>
      <c r="O21" s="6">
        <f t="shared" si="7"/>
        <v>1026</v>
      </c>
      <c r="P21" s="6">
        <f t="shared" si="7"/>
        <v>1031.4000000000001</v>
      </c>
      <c r="Q21" s="6">
        <f t="shared" si="7"/>
        <v>1026</v>
      </c>
      <c r="R21" s="6">
        <f t="shared" si="7"/>
        <v>1031.4000000000001</v>
      </c>
      <c r="S21" s="6">
        <f t="shared" si="7"/>
        <v>1026</v>
      </c>
      <c r="T21" s="6">
        <f t="shared" si="7"/>
        <v>-1760.4</v>
      </c>
      <c r="U21" s="6">
        <f t="shared" ref="U21:AC21" si="8">+U20-U19</f>
        <v>-2160</v>
      </c>
      <c r="V21" s="6">
        <f t="shared" si="8"/>
        <v>-2160</v>
      </c>
      <c r="W21" s="6">
        <f t="shared" si="8"/>
        <v>-2160</v>
      </c>
      <c r="X21" s="6">
        <f t="shared" si="8"/>
        <v>-2160</v>
      </c>
      <c r="Y21" s="6">
        <f t="shared" si="8"/>
        <v>-2160</v>
      </c>
      <c r="Z21" s="6">
        <f t="shared" si="8"/>
        <v>-2160</v>
      </c>
      <c r="AA21" s="6">
        <f t="shared" si="8"/>
        <v>-2160</v>
      </c>
      <c r="AB21" s="6">
        <f t="shared" si="8"/>
        <v>-2160</v>
      </c>
      <c r="AC21" s="6">
        <f t="shared" si="8"/>
        <v>-2160</v>
      </c>
    </row>
    <row r="22" spans="1:49" x14ac:dyDescent="0.25">
      <c r="B22" t="s">
        <v>17</v>
      </c>
      <c r="C22" s="4"/>
      <c r="D22" s="6">
        <f>+D21*$C$14</f>
        <v>0</v>
      </c>
      <c r="E22" s="6">
        <f t="shared" ref="E22:T22" si="9">+E21*$C$14</f>
        <v>997.27199999999993</v>
      </c>
      <c r="F22" s="6">
        <f t="shared" si="9"/>
        <v>1077.0537600000002</v>
      </c>
      <c r="G22" s="6">
        <f t="shared" si="9"/>
        <v>883.89792000000011</v>
      </c>
      <c r="H22" s="6">
        <f t="shared" si="9"/>
        <v>711.73727999999971</v>
      </c>
      <c r="I22" s="6">
        <f t="shared" si="9"/>
        <v>556.37279999999998</v>
      </c>
      <c r="J22" s="6">
        <f t="shared" si="9"/>
        <v>417.80447999999996</v>
      </c>
      <c r="K22" s="6">
        <f t="shared" si="9"/>
        <v>398.90879999999999</v>
      </c>
      <c r="L22" s="6">
        <f t="shared" si="9"/>
        <v>401.00832000000003</v>
      </c>
      <c r="M22" s="6">
        <f t="shared" si="9"/>
        <v>398.90879999999999</v>
      </c>
      <c r="N22" s="6">
        <f t="shared" si="9"/>
        <v>401.00832000000003</v>
      </c>
      <c r="O22" s="6">
        <f t="shared" si="9"/>
        <v>398.90879999999999</v>
      </c>
      <c r="P22" s="6">
        <f t="shared" si="9"/>
        <v>401.00832000000003</v>
      </c>
      <c r="Q22" s="6">
        <f t="shared" si="9"/>
        <v>398.90879999999999</v>
      </c>
      <c r="R22" s="6">
        <f t="shared" si="9"/>
        <v>401.00832000000003</v>
      </c>
      <c r="S22" s="6">
        <f t="shared" si="9"/>
        <v>398.90879999999999</v>
      </c>
      <c r="T22" s="6">
        <f t="shared" si="9"/>
        <v>-684.44352000000003</v>
      </c>
      <c r="U22" s="6">
        <f t="shared" ref="U22:AC22" si="10">+U21*$C$14</f>
        <v>-839.80799999999999</v>
      </c>
      <c r="V22" s="6">
        <f t="shared" si="10"/>
        <v>-839.80799999999999</v>
      </c>
      <c r="W22" s="6">
        <f t="shared" si="10"/>
        <v>-839.80799999999999</v>
      </c>
      <c r="X22" s="6">
        <f t="shared" si="10"/>
        <v>-839.80799999999999</v>
      </c>
      <c r="Y22" s="6">
        <f t="shared" si="10"/>
        <v>-839.80799999999999</v>
      </c>
      <c r="Z22" s="6">
        <f t="shared" si="10"/>
        <v>-839.80799999999999</v>
      </c>
      <c r="AA22" s="6">
        <f t="shared" si="10"/>
        <v>-839.80799999999999</v>
      </c>
      <c r="AB22" s="6">
        <f t="shared" si="10"/>
        <v>-839.80799999999999</v>
      </c>
      <c r="AC22" s="6">
        <f t="shared" si="10"/>
        <v>-839.80799999999999</v>
      </c>
    </row>
    <row r="23" spans="1:49" x14ac:dyDescent="0.25">
      <c r="C23" s="4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49" x14ac:dyDescent="0.25">
      <c r="B24" t="s">
        <v>18</v>
      </c>
      <c r="C24" s="4"/>
      <c r="D24" s="6">
        <f>+D22</f>
        <v>0</v>
      </c>
      <c r="E24" s="6">
        <f>+D24+E22</f>
        <v>997.27199999999993</v>
      </c>
      <c r="F24" s="6">
        <f t="shared" ref="F24:U24" si="11">+E24+F22</f>
        <v>2074.3257600000002</v>
      </c>
      <c r="G24" s="6">
        <f t="shared" si="11"/>
        <v>2958.2236800000001</v>
      </c>
      <c r="H24" s="6">
        <f t="shared" si="11"/>
        <v>3669.9609599999999</v>
      </c>
      <c r="I24" s="6">
        <f t="shared" si="11"/>
        <v>4226.3337599999995</v>
      </c>
      <c r="J24" s="6">
        <f t="shared" si="11"/>
        <v>4644.1382399999993</v>
      </c>
      <c r="K24" s="6">
        <f t="shared" si="11"/>
        <v>5043.0470399999995</v>
      </c>
      <c r="L24" s="6">
        <f t="shared" si="11"/>
        <v>5444.0553599999994</v>
      </c>
      <c r="M24" s="6">
        <f t="shared" si="11"/>
        <v>5842.9641599999995</v>
      </c>
      <c r="N24" s="6">
        <f t="shared" si="11"/>
        <v>6243.9724799999995</v>
      </c>
      <c r="O24" s="6">
        <f t="shared" si="11"/>
        <v>6642.8812799999996</v>
      </c>
      <c r="P24" s="6">
        <f t="shared" si="11"/>
        <v>7043.8895999999995</v>
      </c>
      <c r="Q24" s="6">
        <f t="shared" si="11"/>
        <v>7442.7983999999997</v>
      </c>
      <c r="R24" s="6">
        <f t="shared" si="11"/>
        <v>7843.8067199999996</v>
      </c>
      <c r="S24" s="6">
        <f t="shared" si="11"/>
        <v>8242.7155199999997</v>
      </c>
      <c r="T24" s="6">
        <f t="shared" si="11"/>
        <v>7558.2719999999999</v>
      </c>
      <c r="U24" s="6">
        <f t="shared" si="11"/>
        <v>6718.4639999999999</v>
      </c>
      <c r="V24" s="6">
        <f t="shared" ref="V24:AC24" si="12">+U24+V22</f>
        <v>5878.6559999999999</v>
      </c>
      <c r="W24" s="6">
        <f t="shared" si="12"/>
        <v>5038.848</v>
      </c>
      <c r="X24" s="6">
        <f t="shared" si="12"/>
        <v>4199.04</v>
      </c>
      <c r="Y24" s="6">
        <f t="shared" si="12"/>
        <v>3359.232</v>
      </c>
      <c r="Z24" s="6">
        <f t="shared" si="12"/>
        <v>2519.424</v>
      </c>
      <c r="AA24" s="6">
        <f t="shared" si="12"/>
        <v>1679.616</v>
      </c>
      <c r="AB24" s="6">
        <f t="shared" si="12"/>
        <v>839.80799999999999</v>
      </c>
      <c r="AC24" s="6">
        <f t="shared" si="12"/>
        <v>0</v>
      </c>
    </row>
    <row r="25" spans="1:49" x14ac:dyDescent="0.25">
      <c r="C25" s="4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49" x14ac:dyDescent="0.25">
      <c r="A26" s="10" t="s">
        <v>19</v>
      </c>
      <c r="C26" s="4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49" x14ac:dyDescent="0.25">
      <c r="B27" t="s">
        <v>20</v>
      </c>
      <c r="C27" s="4"/>
      <c r="D27" s="6">
        <f>+C5</f>
        <v>54000</v>
      </c>
      <c r="E27" s="6">
        <f>+D27</f>
        <v>54000</v>
      </c>
      <c r="F27" s="6">
        <f t="shared" ref="F27:U27" si="13">+E27</f>
        <v>54000</v>
      </c>
      <c r="G27" s="6">
        <f t="shared" si="13"/>
        <v>54000</v>
      </c>
      <c r="H27" s="6">
        <f t="shared" si="13"/>
        <v>54000</v>
      </c>
      <c r="I27" s="6">
        <f t="shared" si="13"/>
        <v>54000</v>
      </c>
      <c r="J27" s="6">
        <f t="shared" si="13"/>
        <v>54000</v>
      </c>
      <c r="K27" s="6">
        <f t="shared" si="13"/>
        <v>54000</v>
      </c>
      <c r="L27" s="6">
        <f t="shared" si="13"/>
        <v>54000</v>
      </c>
      <c r="M27" s="6">
        <f t="shared" si="13"/>
        <v>54000</v>
      </c>
      <c r="N27" s="6">
        <f t="shared" si="13"/>
        <v>54000</v>
      </c>
      <c r="O27" s="6">
        <f t="shared" si="13"/>
        <v>54000</v>
      </c>
      <c r="P27" s="6">
        <f t="shared" si="13"/>
        <v>54000</v>
      </c>
      <c r="Q27" s="6">
        <f t="shared" si="13"/>
        <v>54000</v>
      </c>
      <c r="R27" s="6">
        <f t="shared" si="13"/>
        <v>54000</v>
      </c>
      <c r="S27" s="6">
        <f t="shared" si="13"/>
        <v>54000</v>
      </c>
      <c r="T27" s="6">
        <f t="shared" si="13"/>
        <v>54000</v>
      </c>
      <c r="U27" s="6">
        <f t="shared" si="13"/>
        <v>54000</v>
      </c>
      <c r="V27" s="6">
        <f t="shared" ref="V27:AC27" si="14">+U27</f>
        <v>54000</v>
      </c>
      <c r="W27" s="6">
        <f t="shared" si="14"/>
        <v>54000</v>
      </c>
      <c r="X27" s="6">
        <f t="shared" si="14"/>
        <v>54000</v>
      </c>
      <c r="Y27" s="6">
        <f t="shared" si="14"/>
        <v>54000</v>
      </c>
      <c r="Z27" s="6">
        <f t="shared" si="14"/>
        <v>54000</v>
      </c>
      <c r="AA27" s="6">
        <f t="shared" si="14"/>
        <v>54000</v>
      </c>
      <c r="AB27" s="6">
        <f t="shared" si="14"/>
        <v>54000</v>
      </c>
      <c r="AC27" s="6">
        <f t="shared" si="14"/>
        <v>54000</v>
      </c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</row>
    <row r="28" spans="1:49" x14ac:dyDescent="0.25">
      <c r="B28" t="s">
        <v>21</v>
      </c>
      <c r="C28" s="4"/>
      <c r="D28" s="7">
        <f>+D39</f>
        <v>0</v>
      </c>
      <c r="E28" s="7">
        <f>+E39+D28</f>
        <v>2160</v>
      </c>
      <c r="F28" s="7">
        <f t="shared" ref="F28:U28" si="15">+F39+E28</f>
        <v>4320</v>
      </c>
      <c r="G28" s="7">
        <f t="shared" si="15"/>
        <v>6480</v>
      </c>
      <c r="H28" s="7">
        <f t="shared" si="15"/>
        <v>8640</v>
      </c>
      <c r="I28" s="7">
        <f t="shared" si="15"/>
        <v>10800</v>
      </c>
      <c r="J28" s="7">
        <f t="shared" si="15"/>
        <v>12960</v>
      </c>
      <c r="K28" s="7">
        <f t="shared" si="15"/>
        <v>15120</v>
      </c>
      <c r="L28" s="7">
        <f t="shared" si="15"/>
        <v>17280</v>
      </c>
      <c r="M28" s="7">
        <f t="shared" si="15"/>
        <v>19440</v>
      </c>
      <c r="N28" s="7">
        <f t="shared" si="15"/>
        <v>21600</v>
      </c>
      <c r="O28" s="7">
        <f t="shared" si="15"/>
        <v>23760</v>
      </c>
      <c r="P28" s="7">
        <f t="shared" si="15"/>
        <v>25920</v>
      </c>
      <c r="Q28" s="7">
        <f t="shared" si="15"/>
        <v>28080</v>
      </c>
      <c r="R28" s="7">
        <f t="shared" si="15"/>
        <v>30240</v>
      </c>
      <c r="S28" s="7">
        <f t="shared" si="15"/>
        <v>32400</v>
      </c>
      <c r="T28" s="7">
        <f t="shared" si="15"/>
        <v>34560</v>
      </c>
      <c r="U28" s="7">
        <f t="shared" si="15"/>
        <v>36720</v>
      </c>
      <c r="V28" s="7">
        <f t="shared" ref="V28:AC28" si="16">+V39+U28</f>
        <v>38880</v>
      </c>
      <c r="W28" s="7">
        <f t="shared" si="16"/>
        <v>41040</v>
      </c>
      <c r="X28" s="7">
        <f t="shared" si="16"/>
        <v>43200</v>
      </c>
      <c r="Y28" s="7">
        <f t="shared" si="16"/>
        <v>45360</v>
      </c>
      <c r="Z28" s="7">
        <f t="shared" si="16"/>
        <v>47520</v>
      </c>
      <c r="AA28" s="7">
        <f t="shared" si="16"/>
        <v>49680</v>
      </c>
      <c r="AB28" s="7">
        <f t="shared" si="16"/>
        <v>51840</v>
      </c>
      <c r="AC28" s="7">
        <f t="shared" si="16"/>
        <v>54000</v>
      </c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x14ac:dyDescent="0.25">
      <c r="B29" t="s">
        <v>22</v>
      </c>
      <c r="C29" s="4"/>
      <c r="D29" s="6">
        <f>+D27-D28</f>
        <v>54000</v>
      </c>
      <c r="E29" s="6">
        <f>+E27-E28</f>
        <v>51840</v>
      </c>
      <c r="F29" s="6">
        <f t="shared" ref="F29:U29" si="17">+F27-F28</f>
        <v>49680</v>
      </c>
      <c r="G29" s="6">
        <f t="shared" si="17"/>
        <v>47520</v>
      </c>
      <c r="H29" s="6">
        <f t="shared" si="17"/>
        <v>45360</v>
      </c>
      <c r="I29" s="6">
        <f t="shared" si="17"/>
        <v>43200</v>
      </c>
      <c r="J29" s="6">
        <f t="shared" si="17"/>
        <v>41040</v>
      </c>
      <c r="K29" s="6">
        <f t="shared" si="17"/>
        <v>38880</v>
      </c>
      <c r="L29" s="6">
        <f t="shared" si="17"/>
        <v>36720</v>
      </c>
      <c r="M29" s="6">
        <f t="shared" si="17"/>
        <v>34560</v>
      </c>
      <c r="N29" s="6">
        <f t="shared" si="17"/>
        <v>32400</v>
      </c>
      <c r="O29" s="6">
        <f t="shared" si="17"/>
        <v>30240</v>
      </c>
      <c r="P29" s="6">
        <f t="shared" si="17"/>
        <v>28080</v>
      </c>
      <c r="Q29" s="6">
        <f t="shared" si="17"/>
        <v>25920</v>
      </c>
      <c r="R29" s="6">
        <f t="shared" si="17"/>
        <v>23760</v>
      </c>
      <c r="S29" s="6">
        <f t="shared" si="17"/>
        <v>21600</v>
      </c>
      <c r="T29" s="6">
        <f t="shared" si="17"/>
        <v>19440</v>
      </c>
      <c r="U29" s="6">
        <f t="shared" si="17"/>
        <v>17280</v>
      </c>
      <c r="V29" s="6">
        <f t="shared" ref="V29:AC29" si="18">+V27-V28</f>
        <v>15120</v>
      </c>
      <c r="W29" s="6">
        <f t="shared" si="18"/>
        <v>12960</v>
      </c>
      <c r="X29" s="6">
        <f t="shared" si="18"/>
        <v>10800</v>
      </c>
      <c r="Y29" s="6">
        <f t="shared" si="18"/>
        <v>8640</v>
      </c>
      <c r="Z29" s="6">
        <f t="shared" si="18"/>
        <v>6480</v>
      </c>
      <c r="AA29" s="6">
        <f t="shared" si="18"/>
        <v>4320</v>
      </c>
      <c r="AB29" s="6">
        <f t="shared" si="18"/>
        <v>2160</v>
      </c>
      <c r="AC29" s="6">
        <f t="shared" si="18"/>
        <v>0</v>
      </c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</row>
    <row r="30" spans="1:49" x14ac:dyDescent="0.25">
      <c r="C30" s="4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49" x14ac:dyDescent="0.25">
      <c r="B31" t="s">
        <v>23</v>
      </c>
      <c r="C31" s="4"/>
      <c r="D31" s="7">
        <f>+D24</f>
        <v>0</v>
      </c>
      <c r="E31" s="7">
        <f t="shared" ref="E31:T31" si="19">+E24</f>
        <v>997.27199999999993</v>
      </c>
      <c r="F31" s="7">
        <f t="shared" si="19"/>
        <v>2074.3257600000002</v>
      </c>
      <c r="G31" s="7">
        <f t="shared" si="19"/>
        <v>2958.2236800000001</v>
      </c>
      <c r="H31" s="7">
        <f t="shared" si="19"/>
        <v>3669.9609599999999</v>
      </c>
      <c r="I31" s="7">
        <f t="shared" si="19"/>
        <v>4226.3337599999995</v>
      </c>
      <c r="J31" s="7">
        <f t="shared" si="19"/>
        <v>4644.1382399999993</v>
      </c>
      <c r="K31" s="7">
        <f t="shared" si="19"/>
        <v>5043.0470399999995</v>
      </c>
      <c r="L31" s="7">
        <f t="shared" si="19"/>
        <v>5444.0553599999994</v>
      </c>
      <c r="M31" s="7">
        <f t="shared" si="19"/>
        <v>5842.9641599999995</v>
      </c>
      <c r="N31" s="7">
        <f t="shared" si="19"/>
        <v>6243.9724799999995</v>
      </c>
      <c r="O31" s="7">
        <f t="shared" si="19"/>
        <v>6642.8812799999996</v>
      </c>
      <c r="P31" s="7">
        <f t="shared" si="19"/>
        <v>7043.8895999999995</v>
      </c>
      <c r="Q31" s="7">
        <f t="shared" si="19"/>
        <v>7442.7983999999997</v>
      </c>
      <c r="R31" s="7">
        <f t="shared" si="19"/>
        <v>7843.8067199999996</v>
      </c>
      <c r="S31" s="7">
        <f t="shared" si="19"/>
        <v>8242.7155199999997</v>
      </c>
      <c r="T31" s="7">
        <f t="shared" si="19"/>
        <v>7558.2719999999999</v>
      </c>
      <c r="U31" s="7">
        <f t="shared" ref="U31:AC31" si="20">+U24</f>
        <v>6718.4639999999999</v>
      </c>
      <c r="V31" s="7">
        <f t="shared" si="20"/>
        <v>5878.6559999999999</v>
      </c>
      <c r="W31" s="7">
        <f t="shared" si="20"/>
        <v>5038.848</v>
      </c>
      <c r="X31" s="7">
        <f t="shared" si="20"/>
        <v>4199.04</v>
      </c>
      <c r="Y31" s="7">
        <f t="shared" si="20"/>
        <v>3359.232</v>
      </c>
      <c r="Z31" s="7">
        <f t="shared" si="20"/>
        <v>2519.424</v>
      </c>
      <c r="AA31" s="7">
        <f t="shared" si="20"/>
        <v>1679.616</v>
      </c>
      <c r="AB31" s="7">
        <f t="shared" si="20"/>
        <v>839.80799999999999</v>
      </c>
      <c r="AC31" s="7">
        <f t="shared" si="20"/>
        <v>0</v>
      </c>
    </row>
    <row r="32" spans="1:49" x14ac:dyDescent="0.25">
      <c r="B32" t="s">
        <v>24</v>
      </c>
      <c r="C32" s="4"/>
      <c r="D32" s="6">
        <f>+D29-D31</f>
        <v>54000</v>
      </c>
      <c r="E32" s="6">
        <f t="shared" ref="E32:T32" si="21">+E29-E31</f>
        <v>50842.728000000003</v>
      </c>
      <c r="F32" s="6">
        <f t="shared" si="21"/>
        <v>47605.67424</v>
      </c>
      <c r="G32" s="6">
        <f t="shared" si="21"/>
        <v>44561.776319999997</v>
      </c>
      <c r="H32" s="6">
        <f t="shared" si="21"/>
        <v>41690.039040000003</v>
      </c>
      <c r="I32" s="6">
        <f t="shared" si="21"/>
        <v>38973.666239999999</v>
      </c>
      <c r="J32" s="6">
        <f t="shared" si="21"/>
        <v>36395.86176</v>
      </c>
      <c r="K32" s="6">
        <f t="shared" si="21"/>
        <v>33836.952960000002</v>
      </c>
      <c r="L32" s="6">
        <f t="shared" si="21"/>
        <v>31275.944640000002</v>
      </c>
      <c r="M32" s="6">
        <f t="shared" si="21"/>
        <v>28717.03584</v>
      </c>
      <c r="N32" s="6">
        <f t="shared" si="21"/>
        <v>26156.02752</v>
      </c>
      <c r="O32" s="6">
        <f t="shared" si="21"/>
        <v>23597.118719999999</v>
      </c>
      <c r="P32" s="6">
        <f t="shared" si="21"/>
        <v>21036.110400000001</v>
      </c>
      <c r="Q32" s="6">
        <f t="shared" si="21"/>
        <v>18477.2016</v>
      </c>
      <c r="R32" s="6">
        <f t="shared" si="21"/>
        <v>15916.19328</v>
      </c>
      <c r="S32" s="6">
        <f t="shared" si="21"/>
        <v>13357.28448</v>
      </c>
      <c r="T32" s="6">
        <f t="shared" si="21"/>
        <v>11881.727999999999</v>
      </c>
      <c r="U32" s="6">
        <f t="shared" ref="U32:AC32" si="22">+U29-U31</f>
        <v>10561.536</v>
      </c>
      <c r="V32" s="6">
        <f t="shared" si="22"/>
        <v>9241.344000000001</v>
      </c>
      <c r="W32" s="6">
        <f t="shared" si="22"/>
        <v>7921.152</v>
      </c>
      <c r="X32" s="6">
        <f t="shared" si="22"/>
        <v>6600.96</v>
      </c>
      <c r="Y32" s="6">
        <f t="shared" si="22"/>
        <v>5280.768</v>
      </c>
      <c r="Z32" s="6">
        <f t="shared" si="22"/>
        <v>3960.576</v>
      </c>
      <c r="AA32" s="6">
        <f t="shared" si="22"/>
        <v>2640.384</v>
      </c>
      <c r="AB32" s="6">
        <f t="shared" si="22"/>
        <v>1320.192</v>
      </c>
      <c r="AC32" s="6">
        <f t="shared" si="22"/>
        <v>0</v>
      </c>
    </row>
    <row r="33" spans="1:29" x14ac:dyDescent="0.25">
      <c r="C33" s="4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x14ac:dyDescent="0.25">
      <c r="C34" s="4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x14ac:dyDescent="0.25">
      <c r="A35" s="9" t="s">
        <v>25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x14ac:dyDescent="0.25">
      <c r="B36" t="s">
        <v>26</v>
      </c>
      <c r="D36" s="6">
        <v>0</v>
      </c>
      <c r="E36" s="6">
        <f t="shared" ref="E36:AC36" si="23">+D32*D94*$C$11</f>
        <v>3510</v>
      </c>
      <c r="F36" s="6">
        <f t="shared" si="23"/>
        <v>3304.7773200000001</v>
      </c>
      <c r="G36" s="6">
        <f t="shared" si="23"/>
        <v>3094.3688256</v>
      </c>
      <c r="H36" s="6">
        <f t="shared" si="23"/>
        <v>2896.5154607999998</v>
      </c>
      <c r="I36" s="6">
        <f t="shared" si="23"/>
        <v>2709.8525376000002</v>
      </c>
      <c r="J36" s="6">
        <f t="shared" si="23"/>
        <v>2533.2883056000001</v>
      </c>
      <c r="K36" s="6">
        <f t="shared" si="23"/>
        <v>2365.7310144000003</v>
      </c>
      <c r="L36" s="6">
        <f t="shared" si="23"/>
        <v>2199.4019424000003</v>
      </c>
      <c r="M36" s="6">
        <f t="shared" si="23"/>
        <v>2032.9364016000002</v>
      </c>
      <c r="N36" s="6">
        <f t="shared" si="23"/>
        <v>1866.6073296000002</v>
      </c>
      <c r="O36" s="6">
        <f t="shared" si="23"/>
        <v>1700.1417888000001</v>
      </c>
      <c r="P36" s="6">
        <f t="shared" si="23"/>
        <v>1533.8127167999999</v>
      </c>
      <c r="Q36" s="6">
        <f t="shared" si="23"/>
        <v>1367.3471760000002</v>
      </c>
      <c r="R36" s="6">
        <f t="shared" si="23"/>
        <v>1201.018104</v>
      </c>
      <c r="S36" s="6">
        <f t="shared" si="23"/>
        <v>1034.5525631999999</v>
      </c>
      <c r="T36" s="6">
        <f t="shared" si="23"/>
        <v>868.22349120000001</v>
      </c>
      <c r="U36" s="6">
        <f t="shared" si="23"/>
        <v>772.31232</v>
      </c>
      <c r="V36" s="6">
        <f t="shared" si="23"/>
        <v>686.49984000000006</v>
      </c>
      <c r="W36" s="6">
        <f t="shared" si="23"/>
        <v>600.68736000000013</v>
      </c>
      <c r="X36" s="6">
        <f t="shared" si="23"/>
        <v>514.87488000000008</v>
      </c>
      <c r="Y36" s="6">
        <f t="shared" si="23"/>
        <v>429.06240000000003</v>
      </c>
      <c r="Z36" s="6">
        <f t="shared" si="23"/>
        <v>343.24992000000003</v>
      </c>
      <c r="AA36" s="6">
        <f t="shared" si="23"/>
        <v>257.43744000000004</v>
      </c>
      <c r="AB36" s="6">
        <f t="shared" si="23"/>
        <v>171.62496000000002</v>
      </c>
      <c r="AC36" s="6">
        <f t="shared" si="23"/>
        <v>85.812480000000008</v>
      </c>
    </row>
    <row r="37" spans="1:29" x14ac:dyDescent="0.25">
      <c r="B37" t="s">
        <v>27</v>
      </c>
      <c r="D37" s="6">
        <v>0</v>
      </c>
      <c r="E37" s="6">
        <f>+(E36/(1-$C$14))*($C$14)</f>
        <v>2232.8010471204188</v>
      </c>
      <c r="F37" s="6">
        <f t="shared" ref="F37:U37" si="24">+(F36/(1-$C$14))*($C$14)</f>
        <v>2102.2536354973822</v>
      </c>
      <c r="G37" s="6">
        <f t="shared" si="24"/>
        <v>1968.4073942952882</v>
      </c>
      <c r="H37" s="6">
        <f t="shared" si="24"/>
        <v>1842.5477931267014</v>
      </c>
      <c r="I37" s="6">
        <f t="shared" si="24"/>
        <v>1723.8067189445028</v>
      </c>
      <c r="J37" s="6">
        <f t="shared" si="24"/>
        <v>1611.4896813109949</v>
      </c>
      <c r="K37" s="6">
        <f t="shared" si="24"/>
        <v>1504.902189788482</v>
      </c>
      <c r="L37" s="6">
        <f t="shared" si="24"/>
        <v>1399.0960000083771</v>
      </c>
      <c r="M37" s="6">
        <f t="shared" si="24"/>
        <v>1293.2029989235602</v>
      </c>
      <c r="N37" s="6">
        <f t="shared" si="24"/>
        <v>1187.3968091434556</v>
      </c>
      <c r="O37" s="6">
        <f t="shared" si="24"/>
        <v>1081.5038080586389</v>
      </c>
      <c r="P37" s="6">
        <f t="shared" si="24"/>
        <v>975.69761827853392</v>
      </c>
      <c r="Q37" s="6">
        <f t="shared" si="24"/>
        <v>869.80461719371749</v>
      </c>
      <c r="R37" s="6">
        <f t="shared" si="24"/>
        <v>763.9984274136126</v>
      </c>
      <c r="S37" s="6">
        <f t="shared" si="24"/>
        <v>658.10542632879572</v>
      </c>
      <c r="T37" s="6">
        <f t="shared" si="24"/>
        <v>552.29923654869117</v>
      </c>
      <c r="U37" s="6">
        <f t="shared" si="24"/>
        <v>491.28768000000002</v>
      </c>
      <c r="V37" s="6">
        <f t="shared" ref="V37:AC37" si="25">+(V36/(1-$C$14))*($C$14)</f>
        <v>436.7001600000001</v>
      </c>
      <c r="W37" s="6">
        <f t="shared" si="25"/>
        <v>382.11264000000011</v>
      </c>
      <c r="X37" s="6">
        <f t="shared" si="25"/>
        <v>327.52512000000007</v>
      </c>
      <c r="Y37" s="6">
        <f t="shared" si="25"/>
        <v>272.93760000000003</v>
      </c>
      <c r="Z37" s="6">
        <f t="shared" si="25"/>
        <v>218.35008000000005</v>
      </c>
      <c r="AA37" s="6">
        <f t="shared" si="25"/>
        <v>163.76256000000004</v>
      </c>
      <c r="AB37" s="6">
        <f t="shared" si="25"/>
        <v>109.17504000000002</v>
      </c>
      <c r="AC37" s="6">
        <f t="shared" si="25"/>
        <v>54.587520000000012</v>
      </c>
    </row>
    <row r="38" spans="1:29" x14ac:dyDescent="0.25">
      <c r="B38" t="s">
        <v>7</v>
      </c>
      <c r="D38" s="6">
        <v>0</v>
      </c>
      <c r="E38" s="6">
        <f t="shared" ref="E38:AC38" si="26">+D32*D93*$C$10</f>
        <v>2160</v>
      </c>
      <c r="F38" s="6">
        <f t="shared" si="26"/>
        <v>2033.7091200000002</v>
      </c>
      <c r="G38" s="6">
        <f t="shared" si="26"/>
        <v>1904.2269696000001</v>
      </c>
      <c r="H38" s="6">
        <f t="shared" si="26"/>
        <v>1782.4710527999998</v>
      </c>
      <c r="I38" s="6">
        <f t="shared" si="26"/>
        <v>1667.6015616000002</v>
      </c>
      <c r="J38" s="6">
        <f t="shared" si="26"/>
        <v>1558.9466496</v>
      </c>
      <c r="K38" s="6">
        <f t="shared" si="26"/>
        <v>1455.8344704000001</v>
      </c>
      <c r="L38" s="6">
        <f t="shared" si="26"/>
        <v>1353.4781184000001</v>
      </c>
      <c r="M38" s="6">
        <f t="shared" si="26"/>
        <v>1251.0377856</v>
      </c>
      <c r="N38" s="6">
        <f t="shared" si="26"/>
        <v>1148.6814336</v>
      </c>
      <c r="O38" s="6">
        <f t="shared" si="26"/>
        <v>1046.2411007999999</v>
      </c>
      <c r="P38" s="6">
        <f t="shared" si="26"/>
        <v>943.88474880000001</v>
      </c>
      <c r="Q38" s="6">
        <f t="shared" si="26"/>
        <v>841.44441600000005</v>
      </c>
      <c r="R38" s="6">
        <f t="shared" si="26"/>
        <v>739.08806400000003</v>
      </c>
      <c r="S38" s="6">
        <f t="shared" si="26"/>
        <v>636.64773119999995</v>
      </c>
      <c r="T38" s="6">
        <f t="shared" si="26"/>
        <v>534.29137920000005</v>
      </c>
      <c r="U38" s="6">
        <f t="shared" si="26"/>
        <v>475.26911999999999</v>
      </c>
      <c r="V38" s="6">
        <f t="shared" si="26"/>
        <v>422.46144000000004</v>
      </c>
      <c r="W38" s="6">
        <f t="shared" si="26"/>
        <v>369.65376000000003</v>
      </c>
      <c r="X38" s="6">
        <f t="shared" si="26"/>
        <v>316.84608000000003</v>
      </c>
      <c r="Y38" s="6">
        <f t="shared" si="26"/>
        <v>264.03840000000002</v>
      </c>
      <c r="Z38" s="6">
        <f t="shared" si="26"/>
        <v>211.23072000000002</v>
      </c>
      <c r="AA38" s="6">
        <f t="shared" si="26"/>
        <v>158.42304000000001</v>
      </c>
      <c r="AB38" s="6">
        <f t="shared" si="26"/>
        <v>105.61536000000001</v>
      </c>
      <c r="AC38" s="6">
        <f t="shared" si="26"/>
        <v>52.807680000000005</v>
      </c>
    </row>
    <row r="39" spans="1:29" x14ac:dyDescent="0.25">
      <c r="B39" t="s">
        <v>28</v>
      </c>
      <c r="D39" s="6">
        <v>0</v>
      </c>
      <c r="E39" s="6">
        <f>+$C$5*$C$16</f>
        <v>2160</v>
      </c>
      <c r="F39" s="6">
        <f t="shared" ref="F39:U39" si="27">+$C$5*$C$16</f>
        <v>2160</v>
      </c>
      <c r="G39" s="6">
        <f t="shared" si="27"/>
        <v>2160</v>
      </c>
      <c r="H39" s="6">
        <f t="shared" si="27"/>
        <v>2160</v>
      </c>
      <c r="I39" s="6">
        <f t="shared" si="27"/>
        <v>2160</v>
      </c>
      <c r="J39" s="6">
        <f t="shared" si="27"/>
        <v>2160</v>
      </c>
      <c r="K39" s="6">
        <f t="shared" si="27"/>
        <v>2160</v>
      </c>
      <c r="L39" s="6">
        <f t="shared" si="27"/>
        <v>2160</v>
      </c>
      <c r="M39" s="6">
        <f t="shared" si="27"/>
        <v>2160</v>
      </c>
      <c r="N39" s="6">
        <f t="shared" si="27"/>
        <v>2160</v>
      </c>
      <c r="O39" s="6">
        <f t="shared" si="27"/>
        <v>2160</v>
      </c>
      <c r="P39" s="6">
        <f t="shared" si="27"/>
        <v>2160</v>
      </c>
      <c r="Q39" s="6">
        <f t="shared" si="27"/>
        <v>2160</v>
      </c>
      <c r="R39" s="6">
        <f t="shared" si="27"/>
        <v>2160</v>
      </c>
      <c r="S39" s="6">
        <f t="shared" si="27"/>
        <v>2160</v>
      </c>
      <c r="T39" s="6">
        <f t="shared" si="27"/>
        <v>2160</v>
      </c>
      <c r="U39" s="6">
        <f t="shared" si="27"/>
        <v>2160</v>
      </c>
      <c r="V39" s="6">
        <f t="shared" ref="V39:AC39" si="28">+$C$5*$C$16</f>
        <v>2160</v>
      </c>
      <c r="W39" s="6">
        <f t="shared" si="28"/>
        <v>2160</v>
      </c>
      <c r="X39" s="6">
        <f t="shared" si="28"/>
        <v>2160</v>
      </c>
      <c r="Y39" s="6">
        <f t="shared" si="28"/>
        <v>2160</v>
      </c>
      <c r="Z39" s="6">
        <f t="shared" si="28"/>
        <v>2160</v>
      </c>
      <c r="AA39" s="6">
        <f t="shared" si="28"/>
        <v>2160</v>
      </c>
      <c r="AB39" s="6">
        <f t="shared" si="28"/>
        <v>2160</v>
      </c>
      <c r="AC39" s="6">
        <f t="shared" si="28"/>
        <v>2160</v>
      </c>
    </row>
    <row r="40" spans="1:29" x14ac:dyDescent="0.25">
      <c r="B40" t="s">
        <v>9</v>
      </c>
      <c r="D40" s="6">
        <v>0</v>
      </c>
      <c r="E40" s="6">
        <f>+$C$5*$C$12</f>
        <v>2835</v>
      </c>
      <c r="F40" s="6">
        <f>+E40</f>
        <v>2835</v>
      </c>
      <c r="G40" s="6">
        <f t="shared" ref="G40:V41" si="29">+F40</f>
        <v>2835</v>
      </c>
      <c r="H40" s="6">
        <f t="shared" si="29"/>
        <v>2835</v>
      </c>
      <c r="I40" s="6">
        <f t="shared" si="29"/>
        <v>2835</v>
      </c>
      <c r="J40" s="6">
        <f t="shared" si="29"/>
        <v>2835</v>
      </c>
      <c r="K40" s="6">
        <f t="shared" si="29"/>
        <v>2835</v>
      </c>
      <c r="L40" s="6">
        <f t="shared" si="29"/>
        <v>2835</v>
      </c>
      <c r="M40" s="6">
        <f t="shared" si="29"/>
        <v>2835</v>
      </c>
      <c r="N40" s="6">
        <f t="shared" si="29"/>
        <v>2835</v>
      </c>
      <c r="O40" s="6">
        <f t="shared" si="29"/>
        <v>2835</v>
      </c>
      <c r="P40" s="6">
        <f t="shared" si="29"/>
        <v>2835</v>
      </c>
      <c r="Q40" s="6">
        <f t="shared" si="29"/>
        <v>2835</v>
      </c>
      <c r="R40" s="6">
        <f t="shared" si="29"/>
        <v>2835</v>
      </c>
      <c r="S40" s="6">
        <f t="shared" si="29"/>
        <v>2835</v>
      </c>
      <c r="T40" s="6">
        <f t="shared" si="29"/>
        <v>2835</v>
      </c>
      <c r="U40" s="6">
        <f t="shared" si="29"/>
        <v>2835</v>
      </c>
      <c r="V40" s="6">
        <f t="shared" si="29"/>
        <v>2835</v>
      </c>
      <c r="W40" s="6">
        <f t="shared" ref="W40:AC41" si="30">+V40</f>
        <v>2835</v>
      </c>
      <c r="X40" s="6">
        <f t="shared" si="30"/>
        <v>2835</v>
      </c>
      <c r="Y40" s="6">
        <f t="shared" si="30"/>
        <v>2835</v>
      </c>
      <c r="Z40" s="6">
        <f t="shared" si="30"/>
        <v>2835</v>
      </c>
      <c r="AA40" s="6">
        <f t="shared" si="30"/>
        <v>2835</v>
      </c>
      <c r="AB40" s="6">
        <f t="shared" si="30"/>
        <v>2835</v>
      </c>
      <c r="AC40" s="6">
        <f t="shared" si="30"/>
        <v>2835</v>
      </c>
    </row>
    <row r="41" spans="1:29" x14ac:dyDescent="0.25">
      <c r="B41" t="s">
        <v>10</v>
      </c>
      <c r="D41" s="7">
        <v>0</v>
      </c>
      <c r="E41" s="6">
        <f>+$C$5*$C$13</f>
        <v>1080</v>
      </c>
      <c r="F41" s="7">
        <f>+E41</f>
        <v>1080</v>
      </c>
      <c r="G41" s="7">
        <f t="shared" si="29"/>
        <v>1080</v>
      </c>
      <c r="H41" s="7">
        <f t="shared" si="29"/>
        <v>1080</v>
      </c>
      <c r="I41" s="7">
        <f t="shared" si="29"/>
        <v>1080</v>
      </c>
      <c r="J41" s="7">
        <f t="shared" si="29"/>
        <v>1080</v>
      </c>
      <c r="K41" s="7">
        <f t="shared" si="29"/>
        <v>1080</v>
      </c>
      <c r="L41" s="7">
        <f t="shared" si="29"/>
        <v>1080</v>
      </c>
      <c r="M41" s="7">
        <f t="shared" si="29"/>
        <v>1080</v>
      </c>
      <c r="N41" s="7">
        <f t="shared" si="29"/>
        <v>1080</v>
      </c>
      <c r="O41" s="7">
        <f t="shared" si="29"/>
        <v>1080</v>
      </c>
      <c r="P41" s="7">
        <f t="shared" si="29"/>
        <v>1080</v>
      </c>
      <c r="Q41" s="7">
        <f t="shared" si="29"/>
        <v>1080</v>
      </c>
      <c r="R41" s="7">
        <f t="shared" si="29"/>
        <v>1080</v>
      </c>
      <c r="S41" s="7">
        <f t="shared" si="29"/>
        <v>1080</v>
      </c>
      <c r="T41" s="7">
        <f t="shared" si="29"/>
        <v>1080</v>
      </c>
      <c r="U41" s="7">
        <f t="shared" si="29"/>
        <v>1080</v>
      </c>
      <c r="V41" s="7">
        <f t="shared" si="29"/>
        <v>1080</v>
      </c>
      <c r="W41" s="7">
        <f t="shared" si="30"/>
        <v>1080</v>
      </c>
      <c r="X41" s="7">
        <f t="shared" si="30"/>
        <v>1080</v>
      </c>
      <c r="Y41" s="7">
        <f t="shared" si="30"/>
        <v>1080</v>
      </c>
      <c r="Z41" s="7">
        <f t="shared" si="30"/>
        <v>1080</v>
      </c>
      <c r="AA41" s="7">
        <f t="shared" si="30"/>
        <v>1080</v>
      </c>
      <c r="AB41" s="7">
        <f t="shared" si="30"/>
        <v>1080</v>
      </c>
      <c r="AC41" s="7">
        <f t="shared" si="30"/>
        <v>1080</v>
      </c>
    </row>
    <row r="42" spans="1:29" x14ac:dyDescent="0.25">
      <c r="B42" t="s">
        <v>29</v>
      </c>
      <c r="D42" s="6">
        <f>SUM(D36:D41)</f>
        <v>0</v>
      </c>
      <c r="E42" s="6">
        <f>SUM(E36:E41)</f>
        <v>13977.801047120418</v>
      </c>
      <c r="F42" s="6">
        <f>SUM(F36:F41)</f>
        <v>13515.740075497382</v>
      </c>
      <c r="G42" s="6">
        <f t="shared" ref="G42:V42" si="31">SUM(G36:G41)</f>
        <v>13042.003189495288</v>
      </c>
      <c r="H42" s="6">
        <f t="shared" si="31"/>
        <v>12596.5343067267</v>
      </c>
      <c r="I42" s="6">
        <f t="shared" si="31"/>
        <v>12176.260818144503</v>
      </c>
      <c r="J42" s="6">
        <f t="shared" si="31"/>
        <v>11778.724636510995</v>
      </c>
      <c r="K42" s="6">
        <f t="shared" si="31"/>
        <v>11401.467674588483</v>
      </c>
      <c r="L42" s="6">
        <f t="shared" si="31"/>
        <v>11026.976060808378</v>
      </c>
      <c r="M42" s="6">
        <f t="shared" si="31"/>
        <v>10652.177186123561</v>
      </c>
      <c r="N42" s="6">
        <f t="shared" si="31"/>
        <v>10277.685572343456</v>
      </c>
      <c r="O42" s="6">
        <f t="shared" si="31"/>
        <v>9902.8866976586396</v>
      </c>
      <c r="P42" s="6">
        <f t="shared" si="31"/>
        <v>9528.3950838785349</v>
      </c>
      <c r="Q42" s="6">
        <f t="shared" si="31"/>
        <v>9153.5962091937181</v>
      </c>
      <c r="R42" s="6">
        <f t="shared" si="31"/>
        <v>8779.1045954136134</v>
      </c>
      <c r="S42" s="6">
        <f t="shared" si="31"/>
        <v>8404.3057207287966</v>
      </c>
      <c r="T42" s="6">
        <f t="shared" si="31"/>
        <v>8029.814106948691</v>
      </c>
      <c r="U42" s="6">
        <f t="shared" si="31"/>
        <v>7813.8691199999994</v>
      </c>
      <c r="V42" s="6">
        <f t="shared" si="31"/>
        <v>7620.6614399999999</v>
      </c>
      <c r="W42" s="6">
        <f t="shared" ref="W42:AC42" si="32">SUM(W36:W41)</f>
        <v>7427.4537600000003</v>
      </c>
      <c r="X42" s="6">
        <f t="shared" si="32"/>
        <v>7234.2460799999999</v>
      </c>
      <c r="Y42" s="6">
        <f t="shared" si="32"/>
        <v>7041.0383999999995</v>
      </c>
      <c r="Z42" s="6">
        <f t="shared" si="32"/>
        <v>6847.8307199999999</v>
      </c>
      <c r="AA42" s="6">
        <f t="shared" si="32"/>
        <v>6654.6230400000004</v>
      </c>
      <c r="AB42" s="6">
        <f t="shared" si="32"/>
        <v>6461.41536</v>
      </c>
      <c r="AC42" s="6">
        <f t="shared" si="32"/>
        <v>6268.2076799999995</v>
      </c>
    </row>
    <row r="43" spans="1:29" x14ac:dyDescent="0.25">
      <c r="D43" s="6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x14ac:dyDescent="0.25">
      <c r="A44" s="10" t="s">
        <v>30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 x14ac:dyDescent="0.25">
      <c r="B45" t="s">
        <v>31</v>
      </c>
      <c r="D45" s="6"/>
      <c r="E45" s="6">
        <v>1</v>
      </c>
      <c r="F45" s="6">
        <v>0</v>
      </c>
      <c r="G45" s="6">
        <v>0</v>
      </c>
      <c r="H45" s="6">
        <v>0</v>
      </c>
      <c r="I45" s="6">
        <v>1</v>
      </c>
      <c r="J45" s="6">
        <v>0</v>
      </c>
      <c r="K45" s="6">
        <v>0</v>
      </c>
      <c r="L45" s="6">
        <v>0</v>
      </c>
      <c r="M45" s="6">
        <v>1</v>
      </c>
      <c r="N45" s="6">
        <v>0</v>
      </c>
      <c r="O45" s="6">
        <v>0</v>
      </c>
      <c r="P45" s="6">
        <v>0</v>
      </c>
      <c r="Q45" s="6">
        <v>1</v>
      </c>
      <c r="R45" s="6">
        <v>0</v>
      </c>
      <c r="S45" s="6">
        <v>0</v>
      </c>
      <c r="T45" s="6">
        <v>0</v>
      </c>
      <c r="U45" s="6">
        <v>1</v>
      </c>
      <c r="V45" s="6">
        <v>0</v>
      </c>
      <c r="W45" s="6">
        <v>0</v>
      </c>
      <c r="X45" s="6">
        <v>0</v>
      </c>
      <c r="Y45" s="6">
        <v>1</v>
      </c>
      <c r="Z45" s="6">
        <v>0</v>
      </c>
      <c r="AA45" s="6">
        <v>0</v>
      </c>
      <c r="AB45" s="6">
        <v>0</v>
      </c>
      <c r="AC45" s="6">
        <v>1</v>
      </c>
    </row>
    <row r="46" spans="1:29" x14ac:dyDescent="0.25">
      <c r="B46" t="s">
        <v>29</v>
      </c>
      <c r="D46" s="6"/>
      <c r="E46" s="6">
        <f>IF(E45=1,E42,D46)</f>
        <v>13977.801047120418</v>
      </c>
      <c r="F46" s="6">
        <f t="shared" ref="F46:P46" si="33">IF(F45=1,F42,E46)</f>
        <v>13977.801047120418</v>
      </c>
      <c r="G46" s="6">
        <f t="shared" si="33"/>
        <v>13977.801047120418</v>
      </c>
      <c r="H46" s="6">
        <f t="shared" si="33"/>
        <v>13977.801047120418</v>
      </c>
      <c r="I46" s="6">
        <f t="shared" si="33"/>
        <v>12176.260818144503</v>
      </c>
      <c r="J46" s="6">
        <f t="shared" si="33"/>
        <v>12176.260818144503</v>
      </c>
      <c r="K46" s="6">
        <f t="shared" si="33"/>
        <v>12176.260818144503</v>
      </c>
      <c r="L46" s="6">
        <f t="shared" si="33"/>
        <v>12176.260818144503</v>
      </c>
      <c r="M46" s="6">
        <f t="shared" si="33"/>
        <v>10652.177186123561</v>
      </c>
      <c r="N46" s="6">
        <f t="shared" si="33"/>
        <v>10652.177186123561</v>
      </c>
      <c r="O46" s="6">
        <f t="shared" si="33"/>
        <v>10652.177186123561</v>
      </c>
      <c r="P46" s="6">
        <f t="shared" si="33"/>
        <v>10652.177186123561</v>
      </c>
      <c r="Q46" s="6">
        <f t="shared" ref="Q46:AC46" si="34">IF(Q45=1,Q42,P46)</f>
        <v>9153.5962091937181</v>
      </c>
      <c r="R46" s="6">
        <f t="shared" si="34"/>
        <v>9153.5962091937181</v>
      </c>
      <c r="S46" s="6">
        <f t="shared" si="34"/>
        <v>9153.5962091937181</v>
      </c>
      <c r="T46" s="6">
        <f t="shared" si="34"/>
        <v>9153.5962091937181</v>
      </c>
      <c r="U46" s="6">
        <f t="shared" si="34"/>
        <v>7813.8691199999994</v>
      </c>
      <c r="V46" s="6">
        <f t="shared" si="34"/>
        <v>7813.8691199999994</v>
      </c>
      <c r="W46" s="6">
        <f t="shared" si="34"/>
        <v>7813.8691199999994</v>
      </c>
      <c r="X46" s="6">
        <f t="shared" si="34"/>
        <v>7813.8691199999994</v>
      </c>
      <c r="Y46" s="6">
        <f t="shared" si="34"/>
        <v>7041.0383999999995</v>
      </c>
      <c r="Z46" s="6">
        <f t="shared" si="34"/>
        <v>7041.0383999999995</v>
      </c>
      <c r="AA46" s="6">
        <f t="shared" si="34"/>
        <v>7041.0383999999995</v>
      </c>
      <c r="AB46" s="6">
        <f t="shared" si="34"/>
        <v>7041.0383999999995</v>
      </c>
      <c r="AC46" s="6">
        <f t="shared" si="34"/>
        <v>6268.2076799999995</v>
      </c>
    </row>
    <row r="47" spans="1:29" x14ac:dyDescent="0.25">
      <c r="D47" s="6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x14ac:dyDescent="0.25"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x14ac:dyDescent="0.25">
      <c r="A49" s="9" t="s">
        <v>32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 x14ac:dyDescent="0.25">
      <c r="B50" t="s">
        <v>29</v>
      </c>
      <c r="D50" s="6"/>
      <c r="E50" s="6">
        <f>+E46</f>
        <v>13977.801047120418</v>
      </c>
      <c r="F50" s="6">
        <f t="shared" ref="F50:AC50" si="35">+F46</f>
        <v>13977.801047120418</v>
      </c>
      <c r="G50" s="6">
        <f t="shared" si="35"/>
        <v>13977.801047120418</v>
      </c>
      <c r="H50" s="6">
        <f t="shared" si="35"/>
        <v>13977.801047120418</v>
      </c>
      <c r="I50" s="6">
        <f t="shared" si="35"/>
        <v>12176.260818144503</v>
      </c>
      <c r="J50" s="6">
        <f t="shared" si="35"/>
        <v>12176.260818144503</v>
      </c>
      <c r="K50" s="6">
        <f t="shared" si="35"/>
        <v>12176.260818144503</v>
      </c>
      <c r="L50" s="6">
        <f t="shared" si="35"/>
        <v>12176.260818144503</v>
      </c>
      <c r="M50" s="6">
        <f t="shared" si="35"/>
        <v>10652.177186123561</v>
      </c>
      <c r="N50" s="6">
        <f t="shared" si="35"/>
        <v>10652.177186123561</v>
      </c>
      <c r="O50" s="6">
        <f t="shared" si="35"/>
        <v>10652.177186123561</v>
      </c>
      <c r="P50" s="6">
        <f t="shared" si="35"/>
        <v>10652.177186123561</v>
      </c>
      <c r="Q50" s="6">
        <f t="shared" si="35"/>
        <v>9153.5962091937181</v>
      </c>
      <c r="R50" s="6">
        <f t="shared" si="35"/>
        <v>9153.5962091937181</v>
      </c>
      <c r="S50" s="6">
        <f t="shared" si="35"/>
        <v>9153.5962091937181</v>
      </c>
      <c r="T50" s="6">
        <f t="shared" si="35"/>
        <v>9153.5962091937181</v>
      </c>
      <c r="U50" s="6">
        <f t="shared" si="35"/>
        <v>7813.8691199999994</v>
      </c>
      <c r="V50" s="6">
        <f t="shared" si="35"/>
        <v>7813.8691199999994</v>
      </c>
      <c r="W50" s="6">
        <f t="shared" si="35"/>
        <v>7813.8691199999994</v>
      </c>
      <c r="X50" s="6">
        <f t="shared" si="35"/>
        <v>7813.8691199999994</v>
      </c>
      <c r="Y50" s="6">
        <f t="shared" si="35"/>
        <v>7041.0383999999995</v>
      </c>
      <c r="Z50" s="6">
        <f t="shared" si="35"/>
        <v>7041.0383999999995</v>
      </c>
      <c r="AA50" s="6">
        <f t="shared" si="35"/>
        <v>7041.0383999999995</v>
      </c>
      <c r="AB50" s="6">
        <f t="shared" si="35"/>
        <v>7041.0383999999995</v>
      </c>
      <c r="AC50" s="6">
        <f t="shared" si="35"/>
        <v>6268.2076799999995</v>
      </c>
    </row>
    <row r="51" spans="1:29" x14ac:dyDescent="0.25">
      <c r="B51" t="s">
        <v>9</v>
      </c>
      <c r="D51" s="6"/>
      <c r="E51" s="6">
        <f>+E40</f>
        <v>2835</v>
      </c>
      <c r="F51" s="6">
        <f t="shared" ref="F51:U52" si="36">+F40</f>
        <v>2835</v>
      </c>
      <c r="G51" s="6">
        <f t="shared" si="36"/>
        <v>2835</v>
      </c>
      <c r="H51" s="6">
        <f t="shared" si="36"/>
        <v>2835</v>
      </c>
      <c r="I51" s="6">
        <f t="shared" si="36"/>
        <v>2835</v>
      </c>
      <c r="J51" s="6">
        <f t="shared" si="36"/>
        <v>2835</v>
      </c>
      <c r="K51" s="6">
        <f t="shared" si="36"/>
        <v>2835</v>
      </c>
      <c r="L51" s="6">
        <f t="shared" si="36"/>
        <v>2835</v>
      </c>
      <c r="M51" s="6">
        <f t="shared" si="36"/>
        <v>2835</v>
      </c>
      <c r="N51" s="6">
        <f t="shared" si="36"/>
        <v>2835</v>
      </c>
      <c r="O51" s="6">
        <f t="shared" si="36"/>
        <v>2835</v>
      </c>
      <c r="P51" s="6">
        <f t="shared" si="36"/>
        <v>2835</v>
      </c>
      <c r="Q51" s="6">
        <f t="shared" si="36"/>
        <v>2835</v>
      </c>
      <c r="R51" s="6">
        <f t="shared" si="36"/>
        <v>2835</v>
      </c>
      <c r="S51" s="6">
        <f t="shared" si="36"/>
        <v>2835</v>
      </c>
      <c r="T51" s="6">
        <f t="shared" si="36"/>
        <v>2835</v>
      </c>
      <c r="U51" s="6">
        <f t="shared" si="36"/>
        <v>2835</v>
      </c>
      <c r="V51" s="6">
        <f t="shared" ref="V51:AC52" si="37">+V40</f>
        <v>2835</v>
      </c>
      <c r="W51" s="6">
        <f t="shared" si="37"/>
        <v>2835</v>
      </c>
      <c r="X51" s="6">
        <f t="shared" si="37"/>
        <v>2835</v>
      </c>
      <c r="Y51" s="6">
        <f t="shared" si="37"/>
        <v>2835</v>
      </c>
      <c r="Z51" s="6">
        <f t="shared" si="37"/>
        <v>2835</v>
      </c>
      <c r="AA51" s="6">
        <f t="shared" si="37"/>
        <v>2835</v>
      </c>
      <c r="AB51" s="6">
        <f t="shared" si="37"/>
        <v>2835</v>
      </c>
      <c r="AC51" s="6">
        <f t="shared" si="37"/>
        <v>2835</v>
      </c>
    </row>
    <row r="52" spans="1:29" x14ac:dyDescent="0.25">
      <c r="B52" t="s">
        <v>10</v>
      </c>
      <c r="D52" s="6"/>
      <c r="E52" s="6">
        <f>+E41</f>
        <v>1080</v>
      </c>
      <c r="F52" s="6">
        <f t="shared" si="36"/>
        <v>1080</v>
      </c>
      <c r="G52" s="6">
        <f t="shared" si="36"/>
        <v>1080</v>
      </c>
      <c r="H52" s="6">
        <f t="shared" si="36"/>
        <v>1080</v>
      </c>
      <c r="I52" s="6">
        <f t="shared" si="36"/>
        <v>1080</v>
      </c>
      <c r="J52" s="6">
        <f t="shared" si="36"/>
        <v>1080</v>
      </c>
      <c r="K52" s="6">
        <f t="shared" si="36"/>
        <v>1080</v>
      </c>
      <c r="L52" s="6">
        <f t="shared" si="36"/>
        <v>1080</v>
      </c>
      <c r="M52" s="6">
        <f t="shared" si="36"/>
        <v>1080</v>
      </c>
      <c r="N52" s="6">
        <f t="shared" si="36"/>
        <v>1080</v>
      </c>
      <c r="O52" s="6">
        <f t="shared" si="36"/>
        <v>1080</v>
      </c>
      <c r="P52" s="6">
        <f t="shared" si="36"/>
        <v>1080</v>
      </c>
      <c r="Q52" s="6">
        <f t="shared" si="36"/>
        <v>1080</v>
      </c>
      <c r="R52" s="6">
        <f t="shared" si="36"/>
        <v>1080</v>
      </c>
      <c r="S52" s="6">
        <f t="shared" si="36"/>
        <v>1080</v>
      </c>
      <c r="T52" s="6">
        <f t="shared" si="36"/>
        <v>1080</v>
      </c>
      <c r="U52" s="6">
        <f t="shared" si="36"/>
        <v>1080</v>
      </c>
      <c r="V52" s="6">
        <f t="shared" si="37"/>
        <v>1080</v>
      </c>
      <c r="W52" s="6">
        <f t="shared" si="37"/>
        <v>1080</v>
      </c>
      <c r="X52" s="6">
        <f t="shared" si="37"/>
        <v>1080</v>
      </c>
      <c r="Y52" s="6">
        <f t="shared" si="37"/>
        <v>1080</v>
      </c>
      <c r="Z52" s="6">
        <f t="shared" si="37"/>
        <v>1080</v>
      </c>
      <c r="AA52" s="6">
        <f t="shared" si="37"/>
        <v>1080</v>
      </c>
      <c r="AB52" s="6">
        <f t="shared" si="37"/>
        <v>1080</v>
      </c>
      <c r="AC52" s="6">
        <f t="shared" si="37"/>
        <v>1080</v>
      </c>
    </row>
    <row r="53" spans="1:29" x14ac:dyDescent="0.25">
      <c r="B53" t="s">
        <v>28</v>
      </c>
      <c r="D53" s="6"/>
      <c r="E53" s="7">
        <f>+E39</f>
        <v>2160</v>
      </c>
      <c r="F53" s="7">
        <f t="shared" ref="F53:AC53" si="38">+F39</f>
        <v>2160</v>
      </c>
      <c r="G53" s="7">
        <f t="shared" si="38"/>
        <v>2160</v>
      </c>
      <c r="H53" s="7">
        <f t="shared" si="38"/>
        <v>2160</v>
      </c>
      <c r="I53" s="7">
        <f t="shared" si="38"/>
        <v>2160</v>
      </c>
      <c r="J53" s="7">
        <f t="shared" si="38"/>
        <v>2160</v>
      </c>
      <c r="K53" s="7">
        <f t="shared" si="38"/>
        <v>2160</v>
      </c>
      <c r="L53" s="7">
        <f t="shared" si="38"/>
        <v>2160</v>
      </c>
      <c r="M53" s="7">
        <f t="shared" si="38"/>
        <v>2160</v>
      </c>
      <c r="N53" s="7">
        <f t="shared" si="38"/>
        <v>2160</v>
      </c>
      <c r="O53" s="7">
        <f t="shared" si="38"/>
        <v>2160</v>
      </c>
      <c r="P53" s="7">
        <f t="shared" si="38"/>
        <v>2160</v>
      </c>
      <c r="Q53" s="7">
        <f t="shared" si="38"/>
        <v>2160</v>
      </c>
      <c r="R53" s="7">
        <f t="shared" si="38"/>
        <v>2160</v>
      </c>
      <c r="S53" s="7">
        <f t="shared" si="38"/>
        <v>2160</v>
      </c>
      <c r="T53" s="7">
        <f t="shared" si="38"/>
        <v>2160</v>
      </c>
      <c r="U53" s="7">
        <f t="shared" si="38"/>
        <v>2160</v>
      </c>
      <c r="V53" s="7">
        <f t="shared" si="38"/>
        <v>2160</v>
      </c>
      <c r="W53" s="7">
        <f t="shared" si="38"/>
        <v>2160</v>
      </c>
      <c r="X53" s="7">
        <f t="shared" si="38"/>
        <v>2160</v>
      </c>
      <c r="Y53" s="7">
        <f t="shared" si="38"/>
        <v>2160</v>
      </c>
      <c r="Z53" s="7">
        <f t="shared" si="38"/>
        <v>2160</v>
      </c>
      <c r="AA53" s="7">
        <f t="shared" si="38"/>
        <v>2160</v>
      </c>
      <c r="AB53" s="7">
        <f t="shared" si="38"/>
        <v>2160</v>
      </c>
      <c r="AC53" s="7">
        <f t="shared" si="38"/>
        <v>2160</v>
      </c>
    </row>
    <row r="54" spans="1:29" x14ac:dyDescent="0.25">
      <c r="B54" t="s">
        <v>33</v>
      </c>
      <c r="D54" s="6"/>
      <c r="E54" s="6">
        <f>+E50-E51-E52-E53</f>
        <v>7902.8010471204179</v>
      </c>
      <c r="F54" s="6">
        <f t="shared" ref="F54:AC54" si="39">+F50-F51-F52-F53</f>
        <v>7902.8010471204179</v>
      </c>
      <c r="G54" s="6">
        <f t="shared" si="39"/>
        <v>7902.8010471204179</v>
      </c>
      <c r="H54" s="6">
        <f t="shared" si="39"/>
        <v>7902.8010471204179</v>
      </c>
      <c r="I54" s="6">
        <f t="shared" si="39"/>
        <v>6101.260818144503</v>
      </c>
      <c r="J54" s="6">
        <f t="shared" si="39"/>
        <v>6101.260818144503</v>
      </c>
      <c r="K54" s="6">
        <f t="shared" si="39"/>
        <v>6101.260818144503</v>
      </c>
      <c r="L54" s="6">
        <f t="shared" si="39"/>
        <v>6101.260818144503</v>
      </c>
      <c r="M54" s="6">
        <f t="shared" si="39"/>
        <v>4577.1771861235611</v>
      </c>
      <c r="N54" s="6">
        <f t="shared" si="39"/>
        <v>4577.1771861235611</v>
      </c>
      <c r="O54" s="6">
        <f t="shared" si="39"/>
        <v>4577.1771861235611</v>
      </c>
      <c r="P54" s="6">
        <f t="shared" si="39"/>
        <v>4577.1771861235611</v>
      </c>
      <c r="Q54" s="6">
        <f t="shared" si="39"/>
        <v>3078.5962091937181</v>
      </c>
      <c r="R54" s="6">
        <f t="shared" si="39"/>
        <v>3078.5962091937181</v>
      </c>
      <c r="S54" s="6">
        <f t="shared" si="39"/>
        <v>3078.5962091937181</v>
      </c>
      <c r="T54" s="6">
        <f t="shared" si="39"/>
        <v>3078.5962091937181</v>
      </c>
      <c r="U54" s="6">
        <f t="shared" si="39"/>
        <v>1738.8691199999994</v>
      </c>
      <c r="V54" s="6">
        <f t="shared" si="39"/>
        <v>1738.8691199999994</v>
      </c>
      <c r="W54" s="6">
        <f t="shared" si="39"/>
        <v>1738.8691199999994</v>
      </c>
      <c r="X54" s="6">
        <f t="shared" si="39"/>
        <v>1738.8691199999994</v>
      </c>
      <c r="Y54" s="6">
        <f t="shared" si="39"/>
        <v>966.03839999999946</v>
      </c>
      <c r="Z54" s="6">
        <f t="shared" si="39"/>
        <v>966.03839999999946</v>
      </c>
      <c r="AA54" s="6">
        <f t="shared" si="39"/>
        <v>966.03839999999946</v>
      </c>
      <c r="AB54" s="6">
        <f t="shared" si="39"/>
        <v>966.03839999999946</v>
      </c>
      <c r="AC54" s="6">
        <f t="shared" si="39"/>
        <v>193.20767999999953</v>
      </c>
    </row>
    <row r="55" spans="1:29" x14ac:dyDescent="0.25">
      <c r="B55" t="s">
        <v>34</v>
      </c>
      <c r="D55" s="6"/>
      <c r="E55" s="7">
        <f>+D87*$C$10</f>
        <v>2160</v>
      </c>
      <c r="F55" s="7">
        <f t="shared" ref="F55:AC55" si="40">+E87*$C$10</f>
        <v>2033.7091200000002</v>
      </c>
      <c r="G55" s="7">
        <f t="shared" si="40"/>
        <v>1904.2269696000001</v>
      </c>
      <c r="H55" s="7">
        <f t="shared" si="40"/>
        <v>1782.4710527999998</v>
      </c>
      <c r="I55" s="7">
        <f t="shared" si="40"/>
        <v>1667.6015616000002</v>
      </c>
      <c r="J55" s="7">
        <f t="shared" si="40"/>
        <v>1558.9466496</v>
      </c>
      <c r="K55" s="7">
        <f t="shared" si="40"/>
        <v>1455.8344704000001</v>
      </c>
      <c r="L55" s="7">
        <f t="shared" si="40"/>
        <v>1353.4781184000001</v>
      </c>
      <c r="M55" s="7">
        <f t="shared" si="40"/>
        <v>1251.0377856</v>
      </c>
      <c r="N55" s="7">
        <f t="shared" si="40"/>
        <v>1148.6814336</v>
      </c>
      <c r="O55" s="7">
        <f t="shared" si="40"/>
        <v>1046.2411007999999</v>
      </c>
      <c r="P55" s="7">
        <f t="shared" si="40"/>
        <v>943.88474880000001</v>
      </c>
      <c r="Q55" s="7">
        <f t="shared" si="40"/>
        <v>841.44441600000005</v>
      </c>
      <c r="R55" s="7">
        <f t="shared" si="40"/>
        <v>739.08806400000003</v>
      </c>
      <c r="S55" s="7">
        <f t="shared" si="40"/>
        <v>636.64773119999995</v>
      </c>
      <c r="T55" s="7">
        <f t="shared" si="40"/>
        <v>534.29137920000005</v>
      </c>
      <c r="U55" s="7">
        <f t="shared" si="40"/>
        <v>475.26911999999999</v>
      </c>
      <c r="V55" s="7">
        <f t="shared" si="40"/>
        <v>422.46144000000004</v>
      </c>
      <c r="W55" s="7">
        <f t="shared" si="40"/>
        <v>369.65376000000003</v>
      </c>
      <c r="X55" s="7">
        <f t="shared" si="40"/>
        <v>316.84608000000003</v>
      </c>
      <c r="Y55" s="7">
        <f t="shared" si="40"/>
        <v>264.03840000000002</v>
      </c>
      <c r="Z55" s="7">
        <f t="shared" si="40"/>
        <v>211.23072000000002</v>
      </c>
      <c r="AA55" s="7">
        <f t="shared" si="40"/>
        <v>158.42304000000001</v>
      </c>
      <c r="AB55" s="7">
        <f t="shared" si="40"/>
        <v>105.61536000000001</v>
      </c>
      <c r="AC55" s="7">
        <f t="shared" si="40"/>
        <v>52.807680000000005</v>
      </c>
    </row>
    <row r="56" spans="1:29" x14ac:dyDescent="0.25">
      <c r="B56" t="s">
        <v>35</v>
      </c>
      <c r="D56" s="6"/>
      <c r="E56" s="6">
        <f>+E54-E55</f>
        <v>5742.8010471204179</v>
      </c>
      <c r="F56" s="6">
        <f t="shared" ref="F56:AC56" si="41">+F54-F55</f>
        <v>5869.0919271204175</v>
      </c>
      <c r="G56" s="6">
        <f t="shared" si="41"/>
        <v>5998.5740775204176</v>
      </c>
      <c r="H56" s="6">
        <f t="shared" si="41"/>
        <v>6120.3299943204183</v>
      </c>
      <c r="I56" s="6">
        <f t="shared" si="41"/>
        <v>4433.6592565445026</v>
      </c>
      <c r="J56" s="6">
        <f t="shared" si="41"/>
        <v>4542.3141685445025</v>
      </c>
      <c r="K56" s="6">
        <f t="shared" si="41"/>
        <v>4645.4263477445029</v>
      </c>
      <c r="L56" s="6">
        <f t="shared" si="41"/>
        <v>4747.7826997445027</v>
      </c>
      <c r="M56" s="6">
        <f t="shared" si="41"/>
        <v>3326.1394005235611</v>
      </c>
      <c r="N56" s="6">
        <f t="shared" si="41"/>
        <v>3428.4957525235614</v>
      </c>
      <c r="O56" s="6">
        <f t="shared" si="41"/>
        <v>3530.9360853235612</v>
      </c>
      <c r="P56" s="6">
        <f t="shared" si="41"/>
        <v>3633.292437323561</v>
      </c>
      <c r="Q56" s="6">
        <f t="shared" si="41"/>
        <v>2237.1517931937178</v>
      </c>
      <c r="R56" s="6">
        <f t="shared" si="41"/>
        <v>2339.5081451937181</v>
      </c>
      <c r="S56" s="6">
        <f t="shared" si="41"/>
        <v>2441.9484779937184</v>
      </c>
      <c r="T56" s="6">
        <f t="shared" si="41"/>
        <v>2544.3048299937182</v>
      </c>
      <c r="U56" s="6">
        <f t="shared" si="41"/>
        <v>1263.5999999999995</v>
      </c>
      <c r="V56" s="6">
        <f t="shared" si="41"/>
        <v>1316.4076799999993</v>
      </c>
      <c r="W56" s="6">
        <f t="shared" si="41"/>
        <v>1369.2153599999992</v>
      </c>
      <c r="X56" s="6">
        <f t="shared" si="41"/>
        <v>1422.0230399999994</v>
      </c>
      <c r="Y56" s="6">
        <f t="shared" si="41"/>
        <v>701.99999999999943</v>
      </c>
      <c r="Z56" s="6">
        <f t="shared" si="41"/>
        <v>754.80767999999944</v>
      </c>
      <c r="AA56" s="6">
        <f t="shared" si="41"/>
        <v>807.61535999999944</v>
      </c>
      <c r="AB56" s="6">
        <f t="shared" si="41"/>
        <v>860.42303999999945</v>
      </c>
      <c r="AC56" s="6">
        <f t="shared" si="41"/>
        <v>140.39999999999952</v>
      </c>
    </row>
    <row r="57" spans="1:29" x14ac:dyDescent="0.25">
      <c r="B57" t="s">
        <v>27</v>
      </c>
      <c r="D57" s="6"/>
      <c r="E57" s="7">
        <f>+E56*$C$14</f>
        <v>2232.8010471204184</v>
      </c>
      <c r="F57" s="7">
        <f t="shared" ref="F57:U57" si="42">+F56*$C$14</f>
        <v>2281.9029412644181</v>
      </c>
      <c r="G57" s="7">
        <f t="shared" si="42"/>
        <v>2332.2456013399383</v>
      </c>
      <c r="H57" s="7">
        <f t="shared" si="42"/>
        <v>2379.5843017917787</v>
      </c>
      <c r="I57" s="7">
        <f t="shared" si="42"/>
        <v>1723.8067189445026</v>
      </c>
      <c r="J57" s="7">
        <f t="shared" si="42"/>
        <v>1766.0517487301024</v>
      </c>
      <c r="K57" s="7">
        <f t="shared" si="42"/>
        <v>1806.1417640030627</v>
      </c>
      <c r="L57" s="7">
        <f t="shared" si="42"/>
        <v>1845.9379136606626</v>
      </c>
      <c r="M57" s="7">
        <f t="shared" si="42"/>
        <v>1293.2029989235605</v>
      </c>
      <c r="N57" s="7">
        <f t="shared" si="42"/>
        <v>1332.9991485811606</v>
      </c>
      <c r="O57" s="7">
        <f t="shared" si="42"/>
        <v>1372.8279499738005</v>
      </c>
      <c r="P57" s="7">
        <f t="shared" si="42"/>
        <v>1412.6240996314004</v>
      </c>
      <c r="Q57" s="7">
        <f t="shared" si="42"/>
        <v>869.80461719371749</v>
      </c>
      <c r="R57" s="7">
        <f t="shared" si="42"/>
        <v>909.60076685131753</v>
      </c>
      <c r="S57" s="7">
        <f t="shared" si="42"/>
        <v>949.42956824395765</v>
      </c>
      <c r="T57" s="7">
        <f t="shared" si="42"/>
        <v>989.22571790155757</v>
      </c>
      <c r="U57" s="7">
        <f t="shared" si="42"/>
        <v>491.28767999999974</v>
      </c>
      <c r="V57" s="7">
        <f t="shared" ref="V57:AC57" si="43">+V56*$C$14</f>
        <v>511.8193059839997</v>
      </c>
      <c r="W57" s="7">
        <f t="shared" si="43"/>
        <v>532.35093196799971</v>
      </c>
      <c r="X57" s="7">
        <f t="shared" si="43"/>
        <v>552.88255795199973</v>
      </c>
      <c r="Y57" s="7">
        <f t="shared" si="43"/>
        <v>272.93759999999975</v>
      </c>
      <c r="Z57" s="7">
        <f t="shared" si="43"/>
        <v>293.46922598399976</v>
      </c>
      <c r="AA57" s="7">
        <f t="shared" si="43"/>
        <v>314.00085196799978</v>
      </c>
      <c r="AB57" s="7">
        <f t="shared" si="43"/>
        <v>334.53247795199979</v>
      </c>
      <c r="AC57" s="7">
        <f t="shared" si="43"/>
        <v>54.587519999999813</v>
      </c>
    </row>
    <row r="58" spans="1:29" x14ac:dyDescent="0.25">
      <c r="B58" t="s">
        <v>36</v>
      </c>
      <c r="D58" s="6"/>
      <c r="E58" s="6">
        <f>+E56-E57</f>
        <v>3509.9999999999995</v>
      </c>
      <c r="F58" s="6">
        <f t="shared" ref="F58:U58" si="44">+F56-F57</f>
        <v>3587.1889858559994</v>
      </c>
      <c r="G58" s="6">
        <f t="shared" si="44"/>
        <v>3666.3284761804794</v>
      </c>
      <c r="H58" s="6">
        <f t="shared" si="44"/>
        <v>3740.7456925286397</v>
      </c>
      <c r="I58" s="6">
        <f t="shared" si="44"/>
        <v>2709.8525375999998</v>
      </c>
      <c r="J58" s="6">
        <f t="shared" si="44"/>
        <v>2776.2624198144003</v>
      </c>
      <c r="K58" s="6">
        <f t="shared" si="44"/>
        <v>2839.2845837414402</v>
      </c>
      <c r="L58" s="6">
        <f t="shared" si="44"/>
        <v>2901.8447860838401</v>
      </c>
      <c r="M58" s="6">
        <f t="shared" si="44"/>
        <v>2032.9364016000006</v>
      </c>
      <c r="N58" s="6">
        <f t="shared" si="44"/>
        <v>2095.4966039424007</v>
      </c>
      <c r="O58" s="6">
        <f t="shared" si="44"/>
        <v>2158.1081353497607</v>
      </c>
      <c r="P58" s="6">
        <f t="shared" si="44"/>
        <v>2220.6683376921605</v>
      </c>
      <c r="Q58" s="6">
        <f t="shared" si="44"/>
        <v>1367.3471760000002</v>
      </c>
      <c r="R58" s="6">
        <f t="shared" si="44"/>
        <v>1429.9073783424005</v>
      </c>
      <c r="S58" s="6">
        <f t="shared" si="44"/>
        <v>1492.5189097497607</v>
      </c>
      <c r="T58" s="6">
        <f t="shared" si="44"/>
        <v>1555.0791120921606</v>
      </c>
      <c r="U58" s="6">
        <f t="shared" si="44"/>
        <v>772.31231999999977</v>
      </c>
      <c r="V58" s="6">
        <f t="shared" ref="V58:AC58" si="45">+V56-V57</f>
        <v>804.58837401599965</v>
      </c>
      <c r="W58" s="6">
        <f t="shared" si="45"/>
        <v>836.86442803199952</v>
      </c>
      <c r="X58" s="6">
        <f t="shared" si="45"/>
        <v>869.14048204799963</v>
      </c>
      <c r="Y58" s="6">
        <f t="shared" si="45"/>
        <v>429.06239999999968</v>
      </c>
      <c r="Z58" s="6">
        <f t="shared" si="45"/>
        <v>461.33845401599967</v>
      </c>
      <c r="AA58" s="6">
        <f t="shared" si="45"/>
        <v>493.61450803199966</v>
      </c>
      <c r="AB58" s="6">
        <f t="shared" si="45"/>
        <v>525.89056204799965</v>
      </c>
      <c r="AC58" s="6">
        <f t="shared" si="45"/>
        <v>85.812479999999709</v>
      </c>
    </row>
    <row r="59" spans="1:29" x14ac:dyDescent="0.25"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29" x14ac:dyDescent="0.25">
      <c r="A60" s="9" t="s">
        <v>37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 x14ac:dyDescent="0.25">
      <c r="B61" t="s">
        <v>36</v>
      </c>
      <c r="D61" s="6">
        <f>+D36</f>
        <v>0</v>
      </c>
      <c r="E61" s="6">
        <f>+E58</f>
        <v>3509.9999999999995</v>
      </c>
      <c r="F61" s="6">
        <f t="shared" ref="F61:AC61" si="46">+F58</f>
        <v>3587.1889858559994</v>
      </c>
      <c r="G61" s="6">
        <f t="shared" si="46"/>
        <v>3666.3284761804794</v>
      </c>
      <c r="H61" s="6">
        <f t="shared" si="46"/>
        <v>3740.7456925286397</v>
      </c>
      <c r="I61" s="6">
        <f t="shared" si="46"/>
        <v>2709.8525375999998</v>
      </c>
      <c r="J61" s="6">
        <f t="shared" si="46"/>
        <v>2776.2624198144003</v>
      </c>
      <c r="K61" s="6">
        <f t="shared" si="46"/>
        <v>2839.2845837414402</v>
      </c>
      <c r="L61" s="6">
        <f t="shared" si="46"/>
        <v>2901.8447860838401</v>
      </c>
      <c r="M61" s="6">
        <f t="shared" si="46"/>
        <v>2032.9364016000006</v>
      </c>
      <c r="N61" s="6">
        <f t="shared" si="46"/>
        <v>2095.4966039424007</v>
      </c>
      <c r="O61" s="6">
        <f t="shared" si="46"/>
        <v>2158.1081353497607</v>
      </c>
      <c r="P61" s="6">
        <f t="shared" si="46"/>
        <v>2220.6683376921605</v>
      </c>
      <c r="Q61" s="6">
        <f t="shared" si="46"/>
        <v>1367.3471760000002</v>
      </c>
      <c r="R61" s="6">
        <f t="shared" si="46"/>
        <v>1429.9073783424005</v>
      </c>
      <c r="S61" s="6">
        <f t="shared" si="46"/>
        <v>1492.5189097497607</v>
      </c>
      <c r="T61" s="6">
        <f t="shared" si="46"/>
        <v>1555.0791120921606</v>
      </c>
      <c r="U61" s="6">
        <f t="shared" si="46"/>
        <v>772.31231999999977</v>
      </c>
      <c r="V61" s="6">
        <f t="shared" si="46"/>
        <v>804.58837401599965</v>
      </c>
      <c r="W61" s="6">
        <f t="shared" si="46"/>
        <v>836.86442803199952</v>
      </c>
      <c r="X61" s="6">
        <f t="shared" si="46"/>
        <v>869.14048204799963</v>
      </c>
      <c r="Y61" s="6">
        <f t="shared" si="46"/>
        <v>429.06239999999968</v>
      </c>
      <c r="Z61" s="6">
        <f t="shared" si="46"/>
        <v>461.33845401599967</v>
      </c>
      <c r="AA61" s="6">
        <f t="shared" si="46"/>
        <v>493.61450803199966</v>
      </c>
      <c r="AB61" s="6">
        <f t="shared" si="46"/>
        <v>525.89056204799965</v>
      </c>
      <c r="AC61" s="6">
        <f t="shared" si="46"/>
        <v>85.812479999999709</v>
      </c>
    </row>
    <row r="62" spans="1:29" x14ac:dyDescent="0.25">
      <c r="B62" t="s">
        <v>28</v>
      </c>
      <c r="D62" s="6">
        <f>+D53</f>
        <v>0</v>
      </c>
      <c r="E62" s="6">
        <f t="shared" ref="E62:T62" si="47">+E53</f>
        <v>2160</v>
      </c>
      <c r="F62" s="6">
        <f t="shared" si="47"/>
        <v>2160</v>
      </c>
      <c r="G62" s="6">
        <f t="shared" si="47"/>
        <v>2160</v>
      </c>
      <c r="H62" s="6">
        <f t="shared" si="47"/>
        <v>2160</v>
      </c>
      <c r="I62" s="6">
        <f t="shared" si="47"/>
        <v>2160</v>
      </c>
      <c r="J62" s="6">
        <f t="shared" si="47"/>
        <v>2160</v>
      </c>
      <c r="K62" s="6">
        <f t="shared" si="47"/>
        <v>2160</v>
      </c>
      <c r="L62" s="6">
        <f t="shared" si="47"/>
        <v>2160</v>
      </c>
      <c r="M62" s="6">
        <f t="shared" si="47"/>
        <v>2160</v>
      </c>
      <c r="N62" s="6">
        <f t="shared" si="47"/>
        <v>2160</v>
      </c>
      <c r="O62" s="6">
        <f t="shared" si="47"/>
        <v>2160</v>
      </c>
      <c r="P62" s="6">
        <f t="shared" si="47"/>
        <v>2160</v>
      </c>
      <c r="Q62" s="6">
        <f t="shared" si="47"/>
        <v>2160</v>
      </c>
      <c r="R62" s="6">
        <f t="shared" si="47"/>
        <v>2160</v>
      </c>
      <c r="S62" s="6">
        <f t="shared" si="47"/>
        <v>2160</v>
      </c>
      <c r="T62" s="6">
        <f t="shared" si="47"/>
        <v>2160</v>
      </c>
      <c r="U62" s="6">
        <f t="shared" ref="U62:AC62" si="48">+U53</f>
        <v>2160</v>
      </c>
      <c r="V62" s="6">
        <f t="shared" si="48"/>
        <v>2160</v>
      </c>
      <c r="W62" s="6">
        <f t="shared" si="48"/>
        <v>2160</v>
      </c>
      <c r="X62" s="6">
        <f t="shared" si="48"/>
        <v>2160</v>
      </c>
      <c r="Y62" s="6">
        <f t="shared" si="48"/>
        <v>2160</v>
      </c>
      <c r="Z62" s="6">
        <f t="shared" si="48"/>
        <v>2160</v>
      </c>
      <c r="AA62" s="6">
        <f t="shared" si="48"/>
        <v>2160</v>
      </c>
      <c r="AB62" s="6">
        <f t="shared" si="48"/>
        <v>2160</v>
      </c>
      <c r="AC62" s="6">
        <f t="shared" si="48"/>
        <v>2160</v>
      </c>
    </row>
    <row r="63" spans="1:29" x14ac:dyDescent="0.25">
      <c r="B63" t="s">
        <v>38</v>
      </c>
      <c r="D63" s="6">
        <v>0</v>
      </c>
      <c r="E63" s="6">
        <f t="shared" ref="E63:T63" si="49">+E22</f>
        <v>997.27199999999993</v>
      </c>
      <c r="F63" s="6">
        <f t="shared" si="49"/>
        <v>1077.0537600000002</v>
      </c>
      <c r="G63" s="6">
        <f t="shared" si="49"/>
        <v>883.89792000000011</v>
      </c>
      <c r="H63" s="6">
        <f t="shared" si="49"/>
        <v>711.73727999999971</v>
      </c>
      <c r="I63" s="6">
        <f t="shared" si="49"/>
        <v>556.37279999999998</v>
      </c>
      <c r="J63" s="6">
        <f t="shared" si="49"/>
        <v>417.80447999999996</v>
      </c>
      <c r="K63" s="6">
        <f t="shared" si="49"/>
        <v>398.90879999999999</v>
      </c>
      <c r="L63" s="6">
        <f t="shared" si="49"/>
        <v>401.00832000000003</v>
      </c>
      <c r="M63" s="6">
        <f t="shared" si="49"/>
        <v>398.90879999999999</v>
      </c>
      <c r="N63" s="6">
        <f t="shared" si="49"/>
        <v>401.00832000000003</v>
      </c>
      <c r="O63" s="6">
        <f t="shared" si="49"/>
        <v>398.90879999999999</v>
      </c>
      <c r="P63" s="6">
        <f t="shared" si="49"/>
        <v>401.00832000000003</v>
      </c>
      <c r="Q63" s="6">
        <f t="shared" si="49"/>
        <v>398.90879999999999</v>
      </c>
      <c r="R63" s="6">
        <f t="shared" si="49"/>
        <v>401.00832000000003</v>
      </c>
      <c r="S63" s="6">
        <f t="shared" si="49"/>
        <v>398.90879999999999</v>
      </c>
      <c r="T63" s="6">
        <f t="shared" si="49"/>
        <v>-684.44352000000003</v>
      </c>
      <c r="U63" s="6">
        <f t="shared" ref="U63:AC63" si="50">+U22</f>
        <v>-839.80799999999999</v>
      </c>
      <c r="V63" s="6">
        <f t="shared" si="50"/>
        <v>-839.80799999999999</v>
      </c>
      <c r="W63" s="6">
        <f t="shared" si="50"/>
        <v>-839.80799999999999</v>
      </c>
      <c r="X63" s="6">
        <f t="shared" si="50"/>
        <v>-839.80799999999999</v>
      </c>
      <c r="Y63" s="6">
        <f t="shared" si="50"/>
        <v>-839.80799999999999</v>
      </c>
      <c r="Z63" s="6">
        <f t="shared" si="50"/>
        <v>-839.80799999999999</v>
      </c>
      <c r="AA63" s="6">
        <f t="shared" si="50"/>
        <v>-839.80799999999999</v>
      </c>
      <c r="AB63" s="6">
        <f t="shared" si="50"/>
        <v>-839.80799999999999</v>
      </c>
      <c r="AC63" s="6">
        <f t="shared" si="50"/>
        <v>-839.80799999999999</v>
      </c>
    </row>
    <row r="64" spans="1:29" x14ac:dyDescent="0.25">
      <c r="B64" t="s">
        <v>39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</row>
    <row r="65" spans="1:29" x14ac:dyDescent="0.25">
      <c r="B65" t="s">
        <v>40</v>
      </c>
      <c r="D65" s="7">
        <f>SUM(D61:D64)</f>
        <v>0</v>
      </c>
      <c r="E65" s="7">
        <f t="shared" ref="E65:T65" si="51">SUM(E61:E64)</f>
        <v>6667.2719999999999</v>
      </c>
      <c r="F65" s="7">
        <f t="shared" si="51"/>
        <v>6824.2427458559996</v>
      </c>
      <c r="G65" s="7">
        <f t="shared" si="51"/>
        <v>6710.2263961804792</v>
      </c>
      <c r="H65" s="7">
        <f t="shared" si="51"/>
        <v>6612.482972528639</v>
      </c>
      <c r="I65" s="7">
        <f t="shared" si="51"/>
        <v>5426.2253375999999</v>
      </c>
      <c r="J65" s="7">
        <f t="shared" si="51"/>
        <v>5354.0668998144001</v>
      </c>
      <c r="K65" s="7">
        <f t="shared" si="51"/>
        <v>5398.1933837414408</v>
      </c>
      <c r="L65" s="7">
        <f t="shared" si="51"/>
        <v>5462.8531060838404</v>
      </c>
      <c r="M65" s="7">
        <f t="shared" si="51"/>
        <v>4591.845201600001</v>
      </c>
      <c r="N65" s="7">
        <f t="shared" si="51"/>
        <v>4656.5049239424006</v>
      </c>
      <c r="O65" s="7">
        <f t="shared" si="51"/>
        <v>4717.0169353497613</v>
      </c>
      <c r="P65" s="7">
        <f t="shared" si="51"/>
        <v>4781.6766576921609</v>
      </c>
      <c r="Q65" s="7">
        <f t="shared" si="51"/>
        <v>3926.2559760000004</v>
      </c>
      <c r="R65" s="7">
        <f t="shared" si="51"/>
        <v>3990.9156983424004</v>
      </c>
      <c r="S65" s="7">
        <f t="shared" si="51"/>
        <v>4051.4277097497607</v>
      </c>
      <c r="T65" s="7">
        <f t="shared" si="51"/>
        <v>3030.6355920921606</v>
      </c>
      <c r="U65" s="7">
        <f t="shared" ref="U65:AC65" si="52">SUM(U61:U64)</f>
        <v>2092.50432</v>
      </c>
      <c r="V65" s="7">
        <f t="shared" si="52"/>
        <v>2124.7803740159998</v>
      </c>
      <c r="W65" s="7">
        <f t="shared" si="52"/>
        <v>2157.0564280319995</v>
      </c>
      <c r="X65" s="7">
        <f t="shared" si="52"/>
        <v>2189.3324820479997</v>
      </c>
      <c r="Y65" s="7">
        <f t="shared" si="52"/>
        <v>1749.2543999999998</v>
      </c>
      <c r="Z65" s="7">
        <f t="shared" si="52"/>
        <v>1781.5304540159996</v>
      </c>
      <c r="AA65" s="7">
        <f t="shared" si="52"/>
        <v>1813.8065080319998</v>
      </c>
      <c r="AB65" s="7">
        <f t="shared" si="52"/>
        <v>1846.0825620479995</v>
      </c>
      <c r="AC65" s="7">
        <f t="shared" si="52"/>
        <v>1406.0044799999996</v>
      </c>
    </row>
    <row r="66" spans="1:29" x14ac:dyDescent="0.25"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x14ac:dyDescent="0.25">
      <c r="B67" t="s">
        <v>2</v>
      </c>
      <c r="D67" s="6">
        <f>+C5</f>
        <v>54000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</row>
    <row r="68" spans="1:29" x14ac:dyDescent="0.25">
      <c r="B68" t="s">
        <v>41</v>
      </c>
      <c r="D68" s="6">
        <f>-C5*C7</f>
        <v>-27000</v>
      </c>
      <c r="E68" s="6">
        <f>+D87-E87</f>
        <v>1578.6359999999986</v>
      </c>
      <c r="F68" s="6">
        <f t="shared" ref="F68:U68" si="53">+E87-F87</f>
        <v>1618.5268800000013</v>
      </c>
      <c r="G68" s="6">
        <f t="shared" si="53"/>
        <v>1521.9489600000015</v>
      </c>
      <c r="H68" s="6">
        <f t="shared" si="53"/>
        <v>1435.868639999997</v>
      </c>
      <c r="I68" s="6">
        <f t="shared" si="53"/>
        <v>1358.1864000000023</v>
      </c>
      <c r="J68" s="6">
        <f t="shared" si="53"/>
        <v>1288.9022399999994</v>
      </c>
      <c r="K68" s="6">
        <f t="shared" si="53"/>
        <v>1279.4543999999987</v>
      </c>
      <c r="L68" s="6">
        <f t="shared" si="53"/>
        <v>1280.5041600000004</v>
      </c>
      <c r="M68" s="6">
        <f t="shared" si="53"/>
        <v>1279.4544000000005</v>
      </c>
      <c r="N68" s="6">
        <f t="shared" si="53"/>
        <v>1280.5041600000004</v>
      </c>
      <c r="O68" s="6">
        <f t="shared" si="53"/>
        <v>1279.4544000000005</v>
      </c>
      <c r="P68" s="6">
        <f t="shared" si="53"/>
        <v>1280.5041599999986</v>
      </c>
      <c r="Q68" s="6">
        <f t="shared" si="53"/>
        <v>1279.4544000000005</v>
      </c>
      <c r="R68" s="6">
        <f t="shared" si="53"/>
        <v>1280.5041600000004</v>
      </c>
      <c r="S68" s="6">
        <f t="shared" si="53"/>
        <v>1279.4543999999996</v>
      </c>
      <c r="T68" s="6">
        <f t="shared" si="53"/>
        <v>737.77824000000055</v>
      </c>
      <c r="U68" s="6">
        <f t="shared" si="53"/>
        <v>660.09599999999955</v>
      </c>
      <c r="V68" s="6">
        <f t="shared" ref="V68:AC68" si="54">+U87-V87</f>
        <v>660.09599999999955</v>
      </c>
      <c r="W68" s="6">
        <f t="shared" si="54"/>
        <v>660.09600000000046</v>
      </c>
      <c r="X68" s="6">
        <f t="shared" si="54"/>
        <v>660.096</v>
      </c>
      <c r="Y68" s="6">
        <f t="shared" si="54"/>
        <v>660.096</v>
      </c>
      <c r="Z68" s="6">
        <f t="shared" si="54"/>
        <v>660.096</v>
      </c>
      <c r="AA68" s="6">
        <f t="shared" si="54"/>
        <v>660.096</v>
      </c>
      <c r="AB68" s="6">
        <f t="shared" si="54"/>
        <v>660.096</v>
      </c>
      <c r="AC68" s="6">
        <f t="shared" si="54"/>
        <v>660.096</v>
      </c>
    </row>
    <row r="69" spans="1:29" x14ac:dyDescent="0.25">
      <c r="B69" t="s">
        <v>39</v>
      </c>
      <c r="D69" s="7">
        <v>0</v>
      </c>
      <c r="E69" s="7">
        <f>+D69</f>
        <v>0</v>
      </c>
      <c r="F69" s="7">
        <f t="shared" ref="F69:U69" si="55">+E69</f>
        <v>0</v>
      </c>
      <c r="G69" s="7">
        <f t="shared" si="55"/>
        <v>0</v>
      </c>
      <c r="H69" s="7">
        <f t="shared" si="55"/>
        <v>0</v>
      </c>
      <c r="I69" s="7">
        <f t="shared" si="55"/>
        <v>0</v>
      </c>
      <c r="J69" s="7">
        <f t="shared" si="55"/>
        <v>0</v>
      </c>
      <c r="K69" s="7">
        <f t="shared" si="55"/>
        <v>0</v>
      </c>
      <c r="L69" s="7">
        <f t="shared" si="55"/>
        <v>0</v>
      </c>
      <c r="M69" s="7">
        <f t="shared" si="55"/>
        <v>0</v>
      </c>
      <c r="N69" s="7">
        <f t="shared" si="55"/>
        <v>0</v>
      </c>
      <c r="O69" s="7">
        <f t="shared" si="55"/>
        <v>0</v>
      </c>
      <c r="P69" s="7">
        <f t="shared" si="55"/>
        <v>0</v>
      </c>
      <c r="Q69" s="7">
        <f t="shared" si="55"/>
        <v>0</v>
      </c>
      <c r="R69" s="7">
        <f t="shared" si="55"/>
        <v>0</v>
      </c>
      <c r="S69" s="7">
        <f t="shared" si="55"/>
        <v>0</v>
      </c>
      <c r="T69" s="7">
        <f t="shared" si="55"/>
        <v>0</v>
      </c>
      <c r="U69" s="7">
        <f t="shared" si="55"/>
        <v>0</v>
      </c>
      <c r="V69" s="7">
        <f t="shared" ref="V69:AC69" si="56">+U69</f>
        <v>0</v>
      </c>
      <c r="W69" s="7">
        <f t="shared" si="56"/>
        <v>0</v>
      </c>
      <c r="X69" s="7">
        <f t="shared" si="56"/>
        <v>0</v>
      </c>
      <c r="Y69" s="7">
        <f t="shared" si="56"/>
        <v>0</v>
      </c>
      <c r="Z69" s="7">
        <f t="shared" si="56"/>
        <v>0</v>
      </c>
      <c r="AA69" s="7">
        <f t="shared" si="56"/>
        <v>0</v>
      </c>
      <c r="AB69" s="7">
        <f t="shared" si="56"/>
        <v>0</v>
      </c>
      <c r="AC69" s="7">
        <f t="shared" si="56"/>
        <v>0</v>
      </c>
    </row>
    <row r="70" spans="1:29" x14ac:dyDescent="0.25">
      <c r="B70" t="s">
        <v>42</v>
      </c>
      <c r="D70" s="7">
        <f>SUM(D67:D69)</f>
        <v>27000</v>
      </c>
      <c r="E70" s="7">
        <f>SUM(E67:E69)</f>
        <v>1578.6359999999986</v>
      </c>
      <c r="F70" s="7">
        <f t="shared" ref="F70:U70" si="57">SUM(F67:F69)</f>
        <v>1618.5268800000013</v>
      </c>
      <c r="G70" s="7">
        <f t="shared" si="57"/>
        <v>1521.9489600000015</v>
      </c>
      <c r="H70" s="7">
        <f t="shared" si="57"/>
        <v>1435.868639999997</v>
      </c>
      <c r="I70" s="7">
        <f t="shared" si="57"/>
        <v>1358.1864000000023</v>
      </c>
      <c r="J70" s="7">
        <f t="shared" si="57"/>
        <v>1288.9022399999994</v>
      </c>
      <c r="K70" s="7">
        <f t="shared" si="57"/>
        <v>1279.4543999999987</v>
      </c>
      <c r="L70" s="7">
        <f t="shared" si="57"/>
        <v>1280.5041600000004</v>
      </c>
      <c r="M70" s="7">
        <f t="shared" si="57"/>
        <v>1279.4544000000005</v>
      </c>
      <c r="N70" s="7">
        <f t="shared" si="57"/>
        <v>1280.5041600000004</v>
      </c>
      <c r="O70" s="7">
        <f t="shared" si="57"/>
        <v>1279.4544000000005</v>
      </c>
      <c r="P70" s="7">
        <f t="shared" si="57"/>
        <v>1280.5041599999986</v>
      </c>
      <c r="Q70" s="7">
        <f t="shared" si="57"/>
        <v>1279.4544000000005</v>
      </c>
      <c r="R70" s="7">
        <f t="shared" si="57"/>
        <v>1280.5041600000004</v>
      </c>
      <c r="S70" s="7">
        <f t="shared" si="57"/>
        <v>1279.4543999999996</v>
      </c>
      <c r="T70" s="7">
        <f t="shared" si="57"/>
        <v>737.77824000000055</v>
      </c>
      <c r="U70" s="7">
        <f t="shared" si="57"/>
        <v>660.09599999999955</v>
      </c>
      <c r="V70" s="7">
        <f t="shared" ref="V70:AC70" si="58">SUM(V67:V69)</f>
        <v>660.09599999999955</v>
      </c>
      <c r="W70" s="7">
        <f t="shared" si="58"/>
        <v>660.09600000000046</v>
      </c>
      <c r="X70" s="7">
        <f t="shared" si="58"/>
        <v>660.096</v>
      </c>
      <c r="Y70" s="7">
        <f t="shared" si="58"/>
        <v>660.096</v>
      </c>
      <c r="Z70" s="7">
        <f t="shared" si="58"/>
        <v>660.096</v>
      </c>
      <c r="AA70" s="7">
        <f t="shared" si="58"/>
        <v>660.096</v>
      </c>
      <c r="AB70" s="7">
        <f t="shared" si="58"/>
        <v>660.096</v>
      </c>
      <c r="AC70" s="7">
        <f t="shared" si="58"/>
        <v>660.096</v>
      </c>
    </row>
    <row r="71" spans="1:29" x14ac:dyDescent="0.25"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1:29" x14ac:dyDescent="0.25">
      <c r="B72" t="s">
        <v>43</v>
      </c>
      <c r="D72" s="8">
        <f>+D65-D70</f>
        <v>-27000</v>
      </c>
      <c r="E72" s="8">
        <f>+E65-E70</f>
        <v>5088.6360000000013</v>
      </c>
      <c r="F72" s="8">
        <f t="shared" ref="F72:U72" si="59">+F65-F70</f>
        <v>5205.7158658559983</v>
      </c>
      <c r="G72" s="8">
        <f t="shared" si="59"/>
        <v>5188.2774361804777</v>
      </c>
      <c r="H72" s="8">
        <f t="shared" si="59"/>
        <v>5176.6143325286421</v>
      </c>
      <c r="I72" s="8">
        <f t="shared" si="59"/>
        <v>4068.0389375999976</v>
      </c>
      <c r="J72" s="8">
        <f t="shared" si="59"/>
        <v>4065.1646598144007</v>
      </c>
      <c r="K72" s="8">
        <f t="shared" si="59"/>
        <v>4118.7389837414421</v>
      </c>
      <c r="L72" s="8">
        <f t="shared" si="59"/>
        <v>4182.34894608384</v>
      </c>
      <c r="M72" s="8">
        <f t="shared" si="59"/>
        <v>3312.3908016000005</v>
      </c>
      <c r="N72" s="8">
        <f t="shared" si="59"/>
        <v>3376.0007639424002</v>
      </c>
      <c r="O72" s="8">
        <f t="shared" si="59"/>
        <v>3437.5625353497608</v>
      </c>
      <c r="P72" s="8">
        <f t="shared" si="59"/>
        <v>3501.1724976921623</v>
      </c>
      <c r="Q72" s="8">
        <f t="shared" si="59"/>
        <v>2646.8015759999998</v>
      </c>
      <c r="R72" s="8">
        <f t="shared" si="59"/>
        <v>2710.4115383424</v>
      </c>
      <c r="S72" s="8">
        <f t="shared" si="59"/>
        <v>2771.973309749761</v>
      </c>
      <c r="T72" s="8">
        <f t="shared" si="59"/>
        <v>2292.85735209216</v>
      </c>
      <c r="U72" s="8">
        <f t="shared" si="59"/>
        <v>1432.4083200000005</v>
      </c>
      <c r="V72" s="8">
        <f t="shared" ref="V72:AC72" si="60">+V65-V70</f>
        <v>1464.6843740160002</v>
      </c>
      <c r="W72" s="8">
        <f t="shared" si="60"/>
        <v>1496.9604280319991</v>
      </c>
      <c r="X72" s="8">
        <f t="shared" si="60"/>
        <v>1529.2364820479997</v>
      </c>
      <c r="Y72" s="8">
        <f t="shared" si="60"/>
        <v>1089.1583999999998</v>
      </c>
      <c r="Z72" s="8">
        <f t="shared" si="60"/>
        <v>1121.4344540159996</v>
      </c>
      <c r="AA72" s="8">
        <f t="shared" si="60"/>
        <v>1153.7105080319998</v>
      </c>
      <c r="AB72" s="8">
        <f t="shared" si="60"/>
        <v>1185.9865620479995</v>
      </c>
      <c r="AC72" s="8">
        <f t="shared" si="60"/>
        <v>745.9084799999996</v>
      </c>
    </row>
    <row r="73" spans="1:29" x14ac:dyDescent="0.25"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1:29" x14ac:dyDescent="0.25">
      <c r="B74" t="s">
        <v>44</v>
      </c>
      <c r="D74" s="6">
        <f>NPV(10%,D72:AC72)</f>
        <v>6853.6557993154256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29" x14ac:dyDescent="0.25">
      <c r="B75" t="s">
        <v>45</v>
      </c>
      <c r="D75" s="4">
        <f>IRR(D72:AC72,0.12)</f>
        <v>0.14734470920398271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x14ac:dyDescent="0.25"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1:29" x14ac:dyDescent="0.25">
      <c r="A77" s="9" t="s">
        <v>46</v>
      </c>
    </row>
    <row r="78" spans="1:29" x14ac:dyDescent="0.25">
      <c r="B78" s="2" t="s">
        <v>47</v>
      </c>
      <c r="D78" s="6"/>
      <c r="E78" s="6"/>
      <c r="F78" s="6"/>
      <c r="G78" s="6"/>
      <c r="H78" s="6"/>
      <c r="I78" s="6"/>
    </row>
    <row r="79" spans="1:29" x14ac:dyDescent="0.25">
      <c r="B79" t="s">
        <v>48</v>
      </c>
      <c r="D79" s="6">
        <v>0</v>
      </c>
      <c r="E79" s="6">
        <f>+E89-E80</f>
        <v>0</v>
      </c>
      <c r="F79" s="6">
        <f t="shared" ref="F79:U79" si="61">+F89-F80</f>
        <v>0</v>
      </c>
      <c r="G79" s="6">
        <f t="shared" si="61"/>
        <v>0</v>
      </c>
      <c r="H79" s="6">
        <f t="shared" si="61"/>
        <v>0</v>
      </c>
      <c r="I79" s="6">
        <f t="shared" si="61"/>
        <v>0</v>
      </c>
      <c r="J79" s="6">
        <f t="shared" si="61"/>
        <v>0</v>
      </c>
      <c r="K79" s="6">
        <f t="shared" si="61"/>
        <v>0</v>
      </c>
      <c r="L79" s="6">
        <f t="shared" si="61"/>
        <v>0</v>
      </c>
      <c r="M79" s="6">
        <f t="shared" si="61"/>
        <v>0</v>
      </c>
      <c r="N79" s="6">
        <f t="shared" si="61"/>
        <v>0</v>
      </c>
      <c r="O79" s="6">
        <f t="shared" si="61"/>
        <v>0</v>
      </c>
      <c r="P79" s="6">
        <f t="shared" si="61"/>
        <v>0</v>
      </c>
      <c r="Q79" s="6">
        <f t="shared" si="61"/>
        <v>0</v>
      </c>
      <c r="R79" s="6">
        <f t="shared" si="61"/>
        <v>0</v>
      </c>
      <c r="S79" s="6">
        <f t="shared" si="61"/>
        <v>0</v>
      </c>
      <c r="T79" s="6">
        <f t="shared" si="61"/>
        <v>0</v>
      </c>
      <c r="U79" s="6">
        <f t="shared" si="61"/>
        <v>0</v>
      </c>
      <c r="V79" s="6">
        <f t="shared" ref="V79:AC79" si="62">+V89-V80</f>
        <v>0</v>
      </c>
      <c r="W79" s="6">
        <f t="shared" si="62"/>
        <v>0</v>
      </c>
      <c r="X79" s="6">
        <f t="shared" si="62"/>
        <v>0</v>
      </c>
      <c r="Y79" s="6">
        <f t="shared" si="62"/>
        <v>0</v>
      </c>
      <c r="Z79" s="6">
        <f t="shared" si="62"/>
        <v>0</v>
      </c>
      <c r="AA79" s="6">
        <f t="shared" si="62"/>
        <v>0</v>
      </c>
      <c r="AB79" s="6">
        <f t="shared" si="62"/>
        <v>0</v>
      </c>
      <c r="AC79" s="6">
        <f t="shared" si="62"/>
        <v>0</v>
      </c>
    </row>
    <row r="80" spans="1:29" x14ac:dyDescent="0.25">
      <c r="B80" t="s">
        <v>49</v>
      </c>
      <c r="D80" s="6">
        <f>+D29</f>
        <v>54000</v>
      </c>
      <c r="E80" s="6">
        <f t="shared" ref="E80:T80" si="63">+E29</f>
        <v>51840</v>
      </c>
      <c r="F80" s="6">
        <f t="shared" si="63"/>
        <v>49680</v>
      </c>
      <c r="G80" s="6">
        <f t="shared" si="63"/>
        <v>47520</v>
      </c>
      <c r="H80" s="6">
        <f t="shared" si="63"/>
        <v>45360</v>
      </c>
      <c r="I80" s="6">
        <f t="shared" si="63"/>
        <v>43200</v>
      </c>
      <c r="J80" s="6">
        <f t="shared" si="63"/>
        <v>41040</v>
      </c>
      <c r="K80" s="6">
        <f t="shared" si="63"/>
        <v>38880</v>
      </c>
      <c r="L80" s="6">
        <f t="shared" si="63"/>
        <v>36720</v>
      </c>
      <c r="M80" s="6">
        <f t="shared" si="63"/>
        <v>34560</v>
      </c>
      <c r="N80" s="6">
        <f t="shared" si="63"/>
        <v>32400</v>
      </c>
      <c r="O80" s="6">
        <f t="shared" si="63"/>
        <v>30240</v>
      </c>
      <c r="P80" s="6">
        <f t="shared" si="63"/>
        <v>28080</v>
      </c>
      <c r="Q80" s="6">
        <f t="shared" si="63"/>
        <v>25920</v>
      </c>
      <c r="R80" s="6">
        <f t="shared" si="63"/>
        <v>23760</v>
      </c>
      <c r="S80" s="6">
        <f t="shared" si="63"/>
        <v>21600</v>
      </c>
      <c r="T80" s="6">
        <f t="shared" si="63"/>
        <v>19440</v>
      </c>
      <c r="U80" s="6">
        <f t="shared" ref="U80:AC80" si="64">+U29</f>
        <v>17280</v>
      </c>
      <c r="V80" s="6">
        <f t="shared" si="64"/>
        <v>15120</v>
      </c>
      <c r="W80" s="6">
        <f t="shared" si="64"/>
        <v>12960</v>
      </c>
      <c r="X80" s="6">
        <f t="shared" si="64"/>
        <v>10800</v>
      </c>
      <c r="Y80" s="6">
        <f t="shared" si="64"/>
        <v>8640</v>
      </c>
      <c r="Z80" s="6">
        <f t="shared" si="64"/>
        <v>6480</v>
      </c>
      <c r="AA80" s="6">
        <f t="shared" si="64"/>
        <v>4320</v>
      </c>
      <c r="AB80" s="6">
        <f t="shared" si="64"/>
        <v>2160</v>
      </c>
      <c r="AC80" s="6">
        <f t="shared" si="64"/>
        <v>0</v>
      </c>
    </row>
    <row r="81" spans="2:46" x14ac:dyDescent="0.25">
      <c r="B81" t="s">
        <v>39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</row>
    <row r="82" spans="2:46" x14ac:dyDescent="0.25">
      <c r="B82" t="s">
        <v>50</v>
      </c>
      <c r="D82" s="6">
        <f>SUM(D79:D81)</f>
        <v>54000</v>
      </c>
      <c r="E82" s="6">
        <f t="shared" ref="E82:T82" si="65">SUM(E79:E81)</f>
        <v>51840</v>
      </c>
      <c r="F82" s="6">
        <f t="shared" si="65"/>
        <v>49680</v>
      </c>
      <c r="G82" s="6">
        <f t="shared" si="65"/>
        <v>47520</v>
      </c>
      <c r="H82" s="6">
        <f t="shared" si="65"/>
        <v>45360</v>
      </c>
      <c r="I82" s="6">
        <f t="shared" si="65"/>
        <v>43200</v>
      </c>
      <c r="J82" s="6">
        <f t="shared" si="65"/>
        <v>41040</v>
      </c>
      <c r="K82" s="6">
        <f t="shared" si="65"/>
        <v>38880</v>
      </c>
      <c r="L82" s="6">
        <f t="shared" si="65"/>
        <v>36720</v>
      </c>
      <c r="M82" s="6">
        <f t="shared" si="65"/>
        <v>34560</v>
      </c>
      <c r="N82" s="6">
        <f t="shared" si="65"/>
        <v>32400</v>
      </c>
      <c r="O82" s="6">
        <f t="shared" si="65"/>
        <v>30240</v>
      </c>
      <c r="P82" s="6">
        <f t="shared" si="65"/>
        <v>28080</v>
      </c>
      <c r="Q82" s="6">
        <f t="shared" si="65"/>
        <v>25920</v>
      </c>
      <c r="R82" s="6">
        <f t="shared" si="65"/>
        <v>23760</v>
      </c>
      <c r="S82" s="6">
        <f t="shared" si="65"/>
        <v>21600</v>
      </c>
      <c r="T82" s="6">
        <f t="shared" si="65"/>
        <v>19440</v>
      </c>
      <c r="U82" s="6">
        <f t="shared" ref="U82:AC82" si="66">SUM(U79:U81)</f>
        <v>17280</v>
      </c>
      <c r="V82" s="6">
        <f t="shared" si="66"/>
        <v>15120</v>
      </c>
      <c r="W82" s="6">
        <f t="shared" si="66"/>
        <v>12960</v>
      </c>
      <c r="X82" s="6">
        <f t="shared" si="66"/>
        <v>10800</v>
      </c>
      <c r="Y82" s="6">
        <f t="shared" si="66"/>
        <v>8640</v>
      </c>
      <c r="Z82" s="6">
        <f t="shared" si="66"/>
        <v>6480</v>
      </c>
      <c r="AA82" s="6">
        <f t="shared" si="66"/>
        <v>4320</v>
      </c>
      <c r="AB82" s="6">
        <f t="shared" si="66"/>
        <v>2160</v>
      </c>
      <c r="AC82" s="6">
        <f t="shared" si="66"/>
        <v>0</v>
      </c>
    </row>
    <row r="83" spans="2:46" x14ac:dyDescent="0.25">
      <c r="D83" s="6"/>
      <c r="E83" s="6"/>
      <c r="F83" s="6"/>
      <c r="G83" s="6"/>
      <c r="H83" s="6"/>
      <c r="I83" s="6"/>
    </row>
    <row r="84" spans="2:46" x14ac:dyDescent="0.25">
      <c r="B84" s="2" t="s">
        <v>51</v>
      </c>
      <c r="D84" s="6"/>
      <c r="E84" s="6"/>
      <c r="F84" s="6"/>
      <c r="G84" s="6"/>
      <c r="H84" s="6"/>
      <c r="I84" s="6"/>
    </row>
    <row r="85" spans="2:46" x14ac:dyDescent="0.25">
      <c r="B85" t="s">
        <v>38</v>
      </c>
      <c r="D85" s="6">
        <f>+D24</f>
        <v>0</v>
      </c>
      <c r="E85" s="6">
        <f t="shared" ref="E85:T85" si="67">+E24</f>
        <v>997.27199999999993</v>
      </c>
      <c r="F85" s="6">
        <f t="shared" si="67"/>
        <v>2074.3257600000002</v>
      </c>
      <c r="G85" s="6">
        <f t="shared" si="67"/>
        <v>2958.2236800000001</v>
      </c>
      <c r="H85" s="6">
        <f t="shared" si="67"/>
        <v>3669.9609599999999</v>
      </c>
      <c r="I85" s="6">
        <f t="shared" si="67"/>
        <v>4226.3337599999995</v>
      </c>
      <c r="J85" s="6">
        <f t="shared" si="67"/>
        <v>4644.1382399999993</v>
      </c>
      <c r="K85" s="6">
        <f t="shared" si="67"/>
        <v>5043.0470399999995</v>
      </c>
      <c r="L85" s="6">
        <f t="shared" si="67"/>
        <v>5444.0553599999994</v>
      </c>
      <c r="M85" s="6">
        <f t="shared" si="67"/>
        <v>5842.9641599999995</v>
      </c>
      <c r="N85" s="6">
        <f t="shared" si="67"/>
        <v>6243.9724799999995</v>
      </c>
      <c r="O85" s="6">
        <f t="shared" si="67"/>
        <v>6642.8812799999996</v>
      </c>
      <c r="P85" s="6">
        <f t="shared" si="67"/>
        <v>7043.8895999999995</v>
      </c>
      <c r="Q85" s="6">
        <f t="shared" si="67"/>
        <v>7442.7983999999997</v>
      </c>
      <c r="R85" s="6">
        <f t="shared" si="67"/>
        <v>7843.8067199999996</v>
      </c>
      <c r="S85" s="6">
        <f t="shared" si="67"/>
        <v>8242.7155199999997</v>
      </c>
      <c r="T85" s="6">
        <f t="shared" si="67"/>
        <v>7558.2719999999999</v>
      </c>
      <c r="U85" s="6">
        <f t="shared" ref="U85:AC85" si="68">+U24</f>
        <v>6718.4639999999999</v>
      </c>
      <c r="V85" s="6">
        <f t="shared" si="68"/>
        <v>5878.6559999999999</v>
      </c>
      <c r="W85" s="6">
        <f t="shared" si="68"/>
        <v>5038.848</v>
      </c>
      <c r="X85" s="6">
        <f t="shared" si="68"/>
        <v>4199.04</v>
      </c>
      <c r="Y85" s="6">
        <f t="shared" si="68"/>
        <v>3359.232</v>
      </c>
      <c r="Z85" s="6">
        <f t="shared" si="68"/>
        <v>2519.424</v>
      </c>
      <c r="AA85" s="6">
        <f t="shared" si="68"/>
        <v>1679.616</v>
      </c>
      <c r="AB85" s="6">
        <f t="shared" si="68"/>
        <v>839.80799999999999</v>
      </c>
      <c r="AC85" s="6">
        <f t="shared" si="68"/>
        <v>0</v>
      </c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</row>
    <row r="86" spans="2:46" x14ac:dyDescent="0.25">
      <c r="B86" t="s">
        <v>39</v>
      </c>
      <c r="D86" s="6">
        <v>0</v>
      </c>
      <c r="E86" s="6">
        <f>+D86</f>
        <v>0</v>
      </c>
      <c r="F86" s="6">
        <f t="shared" ref="F86:U86" si="69">+E86</f>
        <v>0</v>
      </c>
      <c r="G86" s="6">
        <f t="shared" si="69"/>
        <v>0</v>
      </c>
      <c r="H86" s="6">
        <f t="shared" si="69"/>
        <v>0</v>
      </c>
      <c r="I86" s="6">
        <f t="shared" si="69"/>
        <v>0</v>
      </c>
      <c r="J86" s="6">
        <f t="shared" si="69"/>
        <v>0</v>
      </c>
      <c r="K86" s="6">
        <f t="shared" si="69"/>
        <v>0</v>
      </c>
      <c r="L86" s="6">
        <f t="shared" si="69"/>
        <v>0</v>
      </c>
      <c r="M86" s="6">
        <f t="shared" si="69"/>
        <v>0</v>
      </c>
      <c r="N86" s="6">
        <f t="shared" si="69"/>
        <v>0</v>
      </c>
      <c r="O86" s="6">
        <f t="shared" si="69"/>
        <v>0</v>
      </c>
      <c r="P86" s="6">
        <f t="shared" si="69"/>
        <v>0</v>
      </c>
      <c r="Q86" s="6">
        <f t="shared" si="69"/>
        <v>0</v>
      </c>
      <c r="R86" s="6">
        <f t="shared" si="69"/>
        <v>0</v>
      </c>
      <c r="S86" s="6">
        <f t="shared" si="69"/>
        <v>0</v>
      </c>
      <c r="T86" s="6">
        <f t="shared" si="69"/>
        <v>0</v>
      </c>
      <c r="U86" s="6">
        <f t="shared" si="69"/>
        <v>0</v>
      </c>
      <c r="V86" s="6">
        <f t="shared" ref="V86:AC86" si="70">+U86</f>
        <v>0</v>
      </c>
      <c r="W86" s="6">
        <f t="shared" si="70"/>
        <v>0</v>
      </c>
      <c r="X86" s="6">
        <f t="shared" si="70"/>
        <v>0</v>
      </c>
      <c r="Y86" s="6">
        <f t="shared" si="70"/>
        <v>0</v>
      </c>
      <c r="Z86" s="6">
        <f t="shared" si="70"/>
        <v>0</v>
      </c>
      <c r="AA86" s="6">
        <f t="shared" si="70"/>
        <v>0</v>
      </c>
      <c r="AB86" s="6">
        <f t="shared" si="70"/>
        <v>0</v>
      </c>
      <c r="AC86" s="6">
        <f t="shared" si="70"/>
        <v>0</v>
      </c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</row>
    <row r="87" spans="2:46" x14ac:dyDescent="0.25">
      <c r="B87" t="s">
        <v>7</v>
      </c>
      <c r="D87" s="6">
        <f>+D68*-1</f>
        <v>27000</v>
      </c>
      <c r="E87" s="6">
        <f>+E32*$C$7</f>
        <v>25421.364000000001</v>
      </c>
      <c r="F87" s="6">
        <f t="shared" ref="F87:U87" si="71">+F32*$C$7</f>
        <v>23802.83712</v>
      </c>
      <c r="G87" s="6">
        <f t="shared" si="71"/>
        <v>22280.888159999999</v>
      </c>
      <c r="H87" s="6">
        <f t="shared" si="71"/>
        <v>20845.019520000002</v>
      </c>
      <c r="I87" s="6">
        <f t="shared" si="71"/>
        <v>19486.833119999999</v>
      </c>
      <c r="J87" s="6">
        <f t="shared" si="71"/>
        <v>18197.93088</v>
      </c>
      <c r="K87" s="6">
        <f t="shared" si="71"/>
        <v>16918.476480000001</v>
      </c>
      <c r="L87" s="6">
        <f t="shared" si="71"/>
        <v>15637.972320000001</v>
      </c>
      <c r="M87" s="6">
        <f t="shared" si="71"/>
        <v>14358.51792</v>
      </c>
      <c r="N87" s="6">
        <f t="shared" si="71"/>
        <v>13078.01376</v>
      </c>
      <c r="O87" s="6">
        <f t="shared" si="71"/>
        <v>11798.559359999999</v>
      </c>
      <c r="P87" s="6">
        <f t="shared" si="71"/>
        <v>10518.055200000001</v>
      </c>
      <c r="Q87" s="6">
        <f t="shared" si="71"/>
        <v>9238.6008000000002</v>
      </c>
      <c r="R87" s="6">
        <f t="shared" si="71"/>
        <v>7958.0966399999998</v>
      </c>
      <c r="S87" s="6">
        <f t="shared" si="71"/>
        <v>6678.6422400000001</v>
      </c>
      <c r="T87" s="6">
        <f t="shared" si="71"/>
        <v>5940.8639999999996</v>
      </c>
      <c r="U87" s="6">
        <f t="shared" si="71"/>
        <v>5280.768</v>
      </c>
      <c r="V87" s="6">
        <f t="shared" ref="V87:AC87" si="72">+V32*$C$7</f>
        <v>4620.6720000000005</v>
      </c>
      <c r="W87" s="6">
        <f t="shared" si="72"/>
        <v>3960.576</v>
      </c>
      <c r="X87" s="6">
        <f t="shared" si="72"/>
        <v>3300.48</v>
      </c>
      <c r="Y87" s="6">
        <f t="shared" si="72"/>
        <v>2640.384</v>
      </c>
      <c r="Z87" s="6">
        <f t="shared" si="72"/>
        <v>1980.288</v>
      </c>
      <c r="AA87" s="6">
        <f t="shared" si="72"/>
        <v>1320.192</v>
      </c>
      <c r="AB87" s="6">
        <f t="shared" si="72"/>
        <v>660.096</v>
      </c>
      <c r="AC87" s="6">
        <f t="shared" si="72"/>
        <v>0</v>
      </c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</row>
    <row r="88" spans="2:46" x14ac:dyDescent="0.25">
      <c r="B88" t="s">
        <v>8</v>
      </c>
      <c r="D88" s="7">
        <f>+D82-D87</f>
        <v>27000</v>
      </c>
      <c r="E88" s="7">
        <f>+E32*$C$8</f>
        <v>25421.364000000001</v>
      </c>
      <c r="F88" s="7">
        <f t="shared" ref="F88:U88" si="73">+F32*$C$8</f>
        <v>23802.83712</v>
      </c>
      <c r="G88" s="7">
        <f t="shared" si="73"/>
        <v>22280.888159999999</v>
      </c>
      <c r="H88" s="7">
        <f t="shared" si="73"/>
        <v>20845.019520000002</v>
      </c>
      <c r="I88" s="7">
        <f t="shared" si="73"/>
        <v>19486.833119999999</v>
      </c>
      <c r="J88" s="7">
        <f t="shared" si="73"/>
        <v>18197.93088</v>
      </c>
      <c r="K88" s="7">
        <f t="shared" si="73"/>
        <v>16918.476480000001</v>
      </c>
      <c r="L88" s="7">
        <f t="shared" si="73"/>
        <v>15637.972320000001</v>
      </c>
      <c r="M88" s="7">
        <f t="shared" si="73"/>
        <v>14358.51792</v>
      </c>
      <c r="N88" s="7">
        <f t="shared" si="73"/>
        <v>13078.01376</v>
      </c>
      <c r="O88" s="7">
        <f t="shared" si="73"/>
        <v>11798.559359999999</v>
      </c>
      <c r="P88" s="7">
        <f t="shared" si="73"/>
        <v>10518.055200000001</v>
      </c>
      <c r="Q88" s="7">
        <f t="shared" si="73"/>
        <v>9238.6008000000002</v>
      </c>
      <c r="R88" s="7">
        <f t="shared" si="73"/>
        <v>7958.0966399999998</v>
      </c>
      <c r="S88" s="7">
        <f t="shared" si="73"/>
        <v>6678.6422400000001</v>
      </c>
      <c r="T88" s="7">
        <f t="shared" si="73"/>
        <v>5940.8639999999996</v>
      </c>
      <c r="U88" s="7">
        <f t="shared" si="73"/>
        <v>5280.768</v>
      </c>
      <c r="V88" s="7">
        <f t="shared" ref="V88:AC88" si="74">+V32*$C$8</f>
        <v>4620.6720000000005</v>
      </c>
      <c r="W88" s="7">
        <f t="shared" si="74"/>
        <v>3960.576</v>
      </c>
      <c r="X88" s="7">
        <f t="shared" si="74"/>
        <v>3300.48</v>
      </c>
      <c r="Y88" s="7">
        <f t="shared" si="74"/>
        <v>2640.384</v>
      </c>
      <c r="Z88" s="7">
        <f t="shared" si="74"/>
        <v>1980.288</v>
      </c>
      <c r="AA88" s="7">
        <f t="shared" si="74"/>
        <v>1320.192</v>
      </c>
      <c r="AB88" s="7">
        <f t="shared" si="74"/>
        <v>660.096</v>
      </c>
      <c r="AC88" s="7">
        <f t="shared" si="74"/>
        <v>0</v>
      </c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</row>
    <row r="89" spans="2:46" x14ac:dyDescent="0.25">
      <c r="B89" t="s">
        <v>50</v>
      </c>
      <c r="D89" s="6">
        <f>SUM(D85:D88)</f>
        <v>54000</v>
      </c>
      <c r="E89" s="6">
        <f>SUM(E85:E88)</f>
        <v>51840</v>
      </c>
      <c r="F89" s="6">
        <f t="shared" ref="F89:U89" si="75">SUM(F85:F88)</f>
        <v>49680</v>
      </c>
      <c r="G89" s="6">
        <f t="shared" si="75"/>
        <v>47520</v>
      </c>
      <c r="H89" s="6">
        <f t="shared" si="75"/>
        <v>45360</v>
      </c>
      <c r="I89" s="6">
        <f t="shared" si="75"/>
        <v>43200</v>
      </c>
      <c r="J89" s="6">
        <f t="shared" si="75"/>
        <v>41040</v>
      </c>
      <c r="K89" s="6">
        <f t="shared" si="75"/>
        <v>38880</v>
      </c>
      <c r="L89" s="6">
        <f t="shared" si="75"/>
        <v>36720</v>
      </c>
      <c r="M89" s="6">
        <f t="shared" si="75"/>
        <v>34560</v>
      </c>
      <c r="N89" s="6">
        <f t="shared" si="75"/>
        <v>32400</v>
      </c>
      <c r="O89" s="6">
        <f t="shared" si="75"/>
        <v>30240</v>
      </c>
      <c r="P89" s="6">
        <f t="shared" si="75"/>
        <v>28080</v>
      </c>
      <c r="Q89" s="6">
        <f t="shared" si="75"/>
        <v>25920</v>
      </c>
      <c r="R89" s="6">
        <f t="shared" si="75"/>
        <v>23760</v>
      </c>
      <c r="S89" s="6">
        <f t="shared" si="75"/>
        <v>21600</v>
      </c>
      <c r="T89" s="6">
        <f t="shared" si="75"/>
        <v>19440</v>
      </c>
      <c r="U89" s="6">
        <f t="shared" si="75"/>
        <v>17280</v>
      </c>
      <c r="V89" s="6">
        <f t="shared" ref="V89:AC89" si="76">SUM(V85:V88)</f>
        <v>15120.000000000002</v>
      </c>
      <c r="W89" s="6">
        <f t="shared" si="76"/>
        <v>12960</v>
      </c>
      <c r="X89" s="6">
        <f t="shared" si="76"/>
        <v>10800</v>
      </c>
      <c r="Y89" s="6">
        <f t="shared" si="76"/>
        <v>8640</v>
      </c>
      <c r="Z89" s="6">
        <f t="shared" si="76"/>
        <v>6480</v>
      </c>
      <c r="AA89" s="6">
        <f t="shared" si="76"/>
        <v>4320</v>
      </c>
      <c r="AB89" s="6">
        <f t="shared" si="76"/>
        <v>2160</v>
      </c>
      <c r="AC89" s="6">
        <f t="shared" si="76"/>
        <v>0</v>
      </c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</row>
    <row r="90" spans="2:46" x14ac:dyDescent="0.25">
      <c r="D90" s="6"/>
      <c r="E90" s="6"/>
      <c r="F90" s="6"/>
      <c r="G90" s="6"/>
      <c r="H90" s="6"/>
      <c r="I90" s="6"/>
    </row>
    <row r="92" spans="2:46" x14ac:dyDescent="0.25">
      <c r="D92" s="6">
        <f>+D87+D88</f>
        <v>54000</v>
      </c>
      <c r="E92" s="6">
        <f t="shared" ref="E92:T92" si="77">+E87+E88</f>
        <v>50842.728000000003</v>
      </c>
      <c r="F92" s="6">
        <f t="shared" si="77"/>
        <v>47605.67424</v>
      </c>
      <c r="G92" s="6">
        <f t="shared" si="77"/>
        <v>44561.776319999997</v>
      </c>
      <c r="H92" s="6">
        <f t="shared" si="77"/>
        <v>41690.039040000003</v>
      </c>
      <c r="I92" s="6">
        <f t="shared" si="77"/>
        <v>38973.666239999999</v>
      </c>
      <c r="J92" s="6">
        <f t="shared" si="77"/>
        <v>36395.86176</v>
      </c>
      <c r="K92" s="6">
        <f t="shared" si="77"/>
        <v>33836.952960000002</v>
      </c>
      <c r="L92" s="6">
        <f t="shared" si="77"/>
        <v>31275.944640000002</v>
      </c>
      <c r="M92" s="6">
        <f t="shared" si="77"/>
        <v>28717.03584</v>
      </c>
      <c r="N92" s="6">
        <f t="shared" si="77"/>
        <v>26156.02752</v>
      </c>
      <c r="O92" s="6">
        <f t="shared" si="77"/>
        <v>23597.118719999999</v>
      </c>
      <c r="P92" s="6">
        <f t="shared" si="77"/>
        <v>21036.110400000001</v>
      </c>
      <c r="Q92" s="6">
        <f t="shared" si="77"/>
        <v>18477.2016</v>
      </c>
      <c r="R92" s="6">
        <f t="shared" si="77"/>
        <v>15916.19328</v>
      </c>
      <c r="S92" s="6">
        <f t="shared" si="77"/>
        <v>13357.28448</v>
      </c>
      <c r="T92" s="6">
        <f t="shared" si="77"/>
        <v>11881.727999999999</v>
      </c>
      <c r="U92" s="6">
        <f t="shared" ref="U92:AB92" si="78">+U87+U88</f>
        <v>10561.536</v>
      </c>
      <c r="V92" s="6">
        <f t="shared" si="78"/>
        <v>9241.344000000001</v>
      </c>
      <c r="W92" s="6">
        <f t="shared" si="78"/>
        <v>7921.152</v>
      </c>
      <c r="X92" s="6">
        <f t="shared" si="78"/>
        <v>6600.96</v>
      </c>
      <c r="Y92" s="6">
        <f t="shared" si="78"/>
        <v>5280.768</v>
      </c>
      <c r="Z92" s="6">
        <f t="shared" si="78"/>
        <v>3960.576</v>
      </c>
      <c r="AA92" s="6">
        <f t="shared" si="78"/>
        <v>2640.384</v>
      </c>
      <c r="AB92" s="6">
        <f t="shared" si="78"/>
        <v>1320.192</v>
      </c>
    </row>
    <row r="93" spans="2:46" x14ac:dyDescent="0.25">
      <c r="B93" t="s">
        <v>7</v>
      </c>
      <c r="D93" s="4">
        <f>+D87/D92</f>
        <v>0.5</v>
      </c>
      <c r="E93" s="4">
        <f t="shared" ref="E93:T93" si="79">+E87/E92</f>
        <v>0.5</v>
      </c>
      <c r="F93" s="4">
        <f t="shared" si="79"/>
        <v>0.5</v>
      </c>
      <c r="G93" s="4">
        <f t="shared" si="79"/>
        <v>0.5</v>
      </c>
      <c r="H93" s="4">
        <f t="shared" si="79"/>
        <v>0.5</v>
      </c>
      <c r="I93" s="4">
        <f t="shared" si="79"/>
        <v>0.5</v>
      </c>
      <c r="J93" s="4">
        <f t="shared" si="79"/>
        <v>0.5</v>
      </c>
      <c r="K93" s="4">
        <f t="shared" si="79"/>
        <v>0.5</v>
      </c>
      <c r="L93" s="4">
        <f t="shared" si="79"/>
        <v>0.5</v>
      </c>
      <c r="M93" s="4">
        <f t="shared" si="79"/>
        <v>0.5</v>
      </c>
      <c r="N93" s="4">
        <f t="shared" si="79"/>
        <v>0.5</v>
      </c>
      <c r="O93" s="4">
        <f t="shared" si="79"/>
        <v>0.5</v>
      </c>
      <c r="P93" s="4">
        <f t="shared" si="79"/>
        <v>0.5</v>
      </c>
      <c r="Q93" s="4">
        <f t="shared" si="79"/>
        <v>0.5</v>
      </c>
      <c r="R93" s="4">
        <f t="shared" si="79"/>
        <v>0.5</v>
      </c>
      <c r="S93" s="4">
        <f t="shared" si="79"/>
        <v>0.5</v>
      </c>
      <c r="T93" s="4">
        <f t="shared" si="79"/>
        <v>0.5</v>
      </c>
      <c r="U93" s="4">
        <f t="shared" ref="U93:AB93" si="80">+U87/U92</f>
        <v>0.5</v>
      </c>
      <c r="V93" s="4">
        <f t="shared" si="80"/>
        <v>0.5</v>
      </c>
      <c r="W93" s="4">
        <f t="shared" si="80"/>
        <v>0.5</v>
      </c>
      <c r="X93" s="4">
        <f t="shared" si="80"/>
        <v>0.5</v>
      </c>
      <c r="Y93" s="4">
        <f t="shared" si="80"/>
        <v>0.5</v>
      </c>
      <c r="Z93" s="4">
        <f t="shared" si="80"/>
        <v>0.5</v>
      </c>
      <c r="AA93" s="4">
        <f t="shared" si="80"/>
        <v>0.5</v>
      </c>
      <c r="AB93" s="4">
        <f t="shared" si="80"/>
        <v>0.5</v>
      </c>
    </row>
    <row r="94" spans="2:46" x14ac:dyDescent="0.25">
      <c r="B94" t="s">
        <v>8</v>
      </c>
      <c r="D94" s="4">
        <f>+D88/D92</f>
        <v>0.5</v>
      </c>
      <c r="E94" s="4">
        <f t="shared" ref="E94:T94" si="81">+E88/E92</f>
        <v>0.5</v>
      </c>
      <c r="F94" s="4">
        <f t="shared" si="81"/>
        <v>0.5</v>
      </c>
      <c r="G94" s="4">
        <f t="shared" si="81"/>
        <v>0.5</v>
      </c>
      <c r="H94" s="4">
        <f t="shared" si="81"/>
        <v>0.5</v>
      </c>
      <c r="I94" s="4">
        <f t="shared" si="81"/>
        <v>0.5</v>
      </c>
      <c r="J94" s="4">
        <f t="shared" si="81"/>
        <v>0.5</v>
      </c>
      <c r="K94" s="4">
        <f t="shared" si="81"/>
        <v>0.5</v>
      </c>
      <c r="L94" s="4">
        <f t="shared" si="81"/>
        <v>0.5</v>
      </c>
      <c r="M94" s="4">
        <f t="shared" si="81"/>
        <v>0.5</v>
      </c>
      <c r="N94" s="4">
        <f t="shared" si="81"/>
        <v>0.5</v>
      </c>
      <c r="O94" s="4">
        <f t="shared" si="81"/>
        <v>0.5</v>
      </c>
      <c r="P94" s="4">
        <f t="shared" si="81"/>
        <v>0.5</v>
      </c>
      <c r="Q94" s="4">
        <f t="shared" si="81"/>
        <v>0.5</v>
      </c>
      <c r="R94" s="4">
        <f t="shared" si="81"/>
        <v>0.5</v>
      </c>
      <c r="S94" s="4">
        <f t="shared" si="81"/>
        <v>0.5</v>
      </c>
      <c r="T94" s="4">
        <f t="shared" si="81"/>
        <v>0.5</v>
      </c>
      <c r="U94" s="4">
        <f t="shared" ref="U94:AB94" si="82">+U88/U92</f>
        <v>0.5</v>
      </c>
      <c r="V94" s="4">
        <f t="shared" si="82"/>
        <v>0.5</v>
      </c>
      <c r="W94" s="4">
        <f t="shared" si="82"/>
        <v>0.5</v>
      </c>
      <c r="X94" s="4">
        <f t="shared" si="82"/>
        <v>0.5</v>
      </c>
      <c r="Y94" s="4">
        <f t="shared" si="82"/>
        <v>0.5</v>
      </c>
      <c r="Z94" s="4">
        <f t="shared" si="82"/>
        <v>0.5</v>
      </c>
      <c r="AA94" s="4">
        <f t="shared" si="82"/>
        <v>0.5</v>
      </c>
      <c r="AB94" s="4">
        <f t="shared" si="82"/>
        <v>0.5</v>
      </c>
    </row>
  </sheetData>
  <phoneticPr fontId="0" type="noConversion"/>
  <printOptions gridLines="1" gridLinesSet="0"/>
  <pageMargins left="0.46" right="0.25" top="1" bottom="1" header="0.5" footer="0.5"/>
  <pageSetup paperSize="5" scale="63" fitToHeight="2" orientation="landscape" horizontalDpi="4294967292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 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Hayslett, Rod</dc:creator>
  <cp:lastModifiedBy>Havlíček Jan</cp:lastModifiedBy>
  <cp:lastPrinted>2002-02-07T20:30:38Z</cp:lastPrinted>
  <dcterms:created xsi:type="dcterms:W3CDTF">2002-02-07T15:13:47Z</dcterms:created>
  <dcterms:modified xsi:type="dcterms:W3CDTF">2023-09-13T22:46:15Z</dcterms:modified>
</cp:coreProperties>
</file>