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9348" windowHeight="4932" tabRatio="598"/>
  </bookViews>
  <sheets>
    <sheet name="Capital Project" sheetId="1" r:id="rId1"/>
  </sheets>
  <calcPr calcId="92512"/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C8" i="1"/>
  <c r="V15" i="1"/>
  <c r="W15" i="1"/>
  <c r="X15" i="1"/>
  <c r="Y15" i="1"/>
  <c r="Z15" i="1"/>
  <c r="AA15" i="1"/>
  <c r="AB15" i="1"/>
  <c r="AC15" i="1"/>
  <c r="AD15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D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D74" i="1"/>
  <c r="D75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</calcChain>
</file>

<file path=xl/sharedStrings.xml><?xml version="1.0" encoding="utf-8"?>
<sst xmlns="http://schemas.openxmlformats.org/spreadsheetml/2006/main" count="74" uniqueCount="52">
  <si>
    <t>Capital Project</t>
  </si>
  <si>
    <t>$ in Thousands</t>
  </si>
  <si>
    <t>Capital Cost</t>
  </si>
  <si>
    <t>Capital Structure:</t>
  </si>
  <si>
    <t>% Debt</t>
  </si>
  <si>
    <t>% Equity</t>
  </si>
  <si>
    <t>Capital Costs:</t>
  </si>
  <si>
    <t>Debt</t>
  </si>
  <si>
    <t>Equity</t>
  </si>
  <si>
    <t>O&amp;M Costs</t>
  </si>
  <si>
    <t>Other Taxes</t>
  </si>
  <si>
    <t>Tax Rate</t>
  </si>
  <si>
    <t>Tax Depreciation</t>
  </si>
  <si>
    <t>Deprec Rate</t>
  </si>
  <si>
    <t>Deferred Tax Calculation:</t>
  </si>
  <si>
    <t>Book Depreciation</t>
  </si>
  <si>
    <t>Difference</t>
  </si>
  <si>
    <t>Tax</t>
  </si>
  <si>
    <t>Acc. Def. Tax</t>
  </si>
  <si>
    <t>Rate Base:</t>
  </si>
  <si>
    <t>Gross Plant</t>
  </si>
  <si>
    <t>Acc. Deprec.</t>
  </si>
  <si>
    <t>Net Plant</t>
  </si>
  <si>
    <t>Deferred Taxes</t>
  </si>
  <si>
    <t>Rate Base</t>
  </si>
  <si>
    <t>Cost of Service:</t>
  </si>
  <si>
    <t>Return</t>
  </si>
  <si>
    <t>Taxes</t>
  </si>
  <si>
    <t>Depreciation</t>
  </si>
  <si>
    <t>Revenue</t>
  </si>
  <si>
    <t>Rate Case Timing:</t>
  </si>
  <si>
    <t>Yes =1</t>
  </si>
  <si>
    <t>Income Statement:</t>
  </si>
  <si>
    <t>EBIT</t>
  </si>
  <si>
    <t>Interest</t>
  </si>
  <si>
    <t>Pre Tax</t>
  </si>
  <si>
    <t>Net Income</t>
  </si>
  <si>
    <t>Cash Flow:</t>
  </si>
  <si>
    <t>Deferred Tax</t>
  </si>
  <si>
    <t>Other</t>
  </si>
  <si>
    <t>Total Sources</t>
  </si>
  <si>
    <t>Financing</t>
  </si>
  <si>
    <t>Total Uses</t>
  </si>
  <si>
    <t>Net Cash Flow</t>
  </si>
  <si>
    <t>NPV @ 10%</t>
  </si>
  <si>
    <t>DCFIRR</t>
  </si>
  <si>
    <t>Balance Sheet</t>
  </si>
  <si>
    <t>Assets</t>
  </si>
  <si>
    <t>Cash</t>
  </si>
  <si>
    <t>Plant</t>
  </si>
  <si>
    <t>Total</t>
  </si>
  <si>
    <t>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</si>
</sst>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168" formatCode="#,##0.000_);\(#,##0.000\)"/>
  </numFmts>
  <fonts count="6" x14ac:knownFonts="1">
    <font>
      <sz val="10"/>
      <name val="Arial"/>
    </font>
    <font>
      <u/>
      <sz val="10"/>
      <name val="Arial"/>
      <family val="2"/>
    </font>
    <font>
      <u val="double"/>
      <sz val="10"/>
      <name val="Arial"/>
      <family val="2"/>
    </font>
    <font>
      <b/>
      <u/>
      <sz val="10"/>
      <name val="Arial"/>
    </font>
    <font>
      <b/>
      <u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6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10" fontId="0" fillId="0" borderId="0" xfId="0" applyNumberFormat="1"/>
    <xf numFmtId="5" fontId="0" fillId="0" borderId="0" xfId="0" applyNumberFormat="1"/>
    <xf numFmtId="37" fontId="0" fillId="0" borderId="0" xfId="0" applyNumberFormat="1"/>
    <xf numFmtId="37" fontId="1" fillId="0" borderId="0" xfId="0" applyNumberFormat="1" applyFont="1"/>
    <xf numFmtId="37" fontId="2" fillId="0" borderId="0" xfId="0" applyNumberFormat="1" applyFont="1"/>
    <xf numFmtId="0" fontId="3" fillId="0" borderId="0" xfId="0" applyFont="1"/>
    <xf numFmtId="0" fontId="4" fillId="0" borderId="0" xfId="0" applyFont="1"/>
    <xf numFmtId="5" fontId="5" fillId="0" borderId="0" xfId="0" applyNumberFormat="1" applyFont="1"/>
    <xf numFmtId="0" fontId="5" fillId="0" borderId="0" xfId="0" applyFont="1"/>
    <xf numFmtId="10" fontId="5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94"/>
  <sheetViews>
    <sheetView tabSelected="1" workbookViewId="0">
      <selection activeCell="E14" sqref="E14"/>
    </sheetView>
  </sheetViews>
  <sheetFormatPr defaultRowHeight="13.2" x14ac:dyDescent="0.25"/>
  <sheetData>
    <row r="1" spans="1:32" x14ac:dyDescent="0.25">
      <c r="A1" t="s">
        <v>0</v>
      </c>
    </row>
    <row r="2" spans="1:32" x14ac:dyDescent="0.25">
      <c r="A2" s="1" t="s">
        <v>1</v>
      </c>
    </row>
    <row r="4" spans="1:32" x14ac:dyDescent="0.25">
      <c r="D4" s="3">
        <v>0</v>
      </c>
      <c r="E4" s="3">
        <f>+D4+1</f>
        <v>1</v>
      </c>
      <c r="F4" s="3">
        <f t="shared" ref="F4:U4" si="0">+E4+1</f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ref="V4:AC4" si="1">+U4+1</f>
        <v>18</v>
      </c>
      <c r="W4" s="3">
        <f t="shared" si="1"/>
        <v>19</v>
      </c>
      <c r="X4" s="3">
        <f t="shared" si="1"/>
        <v>20</v>
      </c>
      <c r="Y4" s="3">
        <f t="shared" si="1"/>
        <v>21</v>
      </c>
      <c r="Z4" s="3">
        <f t="shared" si="1"/>
        <v>22</v>
      </c>
      <c r="AA4" s="3">
        <f t="shared" si="1"/>
        <v>23</v>
      </c>
      <c r="AB4" s="3">
        <f t="shared" si="1"/>
        <v>24</v>
      </c>
      <c r="AC4" s="3">
        <f t="shared" si="1"/>
        <v>25</v>
      </c>
      <c r="AD4" s="3"/>
      <c r="AE4" s="3"/>
      <c r="AF4" s="3"/>
    </row>
    <row r="5" spans="1:32" x14ac:dyDescent="0.25">
      <c r="A5" t="s">
        <v>2</v>
      </c>
      <c r="C5" s="11">
        <v>110000</v>
      </c>
    </row>
    <row r="6" spans="1:32" x14ac:dyDescent="0.25">
      <c r="A6" t="s">
        <v>3</v>
      </c>
      <c r="C6" s="12"/>
    </row>
    <row r="7" spans="1:32" x14ac:dyDescent="0.25">
      <c r="B7" t="s">
        <v>4</v>
      </c>
      <c r="C7" s="13">
        <v>0.5</v>
      </c>
    </row>
    <row r="8" spans="1:32" x14ac:dyDescent="0.25">
      <c r="B8" t="s">
        <v>5</v>
      </c>
      <c r="C8" s="13">
        <f>1-C7</f>
        <v>0.5</v>
      </c>
    </row>
    <row r="9" spans="1:32" x14ac:dyDescent="0.25">
      <c r="A9" t="s">
        <v>6</v>
      </c>
      <c r="C9" s="13"/>
    </row>
    <row r="10" spans="1:32" x14ac:dyDescent="0.25">
      <c r="B10" t="s">
        <v>7</v>
      </c>
      <c r="C10" s="13">
        <v>0.08</v>
      </c>
    </row>
    <row r="11" spans="1:32" x14ac:dyDescent="0.25">
      <c r="B11" t="s">
        <v>8</v>
      </c>
      <c r="C11" s="13">
        <v>0.13</v>
      </c>
    </row>
    <row r="12" spans="1:32" x14ac:dyDescent="0.25">
      <c r="A12" t="s">
        <v>9</v>
      </c>
      <c r="C12" s="13">
        <v>8.9999999999999993E-3</v>
      </c>
    </row>
    <row r="13" spans="1:32" x14ac:dyDescent="0.25">
      <c r="A13" t="s">
        <v>10</v>
      </c>
      <c r="C13" s="13">
        <v>0.02</v>
      </c>
    </row>
    <row r="14" spans="1:32" x14ac:dyDescent="0.25">
      <c r="A14" t="s">
        <v>11</v>
      </c>
      <c r="C14" s="13">
        <v>0.38879999999999998</v>
      </c>
    </row>
    <row r="15" spans="1:32" x14ac:dyDescent="0.25">
      <c r="A15" t="s">
        <v>12</v>
      </c>
      <c r="C15" s="13"/>
      <c r="D15" s="4">
        <v>0</v>
      </c>
      <c r="E15" s="4">
        <v>8.7499999999999994E-2</v>
      </c>
      <c r="F15" s="4">
        <v>9.1300000000000006E-2</v>
      </c>
      <c r="G15" s="4">
        <v>8.2100000000000006E-2</v>
      </c>
      <c r="H15" s="4">
        <v>7.3899999999999993E-2</v>
      </c>
      <c r="I15" s="4">
        <v>6.6500000000000004E-2</v>
      </c>
      <c r="J15" s="4">
        <v>5.9900000000000002E-2</v>
      </c>
      <c r="K15" s="4">
        <v>5.8999999999999997E-2</v>
      </c>
      <c r="L15" s="4">
        <v>5.91E-2</v>
      </c>
      <c r="M15" s="4">
        <v>5.8999999999999997E-2</v>
      </c>
      <c r="N15" s="4">
        <v>5.91E-2</v>
      </c>
      <c r="O15" s="4">
        <v>5.8999999999999997E-2</v>
      </c>
      <c r="P15" s="4">
        <v>5.91E-2</v>
      </c>
      <c r="Q15" s="4">
        <v>5.8999999999999997E-2</v>
      </c>
      <c r="R15" s="4">
        <v>5.91E-2</v>
      </c>
      <c r="S15" s="4">
        <v>5.8999999999999997E-2</v>
      </c>
      <c r="T15" s="4">
        <v>7.4000000000000003E-3</v>
      </c>
      <c r="U15" s="4">
        <v>0</v>
      </c>
      <c r="V15" s="4">
        <f t="shared" ref="V15:AC15" si="2">+U15</f>
        <v>0</v>
      </c>
      <c r="W15" s="4">
        <f t="shared" si="2"/>
        <v>0</v>
      </c>
      <c r="X15" s="4">
        <f t="shared" si="2"/>
        <v>0</v>
      </c>
      <c r="Y15" s="4">
        <f t="shared" si="2"/>
        <v>0</v>
      </c>
      <c r="Z15" s="4">
        <f t="shared" si="2"/>
        <v>0</v>
      </c>
      <c r="AA15" s="4">
        <f t="shared" si="2"/>
        <v>0</v>
      </c>
      <c r="AB15" s="4">
        <f t="shared" si="2"/>
        <v>0</v>
      </c>
      <c r="AC15" s="4">
        <f t="shared" si="2"/>
        <v>0</v>
      </c>
      <c r="AD15" s="4">
        <f>SUM(D15:AC15)</f>
        <v>1.0000000000000004</v>
      </c>
    </row>
    <row r="16" spans="1:32" x14ac:dyDescent="0.25">
      <c r="A16" t="s">
        <v>13</v>
      </c>
      <c r="C16" s="13">
        <v>0.04</v>
      </c>
    </row>
    <row r="17" spans="1:49" x14ac:dyDescent="0.25">
      <c r="C17" s="4"/>
    </row>
    <row r="18" spans="1:49" x14ac:dyDescent="0.25">
      <c r="A18" s="9" t="s">
        <v>14</v>
      </c>
      <c r="C18" s="4"/>
    </row>
    <row r="19" spans="1:49" x14ac:dyDescent="0.25">
      <c r="B19" t="s">
        <v>15</v>
      </c>
      <c r="C19" s="4"/>
      <c r="D19" s="6">
        <f>+D39</f>
        <v>0</v>
      </c>
      <c r="E19" s="6">
        <f t="shared" ref="E19:T19" si="3">+E39</f>
        <v>4400</v>
      </c>
      <c r="F19" s="6">
        <f t="shared" si="3"/>
        <v>4400</v>
      </c>
      <c r="G19" s="6">
        <f t="shared" si="3"/>
        <v>4400</v>
      </c>
      <c r="H19" s="6">
        <f t="shared" si="3"/>
        <v>4400</v>
      </c>
      <c r="I19" s="6">
        <f t="shared" si="3"/>
        <v>4400</v>
      </c>
      <c r="J19" s="6">
        <f t="shared" si="3"/>
        <v>4400</v>
      </c>
      <c r="K19" s="6">
        <f t="shared" si="3"/>
        <v>4400</v>
      </c>
      <c r="L19" s="6">
        <f t="shared" si="3"/>
        <v>4400</v>
      </c>
      <c r="M19" s="6">
        <f t="shared" si="3"/>
        <v>4400</v>
      </c>
      <c r="N19" s="6">
        <f t="shared" si="3"/>
        <v>4400</v>
      </c>
      <c r="O19" s="6">
        <f t="shared" si="3"/>
        <v>4400</v>
      </c>
      <c r="P19" s="6">
        <f t="shared" si="3"/>
        <v>4400</v>
      </c>
      <c r="Q19" s="6">
        <f t="shared" si="3"/>
        <v>4400</v>
      </c>
      <c r="R19" s="6">
        <f t="shared" si="3"/>
        <v>4400</v>
      </c>
      <c r="S19" s="6">
        <f t="shared" si="3"/>
        <v>4400</v>
      </c>
      <c r="T19" s="6">
        <f t="shared" si="3"/>
        <v>4400</v>
      </c>
      <c r="U19" s="6">
        <f t="shared" ref="U19:AC19" si="4">+U39</f>
        <v>4400</v>
      </c>
      <c r="V19" s="6">
        <f t="shared" si="4"/>
        <v>4400</v>
      </c>
      <c r="W19" s="6">
        <f t="shared" si="4"/>
        <v>4400</v>
      </c>
      <c r="X19" s="6">
        <f t="shared" si="4"/>
        <v>4400</v>
      </c>
      <c r="Y19" s="6">
        <f t="shared" si="4"/>
        <v>4400</v>
      </c>
      <c r="Z19" s="6">
        <f t="shared" si="4"/>
        <v>4400</v>
      </c>
      <c r="AA19" s="6">
        <f t="shared" si="4"/>
        <v>4400</v>
      </c>
      <c r="AB19" s="6">
        <f t="shared" si="4"/>
        <v>4400</v>
      </c>
      <c r="AC19" s="6">
        <f t="shared" si="4"/>
        <v>4400</v>
      </c>
    </row>
    <row r="20" spans="1:49" x14ac:dyDescent="0.25">
      <c r="B20" t="s">
        <v>12</v>
      </c>
      <c r="C20" s="4"/>
      <c r="D20" s="7">
        <f>+$C$5*D15</f>
        <v>0</v>
      </c>
      <c r="E20" s="7">
        <f t="shared" ref="E20:T20" si="5">+$C$5*E15</f>
        <v>9625</v>
      </c>
      <c r="F20" s="7">
        <f t="shared" si="5"/>
        <v>10043</v>
      </c>
      <c r="G20" s="7">
        <f t="shared" si="5"/>
        <v>9031</v>
      </c>
      <c r="H20" s="7">
        <f t="shared" si="5"/>
        <v>8128.9999999999991</v>
      </c>
      <c r="I20" s="7">
        <f t="shared" si="5"/>
        <v>7315</v>
      </c>
      <c r="J20" s="7">
        <f t="shared" si="5"/>
        <v>6589</v>
      </c>
      <c r="K20" s="7">
        <f t="shared" si="5"/>
        <v>6490</v>
      </c>
      <c r="L20" s="7">
        <f t="shared" si="5"/>
        <v>6501</v>
      </c>
      <c r="M20" s="7">
        <f t="shared" si="5"/>
        <v>6490</v>
      </c>
      <c r="N20" s="7">
        <f t="shared" si="5"/>
        <v>6501</v>
      </c>
      <c r="O20" s="7">
        <f t="shared" si="5"/>
        <v>6490</v>
      </c>
      <c r="P20" s="7">
        <f t="shared" si="5"/>
        <v>6501</v>
      </c>
      <c r="Q20" s="7">
        <f t="shared" si="5"/>
        <v>6490</v>
      </c>
      <c r="R20" s="7">
        <f t="shared" si="5"/>
        <v>6501</v>
      </c>
      <c r="S20" s="7">
        <f t="shared" si="5"/>
        <v>6490</v>
      </c>
      <c r="T20" s="7">
        <f t="shared" si="5"/>
        <v>814</v>
      </c>
      <c r="U20" s="7">
        <f t="shared" ref="U20:AC20" si="6">+$C$5*U15</f>
        <v>0</v>
      </c>
      <c r="V20" s="7">
        <f t="shared" si="6"/>
        <v>0</v>
      </c>
      <c r="W20" s="7">
        <f t="shared" si="6"/>
        <v>0</v>
      </c>
      <c r="X20" s="7">
        <f t="shared" si="6"/>
        <v>0</v>
      </c>
      <c r="Y20" s="7">
        <f t="shared" si="6"/>
        <v>0</v>
      </c>
      <c r="Z20" s="7">
        <f t="shared" si="6"/>
        <v>0</v>
      </c>
      <c r="AA20" s="7">
        <f t="shared" si="6"/>
        <v>0</v>
      </c>
      <c r="AB20" s="7">
        <f t="shared" si="6"/>
        <v>0</v>
      </c>
      <c r="AC20" s="7">
        <f t="shared" si="6"/>
        <v>0</v>
      </c>
    </row>
    <row r="21" spans="1:49" x14ac:dyDescent="0.25">
      <c r="B21" t="s">
        <v>16</v>
      </c>
      <c r="C21" s="4"/>
      <c r="D21" s="6">
        <f>+D20-D19</f>
        <v>0</v>
      </c>
      <c r="E21" s="6">
        <f t="shared" ref="E21:T21" si="7">+E20-E19</f>
        <v>5225</v>
      </c>
      <c r="F21" s="6">
        <f t="shared" si="7"/>
        <v>5643</v>
      </c>
      <c r="G21" s="6">
        <f t="shared" si="7"/>
        <v>4631</v>
      </c>
      <c r="H21" s="6">
        <f t="shared" si="7"/>
        <v>3728.9999999999991</v>
      </c>
      <c r="I21" s="6">
        <f t="shared" si="7"/>
        <v>2915</v>
      </c>
      <c r="J21" s="6">
        <f t="shared" si="7"/>
        <v>2189</v>
      </c>
      <c r="K21" s="6">
        <f t="shared" si="7"/>
        <v>2090</v>
      </c>
      <c r="L21" s="6">
        <f t="shared" si="7"/>
        <v>2101</v>
      </c>
      <c r="M21" s="6">
        <f t="shared" si="7"/>
        <v>2090</v>
      </c>
      <c r="N21" s="6">
        <f t="shared" si="7"/>
        <v>2101</v>
      </c>
      <c r="O21" s="6">
        <f t="shared" si="7"/>
        <v>2090</v>
      </c>
      <c r="P21" s="6">
        <f t="shared" si="7"/>
        <v>2101</v>
      </c>
      <c r="Q21" s="6">
        <f t="shared" si="7"/>
        <v>2090</v>
      </c>
      <c r="R21" s="6">
        <f t="shared" si="7"/>
        <v>2101</v>
      </c>
      <c r="S21" s="6">
        <f t="shared" si="7"/>
        <v>2090</v>
      </c>
      <c r="T21" s="6">
        <f t="shared" si="7"/>
        <v>-3586</v>
      </c>
      <c r="U21" s="6">
        <f t="shared" ref="U21:AC21" si="8">+U20-U19</f>
        <v>-4400</v>
      </c>
      <c r="V21" s="6">
        <f t="shared" si="8"/>
        <v>-4400</v>
      </c>
      <c r="W21" s="6">
        <f t="shared" si="8"/>
        <v>-4400</v>
      </c>
      <c r="X21" s="6">
        <f t="shared" si="8"/>
        <v>-4400</v>
      </c>
      <c r="Y21" s="6">
        <f t="shared" si="8"/>
        <v>-4400</v>
      </c>
      <c r="Z21" s="6">
        <f t="shared" si="8"/>
        <v>-4400</v>
      </c>
      <c r="AA21" s="6">
        <f t="shared" si="8"/>
        <v>-4400</v>
      </c>
      <c r="AB21" s="6">
        <f t="shared" si="8"/>
        <v>-4400</v>
      </c>
      <c r="AC21" s="6">
        <f t="shared" si="8"/>
        <v>-4400</v>
      </c>
    </row>
    <row r="22" spans="1:49" x14ac:dyDescent="0.25">
      <c r="B22" t="s">
        <v>17</v>
      </c>
      <c r="C22" s="4"/>
      <c r="D22" s="6">
        <f>+D21*$C$14</f>
        <v>0</v>
      </c>
      <c r="E22" s="6">
        <f t="shared" ref="E22:T22" si="9">+E21*$C$14</f>
        <v>2031.4799999999998</v>
      </c>
      <c r="F22" s="6">
        <f t="shared" si="9"/>
        <v>2193.9983999999999</v>
      </c>
      <c r="G22" s="6">
        <f t="shared" si="9"/>
        <v>1800.5328</v>
      </c>
      <c r="H22" s="6">
        <f t="shared" si="9"/>
        <v>1449.8351999999995</v>
      </c>
      <c r="I22" s="6">
        <f t="shared" si="9"/>
        <v>1133.3519999999999</v>
      </c>
      <c r="J22" s="6">
        <f t="shared" si="9"/>
        <v>851.08319999999992</v>
      </c>
      <c r="K22" s="6">
        <f t="shared" si="9"/>
        <v>812.59199999999998</v>
      </c>
      <c r="L22" s="6">
        <f t="shared" si="9"/>
        <v>816.86879999999996</v>
      </c>
      <c r="M22" s="6">
        <f t="shared" si="9"/>
        <v>812.59199999999998</v>
      </c>
      <c r="N22" s="6">
        <f t="shared" si="9"/>
        <v>816.86879999999996</v>
      </c>
      <c r="O22" s="6">
        <f t="shared" si="9"/>
        <v>812.59199999999998</v>
      </c>
      <c r="P22" s="6">
        <f t="shared" si="9"/>
        <v>816.86879999999996</v>
      </c>
      <c r="Q22" s="6">
        <f t="shared" si="9"/>
        <v>812.59199999999998</v>
      </c>
      <c r="R22" s="6">
        <f t="shared" si="9"/>
        <v>816.86879999999996</v>
      </c>
      <c r="S22" s="6">
        <f t="shared" si="9"/>
        <v>812.59199999999998</v>
      </c>
      <c r="T22" s="6">
        <f t="shared" si="9"/>
        <v>-1394.2367999999999</v>
      </c>
      <c r="U22" s="6">
        <f t="shared" ref="U22:AC22" si="10">+U21*$C$14</f>
        <v>-1710.7199999999998</v>
      </c>
      <c r="V22" s="6">
        <f t="shared" si="10"/>
        <v>-1710.7199999999998</v>
      </c>
      <c r="W22" s="6">
        <f t="shared" si="10"/>
        <v>-1710.7199999999998</v>
      </c>
      <c r="X22" s="6">
        <f t="shared" si="10"/>
        <v>-1710.7199999999998</v>
      </c>
      <c r="Y22" s="6">
        <f t="shared" si="10"/>
        <v>-1710.7199999999998</v>
      </c>
      <c r="Z22" s="6">
        <f t="shared" si="10"/>
        <v>-1710.7199999999998</v>
      </c>
      <c r="AA22" s="6">
        <f t="shared" si="10"/>
        <v>-1710.7199999999998</v>
      </c>
      <c r="AB22" s="6">
        <f t="shared" si="10"/>
        <v>-1710.7199999999998</v>
      </c>
      <c r="AC22" s="6">
        <f t="shared" si="10"/>
        <v>-1710.7199999999998</v>
      </c>
    </row>
    <row r="23" spans="1:49" x14ac:dyDescent="0.25"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49" x14ac:dyDescent="0.25">
      <c r="B24" t="s">
        <v>18</v>
      </c>
      <c r="C24" s="4"/>
      <c r="D24" s="6">
        <f>+D22</f>
        <v>0</v>
      </c>
      <c r="E24" s="6">
        <f>+D24+E22</f>
        <v>2031.4799999999998</v>
      </c>
      <c r="F24" s="6">
        <f t="shared" ref="F24:U24" si="11">+E24+F22</f>
        <v>4225.4784</v>
      </c>
      <c r="G24" s="6">
        <f t="shared" si="11"/>
        <v>6026.0111999999999</v>
      </c>
      <c r="H24" s="6">
        <f t="shared" si="11"/>
        <v>7475.8463999999994</v>
      </c>
      <c r="I24" s="6">
        <f t="shared" si="11"/>
        <v>8609.1983999999993</v>
      </c>
      <c r="J24" s="6">
        <f t="shared" si="11"/>
        <v>9460.2815999999984</v>
      </c>
      <c r="K24" s="6">
        <f t="shared" si="11"/>
        <v>10272.873599999999</v>
      </c>
      <c r="L24" s="6">
        <f t="shared" si="11"/>
        <v>11089.742399999999</v>
      </c>
      <c r="M24" s="6">
        <f t="shared" si="11"/>
        <v>11902.3344</v>
      </c>
      <c r="N24" s="6">
        <f t="shared" si="11"/>
        <v>12719.2032</v>
      </c>
      <c r="O24" s="6">
        <f t="shared" si="11"/>
        <v>13531.7952</v>
      </c>
      <c r="P24" s="6">
        <f t="shared" si="11"/>
        <v>14348.664000000001</v>
      </c>
      <c r="Q24" s="6">
        <f t="shared" si="11"/>
        <v>15161.256000000001</v>
      </c>
      <c r="R24" s="6">
        <f t="shared" si="11"/>
        <v>15978.124800000001</v>
      </c>
      <c r="S24" s="6">
        <f t="shared" si="11"/>
        <v>16790.716800000002</v>
      </c>
      <c r="T24" s="6">
        <f t="shared" si="11"/>
        <v>15396.480000000001</v>
      </c>
      <c r="U24" s="6">
        <f t="shared" si="11"/>
        <v>13685.760000000002</v>
      </c>
      <c r="V24" s="6">
        <f t="shared" ref="V24:AC24" si="12">+U24+V22</f>
        <v>11975.040000000003</v>
      </c>
      <c r="W24" s="6">
        <f t="shared" si="12"/>
        <v>10264.320000000003</v>
      </c>
      <c r="X24" s="6">
        <f t="shared" si="12"/>
        <v>8553.600000000004</v>
      </c>
      <c r="Y24" s="6">
        <f t="shared" si="12"/>
        <v>6842.8800000000047</v>
      </c>
      <c r="Z24" s="6">
        <f t="shared" si="12"/>
        <v>5132.1600000000053</v>
      </c>
      <c r="AA24" s="6">
        <f t="shared" si="12"/>
        <v>3421.4400000000055</v>
      </c>
      <c r="AB24" s="6">
        <f t="shared" si="12"/>
        <v>1710.7200000000057</v>
      </c>
      <c r="AC24" s="6">
        <f t="shared" si="12"/>
        <v>5.9117155615240335E-12</v>
      </c>
    </row>
    <row r="25" spans="1:49" x14ac:dyDescent="0.25"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49" x14ac:dyDescent="0.25">
      <c r="A26" s="10" t="s">
        <v>19</v>
      </c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49" x14ac:dyDescent="0.25">
      <c r="B27" t="s">
        <v>20</v>
      </c>
      <c r="C27" s="4"/>
      <c r="D27" s="6">
        <f>+C5</f>
        <v>110000</v>
      </c>
      <c r="E27" s="6">
        <f>+D27</f>
        <v>110000</v>
      </c>
      <c r="F27" s="6">
        <f t="shared" ref="F27:U27" si="13">+E27</f>
        <v>110000</v>
      </c>
      <c r="G27" s="6">
        <f t="shared" si="13"/>
        <v>110000</v>
      </c>
      <c r="H27" s="6">
        <f t="shared" si="13"/>
        <v>110000</v>
      </c>
      <c r="I27" s="6">
        <f t="shared" si="13"/>
        <v>110000</v>
      </c>
      <c r="J27" s="6">
        <f t="shared" si="13"/>
        <v>110000</v>
      </c>
      <c r="K27" s="6">
        <f t="shared" si="13"/>
        <v>110000</v>
      </c>
      <c r="L27" s="6">
        <f t="shared" si="13"/>
        <v>110000</v>
      </c>
      <c r="M27" s="6">
        <f t="shared" si="13"/>
        <v>110000</v>
      </c>
      <c r="N27" s="6">
        <f t="shared" si="13"/>
        <v>110000</v>
      </c>
      <c r="O27" s="6">
        <f t="shared" si="13"/>
        <v>110000</v>
      </c>
      <c r="P27" s="6">
        <f t="shared" si="13"/>
        <v>110000</v>
      </c>
      <c r="Q27" s="6">
        <f t="shared" si="13"/>
        <v>110000</v>
      </c>
      <c r="R27" s="6">
        <f t="shared" si="13"/>
        <v>110000</v>
      </c>
      <c r="S27" s="6">
        <f t="shared" si="13"/>
        <v>110000</v>
      </c>
      <c r="T27" s="6">
        <f t="shared" si="13"/>
        <v>110000</v>
      </c>
      <c r="U27" s="6">
        <f t="shared" si="13"/>
        <v>110000</v>
      </c>
      <c r="V27" s="6">
        <f t="shared" ref="V27:AC27" si="14">+U27</f>
        <v>110000</v>
      </c>
      <c r="W27" s="6">
        <f t="shared" si="14"/>
        <v>110000</v>
      </c>
      <c r="X27" s="6">
        <f t="shared" si="14"/>
        <v>110000</v>
      </c>
      <c r="Y27" s="6">
        <f t="shared" si="14"/>
        <v>110000</v>
      </c>
      <c r="Z27" s="6">
        <f t="shared" si="14"/>
        <v>110000</v>
      </c>
      <c r="AA27" s="6">
        <f t="shared" si="14"/>
        <v>110000</v>
      </c>
      <c r="AB27" s="6">
        <f t="shared" si="14"/>
        <v>110000</v>
      </c>
      <c r="AC27" s="6">
        <f t="shared" si="14"/>
        <v>110000</v>
      </c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x14ac:dyDescent="0.25">
      <c r="B28" t="s">
        <v>21</v>
      </c>
      <c r="C28" s="4"/>
      <c r="D28" s="7">
        <f>+D39</f>
        <v>0</v>
      </c>
      <c r="E28" s="7">
        <f>+E39+D28</f>
        <v>4400</v>
      </c>
      <c r="F28" s="7">
        <f t="shared" ref="F28:U28" si="15">+F39+E28</f>
        <v>8800</v>
      </c>
      <c r="G28" s="7">
        <f t="shared" si="15"/>
        <v>13200</v>
      </c>
      <c r="H28" s="7">
        <f t="shared" si="15"/>
        <v>17600</v>
      </c>
      <c r="I28" s="7">
        <f t="shared" si="15"/>
        <v>22000</v>
      </c>
      <c r="J28" s="7">
        <f t="shared" si="15"/>
        <v>26400</v>
      </c>
      <c r="K28" s="7">
        <f t="shared" si="15"/>
        <v>30800</v>
      </c>
      <c r="L28" s="7">
        <f t="shared" si="15"/>
        <v>35200</v>
      </c>
      <c r="M28" s="7">
        <f t="shared" si="15"/>
        <v>39600</v>
      </c>
      <c r="N28" s="7">
        <f t="shared" si="15"/>
        <v>44000</v>
      </c>
      <c r="O28" s="7">
        <f t="shared" si="15"/>
        <v>48400</v>
      </c>
      <c r="P28" s="7">
        <f t="shared" si="15"/>
        <v>52800</v>
      </c>
      <c r="Q28" s="7">
        <f t="shared" si="15"/>
        <v>57200</v>
      </c>
      <c r="R28" s="7">
        <f t="shared" si="15"/>
        <v>61600</v>
      </c>
      <c r="S28" s="7">
        <f t="shared" si="15"/>
        <v>66000</v>
      </c>
      <c r="T28" s="7">
        <f t="shared" si="15"/>
        <v>70400</v>
      </c>
      <c r="U28" s="7">
        <f t="shared" si="15"/>
        <v>74800</v>
      </c>
      <c r="V28" s="7">
        <f t="shared" ref="V28:AC28" si="16">+V39+U28</f>
        <v>79200</v>
      </c>
      <c r="W28" s="7">
        <f t="shared" si="16"/>
        <v>83600</v>
      </c>
      <c r="X28" s="7">
        <f t="shared" si="16"/>
        <v>88000</v>
      </c>
      <c r="Y28" s="7">
        <f t="shared" si="16"/>
        <v>92400</v>
      </c>
      <c r="Z28" s="7">
        <f t="shared" si="16"/>
        <v>96800</v>
      </c>
      <c r="AA28" s="7">
        <f t="shared" si="16"/>
        <v>101200</v>
      </c>
      <c r="AB28" s="7">
        <f t="shared" si="16"/>
        <v>105600</v>
      </c>
      <c r="AC28" s="7">
        <f t="shared" si="16"/>
        <v>110000</v>
      </c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25">
      <c r="B29" t="s">
        <v>22</v>
      </c>
      <c r="C29" s="4"/>
      <c r="D29" s="6">
        <f>+D27-D28</f>
        <v>110000</v>
      </c>
      <c r="E29" s="6">
        <f>+E27-E28</f>
        <v>105600</v>
      </c>
      <c r="F29" s="6">
        <f t="shared" ref="F29:U29" si="17">+F27-F28</f>
        <v>101200</v>
      </c>
      <c r="G29" s="6">
        <f t="shared" si="17"/>
        <v>96800</v>
      </c>
      <c r="H29" s="6">
        <f t="shared" si="17"/>
        <v>92400</v>
      </c>
      <c r="I29" s="6">
        <f t="shared" si="17"/>
        <v>88000</v>
      </c>
      <c r="J29" s="6">
        <f t="shared" si="17"/>
        <v>83600</v>
      </c>
      <c r="K29" s="6">
        <f t="shared" si="17"/>
        <v>79200</v>
      </c>
      <c r="L29" s="6">
        <f t="shared" si="17"/>
        <v>74800</v>
      </c>
      <c r="M29" s="6">
        <f t="shared" si="17"/>
        <v>70400</v>
      </c>
      <c r="N29" s="6">
        <f t="shared" si="17"/>
        <v>66000</v>
      </c>
      <c r="O29" s="6">
        <f t="shared" si="17"/>
        <v>61600</v>
      </c>
      <c r="P29" s="6">
        <f t="shared" si="17"/>
        <v>57200</v>
      </c>
      <c r="Q29" s="6">
        <f t="shared" si="17"/>
        <v>52800</v>
      </c>
      <c r="R29" s="6">
        <f t="shared" si="17"/>
        <v>48400</v>
      </c>
      <c r="S29" s="6">
        <f t="shared" si="17"/>
        <v>44000</v>
      </c>
      <c r="T29" s="6">
        <f t="shared" si="17"/>
        <v>39600</v>
      </c>
      <c r="U29" s="6">
        <f t="shared" si="17"/>
        <v>35200</v>
      </c>
      <c r="V29" s="6">
        <f t="shared" ref="V29:AC29" si="18">+V27-V28</f>
        <v>30800</v>
      </c>
      <c r="W29" s="6">
        <f t="shared" si="18"/>
        <v>26400</v>
      </c>
      <c r="X29" s="6">
        <f t="shared" si="18"/>
        <v>22000</v>
      </c>
      <c r="Y29" s="6">
        <f t="shared" si="18"/>
        <v>17600</v>
      </c>
      <c r="Z29" s="6">
        <f t="shared" si="18"/>
        <v>13200</v>
      </c>
      <c r="AA29" s="6">
        <f t="shared" si="18"/>
        <v>8800</v>
      </c>
      <c r="AB29" s="6">
        <f t="shared" si="18"/>
        <v>4400</v>
      </c>
      <c r="AC29" s="6">
        <f t="shared" si="18"/>
        <v>0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25"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49" x14ac:dyDescent="0.25">
      <c r="B31" t="s">
        <v>23</v>
      </c>
      <c r="C31" s="4"/>
      <c r="D31" s="7">
        <f>+D24</f>
        <v>0</v>
      </c>
      <c r="E31" s="7">
        <f t="shared" ref="E31:T31" si="19">+E24</f>
        <v>2031.4799999999998</v>
      </c>
      <c r="F31" s="7">
        <f t="shared" si="19"/>
        <v>4225.4784</v>
      </c>
      <c r="G31" s="7">
        <f t="shared" si="19"/>
        <v>6026.0111999999999</v>
      </c>
      <c r="H31" s="7">
        <f t="shared" si="19"/>
        <v>7475.8463999999994</v>
      </c>
      <c r="I31" s="7">
        <f t="shared" si="19"/>
        <v>8609.1983999999993</v>
      </c>
      <c r="J31" s="7">
        <f t="shared" si="19"/>
        <v>9460.2815999999984</v>
      </c>
      <c r="K31" s="7">
        <f t="shared" si="19"/>
        <v>10272.873599999999</v>
      </c>
      <c r="L31" s="7">
        <f t="shared" si="19"/>
        <v>11089.742399999999</v>
      </c>
      <c r="M31" s="7">
        <f t="shared" si="19"/>
        <v>11902.3344</v>
      </c>
      <c r="N31" s="7">
        <f t="shared" si="19"/>
        <v>12719.2032</v>
      </c>
      <c r="O31" s="7">
        <f t="shared" si="19"/>
        <v>13531.7952</v>
      </c>
      <c r="P31" s="7">
        <f t="shared" si="19"/>
        <v>14348.664000000001</v>
      </c>
      <c r="Q31" s="7">
        <f t="shared" si="19"/>
        <v>15161.256000000001</v>
      </c>
      <c r="R31" s="7">
        <f t="shared" si="19"/>
        <v>15978.124800000001</v>
      </c>
      <c r="S31" s="7">
        <f t="shared" si="19"/>
        <v>16790.716800000002</v>
      </c>
      <c r="T31" s="7">
        <f t="shared" si="19"/>
        <v>15396.480000000001</v>
      </c>
      <c r="U31" s="7">
        <f t="shared" ref="U31:AC31" si="20">+U24</f>
        <v>13685.760000000002</v>
      </c>
      <c r="V31" s="7">
        <f t="shared" si="20"/>
        <v>11975.040000000003</v>
      </c>
      <c r="W31" s="7">
        <f t="shared" si="20"/>
        <v>10264.320000000003</v>
      </c>
      <c r="X31" s="7">
        <f t="shared" si="20"/>
        <v>8553.600000000004</v>
      </c>
      <c r="Y31" s="7">
        <f t="shared" si="20"/>
        <v>6842.8800000000047</v>
      </c>
      <c r="Z31" s="7">
        <f t="shared" si="20"/>
        <v>5132.1600000000053</v>
      </c>
      <c r="AA31" s="7">
        <f t="shared" si="20"/>
        <v>3421.4400000000055</v>
      </c>
      <c r="AB31" s="7">
        <f t="shared" si="20"/>
        <v>1710.7200000000057</v>
      </c>
      <c r="AC31" s="7">
        <f t="shared" si="20"/>
        <v>5.9117155615240335E-12</v>
      </c>
    </row>
    <row r="32" spans="1:49" x14ac:dyDescent="0.25">
      <c r="B32" t="s">
        <v>24</v>
      </c>
      <c r="C32" s="4"/>
      <c r="D32" s="6">
        <f>+D29-D31</f>
        <v>110000</v>
      </c>
      <c r="E32" s="6">
        <f t="shared" ref="E32:T32" si="21">+E29-E31</f>
        <v>103568.52</v>
      </c>
      <c r="F32" s="6">
        <f t="shared" si="21"/>
        <v>96974.521600000007</v>
      </c>
      <c r="G32" s="6">
        <f t="shared" si="21"/>
        <v>90773.988800000006</v>
      </c>
      <c r="H32" s="6">
        <f t="shared" si="21"/>
        <v>84924.153600000005</v>
      </c>
      <c r="I32" s="6">
        <f t="shared" si="21"/>
        <v>79390.801600000006</v>
      </c>
      <c r="J32" s="6">
        <f t="shared" si="21"/>
        <v>74139.718399999998</v>
      </c>
      <c r="K32" s="6">
        <f t="shared" si="21"/>
        <v>68927.126400000008</v>
      </c>
      <c r="L32" s="6">
        <f t="shared" si="21"/>
        <v>63710.257599999997</v>
      </c>
      <c r="M32" s="6">
        <f t="shared" si="21"/>
        <v>58497.6656</v>
      </c>
      <c r="N32" s="6">
        <f t="shared" si="21"/>
        <v>53280.796799999996</v>
      </c>
      <c r="O32" s="6">
        <f t="shared" si="21"/>
        <v>48068.2048</v>
      </c>
      <c r="P32" s="6">
        <f t="shared" si="21"/>
        <v>42851.335999999996</v>
      </c>
      <c r="Q32" s="6">
        <f t="shared" si="21"/>
        <v>37638.743999999999</v>
      </c>
      <c r="R32" s="6">
        <f t="shared" si="21"/>
        <v>32421.875199999999</v>
      </c>
      <c r="S32" s="6">
        <f t="shared" si="21"/>
        <v>27209.283199999998</v>
      </c>
      <c r="T32" s="6">
        <f t="shared" si="21"/>
        <v>24203.519999999997</v>
      </c>
      <c r="U32" s="6">
        <f t="shared" ref="U32:AC32" si="22">+U29-U31</f>
        <v>21514.239999999998</v>
      </c>
      <c r="V32" s="6">
        <f t="shared" si="22"/>
        <v>18824.96</v>
      </c>
      <c r="W32" s="6">
        <f t="shared" si="22"/>
        <v>16135.679999999997</v>
      </c>
      <c r="X32" s="6">
        <f t="shared" si="22"/>
        <v>13446.399999999996</v>
      </c>
      <c r="Y32" s="6">
        <f t="shared" si="22"/>
        <v>10757.119999999995</v>
      </c>
      <c r="Z32" s="6">
        <f t="shared" si="22"/>
        <v>8067.8399999999947</v>
      </c>
      <c r="AA32" s="6">
        <f t="shared" si="22"/>
        <v>5378.559999999994</v>
      </c>
      <c r="AB32" s="6">
        <f t="shared" si="22"/>
        <v>2689.2799999999943</v>
      </c>
      <c r="AC32" s="6">
        <f t="shared" si="22"/>
        <v>-5.9117155615240335E-12</v>
      </c>
    </row>
    <row r="33" spans="1:29" x14ac:dyDescent="0.25"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25"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25">
      <c r="A35" s="9" t="s">
        <v>25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25">
      <c r="B36" t="s">
        <v>26</v>
      </c>
      <c r="D36" s="6">
        <v>0</v>
      </c>
      <c r="E36" s="6">
        <f t="shared" ref="E36:AC36" si="23">+D32*D94*$C$11</f>
        <v>7150</v>
      </c>
      <c r="F36" s="6">
        <f t="shared" si="23"/>
        <v>6731.9538000000002</v>
      </c>
      <c r="G36" s="6">
        <f t="shared" si="23"/>
        <v>6303.3439040000003</v>
      </c>
      <c r="H36" s="6">
        <f t="shared" si="23"/>
        <v>5900.3092720000004</v>
      </c>
      <c r="I36" s="6">
        <f t="shared" si="23"/>
        <v>5520.0699840000007</v>
      </c>
      <c r="J36" s="6">
        <f t="shared" si="23"/>
        <v>5160.4021040000007</v>
      </c>
      <c r="K36" s="6">
        <f t="shared" si="23"/>
        <v>4819.0816960000002</v>
      </c>
      <c r="L36" s="6">
        <f t="shared" si="23"/>
        <v>4480.2632160000003</v>
      </c>
      <c r="M36" s="6">
        <f t="shared" si="23"/>
        <v>4141.1667440000001</v>
      </c>
      <c r="N36" s="6">
        <f t="shared" si="23"/>
        <v>3802.3482640000002</v>
      </c>
      <c r="O36" s="6">
        <f t="shared" si="23"/>
        <v>3463.251792</v>
      </c>
      <c r="P36" s="6">
        <f t="shared" si="23"/>
        <v>3124.4333120000001</v>
      </c>
      <c r="Q36" s="6">
        <f t="shared" si="23"/>
        <v>2785.3368399999999</v>
      </c>
      <c r="R36" s="6">
        <f t="shared" si="23"/>
        <v>2446.51836</v>
      </c>
      <c r="S36" s="6">
        <f t="shared" si="23"/>
        <v>2107.4218879999999</v>
      </c>
      <c r="T36" s="6">
        <f t="shared" si="23"/>
        <v>1768.6034079999999</v>
      </c>
      <c r="U36" s="6">
        <f t="shared" si="23"/>
        <v>1573.2287999999999</v>
      </c>
      <c r="V36" s="6">
        <f t="shared" si="23"/>
        <v>1398.4255999999998</v>
      </c>
      <c r="W36" s="6">
        <f t="shared" si="23"/>
        <v>1223.6224</v>
      </c>
      <c r="X36" s="6">
        <f t="shared" si="23"/>
        <v>1048.8191999999999</v>
      </c>
      <c r="Y36" s="6">
        <f t="shared" si="23"/>
        <v>874.01599999999974</v>
      </c>
      <c r="Z36" s="6">
        <f t="shared" si="23"/>
        <v>699.21279999999967</v>
      </c>
      <c r="AA36" s="6">
        <f t="shared" si="23"/>
        <v>524.40959999999973</v>
      </c>
      <c r="AB36" s="6">
        <f t="shared" si="23"/>
        <v>349.60639999999961</v>
      </c>
      <c r="AC36" s="6">
        <f t="shared" si="23"/>
        <v>174.80319999999963</v>
      </c>
    </row>
    <row r="37" spans="1:29" x14ac:dyDescent="0.25">
      <c r="B37" t="s">
        <v>27</v>
      </c>
      <c r="D37" s="6">
        <v>0</v>
      </c>
      <c r="E37" s="6">
        <f>+(E36/(1-$C$14))*($C$14)</f>
        <v>4548.2984293193722</v>
      </c>
      <c r="F37" s="6">
        <f t="shared" ref="F37:U37" si="24">+(F36/(1-$C$14))*($C$14)</f>
        <v>4282.368516753927</v>
      </c>
      <c r="G37" s="6">
        <f t="shared" si="24"/>
        <v>4009.7187661570683</v>
      </c>
      <c r="H37" s="6">
        <f t="shared" si="24"/>
        <v>3753.3380971099482</v>
      </c>
      <c r="I37" s="6">
        <f t="shared" si="24"/>
        <v>3511.4581311832467</v>
      </c>
      <c r="J37" s="6">
        <f t="shared" si="24"/>
        <v>3282.6641656335082</v>
      </c>
      <c r="K37" s="6">
        <f t="shared" si="24"/>
        <v>3065.5414977172777</v>
      </c>
      <c r="L37" s="6">
        <f t="shared" si="24"/>
        <v>2850.0103703874347</v>
      </c>
      <c r="M37" s="6">
        <f t="shared" si="24"/>
        <v>2634.3024052146598</v>
      </c>
      <c r="N37" s="6">
        <f t="shared" si="24"/>
        <v>2418.7712778848168</v>
      </c>
      <c r="O37" s="6">
        <f t="shared" si="24"/>
        <v>2203.0633127120418</v>
      </c>
      <c r="P37" s="6">
        <f t="shared" si="24"/>
        <v>1987.5321853821993</v>
      </c>
      <c r="Q37" s="6">
        <f t="shared" si="24"/>
        <v>1771.8242202094241</v>
      </c>
      <c r="R37" s="6">
        <f t="shared" si="24"/>
        <v>1556.2930928795811</v>
      </c>
      <c r="S37" s="6">
        <f t="shared" si="24"/>
        <v>1340.5851277068061</v>
      </c>
      <c r="T37" s="6">
        <f t="shared" si="24"/>
        <v>1125.0540003769634</v>
      </c>
      <c r="U37" s="6">
        <f t="shared" si="24"/>
        <v>1000.7711999999999</v>
      </c>
      <c r="V37" s="6">
        <f t="shared" ref="V37:AC37" si="25">+(V36/(1-$C$14))*($C$14)</f>
        <v>889.57439999999997</v>
      </c>
      <c r="W37" s="6">
        <f t="shared" si="25"/>
        <v>778.37759999999992</v>
      </c>
      <c r="X37" s="6">
        <f t="shared" si="25"/>
        <v>667.18079999999998</v>
      </c>
      <c r="Y37" s="6">
        <f t="shared" si="25"/>
        <v>555.98399999999981</v>
      </c>
      <c r="Z37" s="6">
        <f t="shared" si="25"/>
        <v>444.78719999999981</v>
      </c>
      <c r="AA37" s="6">
        <f t="shared" si="25"/>
        <v>333.59039999999987</v>
      </c>
      <c r="AB37" s="6">
        <f t="shared" si="25"/>
        <v>222.39359999999976</v>
      </c>
      <c r="AC37" s="6">
        <f t="shared" si="25"/>
        <v>111.19679999999977</v>
      </c>
    </row>
    <row r="38" spans="1:29" x14ac:dyDescent="0.25">
      <c r="B38" t="s">
        <v>7</v>
      </c>
      <c r="D38" s="6">
        <v>0</v>
      </c>
      <c r="E38" s="6">
        <f t="shared" ref="E38:AC38" si="26">+D32*D93*$C$10</f>
        <v>4400</v>
      </c>
      <c r="F38" s="6">
        <f t="shared" si="26"/>
        <v>4142.7408000000005</v>
      </c>
      <c r="G38" s="6">
        <f t="shared" si="26"/>
        <v>3878.9808640000006</v>
      </c>
      <c r="H38" s="6">
        <f t="shared" si="26"/>
        <v>3630.9595520000003</v>
      </c>
      <c r="I38" s="6">
        <f t="shared" si="26"/>
        <v>3396.9661440000004</v>
      </c>
      <c r="J38" s="6">
        <f t="shared" si="26"/>
        <v>3175.6320640000004</v>
      </c>
      <c r="K38" s="6">
        <f t="shared" si="26"/>
        <v>2965.5887360000002</v>
      </c>
      <c r="L38" s="6">
        <f t="shared" si="26"/>
        <v>2757.0850560000003</v>
      </c>
      <c r="M38" s="6">
        <f t="shared" si="26"/>
        <v>2548.410304</v>
      </c>
      <c r="N38" s="6">
        <f t="shared" si="26"/>
        <v>2339.9066240000002</v>
      </c>
      <c r="O38" s="6">
        <f t="shared" si="26"/>
        <v>2131.2318719999998</v>
      </c>
      <c r="P38" s="6">
        <f t="shared" si="26"/>
        <v>1922.728192</v>
      </c>
      <c r="Q38" s="6">
        <f t="shared" si="26"/>
        <v>1714.0534399999999</v>
      </c>
      <c r="R38" s="6">
        <f t="shared" si="26"/>
        <v>1505.5497599999999</v>
      </c>
      <c r="S38" s="6">
        <f t="shared" si="26"/>
        <v>1296.875008</v>
      </c>
      <c r="T38" s="6">
        <f t="shared" si="26"/>
        <v>1088.3713279999999</v>
      </c>
      <c r="U38" s="6">
        <f t="shared" si="26"/>
        <v>968.1407999999999</v>
      </c>
      <c r="V38" s="6">
        <f t="shared" si="26"/>
        <v>860.56959999999992</v>
      </c>
      <c r="W38" s="6">
        <f t="shared" si="26"/>
        <v>752.99839999999995</v>
      </c>
      <c r="X38" s="6">
        <f t="shared" si="26"/>
        <v>645.42719999999986</v>
      </c>
      <c r="Y38" s="6">
        <f t="shared" si="26"/>
        <v>537.85599999999988</v>
      </c>
      <c r="Z38" s="6">
        <f t="shared" si="26"/>
        <v>430.28479999999985</v>
      </c>
      <c r="AA38" s="6">
        <f t="shared" si="26"/>
        <v>322.71359999999981</v>
      </c>
      <c r="AB38" s="6">
        <f t="shared" si="26"/>
        <v>215.14239999999975</v>
      </c>
      <c r="AC38" s="6">
        <f t="shared" si="26"/>
        <v>107.57119999999978</v>
      </c>
    </row>
    <row r="39" spans="1:29" x14ac:dyDescent="0.25">
      <c r="B39" t="s">
        <v>28</v>
      </c>
      <c r="D39" s="6">
        <v>0</v>
      </c>
      <c r="E39" s="6">
        <f>+$C$5*$C$16</f>
        <v>4400</v>
      </c>
      <c r="F39" s="6">
        <f t="shared" ref="F39:U39" si="27">+$C$5*$C$16</f>
        <v>4400</v>
      </c>
      <c r="G39" s="6">
        <f t="shared" si="27"/>
        <v>4400</v>
      </c>
      <c r="H39" s="6">
        <f t="shared" si="27"/>
        <v>4400</v>
      </c>
      <c r="I39" s="6">
        <f t="shared" si="27"/>
        <v>4400</v>
      </c>
      <c r="J39" s="6">
        <f t="shared" si="27"/>
        <v>4400</v>
      </c>
      <c r="K39" s="6">
        <f t="shared" si="27"/>
        <v>4400</v>
      </c>
      <c r="L39" s="6">
        <f t="shared" si="27"/>
        <v>4400</v>
      </c>
      <c r="M39" s="6">
        <f t="shared" si="27"/>
        <v>4400</v>
      </c>
      <c r="N39" s="6">
        <f t="shared" si="27"/>
        <v>4400</v>
      </c>
      <c r="O39" s="6">
        <f t="shared" si="27"/>
        <v>4400</v>
      </c>
      <c r="P39" s="6">
        <f t="shared" si="27"/>
        <v>4400</v>
      </c>
      <c r="Q39" s="6">
        <f t="shared" si="27"/>
        <v>4400</v>
      </c>
      <c r="R39" s="6">
        <f t="shared" si="27"/>
        <v>4400</v>
      </c>
      <c r="S39" s="6">
        <f t="shared" si="27"/>
        <v>4400</v>
      </c>
      <c r="T39" s="6">
        <f t="shared" si="27"/>
        <v>4400</v>
      </c>
      <c r="U39" s="6">
        <f t="shared" si="27"/>
        <v>4400</v>
      </c>
      <c r="V39" s="6">
        <f t="shared" ref="V39:AC39" si="28">+$C$5*$C$16</f>
        <v>4400</v>
      </c>
      <c r="W39" s="6">
        <f t="shared" si="28"/>
        <v>4400</v>
      </c>
      <c r="X39" s="6">
        <f t="shared" si="28"/>
        <v>4400</v>
      </c>
      <c r="Y39" s="6">
        <f t="shared" si="28"/>
        <v>4400</v>
      </c>
      <c r="Z39" s="6">
        <f t="shared" si="28"/>
        <v>4400</v>
      </c>
      <c r="AA39" s="6">
        <f t="shared" si="28"/>
        <v>4400</v>
      </c>
      <c r="AB39" s="6">
        <f t="shared" si="28"/>
        <v>4400</v>
      </c>
      <c r="AC39" s="6">
        <f t="shared" si="28"/>
        <v>4400</v>
      </c>
    </row>
    <row r="40" spans="1:29" x14ac:dyDescent="0.25">
      <c r="B40" t="s">
        <v>9</v>
      </c>
      <c r="D40" s="6">
        <v>0</v>
      </c>
      <c r="E40" s="6">
        <f>+$C$5*$C$12</f>
        <v>989.99999999999989</v>
      </c>
      <c r="F40" s="6">
        <f>+E40</f>
        <v>989.99999999999989</v>
      </c>
      <c r="G40" s="6">
        <f t="shared" ref="G40:V41" si="29">+F40</f>
        <v>989.99999999999989</v>
      </c>
      <c r="H40" s="6">
        <f t="shared" si="29"/>
        <v>989.99999999999989</v>
      </c>
      <c r="I40" s="6">
        <f t="shared" si="29"/>
        <v>989.99999999999989</v>
      </c>
      <c r="J40" s="6">
        <f t="shared" si="29"/>
        <v>989.99999999999989</v>
      </c>
      <c r="K40" s="6">
        <f t="shared" si="29"/>
        <v>989.99999999999989</v>
      </c>
      <c r="L40" s="6">
        <f t="shared" si="29"/>
        <v>989.99999999999989</v>
      </c>
      <c r="M40" s="6">
        <f t="shared" si="29"/>
        <v>989.99999999999989</v>
      </c>
      <c r="N40" s="6">
        <f t="shared" si="29"/>
        <v>989.99999999999989</v>
      </c>
      <c r="O40" s="6">
        <f t="shared" si="29"/>
        <v>989.99999999999989</v>
      </c>
      <c r="P40" s="6">
        <f t="shared" si="29"/>
        <v>989.99999999999989</v>
      </c>
      <c r="Q40" s="6">
        <f t="shared" si="29"/>
        <v>989.99999999999989</v>
      </c>
      <c r="R40" s="6">
        <f t="shared" si="29"/>
        <v>989.99999999999989</v>
      </c>
      <c r="S40" s="6">
        <f t="shared" si="29"/>
        <v>989.99999999999989</v>
      </c>
      <c r="T40" s="6">
        <f t="shared" si="29"/>
        <v>989.99999999999989</v>
      </c>
      <c r="U40" s="6">
        <f t="shared" si="29"/>
        <v>989.99999999999989</v>
      </c>
      <c r="V40" s="6">
        <f t="shared" si="29"/>
        <v>989.99999999999989</v>
      </c>
      <c r="W40" s="6">
        <f t="shared" ref="W40:AC41" si="30">+V40</f>
        <v>989.99999999999989</v>
      </c>
      <c r="X40" s="6">
        <f t="shared" si="30"/>
        <v>989.99999999999989</v>
      </c>
      <c r="Y40" s="6">
        <f t="shared" si="30"/>
        <v>989.99999999999989</v>
      </c>
      <c r="Z40" s="6">
        <f t="shared" si="30"/>
        <v>989.99999999999989</v>
      </c>
      <c r="AA40" s="6">
        <f t="shared" si="30"/>
        <v>989.99999999999989</v>
      </c>
      <c r="AB40" s="6">
        <f t="shared" si="30"/>
        <v>989.99999999999989</v>
      </c>
      <c r="AC40" s="6">
        <f t="shared" si="30"/>
        <v>989.99999999999989</v>
      </c>
    </row>
    <row r="41" spans="1:29" x14ac:dyDescent="0.25">
      <c r="B41" t="s">
        <v>10</v>
      </c>
      <c r="D41" s="7">
        <v>0</v>
      </c>
      <c r="E41" s="6">
        <f>+$C$5*$C$13</f>
        <v>2200</v>
      </c>
      <c r="F41" s="7">
        <f>+E41</f>
        <v>2200</v>
      </c>
      <c r="G41" s="7">
        <f t="shared" si="29"/>
        <v>2200</v>
      </c>
      <c r="H41" s="7">
        <f t="shared" si="29"/>
        <v>2200</v>
      </c>
      <c r="I41" s="7">
        <f t="shared" si="29"/>
        <v>2200</v>
      </c>
      <c r="J41" s="7">
        <f t="shared" si="29"/>
        <v>2200</v>
      </c>
      <c r="K41" s="7">
        <f t="shared" si="29"/>
        <v>2200</v>
      </c>
      <c r="L41" s="7">
        <f t="shared" si="29"/>
        <v>2200</v>
      </c>
      <c r="M41" s="7">
        <f t="shared" si="29"/>
        <v>2200</v>
      </c>
      <c r="N41" s="7">
        <f t="shared" si="29"/>
        <v>2200</v>
      </c>
      <c r="O41" s="7">
        <f t="shared" si="29"/>
        <v>2200</v>
      </c>
      <c r="P41" s="7">
        <f t="shared" si="29"/>
        <v>2200</v>
      </c>
      <c r="Q41" s="7">
        <f t="shared" si="29"/>
        <v>2200</v>
      </c>
      <c r="R41" s="7">
        <f t="shared" si="29"/>
        <v>2200</v>
      </c>
      <c r="S41" s="7">
        <f t="shared" si="29"/>
        <v>2200</v>
      </c>
      <c r="T41" s="7">
        <f t="shared" si="29"/>
        <v>2200</v>
      </c>
      <c r="U41" s="7">
        <f t="shared" si="29"/>
        <v>2200</v>
      </c>
      <c r="V41" s="7">
        <f t="shared" si="29"/>
        <v>2200</v>
      </c>
      <c r="W41" s="7">
        <f t="shared" si="30"/>
        <v>2200</v>
      </c>
      <c r="X41" s="7">
        <f t="shared" si="30"/>
        <v>2200</v>
      </c>
      <c r="Y41" s="7">
        <f t="shared" si="30"/>
        <v>2200</v>
      </c>
      <c r="Z41" s="7">
        <f t="shared" si="30"/>
        <v>2200</v>
      </c>
      <c r="AA41" s="7">
        <f t="shared" si="30"/>
        <v>2200</v>
      </c>
      <c r="AB41" s="7">
        <f t="shared" si="30"/>
        <v>2200</v>
      </c>
      <c r="AC41" s="7">
        <f t="shared" si="30"/>
        <v>2200</v>
      </c>
    </row>
    <row r="42" spans="1:29" x14ac:dyDescent="0.25">
      <c r="B42" t="s">
        <v>29</v>
      </c>
      <c r="D42" s="6">
        <f>SUM(D36:D41)</f>
        <v>0</v>
      </c>
      <c r="E42" s="6">
        <f>SUM(E36:E41)</f>
        <v>23688.298429319373</v>
      </c>
      <c r="F42" s="6">
        <f>SUM(F36:F41)</f>
        <v>22747.063116753929</v>
      </c>
      <c r="G42" s="6">
        <f t="shared" ref="G42:V42" si="31">SUM(G36:G41)</f>
        <v>21782.04353415707</v>
      </c>
      <c r="H42" s="6">
        <f t="shared" si="31"/>
        <v>20874.606921109949</v>
      </c>
      <c r="I42" s="6">
        <f t="shared" si="31"/>
        <v>20018.494259183248</v>
      </c>
      <c r="J42" s="6">
        <f t="shared" si="31"/>
        <v>19208.698333633511</v>
      </c>
      <c r="K42" s="6">
        <f t="shared" si="31"/>
        <v>18440.211929717276</v>
      </c>
      <c r="L42" s="6">
        <f t="shared" si="31"/>
        <v>17677.358642387437</v>
      </c>
      <c r="M42" s="6">
        <f t="shared" si="31"/>
        <v>16913.87945321466</v>
      </c>
      <c r="N42" s="6">
        <f t="shared" si="31"/>
        <v>16151.026165884818</v>
      </c>
      <c r="O42" s="6">
        <f t="shared" si="31"/>
        <v>15387.546976712041</v>
      </c>
      <c r="P42" s="6">
        <f t="shared" si="31"/>
        <v>14624.6936893822</v>
      </c>
      <c r="Q42" s="6">
        <f t="shared" si="31"/>
        <v>13861.214500209424</v>
      </c>
      <c r="R42" s="6">
        <f t="shared" si="31"/>
        <v>13098.361212879581</v>
      </c>
      <c r="S42" s="6">
        <f t="shared" si="31"/>
        <v>12334.882023706807</v>
      </c>
      <c r="T42" s="6">
        <f t="shared" si="31"/>
        <v>11572.028736376964</v>
      </c>
      <c r="U42" s="6">
        <f t="shared" si="31"/>
        <v>11132.140799999999</v>
      </c>
      <c r="V42" s="6">
        <f t="shared" si="31"/>
        <v>10738.569599999999</v>
      </c>
      <c r="W42" s="6">
        <f t="shared" ref="W42:AC42" si="32">SUM(W36:W41)</f>
        <v>10344.9984</v>
      </c>
      <c r="X42" s="6">
        <f t="shared" si="32"/>
        <v>9951.4272000000001</v>
      </c>
      <c r="Y42" s="6">
        <f t="shared" si="32"/>
        <v>9557.8559999999998</v>
      </c>
      <c r="Z42" s="6">
        <f t="shared" si="32"/>
        <v>9164.2847999999994</v>
      </c>
      <c r="AA42" s="6">
        <f t="shared" si="32"/>
        <v>8770.7135999999991</v>
      </c>
      <c r="AB42" s="6">
        <f t="shared" si="32"/>
        <v>8377.1423999999988</v>
      </c>
      <c r="AC42" s="6">
        <f t="shared" si="32"/>
        <v>7983.5711999999994</v>
      </c>
    </row>
    <row r="43" spans="1:29" x14ac:dyDescent="0.25">
      <c r="D43" s="6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x14ac:dyDescent="0.25">
      <c r="A44" s="10" t="s">
        <v>30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x14ac:dyDescent="0.25">
      <c r="B45" t="s">
        <v>31</v>
      </c>
      <c r="D45" s="6"/>
      <c r="E45" s="6">
        <v>1</v>
      </c>
      <c r="F45" s="6">
        <v>0</v>
      </c>
      <c r="G45" s="6">
        <v>0</v>
      </c>
      <c r="H45" s="6">
        <v>0</v>
      </c>
      <c r="I45" s="6">
        <v>1</v>
      </c>
      <c r="J45" s="6">
        <v>0</v>
      </c>
      <c r="K45" s="6">
        <v>0</v>
      </c>
      <c r="L45" s="6">
        <v>0</v>
      </c>
      <c r="M45" s="6">
        <v>1</v>
      </c>
      <c r="N45" s="6">
        <v>0</v>
      </c>
      <c r="O45" s="6">
        <v>0</v>
      </c>
      <c r="P45" s="6">
        <v>0</v>
      </c>
      <c r="Q45" s="6">
        <v>1</v>
      </c>
      <c r="R45" s="6">
        <v>0</v>
      </c>
      <c r="S45" s="6">
        <v>0</v>
      </c>
      <c r="T45" s="6">
        <v>0</v>
      </c>
      <c r="U45" s="6">
        <v>1</v>
      </c>
      <c r="V45" s="6">
        <v>0</v>
      </c>
      <c r="W45" s="6">
        <v>0</v>
      </c>
      <c r="X45" s="6">
        <v>0</v>
      </c>
      <c r="Y45" s="6">
        <v>1</v>
      </c>
      <c r="Z45" s="6">
        <v>0</v>
      </c>
      <c r="AA45" s="6">
        <v>0</v>
      </c>
      <c r="AB45" s="6">
        <v>0</v>
      </c>
      <c r="AC45" s="6">
        <v>1</v>
      </c>
    </row>
    <row r="46" spans="1:29" x14ac:dyDescent="0.25">
      <c r="B46" t="s">
        <v>29</v>
      </c>
      <c r="D46" s="6"/>
      <c r="E46" s="6">
        <f>IF(E45=1,E42,D46)</f>
        <v>23688.298429319373</v>
      </c>
      <c r="F46" s="6">
        <f t="shared" ref="F46:P46" si="33">IF(F45=1,F42,E46)</f>
        <v>23688.298429319373</v>
      </c>
      <c r="G46" s="6">
        <f t="shared" si="33"/>
        <v>23688.298429319373</v>
      </c>
      <c r="H46" s="6">
        <f t="shared" si="33"/>
        <v>23688.298429319373</v>
      </c>
      <c r="I46" s="6">
        <f t="shared" si="33"/>
        <v>20018.494259183248</v>
      </c>
      <c r="J46" s="6">
        <f t="shared" si="33"/>
        <v>20018.494259183248</v>
      </c>
      <c r="K46" s="6">
        <f t="shared" si="33"/>
        <v>20018.494259183248</v>
      </c>
      <c r="L46" s="6">
        <f t="shared" si="33"/>
        <v>20018.494259183248</v>
      </c>
      <c r="M46" s="6">
        <f t="shared" si="33"/>
        <v>16913.87945321466</v>
      </c>
      <c r="N46" s="6">
        <f t="shared" si="33"/>
        <v>16913.87945321466</v>
      </c>
      <c r="O46" s="6">
        <f t="shared" si="33"/>
        <v>16913.87945321466</v>
      </c>
      <c r="P46" s="6">
        <f t="shared" si="33"/>
        <v>16913.87945321466</v>
      </c>
      <c r="Q46" s="6">
        <f t="shared" ref="Q46:AC46" si="34">IF(Q45=1,Q42,P46)</f>
        <v>13861.214500209424</v>
      </c>
      <c r="R46" s="6">
        <f t="shared" si="34"/>
        <v>13861.214500209424</v>
      </c>
      <c r="S46" s="6">
        <f t="shared" si="34"/>
        <v>13861.214500209424</v>
      </c>
      <c r="T46" s="6">
        <f t="shared" si="34"/>
        <v>13861.214500209424</v>
      </c>
      <c r="U46" s="6">
        <f t="shared" si="34"/>
        <v>11132.140799999999</v>
      </c>
      <c r="V46" s="6">
        <f t="shared" si="34"/>
        <v>11132.140799999999</v>
      </c>
      <c r="W46" s="6">
        <f t="shared" si="34"/>
        <v>11132.140799999999</v>
      </c>
      <c r="X46" s="6">
        <f t="shared" si="34"/>
        <v>11132.140799999999</v>
      </c>
      <c r="Y46" s="6">
        <f t="shared" si="34"/>
        <v>9557.8559999999998</v>
      </c>
      <c r="Z46" s="6">
        <f t="shared" si="34"/>
        <v>9557.8559999999998</v>
      </c>
      <c r="AA46" s="6">
        <f t="shared" si="34"/>
        <v>9557.8559999999998</v>
      </c>
      <c r="AB46" s="6">
        <f t="shared" si="34"/>
        <v>9557.8559999999998</v>
      </c>
      <c r="AC46" s="6">
        <f t="shared" si="34"/>
        <v>7983.5711999999994</v>
      </c>
    </row>
    <row r="47" spans="1:29" x14ac:dyDescent="0.25">
      <c r="D47" s="6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x14ac:dyDescent="0.25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x14ac:dyDescent="0.25">
      <c r="A49" s="9" t="s">
        <v>32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x14ac:dyDescent="0.25">
      <c r="B50" t="s">
        <v>29</v>
      </c>
      <c r="D50" s="6"/>
      <c r="E50" s="6">
        <f>+E46</f>
        <v>23688.298429319373</v>
      </c>
      <c r="F50" s="6">
        <f t="shared" ref="F50:AC50" si="35">+F46</f>
        <v>23688.298429319373</v>
      </c>
      <c r="G50" s="6">
        <f t="shared" si="35"/>
        <v>23688.298429319373</v>
      </c>
      <c r="H50" s="6">
        <f t="shared" si="35"/>
        <v>23688.298429319373</v>
      </c>
      <c r="I50" s="6">
        <f t="shared" si="35"/>
        <v>20018.494259183248</v>
      </c>
      <c r="J50" s="6">
        <f t="shared" si="35"/>
        <v>20018.494259183248</v>
      </c>
      <c r="K50" s="6">
        <f t="shared" si="35"/>
        <v>20018.494259183248</v>
      </c>
      <c r="L50" s="6">
        <f t="shared" si="35"/>
        <v>20018.494259183248</v>
      </c>
      <c r="M50" s="6">
        <f t="shared" si="35"/>
        <v>16913.87945321466</v>
      </c>
      <c r="N50" s="6">
        <f t="shared" si="35"/>
        <v>16913.87945321466</v>
      </c>
      <c r="O50" s="6">
        <f t="shared" si="35"/>
        <v>16913.87945321466</v>
      </c>
      <c r="P50" s="6">
        <f t="shared" si="35"/>
        <v>16913.87945321466</v>
      </c>
      <c r="Q50" s="6">
        <f t="shared" si="35"/>
        <v>13861.214500209424</v>
      </c>
      <c r="R50" s="6">
        <f t="shared" si="35"/>
        <v>13861.214500209424</v>
      </c>
      <c r="S50" s="6">
        <f t="shared" si="35"/>
        <v>13861.214500209424</v>
      </c>
      <c r="T50" s="6">
        <f t="shared" si="35"/>
        <v>13861.214500209424</v>
      </c>
      <c r="U50" s="6">
        <f t="shared" si="35"/>
        <v>11132.140799999999</v>
      </c>
      <c r="V50" s="6">
        <f t="shared" si="35"/>
        <v>11132.140799999999</v>
      </c>
      <c r="W50" s="6">
        <f t="shared" si="35"/>
        <v>11132.140799999999</v>
      </c>
      <c r="X50" s="6">
        <f t="shared" si="35"/>
        <v>11132.140799999999</v>
      </c>
      <c r="Y50" s="6">
        <f t="shared" si="35"/>
        <v>9557.8559999999998</v>
      </c>
      <c r="Z50" s="6">
        <f t="shared" si="35"/>
        <v>9557.8559999999998</v>
      </c>
      <c r="AA50" s="6">
        <f t="shared" si="35"/>
        <v>9557.8559999999998</v>
      </c>
      <c r="AB50" s="6">
        <f t="shared" si="35"/>
        <v>9557.8559999999998</v>
      </c>
      <c r="AC50" s="6">
        <f t="shared" si="35"/>
        <v>7983.5711999999994</v>
      </c>
    </row>
    <row r="51" spans="1:29" x14ac:dyDescent="0.25">
      <c r="B51" t="s">
        <v>9</v>
      </c>
      <c r="D51" s="6"/>
      <c r="E51" s="6">
        <f>+E40</f>
        <v>989.99999999999989</v>
      </c>
      <c r="F51" s="6">
        <f t="shared" ref="F51:U52" si="36">+F40</f>
        <v>989.99999999999989</v>
      </c>
      <c r="G51" s="6">
        <f t="shared" si="36"/>
        <v>989.99999999999989</v>
      </c>
      <c r="H51" s="6">
        <f t="shared" si="36"/>
        <v>989.99999999999989</v>
      </c>
      <c r="I51" s="6">
        <f t="shared" si="36"/>
        <v>989.99999999999989</v>
      </c>
      <c r="J51" s="6">
        <f t="shared" si="36"/>
        <v>989.99999999999989</v>
      </c>
      <c r="K51" s="6">
        <f t="shared" si="36"/>
        <v>989.99999999999989</v>
      </c>
      <c r="L51" s="6">
        <f t="shared" si="36"/>
        <v>989.99999999999989</v>
      </c>
      <c r="M51" s="6">
        <f t="shared" si="36"/>
        <v>989.99999999999989</v>
      </c>
      <c r="N51" s="6">
        <f t="shared" si="36"/>
        <v>989.99999999999989</v>
      </c>
      <c r="O51" s="6">
        <f t="shared" si="36"/>
        <v>989.99999999999989</v>
      </c>
      <c r="P51" s="6">
        <f t="shared" si="36"/>
        <v>989.99999999999989</v>
      </c>
      <c r="Q51" s="6">
        <f t="shared" si="36"/>
        <v>989.99999999999989</v>
      </c>
      <c r="R51" s="6">
        <f t="shared" si="36"/>
        <v>989.99999999999989</v>
      </c>
      <c r="S51" s="6">
        <f t="shared" si="36"/>
        <v>989.99999999999989</v>
      </c>
      <c r="T51" s="6">
        <f t="shared" si="36"/>
        <v>989.99999999999989</v>
      </c>
      <c r="U51" s="6">
        <f t="shared" si="36"/>
        <v>989.99999999999989</v>
      </c>
      <c r="V51" s="6">
        <f t="shared" ref="V51:AC52" si="37">+V40</f>
        <v>989.99999999999989</v>
      </c>
      <c r="W51" s="6">
        <f t="shared" si="37"/>
        <v>989.99999999999989</v>
      </c>
      <c r="X51" s="6">
        <f t="shared" si="37"/>
        <v>989.99999999999989</v>
      </c>
      <c r="Y51" s="6">
        <f t="shared" si="37"/>
        <v>989.99999999999989</v>
      </c>
      <c r="Z51" s="6">
        <f t="shared" si="37"/>
        <v>989.99999999999989</v>
      </c>
      <c r="AA51" s="6">
        <f t="shared" si="37"/>
        <v>989.99999999999989</v>
      </c>
      <c r="AB51" s="6">
        <f t="shared" si="37"/>
        <v>989.99999999999989</v>
      </c>
      <c r="AC51" s="6">
        <f t="shared" si="37"/>
        <v>989.99999999999989</v>
      </c>
    </row>
    <row r="52" spans="1:29" x14ac:dyDescent="0.25">
      <c r="B52" t="s">
        <v>10</v>
      </c>
      <c r="D52" s="6"/>
      <c r="E52" s="6">
        <f>+E41</f>
        <v>2200</v>
      </c>
      <c r="F52" s="6">
        <f t="shared" si="36"/>
        <v>2200</v>
      </c>
      <c r="G52" s="6">
        <f t="shared" si="36"/>
        <v>2200</v>
      </c>
      <c r="H52" s="6">
        <f t="shared" si="36"/>
        <v>2200</v>
      </c>
      <c r="I52" s="6">
        <f t="shared" si="36"/>
        <v>2200</v>
      </c>
      <c r="J52" s="6">
        <f t="shared" si="36"/>
        <v>2200</v>
      </c>
      <c r="K52" s="6">
        <f t="shared" si="36"/>
        <v>2200</v>
      </c>
      <c r="L52" s="6">
        <f t="shared" si="36"/>
        <v>2200</v>
      </c>
      <c r="M52" s="6">
        <f t="shared" si="36"/>
        <v>2200</v>
      </c>
      <c r="N52" s="6">
        <f t="shared" si="36"/>
        <v>2200</v>
      </c>
      <c r="O52" s="6">
        <f t="shared" si="36"/>
        <v>2200</v>
      </c>
      <c r="P52" s="6">
        <f t="shared" si="36"/>
        <v>2200</v>
      </c>
      <c r="Q52" s="6">
        <f t="shared" si="36"/>
        <v>2200</v>
      </c>
      <c r="R52" s="6">
        <f t="shared" si="36"/>
        <v>2200</v>
      </c>
      <c r="S52" s="6">
        <f t="shared" si="36"/>
        <v>2200</v>
      </c>
      <c r="T52" s="6">
        <f t="shared" si="36"/>
        <v>2200</v>
      </c>
      <c r="U52" s="6">
        <f t="shared" si="36"/>
        <v>2200</v>
      </c>
      <c r="V52" s="6">
        <f t="shared" si="37"/>
        <v>2200</v>
      </c>
      <c r="W52" s="6">
        <f t="shared" si="37"/>
        <v>2200</v>
      </c>
      <c r="X52" s="6">
        <f t="shared" si="37"/>
        <v>2200</v>
      </c>
      <c r="Y52" s="6">
        <f t="shared" si="37"/>
        <v>2200</v>
      </c>
      <c r="Z52" s="6">
        <f t="shared" si="37"/>
        <v>2200</v>
      </c>
      <c r="AA52" s="6">
        <f t="shared" si="37"/>
        <v>2200</v>
      </c>
      <c r="AB52" s="6">
        <f t="shared" si="37"/>
        <v>2200</v>
      </c>
      <c r="AC52" s="6">
        <f t="shared" si="37"/>
        <v>2200</v>
      </c>
    </row>
    <row r="53" spans="1:29" x14ac:dyDescent="0.25">
      <c r="B53" t="s">
        <v>28</v>
      </c>
      <c r="D53" s="6"/>
      <c r="E53" s="7">
        <f>+E39</f>
        <v>4400</v>
      </c>
      <c r="F53" s="7">
        <f t="shared" ref="F53:AC53" si="38">+F39</f>
        <v>4400</v>
      </c>
      <c r="G53" s="7">
        <f t="shared" si="38"/>
        <v>4400</v>
      </c>
      <c r="H53" s="7">
        <f t="shared" si="38"/>
        <v>4400</v>
      </c>
      <c r="I53" s="7">
        <f t="shared" si="38"/>
        <v>4400</v>
      </c>
      <c r="J53" s="7">
        <f t="shared" si="38"/>
        <v>4400</v>
      </c>
      <c r="K53" s="7">
        <f t="shared" si="38"/>
        <v>4400</v>
      </c>
      <c r="L53" s="7">
        <f t="shared" si="38"/>
        <v>4400</v>
      </c>
      <c r="M53" s="7">
        <f t="shared" si="38"/>
        <v>4400</v>
      </c>
      <c r="N53" s="7">
        <f t="shared" si="38"/>
        <v>4400</v>
      </c>
      <c r="O53" s="7">
        <f t="shared" si="38"/>
        <v>4400</v>
      </c>
      <c r="P53" s="7">
        <f t="shared" si="38"/>
        <v>4400</v>
      </c>
      <c r="Q53" s="7">
        <f t="shared" si="38"/>
        <v>4400</v>
      </c>
      <c r="R53" s="7">
        <f t="shared" si="38"/>
        <v>4400</v>
      </c>
      <c r="S53" s="7">
        <f t="shared" si="38"/>
        <v>4400</v>
      </c>
      <c r="T53" s="7">
        <f t="shared" si="38"/>
        <v>4400</v>
      </c>
      <c r="U53" s="7">
        <f t="shared" si="38"/>
        <v>4400</v>
      </c>
      <c r="V53" s="7">
        <f t="shared" si="38"/>
        <v>4400</v>
      </c>
      <c r="W53" s="7">
        <f t="shared" si="38"/>
        <v>4400</v>
      </c>
      <c r="X53" s="7">
        <f t="shared" si="38"/>
        <v>4400</v>
      </c>
      <c r="Y53" s="7">
        <f t="shared" si="38"/>
        <v>4400</v>
      </c>
      <c r="Z53" s="7">
        <f t="shared" si="38"/>
        <v>4400</v>
      </c>
      <c r="AA53" s="7">
        <f t="shared" si="38"/>
        <v>4400</v>
      </c>
      <c r="AB53" s="7">
        <f t="shared" si="38"/>
        <v>4400</v>
      </c>
      <c r="AC53" s="7">
        <f t="shared" si="38"/>
        <v>4400</v>
      </c>
    </row>
    <row r="54" spans="1:29" x14ac:dyDescent="0.25">
      <c r="B54" t="s">
        <v>33</v>
      </c>
      <c r="D54" s="6"/>
      <c r="E54" s="6">
        <f>+E50-E51-E52-E53</f>
        <v>16098.298429319373</v>
      </c>
      <c r="F54" s="6">
        <f t="shared" ref="F54:AC54" si="39">+F50-F51-F52-F53</f>
        <v>16098.298429319373</v>
      </c>
      <c r="G54" s="6">
        <f t="shared" si="39"/>
        <v>16098.298429319373</v>
      </c>
      <c r="H54" s="6">
        <f t="shared" si="39"/>
        <v>16098.298429319373</v>
      </c>
      <c r="I54" s="6">
        <f t="shared" si="39"/>
        <v>12428.494259183248</v>
      </c>
      <c r="J54" s="6">
        <f t="shared" si="39"/>
        <v>12428.494259183248</v>
      </c>
      <c r="K54" s="6">
        <f t="shared" si="39"/>
        <v>12428.494259183248</v>
      </c>
      <c r="L54" s="6">
        <f t="shared" si="39"/>
        <v>12428.494259183248</v>
      </c>
      <c r="M54" s="6">
        <f t="shared" si="39"/>
        <v>9323.8794532146603</v>
      </c>
      <c r="N54" s="6">
        <f t="shared" si="39"/>
        <v>9323.8794532146603</v>
      </c>
      <c r="O54" s="6">
        <f t="shared" si="39"/>
        <v>9323.8794532146603</v>
      </c>
      <c r="P54" s="6">
        <f t="shared" si="39"/>
        <v>9323.8794532146603</v>
      </c>
      <c r="Q54" s="6">
        <f t="shared" si="39"/>
        <v>6271.2145002094239</v>
      </c>
      <c r="R54" s="6">
        <f t="shared" si="39"/>
        <v>6271.2145002094239</v>
      </c>
      <c r="S54" s="6">
        <f t="shared" si="39"/>
        <v>6271.2145002094239</v>
      </c>
      <c r="T54" s="6">
        <f t="shared" si="39"/>
        <v>6271.2145002094239</v>
      </c>
      <c r="U54" s="6">
        <f t="shared" si="39"/>
        <v>3542.1407999999992</v>
      </c>
      <c r="V54" s="6">
        <f t="shared" si="39"/>
        <v>3542.1407999999992</v>
      </c>
      <c r="W54" s="6">
        <f t="shared" si="39"/>
        <v>3542.1407999999992</v>
      </c>
      <c r="X54" s="6">
        <f t="shared" si="39"/>
        <v>3542.1407999999992</v>
      </c>
      <c r="Y54" s="6">
        <f t="shared" si="39"/>
        <v>1967.8559999999998</v>
      </c>
      <c r="Z54" s="6">
        <f t="shared" si="39"/>
        <v>1967.8559999999998</v>
      </c>
      <c r="AA54" s="6">
        <f t="shared" si="39"/>
        <v>1967.8559999999998</v>
      </c>
      <c r="AB54" s="6">
        <f t="shared" si="39"/>
        <v>1967.8559999999998</v>
      </c>
      <c r="AC54" s="6">
        <f t="shared" si="39"/>
        <v>393.57119999999941</v>
      </c>
    </row>
    <row r="55" spans="1:29" x14ac:dyDescent="0.25">
      <c r="B55" t="s">
        <v>34</v>
      </c>
      <c r="D55" s="6"/>
      <c r="E55" s="7">
        <f>+D87*$C$10</f>
        <v>4400</v>
      </c>
      <c r="F55" s="7">
        <f t="shared" ref="F55:AC55" si="40">+E87*$C$10</f>
        <v>4142.7408000000005</v>
      </c>
      <c r="G55" s="7">
        <f t="shared" si="40"/>
        <v>3878.9808640000006</v>
      </c>
      <c r="H55" s="7">
        <f t="shared" si="40"/>
        <v>3630.9595520000003</v>
      </c>
      <c r="I55" s="7">
        <f t="shared" si="40"/>
        <v>3396.9661440000004</v>
      </c>
      <c r="J55" s="7">
        <f t="shared" si="40"/>
        <v>3175.6320640000004</v>
      </c>
      <c r="K55" s="7">
        <f t="shared" si="40"/>
        <v>2965.5887360000002</v>
      </c>
      <c r="L55" s="7">
        <f t="shared" si="40"/>
        <v>2757.0850560000003</v>
      </c>
      <c r="M55" s="7">
        <f t="shared" si="40"/>
        <v>2548.410304</v>
      </c>
      <c r="N55" s="7">
        <f t="shared" si="40"/>
        <v>2339.9066240000002</v>
      </c>
      <c r="O55" s="7">
        <f t="shared" si="40"/>
        <v>2131.2318719999998</v>
      </c>
      <c r="P55" s="7">
        <f t="shared" si="40"/>
        <v>1922.728192</v>
      </c>
      <c r="Q55" s="7">
        <f t="shared" si="40"/>
        <v>1714.0534399999999</v>
      </c>
      <c r="R55" s="7">
        <f t="shared" si="40"/>
        <v>1505.5497599999999</v>
      </c>
      <c r="S55" s="7">
        <f t="shared" si="40"/>
        <v>1296.875008</v>
      </c>
      <c r="T55" s="7">
        <f t="shared" si="40"/>
        <v>1088.3713279999999</v>
      </c>
      <c r="U55" s="7">
        <f t="shared" si="40"/>
        <v>968.1407999999999</v>
      </c>
      <c r="V55" s="7">
        <f t="shared" si="40"/>
        <v>860.56959999999992</v>
      </c>
      <c r="W55" s="7">
        <f t="shared" si="40"/>
        <v>752.99839999999995</v>
      </c>
      <c r="X55" s="7">
        <f t="shared" si="40"/>
        <v>645.42719999999986</v>
      </c>
      <c r="Y55" s="7">
        <f t="shared" si="40"/>
        <v>537.85599999999988</v>
      </c>
      <c r="Z55" s="7">
        <f t="shared" si="40"/>
        <v>430.28479999999985</v>
      </c>
      <c r="AA55" s="7">
        <f t="shared" si="40"/>
        <v>322.71359999999981</v>
      </c>
      <c r="AB55" s="7">
        <f t="shared" si="40"/>
        <v>215.14239999999975</v>
      </c>
      <c r="AC55" s="7">
        <f t="shared" si="40"/>
        <v>107.57119999999978</v>
      </c>
    </row>
    <row r="56" spans="1:29" x14ac:dyDescent="0.25">
      <c r="B56" t="s">
        <v>35</v>
      </c>
      <c r="D56" s="6"/>
      <c r="E56" s="6">
        <f>+E54-E55</f>
        <v>11698.298429319373</v>
      </c>
      <c r="F56" s="6">
        <f t="shared" ref="F56:AC56" si="41">+F54-F55</f>
        <v>11955.557629319374</v>
      </c>
      <c r="G56" s="6">
        <f t="shared" si="41"/>
        <v>12219.317565319372</v>
      </c>
      <c r="H56" s="6">
        <f t="shared" si="41"/>
        <v>12467.338877319373</v>
      </c>
      <c r="I56" s="6">
        <f t="shared" si="41"/>
        <v>9031.5281151832478</v>
      </c>
      <c r="J56" s="6">
        <f t="shared" si="41"/>
        <v>9252.8621951832465</v>
      </c>
      <c r="K56" s="6">
        <f t="shared" si="41"/>
        <v>9462.9055231832481</v>
      </c>
      <c r="L56" s="6">
        <f t="shared" si="41"/>
        <v>9671.4092031832479</v>
      </c>
      <c r="M56" s="6">
        <f t="shared" si="41"/>
        <v>6775.4691492146603</v>
      </c>
      <c r="N56" s="6">
        <f t="shared" si="41"/>
        <v>6983.9728292146601</v>
      </c>
      <c r="O56" s="6">
        <f t="shared" si="41"/>
        <v>7192.64758121466</v>
      </c>
      <c r="P56" s="6">
        <f t="shared" si="41"/>
        <v>7401.1512612146598</v>
      </c>
      <c r="Q56" s="6">
        <f t="shared" si="41"/>
        <v>4557.1610602094242</v>
      </c>
      <c r="R56" s="6">
        <f t="shared" si="41"/>
        <v>4765.6647402094241</v>
      </c>
      <c r="S56" s="6">
        <f t="shared" si="41"/>
        <v>4974.339492209424</v>
      </c>
      <c r="T56" s="6">
        <f t="shared" si="41"/>
        <v>5182.8431722094238</v>
      </c>
      <c r="U56" s="6">
        <f t="shared" si="41"/>
        <v>2573.9999999999991</v>
      </c>
      <c r="V56" s="6">
        <f t="shared" si="41"/>
        <v>2681.5711999999994</v>
      </c>
      <c r="W56" s="6">
        <f t="shared" si="41"/>
        <v>2789.1423999999993</v>
      </c>
      <c r="X56" s="6">
        <f t="shared" si="41"/>
        <v>2896.7135999999991</v>
      </c>
      <c r="Y56" s="6">
        <f t="shared" si="41"/>
        <v>1430</v>
      </c>
      <c r="Z56" s="6">
        <f t="shared" si="41"/>
        <v>1537.5711999999999</v>
      </c>
      <c r="AA56" s="6">
        <f t="shared" si="41"/>
        <v>1645.1424</v>
      </c>
      <c r="AB56" s="6">
        <f t="shared" si="41"/>
        <v>1752.7136</v>
      </c>
      <c r="AC56" s="6">
        <f t="shared" si="41"/>
        <v>285.99999999999966</v>
      </c>
    </row>
    <row r="57" spans="1:29" x14ac:dyDescent="0.25">
      <c r="B57" t="s">
        <v>27</v>
      </c>
      <c r="D57" s="6"/>
      <c r="E57" s="7">
        <f>+E56*$C$14</f>
        <v>4548.2984293193722</v>
      </c>
      <c r="F57" s="7">
        <f t="shared" ref="F57:U57" si="42">+F56*$C$14</f>
        <v>4648.3208062793719</v>
      </c>
      <c r="G57" s="7">
        <f t="shared" si="42"/>
        <v>4750.8706693961713</v>
      </c>
      <c r="H57" s="7">
        <f t="shared" si="42"/>
        <v>4847.3013555017715</v>
      </c>
      <c r="I57" s="7">
        <f t="shared" si="42"/>
        <v>3511.4581311832467</v>
      </c>
      <c r="J57" s="7">
        <f t="shared" si="42"/>
        <v>3597.5128214872461</v>
      </c>
      <c r="K57" s="7">
        <f t="shared" si="42"/>
        <v>3679.1776674136468</v>
      </c>
      <c r="L57" s="7">
        <f t="shared" si="42"/>
        <v>3760.2438981976466</v>
      </c>
      <c r="M57" s="7">
        <f t="shared" si="42"/>
        <v>2634.3024052146598</v>
      </c>
      <c r="N57" s="7">
        <f t="shared" si="42"/>
        <v>2715.3686359986596</v>
      </c>
      <c r="O57" s="7">
        <f t="shared" si="42"/>
        <v>2796.5013795762598</v>
      </c>
      <c r="P57" s="7">
        <f t="shared" si="42"/>
        <v>2877.5676103602596</v>
      </c>
      <c r="Q57" s="7">
        <f t="shared" si="42"/>
        <v>1771.8242202094241</v>
      </c>
      <c r="R57" s="7">
        <f t="shared" si="42"/>
        <v>1852.8904509934239</v>
      </c>
      <c r="S57" s="7">
        <f t="shared" si="42"/>
        <v>1934.0231945710239</v>
      </c>
      <c r="T57" s="7">
        <f t="shared" si="42"/>
        <v>2015.0894253550239</v>
      </c>
      <c r="U57" s="7">
        <f t="shared" si="42"/>
        <v>1000.7711999999996</v>
      </c>
      <c r="V57" s="7">
        <f t="shared" ref="V57:AC57" si="43">+V56*$C$14</f>
        <v>1042.5948825599996</v>
      </c>
      <c r="W57" s="7">
        <f t="shared" si="43"/>
        <v>1084.4185651199996</v>
      </c>
      <c r="X57" s="7">
        <f t="shared" si="43"/>
        <v>1126.2422476799995</v>
      </c>
      <c r="Y57" s="7">
        <f t="shared" si="43"/>
        <v>555.98399999999992</v>
      </c>
      <c r="Z57" s="7">
        <f t="shared" si="43"/>
        <v>597.80768255999988</v>
      </c>
      <c r="AA57" s="7">
        <f t="shared" si="43"/>
        <v>639.63136511999994</v>
      </c>
      <c r="AB57" s="7">
        <f t="shared" si="43"/>
        <v>681.45504768000001</v>
      </c>
      <c r="AC57" s="7">
        <f t="shared" si="43"/>
        <v>111.19679999999987</v>
      </c>
    </row>
    <row r="58" spans="1:29" x14ac:dyDescent="0.25">
      <c r="B58" t="s">
        <v>36</v>
      </c>
      <c r="D58" s="6"/>
      <c r="E58" s="6">
        <f>+E56-E57</f>
        <v>7150.0000000000009</v>
      </c>
      <c r="F58" s="6">
        <f t="shared" ref="F58:U58" si="44">+F56-F57</f>
        <v>7307.2368230400016</v>
      </c>
      <c r="G58" s="6">
        <f t="shared" si="44"/>
        <v>7468.4468959232008</v>
      </c>
      <c r="H58" s="6">
        <f t="shared" si="44"/>
        <v>7620.0375218176014</v>
      </c>
      <c r="I58" s="6">
        <f t="shared" si="44"/>
        <v>5520.0699840000016</v>
      </c>
      <c r="J58" s="6">
        <f t="shared" si="44"/>
        <v>5655.3493736960008</v>
      </c>
      <c r="K58" s="6">
        <f t="shared" si="44"/>
        <v>5783.7278557696009</v>
      </c>
      <c r="L58" s="6">
        <f t="shared" si="44"/>
        <v>5911.1653049856013</v>
      </c>
      <c r="M58" s="6">
        <f t="shared" si="44"/>
        <v>4141.1667440000001</v>
      </c>
      <c r="N58" s="6">
        <f t="shared" si="44"/>
        <v>4268.6041932160006</v>
      </c>
      <c r="O58" s="6">
        <f t="shared" si="44"/>
        <v>4396.1462016384003</v>
      </c>
      <c r="P58" s="6">
        <f t="shared" si="44"/>
        <v>4523.5836508543998</v>
      </c>
      <c r="Q58" s="6">
        <f t="shared" si="44"/>
        <v>2785.3368399999999</v>
      </c>
      <c r="R58" s="6">
        <f t="shared" si="44"/>
        <v>2912.7742892160004</v>
      </c>
      <c r="S58" s="6">
        <f t="shared" si="44"/>
        <v>3040.3162976384001</v>
      </c>
      <c r="T58" s="6">
        <f t="shared" si="44"/>
        <v>3167.7537468543997</v>
      </c>
      <c r="U58" s="6">
        <f t="shared" si="44"/>
        <v>1573.2287999999994</v>
      </c>
      <c r="V58" s="6">
        <f t="shared" ref="V58:AC58" si="45">+V56-V57</f>
        <v>1638.9763174399998</v>
      </c>
      <c r="W58" s="6">
        <f t="shared" si="45"/>
        <v>1704.7238348799997</v>
      </c>
      <c r="X58" s="6">
        <f t="shared" si="45"/>
        <v>1770.4713523199996</v>
      </c>
      <c r="Y58" s="6">
        <f t="shared" si="45"/>
        <v>874.01600000000008</v>
      </c>
      <c r="Z58" s="6">
        <f t="shared" si="45"/>
        <v>939.76351743999999</v>
      </c>
      <c r="AA58" s="6">
        <f t="shared" si="45"/>
        <v>1005.51103488</v>
      </c>
      <c r="AB58" s="6">
        <f t="shared" si="45"/>
        <v>1071.25855232</v>
      </c>
      <c r="AC58" s="6">
        <f t="shared" si="45"/>
        <v>174.80319999999978</v>
      </c>
    </row>
    <row r="59" spans="1:29" x14ac:dyDescent="0.25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x14ac:dyDescent="0.25">
      <c r="A60" s="9" t="s">
        <v>37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x14ac:dyDescent="0.25">
      <c r="B61" t="s">
        <v>36</v>
      </c>
      <c r="D61" s="6">
        <f>+D36</f>
        <v>0</v>
      </c>
      <c r="E61" s="6">
        <f>+E58</f>
        <v>7150.0000000000009</v>
      </c>
      <c r="F61" s="6">
        <f t="shared" ref="F61:AC61" si="46">+F58</f>
        <v>7307.2368230400016</v>
      </c>
      <c r="G61" s="6">
        <f t="shared" si="46"/>
        <v>7468.4468959232008</v>
      </c>
      <c r="H61" s="6">
        <f t="shared" si="46"/>
        <v>7620.0375218176014</v>
      </c>
      <c r="I61" s="6">
        <f t="shared" si="46"/>
        <v>5520.0699840000016</v>
      </c>
      <c r="J61" s="6">
        <f t="shared" si="46"/>
        <v>5655.3493736960008</v>
      </c>
      <c r="K61" s="6">
        <f t="shared" si="46"/>
        <v>5783.7278557696009</v>
      </c>
      <c r="L61" s="6">
        <f t="shared" si="46"/>
        <v>5911.1653049856013</v>
      </c>
      <c r="M61" s="6">
        <f t="shared" si="46"/>
        <v>4141.1667440000001</v>
      </c>
      <c r="N61" s="6">
        <f t="shared" si="46"/>
        <v>4268.6041932160006</v>
      </c>
      <c r="O61" s="6">
        <f t="shared" si="46"/>
        <v>4396.1462016384003</v>
      </c>
      <c r="P61" s="6">
        <f t="shared" si="46"/>
        <v>4523.5836508543998</v>
      </c>
      <c r="Q61" s="6">
        <f t="shared" si="46"/>
        <v>2785.3368399999999</v>
      </c>
      <c r="R61" s="6">
        <f t="shared" si="46"/>
        <v>2912.7742892160004</v>
      </c>
      <c r="S61" s="6">
        <f t="shared" si="46"/>
        <v>3040.3162976384001</v>
      </c>
      <c r="T61" s="6">
        <f t="shared" si="46"/>
        <v>3167.7537468543997</v>
      </c>
      <c r="U61" s="6">
        <f t="shared" si="46"/>
        <v>1573.2287999999994</v>
      </c>
      <c r="V61" s="6">
        <f t="shared" si="46"/>
        <v>1638.9763174399998</v>
      </c>
      <c r="W61" s="6">
        <f t="shared" si="46"/>
        <v>1704.7238348799997</v>
      </c>
      <c r="X61" s="6">
        <f t="shared" si="46"/>
        <v>1770.4713523199996</v>
      </c>
      <c r="Y61" s="6">
        <f t="shared" si="46"/>
        <v>874.01600000000008</v>
      </c>
      <c r="Z61" s="6">
        <f t="shared" si="46"/>
        <v>939.76351743999999</v>
      </c>
      <c r="AA61" s="6">
        <f t="shared" si="46"/>
        <v>1005.51103488</v>
      </c>
      <c r="AB61" s="6">
        <f t="shared" si="46"/>
        <v>1071.25855232</v>
      </c>
      <c r="AC61" s="6">
        <f t="shared" si="46"/>
        <v>174.80319999999978</v>
      </c>
    </row>
    <row r="62" spans="1:29" x14ac:dyDescent="0.25">
      <c r="B62" t="s">
        <v>28</v>
      </c>
      <c r="D62" s="6">
        <f>+D53</f>
        <v>0</v>
      </c>
      <c r="E62" s="6">
        <f t="shared" ref="E62:T62" si="47">+E53</f>
        <v>4400</v>
      </c>
      <c r="F62" s="6">
        <f t="shared" si="47"/>
        <v>4400</v>
      </c>
      <c r="G62" s="6">
        <f t="shared" si="47"/>
        <v>4400</v>
      </c>
      <c r="H62" s="6">
        <f t="shared" si="47"/>
        <v>4400</v>
      </c>
      <c r="I62" s="6">
        <f t="shared" si="47"/>
        <v>4400</v>
      </c>
      <c r="J62" s="6">
        <f t="shared" si="47"/>
        <v>4400</v>
      </c>
      <c r="K62" s="6">
        <f t="shared" si="47"/>
        <v>4400</v>
      </c>
      <c r="L62" s="6">
        <f t="shared" si="47"/>
        <v>4400</v>
      </c>
      <c r="M62" s="6">
        <f t="shared" si="47"/>
        <v>4400</v>
      </c>
      <c r="N62" s="6">
        <f t="shared" si="47"/>
        <v>4400</v>
      </c>
      <c r="O62" s="6">
        <f t="shared" si="47"/>
        <v>4400</v>
      </c>
      <c r="P62" s="6">
        <f t="shared" si="47"/>
        <v>4400</v>
      </c>
      <c r="Q62" s="6">
        <f t="shared" si="47"/>
        <v>4400</v>
      </c>
      <c r="R62" s="6">
        <f t="shared" si="47"/>
        <v>4400</v>
      </c>
      <c r="S62" s="6">
        <f t="shared" si="47"/>
        <v>4400</v>
      </c>
      <c r="T62" s="6">
        <f t="shared" si="47"/>
        <v>4400</v>
      </c>
      <c r="U62" s="6">
        <f t="shared" ref="U62:AC62" si="48">+U53</f>
        <v>4400</v>
      </c>
      <c r="V62" s="6">
        <f t="shared" si="48"/>
        <v>4400</v>
      </c>
      <c r="W62" s="6">
        <f t="shared" si="48"/>
        <v>4400</v>
      </c>
      <c r="X62" s="6">
        <f t="shared" si="48"/>
        <v>4400</v>
      </c>
      <c r="Y62" s="6">
        <f t="shared" si="48"/>
        <v>4400</v>
      </c>
      <c r="Z62" s="6">
        <f t="shared" si="48"/>
        <v>4400</v>
      </c>
      <c r="AA62" s="6">
        <f t="shared" si="48"/>
        <v>4400</v>
      </c>
      <c r="AB62" s="6">
        <f t="shared" si="48"/>
        <v>4400</v>
      </c>
      <c r="AC62" s="6">
        <f t="shared" si="48"/>
        <v>4400</v>
      </c>
    </row>
    <row r="63" spans="1:29" x14ac:dyDescent="0.25">
      <c r="B63" t="s">
        <v>38</v>
      </c>
      <c r="D63" s="6">
        <v>0</v>
      </c>
      <c r="E63" s="6">
        <f t="shared" ref="E63:T63" si="49">+E22</f>
        <v>2031.4799999999998</v>
      </c>
      <c r="F63" s="6">
        <f t="shared" si="49"/>
        <v>2193.9983999999999</v>
      </c>
      <c r="G63" s="6">
        <f t="shared" si="49"/>
        <v>1800.5328</v>
      </c>
      <c r="H63" s="6">
        <f t="shared" si="49"/>
        <v>1449.8351999999995</v>
      </c>
      <c r="I63" s="6">
        <f t="shared" si="49"/>
        <v>1133.3519999999999</v>
      </c>
      <c r="J63" s="6">
        <f t="shared" si="49"/>
        <v>851.08319999999992</v>
      </c>
      <c r="K63" s="6">
        <f t="shared" si="49"/>
        <v>812.59199999999998</v>
      </c>
      <c r="L63" s="6">
        <f t="shared" si="49"/>
        <v>816.86879999999996</v>
      </c>
      <c r="M63" s="6">
        <f t="shared" si="49"/>
        <v>812.59199999999998</v>
      </c>
      <c r="N63" s="6">
        <f t="shared" si="49"/>
        <v>816.86879999999996</v>
      </c>
      <c r="O63" s="6">
        <f t="shared" si="49"/>
        <v>812.59199999999998</v>
      </c>
      <c r="P63" s="6">
        <f t="shared" si="49"/>
        <v>816.86879999999996</v>
      </c>
      <c r="Q63" s="6">
        <f t="shared" si="49"/>
        <v>812.59199999999998</v>
      </c>
      <c r="R63" s="6">
        <f t="shared" si="49"/>
        <v>816.86879999999996</v>
      </c>
      <c r="S63" s="6">
        <f t="shared" si="49"/>
        <v>812.59199999999998</v>
      </c>
      <c r="T63" s="6">
        <f t="shared" si="49"/>
        <v>-1394.2367999999999</v>
      </c>
      <c r="U63" s="6">
        <f t="shared" ref="U63:AC63" si="50">+U22</f>
        <v>-1710.7199999999998</v>
      </c>
      <c r="V63" s="6">
        <f t="shared" si="50"/>
        <v>-1710.7199999999998</v>
      </c>
      <c r="W63" s="6">
        <f t="shared" si="50"/>
        <v>-1710.7199999999998</v>
      </c>
      <c r="X63" s="6">
        <f t="shared" si="50"/>
        <v>-1710.7199999999998</v>
      </c>
      <c r="Y63" s="6">
        <f t="shared" si="50"/>
        <v>-1710.7199999999998</v>
      </c>
      <c r="Z63" s="6">
        <f t="shared" si="50"/>
        <v>-1710.7199999999998</v>
      </c>
      <c r="AA63" s="6">
        <f t="shared" si="50"/>
        <v>-1710.7199999999998</v>
      </c>
      <c r="AB63" s="6">
        <f t="shared" si="50"/>
        <v>-1710.7199999999998</v>
      </c>
      <c r="AC63" s="6">
        <f t="shared" si="50"/>
        <v>-1710.7199999999998</v>
      </c>
    </row>
    <row r="64" spans="1:29" x14ac:dyDescent="0.25">
      <c r="B64" t="s">
        <v>39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</row>
    <row r="65" spans="1:29" x14ac:dyDescent="0.25">
      <c r="B65" t="s">
        <v>40</v>
      </c>
      <c r="D65" s="7">
        <f>SUM(D61:D64)</f>
        <v>0</v>
      </c>
      <c r="E65" s="7">
        <f t="shared" ref="E65:T65" si="51">SUM(E61:E64)</f>
        <v>13581.48</v>
      </c>
      <c r="F65" s="7">
        <f t="shared" si="51"/>
        <v>13901.235223040003</v>
      </c>
      <c r="G65" s="7">
        <f t="shared" si="51"/>
        <v>13668.979695923201</v>
      </c>
      <c r="H65" s="7">
        <f t="shared" si="51"/>
        <v>13469.872721817601</v>
      </c>
      <c r="I65" s="7">
        <f t="shared" si="51"/>
        <v>11053.421984000001</v>
      </c>
      <c r="J65" s="7">
        <f t="shared" si="51"/>
        <v>10906.432573696</v>
      </c>
      <c r="K65" s="7">
        <f t="shared" si="51"/>
        <v>10996.319855769601</v>
      </c>
      <c r="L65" s="7">
        <f t="shared" si="51"/>
        <v>11128.034104985602</v>
      </c>
      <c r="M65" s="7">
        <f t="shared" si="51"/>
        <v>9353.7587440000007</v>
      </c>
      <c r="N65" s="7">
        <f t="shared" si="51"/>
        <v>9485.4729932160008</v>
      </c>
      <c r="O65" s="7">
        <f t="shared" si="51"/>
        <v>9608.7382016383999</v>
      </c>
      <c r="P65" s="7">
        <f t="shared" si="51"/>
        <v>9740.4524508544</v>
      </c>
      <c r="Q65" s="7">
        <f t="shared" si="51"/>
        <v>7997.9288399999996</v>
      </c>
      <c r="R65" s="7">
        <f t="shared" si="51"/>
        <v>8129.6430892160006</v>
      </c>
      <c r="S65" s="7">
        <f t="shared" si="51"/>
        <v>8252.9082976383997</v>
      </c>
      <c r="T65" s="7">
        <f t="shared" si="51"/>
        <v>6173.5169468544</v>
      </c>
      <c r="U65" s="7">
        <f t="shared" ref="U65:AC65" si="52">SUM(U61:U64)</f>
        <v>4262.5087999999996</v>
      </c>
      <c r="V65" s="7">
        <f t="shared" si="52"/>
        <v>4328.2563174400002</v>
      </c>
      <c r="W65" s="7">
        <f t="shared" si="52"/>
        <v>4394.0038348800008</v>
      </c>
      <c r="X65" s="7">
        <f t="shared" si="52"/>
        <v>4459.7513523199996</v>
      </c>
      <c r="Y65" s="7">
        <f t="shared" si="52"/>
        <v>3563.2959999999998</v>
      </c>
      <c r="Z65" s="7">
        <f t="shared" si="52"/>
        <v>3629.0435174400004</v>
      </c>
      <c r="AA65" s="7">
        <f t="shared" si="52"/>
        <v>3694.7910348800001</v>
      </c>
      <c r="AB65" s="7">
        <f t="shared" si="52"/>
        <v>3760.5385523199998</v>
      </c>
      <c r="AC65" s="7">
        <f t="shared" si="52"/>
        <v>2864.0831999999996</v>
      </c>
    </row>
    <row r="66" spans="1:29" x14ac:dyDescent="0.25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x14ac:dyDescent="0.25">
      <c r="B67" t="s">
        <v>2</v>
      </c>
      <c r="D67" s="6">
        <f>+C5</f>
        <v>110000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</row>
    <row r="68" spans="1:29" x14ac:dyDescent="0.25">
      <c r="B68" t="s">
        <v>41</v>
      </c>
      <c r="D68" s="6">
        <f>-C5*C7</f>
        <v>-55000</v>
      </c>
      <c r="E68" s="6">
        <f>+D87-E87</f>
        <v>3215.739999999998</v>
      </c>
      <c r="F68" s="6">
        <f t="shared" ref="F68:U68" si="53">+E87-F87</f>
        <v>3296.9991999999984</v>
      </c>
      <c r="G68" s="6">
        <f t="shared" si="53"/>
        <v>3100.2664000000004</v>
      </c>
      <c r="H68" s="6">
        <f t="shared" si="53"/>
        <v>2924.9176000000007</v>
      </c>
      <c r="I68" s="6">
        <f t="shared" si="53"/>
        <v>2766.6759999999995</v>
      </c>
      <c r="J68" s="6">
        <f t="shared" si="53"/>
        <v>2625.5416000000041</v>
      </c>
      <c r="K68" s="6">
        <f t="shared" si="53"/>
        <v>2606.2959999999948</v>
      </c>
      <c r="L68" s="6">
        <f t="shared" si="53"/>
        <v>2608.4344000000056</v>
      </c>
      <c r="M68" s="6">
        <f t="shared" si="53"/>
        <v>2606.2959999999985</v>
      </c>
      <c r="N68" s="6">
        <f t="shared" si="53"/>
        <v>2608.4344000000019</v>
      </c>
      <c r="O68" s="6">
        <f t="shared" si="53"/>
        <v>2606.2959999999985</v>
      </c>
      <c r="P68" s="6">
        <f t="shared" si="53"/>
        <v>2608.4344000000019</v>
      </c>
      <c r="Q68" s="6">
        <f t="shared" si="53"/>
        <v>2606.2959999999985</v>
      </c>
      <c r="R68" s="6">
        <f t="shared" si="53"/>
        <v>2608.4344000000001</v>
      </c>
      <c r="S68" s="6">
        <f t="shared" si="53"/>
        <v>2606.2960000000003</v>
      </c>
      <c r="T68" s="6">
        <f t="shared" si="53"/>
        <v>1502.8816000000006</v>
      </c>
      <c r="U68" s="6">
        <f t="shared" si="53"/>
        <v>1344.6399999999994</v>
      </c>
      <c r="V68" s="6">
        <f t="shared" ref="V68:AC68" si="54">+U87-V87</f>
        <v>1344.6399999999994</v>
      </c>
      <c r="W68" s="6">
        <f t="shared" si="54"/>
        <v>1344.6400000000012</v>
      </c>
      <c r="X68" s="6">
        <f t="shared" si="54"/>
        <v>1344.6400000000003</v>
      </c>
      <c r="Y68" s="6">
        <f t="shared" si="54"/>
        <v>1344.6400000000003</v>
      </c>
      <c r="Z68" s="6">
        <f t="shared" si="54"/>
        <v>1344.6400000000003</v>
      </c>
      <c r="AA68" s="6">
        <f t="shared" si="54"/>
        <v>1344.6400000000003</v>
      </c>
      <c r="AB68" s="6">
        <f t="shared" si="54"/>
        <v>1344.6399999999999</v>
      </c>
      <c r="AC68" s="6">
        <f t="shared" si="54"/>
        <v>1344.64</v>
      </c>
    </row>
    <row r="69" spans="1:29" x14ac:dyDescent="0.25">
      <c r="B69" t="s">
        <v>39</v>
      </c>
      <c r="D69" s="7">
        <v>0</v>
      </c>
      <c r="E69" s="7">
        <f>+D69</f>
        <v>0</v>
      </c>
      <c r="F69" s="7">
        <f t="shared" ref="F69:U69" si="55">+E69</f>
        <v>0</v>
      </c>
      <c r="G69" s="7">
        <f t="shared" si="55"/>
        <v>0</v>
      </c>
      <c r="H69" s="7">
        <f t="shared" si="55"/>
        <v>0</v>
      </c>
      <c r="I69" s="7">
        <f t="shared" si="55"/>
        <v>0</v>
      </c>
      <c r="J69" s="7">
        <f t="shared" si="55"/>
        <v>0</v>
      </c>
      <c r="K69" s="7">
        <f t="shared" si="55"/>
        <v>0</v>
      </c>
      <c r="L69" s="7">
        <f t="shared" si="55"/>
        <v>0</v>
      </c>
      <c r="M69" s="7">
        <f t="shared" si="55"/>
        <v>0</v>
      </c>
      <c r="N69" s="7">
        <f t="shared" si="55"/>
        <v>0</v>
      </c>
      <c r="O69" s="7">
        <f t="shared" si="55"/>
        <v>0</v>
      </c>
      <c r="P69" s="7">
        <f t="shared" si="55"/>
        <v>0</v>
      </c>
      <c r="Q69" s="7">
        <f t="shared" si="55"/>
        <v>0</v>
      </c>
      <c r="R69" s="7">
        <f t="shared" si="55"/>
        <v>0</v>
      </c>
      <c r="S69" s="7">
        <f t="shared" si="55"/>
        <v>0</v>
      </c>
      <c r="T69" s="7">
        <f t="shared" si="55"/>
        <v>0</v>
      </c>
      <c r="U69" s="7">
        <f t="shared" si="55"/>
        <v>0</v>
      </c>
      <c r="V69" s="7">
        <f t="shared" ref="V69:AC69" si="56">+U69</f>
        <v>0</v>
      </c>
      <c r="W69" s="7">
        <f t="shared" si="56"/>
        <v>0</v>
      </c>
      <c r="X69" s="7">
        <f t="shared" si="56"/>
        <v>0</v>
      </c>
      <c r="Y69" s="7">
        <f t="shared" si="56"/>
        <v>0</v>
      </c>
      <c r="Z69" s="7">
        <f t="shared" si="56"/>
        <v>0</v>
      </c>
      <c r="AA69" s="7">
        <f t="shared" si="56"/>
        <v>0</v>
      </c>
      <c r="AB69" s="7">
        <f t="shared" si="56"/>
        <v>0</v>
      </c>
      <c r="AC69" s="7">
        <f t="shared" si="56"/>
        <v>0</v>
      </c>
    </row>
    <row r="70" spans="1:29" x14ac:dyDescent="0.25">
      <c r="B70" t="s">
        <v>42</v>
      </c>
      <c r="D70" s="7">
        <f>SUM(D67:D69)</f>
        <v>55000</v>
      </c>
      <c r="E70" s="7">
        <f>SUM(E67:E69)</f>
        <v>3215.739999999998</v>
      </c>
      <c r="F70" s="7">
        <f t="shared" ref="F70:U70" si="57">SUM(F67:F69)</f>
        <v>3296.9991999999984</v>
      </c>
      <c r="G70" s="7">
        <f t="shared" si="57"/>
        <v>3100.2664000000004</v>
      </c>
      <c r="H70" s="7">
        <f t="shared" si="57"/>
        <v>2924.9176000000007</v>
      </c>
      <c r="I70" s="7">
        <f t="shared" si="57"/>
        <v>2766.6759999999995</v>
      </c>
      <c r="J70" s="7">
        <f t="shared" si="57"/>
        <v>2625.5416000000041</v>
      </c>
      <c r="K70" s="7">
        <f t="shared" si="57"/>
        <v>2606.2959999999948</v>
      </c>
      <c r="L70" s="7">
        <f t="shared" si="57"/>
        <v>2608.4344000000056</v>
      </c>
      <c r="M70" s="7">
        <f t="shared" si="57"/>
        <v>2606.2959999999985</v>
      </c>
      <c r="N70" s="7">
        <f t="shared" si="57"/>
        <v>2608.4344000000019</v>
      </c>
      <c r="O70" s="7">
        <f t="shared" si="57"/>
        <v>2606.2959999999985</v>
      </c>
      <c r="P70" s="7">
        <f t="shared" si="57"/>
        <v>2608.4344000000019</v>
      </c>
      <c r="Q70" s="7">
        <f t="shared" si="57"/>
        <v>2606.2959999999985</v>
      </c>
      <c r="R70" s="7">
        <f t="shared" si="57"/>
        <v>2608.4344000000001</v>
      </c>
      <c r="S70" s="7">
        <f t="shared" si="57"/>
        <v>2606.2960000000003</v>
      </c>
      <c r="T70" s="7">
        <f t="shared" si="57"/>
        <v>1502.8816000000006</v>
      </c>
      <c r="U70" s="7">
        <f t="shared" si="57"/>
        <v>1344.6399999999994</v>
      </c>
      <c r="V70" s="7">
        <f t="shared" ref="V70:AC70" si="58">SUM(V67:V69)</f>
        <v>1344.6399999999994</v>
      </c>
      <c r="W70" s="7">
        <f t="shared" si="58"/>
        <v>1344.6400000000012</v>
      </c>
      <c r="X70" s="7">
        <f t="shared" si="58"/>
        <v>1344.6400000000003</v>
      </c>
      <c r="Y70" s="7">
        <f t="shared" si="58"/>
        <v>1344.6400000000003</v>
      </c>
      <c r="Z70" s="7">
        <f t="shared" si="58"/>
        <v>1344.6400000000003</v>
      </c>
      <c r="AA70" s="7">
        <f t="shared" si="58"/>
        <v>1344.6400000000003</v>
      </c>
      <c r="AB70" s="7">
        <f t="shared" si="58"/>
        <v>1344.6399999999999</v>
      </c>
      <c r="AC70" s="7">
        <f t="shared" si="58"/>
        <v>1344.64</v>
      </c>
    </row>
    <row r="71" spans="1:29" x14ac:dyDescent="0.25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x14ac:dyDescent="0.25">
      <c r="B72" t="s">
        <v>43</v>
      </c>
      <c r="D72" s="8">
        <f>+D65-D70</f>
        <v>-55000</v>
      </c>
      <c r="E72" s="8">
        <f>+E65-E70</f>
        <v>10365.740000000002</v>
      </c>
      <c r="F72" s="8">
        <f t="shared" ref="F72:U72" si="59">+F65-F70</f>
        <v>10604.236023040005</v>
      </c>
      <c r="G72" s="8">
        <f t="shared" si="59"/>
        <v>10568.7132959232</v>
      </c>
      <c r="H72" s="8">
        <f t="shared" si="59"/>
        <v>10544.9551218176</v>
      </c>
      <c r="I72" s="8">
        <f t="shared" si="59"/>
        <v>8286.745984000001</v>
      </c>
      <c r="J72" s="8">
        <f t="shared" si="59"/>
        <v>8280.8909736959959</v>
      </c>
      <c r="K72" s="8">
        <f t="shared" si="59"/>
        <v>8390.0238557696066</v>
      </c>
      <c r="L72" s="8">
        <f t="shared" si="59"/>
        <v>8519.599704985596</v>
      </c>
      <c r="M72" s="8">
        <f t="shared" si="59"/>
        <v>6747.4627440000022</v>
      </c>
      <c r="N72" s="8">
        <f t="shared" si="59"/>
        <v>6877.0385932159988</v>
      </c>
      <c r="O72" s="8">
        <f t="shared" si="59"/>
        <v>7002.4422016384015</v>
      </c>
      <c r="P72" s="8">
        <f t="shared" si="59"/>
        <v>7132.0180508543981</v>
      </c>
      <c r="Q72" s="8">
        <f t="shared" si="59"/>
        <v>5391.6328400000011</v>
      </c>
      <c r="R72" s="8">
        <f t="shared" si="59"/>
        <v>5521.2086892160005</v>
      </c>
      <c r="S72" s="8">
        <f t="shared" si="59"/>
        <v>5646.6122976383995</v>
      </c>
      <c r="T72" s="8">
        <f t="shared" si="59"/>
        <v>4670.6353468543994</v>
      </c>
      <c r="U72" s="8">
        <f t="shared" si="59"/>
        <v>2917.8688000000002</v>
      </c>
      <c r="V72" s="8">
        <f t="shared" ref="V72:AC72" si="60">+V65-V70</f>
        <v>2983.6163174400008</v>
      </c>
      <c r="W72" s="8">
        <f t="shared" si="60"/>
        <v>3049.3638348799996</v>
      </c>
      <c r="X72" s="8">
        <f t="shared" si="60"/>
        <v>3115.1113523199992</v>
      </c>
      <c r="Y72" s="8">
        <f t="shared" si="60"/>
        <v>2218.6559999999995</v>
      </c>
      <c r="Z72" s="8">
        <f t="shared" si="60"/>
        <v>2284.4035174400001</v>
      </c>
      <c r="AA72" s="8">
        <f t="shared" si="60"/>
        <v>2350.1510348799998</v>
      </c>
      <c r="AB72" s="8">
        <f t="shared" si="60"/>
        <v>2415.8985523199999</v>
      </c>
      <c r="AC72" s="8">
        <f t="shared" si="60"/>
        <v>1519.4431999999995</v>
      </c>
    </row>
    <row r="73" spans="1:29" x14ac:dyDescent="0.25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x14ac:dyDescent="0.25">
      <c r="B74" t="s">
        <v>44</v>
      </c>
      <c r="D74" s="6">
        <f>NPV(10%,D72:AC72)</f>
        <v>13961.150702309213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x14ac:dyDescent="0.25">
      <c r="B75" t="s">
        <v>45</v>
      </c>
      <c r="D75" s="4">
        <f>IRR(D72:AC72,0.12)</f>
        <v>0.14734470920398271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x14ac:dyDescent="0.25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x14ac:dyDescent="0.25">
      <c r="A77" s="9" t="s">
        <v>46</v>
      </c>
    </row>
    <row r="78" spans="1:29" x14ac:dyDescent="0.25">
      <c r="B78" s="2" t="s">
        <v>47</v>
      </c>
      <c r="D78" s="6"/>
      <c r="E78" s="6"/>
      <c r="F78" s="6"/>
      <c r="G78" s="6"/>
      <c r="H78" s="6"/>
      <c r="I78" s="6"/>
    </row>
    <row r="79" spans="1:29" x14ac:dyDescent="0.25">
      <c r="B79" t="s">
        <v>48</v>
      </c>
      <c r="D79" s="6">
        <v>0</v>
      </c>
      <c r="E79" s="6">
        <f>+E89-E80</f>
        <v>0</v>
      </c>
      <c r="F79" s="6">
        <f t="shared" ref="F79:U79" si="61">+F89-F80</f>
        <v>0</v>
      </c>
      <c r="G79" s="6">
        <f t="shared" si="61"/>
        <v>0</v>
      </c>
      <c r="H79" s="6">
        <f t="shared" si="61"/>
        <v>0</v>
      </c>
      <c r="I79" s="6">
        <f t="shared" si="61"/>
        <v>0</v>
      </c>
      <c r="J79" s="6">
        <f t="shared" si="61"/>
        <v>0</v>
      </c>
      <c r="K79" s="6">
        <f t="shared" si="61"/>
        <v>0</v>
      </c>
      <c r="L79" s="6">
        <f t="shared" si="61"/>
        <v>0</v>
      </c>
      <c r="M79" s="6">
        <f t="shared" si="61"/>
        <v>0</v>
      </c>
      <c r="N79" s="6">
        <f t="shared" si="61"/>
        <v>0</v>
      </c>
      <c r="O79" s="6">
        <f t="shared" si="61"/>
        <v>0</v>
      </c>
      <c r="P79" s="6">
        <f t="shared" si="61"/>
        <v>0</v>
      </c>
      <c r="Q79" s="6">
        <f t="shared" si="61"/>
        <v>0</v>
      </c>
      <c r="R79" s="6">
        <f t="shared" si="61"/>
        <v>0</v>
      </c>
      <c r="S79" s="6">
        <f t="shared" si="61"/>
        <v>0</v>
      </c>
      <c r="T79" s="6">
        <f t="shared" si="61"/>
        <v>0</v>
      </c>
      <c r="U79" s="6">
        <f t="shared" si="61"/>
        <v>0</v>
      </c>
      <c r="V79" s="6">
        <f t="shared" ref="V79:AC79" si="62">+V89-V80</f>
        <v>0</v>
      </c>
      <c r="W79" s="6">
        <f t="shared" si="62"/>
        <v>0</v>
      </c>
      <c r="X79" s="6">
        <f t="shared" si="62"/>
        <v>0</v>
      </c>
      <c r="Y79" s="6">
        <f t="shared" si="62"/>
        <v>0</v>
      </c>
      <c r="Z79" s="6">
        <f t="shared" si="62"/>
        <v>0</v>
      </c>
      <c r="AA79" s="6">
        <f t="shared" si="62"/>
        <v>0</v>
      </c>
      <c r="AB79" s="6">
        <f t="shared" si="62"/>
        <v>0</v>
      </c>
      <c r="AC79" s="6">
        <f t="shared" si="62"/>
        <v>0</v>
      </c>
    </row>
    <row r="80" spans="1:29" x14ac:dyDescent="0.25">
      <c r="B80" t="s">
        <v>49</v>
      </c>
      <c r="D80" s="6">
        <f>+D29</f>
        <v>110000</v>
      </c>
      <c r="E80" s="6">
        <f t="shared" ref="E80:T80" si="63">+E29</f>
        <v>105600</v>
      </c>
      <c r="F80" s="6">
        <f t="shared" si="63"/>
        <v>101200</v>
      </c>
      <c r="G80" s="6">
        <f t="shared" si="63"/>
        <v>96800</v>
      </c>
      <c r="H80" s="6">
        <f t="shared" si="63"/>
        <v>92400</v>
      </c>
      <c r="I80" s="6">
        <f t="shared" si="63"/>
        <v>88000</v>
      </c>
      <c r="J80" s="6">
        <f t="shared" si="63"/>
        <v>83600</v>
      </c>
      <c r="K80" s="6">
        <f t="shared" si="63"/>
        <v>79200</v>
      </c>
      <c r="L80" s="6">
        <f t="shared" si="63"/>
        <v>74800</v>
      </c>
      <c r="M80" s="6">
        <f t="shared" si="63"/>
        <v>70400</v>
      </c>
      <c r="N80" s="6">
        <f t="shared" si="63"/>
        <v>66000</v>
      </c>
      <c r="O80" s="6">
        <f t="shared" si="63"/>
        <v>61600</v>
      </c>
      <c r="P80" s="6">
        <f t="shared" si="63"/>
        <v>57200</v>
      </c>
      <c r="Q80" s="6">
        <f t="shared" si="63"/>
        <v>52800</v>
      </c>
      <c r="R80" s="6">
        <f t="shared" si="63"/>
        <v>48400</v>
      </c>
      <c r="S80" s="6">
        <f t="shared" si="63"/>
        <v>44000</v>
      </c>
      <c r="T80" s="6">
        <f t="shared" si="63"/>
        <v>39600</v>
      </c>
      <c r="U80" s="6">
        <f t="shared" ref="U80:AC80" si="64">+U29</f>
        <v>35200</v>
      </c>
      <c r="V80" s="6">
        <f t="shared" si="64"/>
        <v>30800</v>
      </c>
      <c r="W80" s="6">
        <f t="shared" si="64"/>
        <v>26400</v>
      </c>
      <c r="X80" s="6">
        <f t="shared" si="64"/>
        <v>22000</v>
      </c>
      <c r="Y80" s="6">
        <f t="shared" si="64"/>
        <v>17600</v>
      </c>
      <c r="Z80" s="6">
        <f t="shared" si="64"/>
        <v>13200</v>
      </c>
      <c r="AA80" s="6">
        <f t="shared" si="64"/>
        <v>8800</v>
      </c>
      <c r="AB80" s="6">
        <f t="shared" si="64"/>
        <v>4400</v>
      </c>
      <c r="AC80" s="6">
        <f t="shared" si="64"/>
        <v>0</v>
      </c>
    </row>
    <row r="81" spans="2:46" x14ac:dyDescent="0.25">
      <c r="B81" t="s">
        <v>39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</row>
    <row r="82" spans="2:46" x14ac:dyDescent="0.25">
      <c r="B82" t="s">
        <v>50</v>
      </c>
      <c r="D82" s="6">
        <f>SUM(D79:D81)</f>
        <v>110000</v>
      </c>
      <c r="E82" s="6">
        <f t="shared" ref="E82:T82" si="65">SUM(E79:E81)</f>
        <v>105600</v>
      </c>
      <c r="F82" s="6">
        <f t="shared" si="65"/>
        <v>101200</v>
      </c>
      <c r="G82" s="6">
        <f t="shared" si="65"/>
        <v>96800</v>
      </c>
      <c r="H82" s="6">
        <f t="shared" si="65"/>
        <v>92400</v>
      </c>
      <c r="I82" s="6">
        <f t="shared" si="65"/>
        <v>88000</v>
      </c>
      <c r="J82" s="6">
        <f t="shared" si="65"/>
        <v>83600</v>
      </c>
      <c r="K82" s="6">
        <f t="shared" si="65"/>
        <v>79200</v>
      </c>
      <c r="L82" s="6">
        <f t="shared" si="65"/>
        <v>74800</v>
      </c>
      <c r="M82" s="6">
        <f t="shared" si="65"/>
        <v>70400</v>
      </c>
      <c r="N82" s="6">
        <f t="shared" si="65"/>
        <v>66000</v>
      </c>
      <c r="O82" s="6">
        <f t="shared" si="65"/>
        <v>61600</v>
      </c>
      <c r="P82" s="6">
        <f t="shared" si="65"/>
        <v>57200</v>
      </c>
      <c r="Q82" s="6">
        <f t="shared" si="65"/>
        <v>52800</v>
      </c>
      <c r="R82" s="6">
        <f t="shared" si="65"/>
        <v>48400</v>
      </c>
      <c r="S82" s="6">
        <f t="shared" si="65"/>
        <v>44000</v>
      </c>
      <c r="T82" s="6">
        <f t="shared" si="65"/>
        <v>39600</v>
      </c>
      <c r="U82" s="6">
        <f t="shared" ref="U82:AC82" si="66">SUM(U79:U81)</f>
        <v>35200</v>
      </c>
      <c r="V82" s="6">
        <f t="shared" si="66"/>
        <v>30800</v>
      </c>
      <c r="W82" s="6">
        <f t="shared" si="66"/>
        <v>26400</v>
      </c>
      <c r="X82" s="6">
        <f t="shared" si="66"/>
        <v>22000</v>
      </c>
      <c r="Y82" s="6">
        <f t="shared" si="66"/>
        <v>17600</v>
      </c>
      <c r="Z82" s="6">
        <f t="shared" si="66"/>
        <v>13200</v>
      </c>
      <c r="AA82" s="6">
        <f t="shared" si="66"/>
        <v>8800</v>
      </c>
      <c r="AB82" s="6">
        <f t="shared" si="66"/>
        <v>4400</v>
      </c>
      <c r="AC82" s="6">
        <f t="shared" si="66"/>
        <v>0</v>
      </c>
    </row>
    <row r="83" spans="2:46" x14ac:dyDescent="0.25">
      <c r="D83" s="6"/>
      <c r="E83" s="6"/>
      <c r="F83" s="6"/>
      <c r="G83" s="6"/>
      <c r="H83" s="6"/>
      <c r="I83" s="6"/>
    </row>
    <row r="84" spans="2:46" x14ac:dyDescent="0.25">
      <c r="B84" s="2" t="s">
        <v>51</v>
      </c>
      <c r="D84" s="6"/>
      <c r="E84" s="6"/>
      <c r="F84" s="6"/>
      <c r="G84" s="6"/>
      <c r="H84" s="6"/>
      <c r="I84" s="6"/>
    </row>
    <row r="85" spans="2:46" x14ac:dyDescent="0.25">
      <c r="B85" t="s">
        <v>38</v>
      </c>
      <c r="D85" s="6">
        <f>+D24</f>
        <v>0</v>
      </c>
      <c r="E85" s="6">
        <f t="shared" ref="E85:T85" si="67">+E24</f>
        <v>2031.4799999999998</v>
      </c>
      <c r="F85" s="6">
        <f t="shared" si="67"/>
        <v>4225.4784</v>
      </c>
      <c r="G85" s="6">
        <f t="shared" si="67"/>
        <v>6026.0111999999999</v>
      </c>
      <c r="H85" s="6">
        <f t="shared" si="67"/>
        <v>7475.8463999999994</v>
      </c>
      <c r="I85" s="6">
        <f t="shared" si="67"/>
        <v>8609.1983999999993</v>
      </c>
      <c r="J85" s="6">
        <f t="shared" si="67"/>
        <v>9460.2815999999984</v>
      </c>
      <c r="K85" s="6">
        <f t="shared" si="67"/>
        <v>10272.873599999999</v>
      </c>
      <c r="L85" s="6">
        <f t="shared" si="67"/>
        <v>11089.742399999999</v>
      </c>
      <c r="M85" s="6">
        <f t="shared" si="67"/>
        <v>11902.3344</v>
      </c>
      <c r="N85" s="6">
        <f t="shared" si="67"/>
        <v>12719.2032</v>
      </c>
      <c r="O85" s="6">
        <f t="shared" si="67"/>
        <v>13531.7952</v>
      </c>
      <c r="P85" s="6">
        <f t="shared" si="67"/>
        <v>14348.664000000001</v>
      </c>
      <c r="Q85" s="6">
        <f t="shared" si="67"/>
        <v>15161.256000000001</v>
      </c>
      <c r="R85" s="6">
        <f t="shared" si="67"/>
        <v>15978.124800000001</v>
      </c>
      <c r="S85" s="6">
        <f t="shared" si="67"/>
        <v>16790.716800000002</v>
      </c>
      <c r="T85" s="6">
        <f t="shared" si="67"/>
        <v>15396.480000000001</v>
      </c>
      <c r="U85" s="6">
        <f t="shared" ref="U85:AC85" si="68">+U24</f>
        <v>13685.760000000002</v>
      </c>
      <c r="V85" s="6">
        <f t="shared" si="68"/>
        <v>11975.040000000003</v>
      </c>
      <c r="W85" s="6">
        <f t="shared" si="68"/>
        <v>10264.320000000003</v>
      </c>
      <c r="X85" s="6">
        <f t="shared" si="68"/>
        <v>8553.600000000004</v>
      </c>
      <c r="Y85" s="6">
        <f t="shared" si="68"/>
        <v>6842.8800000000047</v>
      </c>
      <c r="Z85" s="6">
        <f t="shared" si="68"/>
        <v>5132.1600000000053</v>
      </c>
      <c r="AA85" s="6">
        <f t="shared" si="68"/>
        <v>3421.4400000000055</v>
      </c>
      <c r="AB85" s="6">
        <f t="shared" si="68"/>
        <v>1710.7200000000057</v>
      </c>
      <c r="AC85" s="6">
        <f t="shared" si="68"/>
        <v>5.9117155615240335E-12</v>
      </c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</row>
    <row r="86" spans="2:46" x14ac:dyDescent="0.25">
      <c r="B86" t="s">
        <v>39</v>
      </c>
      <c r="D86" s="6">
        <v>0</v>
      </c>
      <c r="E86" s="6">
        <f>+D86</f>
        <v>0</v>
      </c>
      <c r="F86" s="6">
        <f t="shared" ref="F86:U86" si="69">+E86</f>
        <v>0</v>
      </c>
      <c r="G86" s="6">
        <f t="shared" si="69"/>
        <v>0</v>
      </c>
      <c r="H86" s="6">
        <f t="shared" si="69"/>
        <v>0</v>
      </c>
      <c r="I86" s="6">
        <f t="shared" si="69"/>
        <v>0</v>
      </c>
      <c r="J86" s="6">
        <f t="shared" si="69"/>
        <v>0</v>
      </c>
      <c r="K86" s="6">
        <f t="shared" si="69"/>
        <v>0</v>
      </c>
      <c r="L86" s="6">
        <f t="shared" si="69"/>
        <v>0</v>
      </c>
      <c r="M86" s="6">
        <f t="shared" si="69"/>
        <v>0</v>
      </c>
      <c r="N86" s="6">
        <f t="shared" si="69"/>
        <v>0</v>
      </c>
      <c r="O86" s="6">
        <f t="shared" si="69"/>
        <v>0</v>
      </c>
      <c r="P86" s="6">
        <f t="shared" si="69"/>
        <v>0</v>
      </c>
      <c r="Q86" s="6">
        <f t="shared" si="69"/>
        <v>0</v>
      </c>
      <c r="R86" s="6">
        <f t="shared" si="69"/>
        <v>0</v>
      </c>
      <c r="S86" s="6">
        <f t="shared" si="69"/>
        <v>0</v>
      </c>
      <c r="T86" s="6">
        <f t="shared" si="69"/>
        <v>0</v>
      </c>
      <c r="U86" s="6">
        <f t="shared" si="69"/>
        <v>0</v>
      </c>
      <c r="V86" s="6">
        <f t="shared" ref="V86:AC86" si="70">+U86</f>
        <v>0</v>
      </c>
      <c r="W86" s="6">
        <f t="shared" si="70"/>
        <v>0</v>
      </c>
      <c r="X86" s="6">
        <f t="shared" si="70"/>
        <v>0</v>
      </c>
      <c r="Y86" s="6">
        <f t="shared" si="70"/>
        <v>0</v>
      </c>
      <c r="Z86" s="6">
        <f t="shared" si="70"/>
        <v>0</v>
      </c>
      <c r="AA86" s="6">
        <f t="shared" si="70"/>
        <v>0</v>
      </c>
      <c r="AB86" s="6">
        <f t="shared" si="70"/>
        <v>0</v>
      </c>
      <c r="AC86" s="6">
        <f t="shared" si="70"/>
        <v>0</v>
      </c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</row>
    <row r="87" spans="2:46" x14ac:dyDescent="0.25">
      <c r="B87" t="s">
        <v>7</v>
      </c>
      <c r="D87" s="6">
        <f>+D68*-1</f>
        <v>55000</v>
      </c>
      <c r="E87" s="6">
        <f>+E32*$C$7</f>
        <v>51784.26</v>
      </c>
      <c r="F87" s="6">
        <f t="shared" ref="F87:U87" si="71">+F32*$C$7</f>
        <v>48487.260800000004</v>
      </c>
      <c r="G87" s="6">
        <f t="shared" si="71"/>
        <v>45386.994400000003</v>
      </c>
      <c r="H87" s="6">
        <f t="shared" si="71"/>
        <v>42462.076800000003</v>
      </c>
      <c r="I87" s="6">
        <f t="shared" si="71"/>
        <v>39695.400800000003</v>
      </c>
      <c r="J87" s="6">
        <f t="shared" si="71"/>
        <v>37069.859199999999</v>
      </c>
      <c r="K87" s="6">
        <f t="shared" si="71"/>
        <v>34463.563200000004</v>
      </c>
      <c r="L87" s="6">
        <f t="shared" si="71"/>
        <v>31855.128799999999</v>
      </c>
      <c r="M87" s="6">
        <f t="shared" si="71"/>
        <v>29248.8328</v>
      </c>
      <c r="N87" s="6">
        <f t="shared" si="71"/>
        <v>26640.398399999998</v>
      </c>
      <c r="O87" s="6">
        <f t="shared" si="71"/>
        <v>24034.1024</v>
      </c>
      <c r="P87" s="6">
        <f t="shared" si="71"/>
        <v>21425.667999999998</v>
      </c>
      <c r="Q87" s="6">
        <f t="shared" si="71"/>
        <v>18819.371999999999</v>
      </c>
      <c r="R87" s="6">
        <f t="shared" si="71"/>
        <v>16210.937599999999</v>
      </c>
      <c r="S87" s="6">
        <f t="shared" si="71"/>
        <v>13604.641599999999</v>
      </c>
      <c r="T87" s="6">
        <f t="shared" si="71"/>
        <v>12101.759999999998</v>
      </c>
      <c r="U87" s="6">
        <f t="shared" si="71"/>
        <v>10757.119999999999</v>
      </c>
      <c r="V87" s="6">
        <f t="shared" ref="V87:AC87" si="72">+V32*$C$7</f>
        <v>9412.48</v>
      </c>
      <c r="W87" s="6">
        <f t="shared" si="72"/>
        <v>8067.8399999999983</v>
      </c>
      <c r="X87" s="6">
        <f t="shared" si="72"/>
        <v>6723.199999999998</v>
      </c>
      <c r="Y87" s="6">
        <f t="shared" si="72"/>
        <v>5378.5599999999977</v>
      </c>
      <c r="Z87" s="6">
        <f t="shared" si="72"/>
        <v>4033.9199999999973</v>
      </c>
      <c r="AA87" s="6">
        <f t="shared" si="72"/>
        <v>2689.279999999997</v>
      </c>
      <c r="AB87" s="6">
        <f t="shared" si="72"/>
        <v>1344.6399999999971</v>
      </c>
      <c r="AC87" s="6">
        <f t="shared" si="72"/>
        <v>-2.9558577807620168E-12</v>
      </c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</row>
    <row r="88" spans="2:46" x14ac:dyDescent="0.25">
      <c r="B88" t="s">
        <v>8</v>
      </c>
      <c r="D88" s="7">
        <f>+D82-D87</f>
        <v>55000</v>
      </c>
      <c r="E88" s="7">
        <f>+E32*$C$8</f>
        <v>51784.26</v>
      </c>
      <c r="F88" s="7">
        <f t="shared" ref="F88:U88" si="73">+F32*$C$8</f>
        <v>48487.260800000004</v>
      </c>
      <c r="G88" s="7">
        <f t="shared" si="73"/>
        <v>45386.994400000003</v>
      </c>
      <c r="H88" s="7">
        <f t="shared" si="73"/>
        <v>42462.076800000003</v>
      </c>
      <c r="I88" s="7">
        <f t="shared" si="73"/>
        <v>39695.400800000003</v>
      </c>
      <c r="J88" s="7">
        <f t="shared" si="73"/>
        <v>37069.859199999999</v>
      </c>
      <c r="K88" s="7">
        <f t="shared" si="73"/>
        <v>34463.563200000004</v>
      </c>
      <c r="L88" s="7">
        <f t="shared" si="73"/>
        <v>31855.128799999999</v>
      </c>
      <c r="M88" s="7">
        <f t="shared" si="73"/>
        <v>29248.8328</v>
      </c>
      <c r="N88" s="7">
        <f t="shared" si="73"/>
        <v>26640.398399999998</v>
      </c>
      <c r="O88" s="7">
        <f t="shared" si="73"/>
        <v>24034.1024</v>
      </c>
      <c r="P88" s="7">
        <f t="shared" si="73"/>
        <v>21425.667999999998</v>
      </c>
      <c r="Q88" s="7">
        <f t="shared" si="73"/>
        <v>18819.371999999999</v>
      </c>
      <c r="R88" s="7">
        <f t="shared" si="73"/>
        <v>16210.937599999999</v>
      </c>
      <c r="S88" s="7">
        <f t="shared" si="73"/>
        <v>13604.641599999999</v>
      </c>
      <c r="T88" s="7">
        <f t="shared" si="73"/>
        <v>12101.759999999998</v>
      </c>
      <c r="U88" s="7">
        <f t="shared" si="73"/>
        <v>10757.119999999999</v>
      </c>
      <c r="V88" s="7">
        <f t="shared" ref="V88:AC88" si="74">+V32*$C$8</f>
        <v>9412.48</v>
      </c>
      <c r="W88" s="7">
        <f t="shared" si="74"/>
        <v>8067.8399999999983</v>
      </c>
      <c r="X88" s="7">
        <f t="shared" si="74"/>
        <v>6723.199999999998</v>
      </c>
      <c r="Y88" s="7">
        <f t="shared" si="74"/>
        <v>5378.5599999999977</v>
      </c>
      <c r="Z88" s="7">
        <f t="shared" si="74"/>
        <v>4033.9199999999973</v>
      </c>
      <c r="AA88" s="7">
        <f t="shared" si="74"/>
        <v>2689.279999999997</v>
      </c>
      <c r="AB88" s="7">
        <f t="shared" si="74"/>
        <v>1344.6399999999971</v>
      </c>
      <c r="AC88" s="7">
        <f t="shared" si="74"/>
        <v>-2.9558577807620168E-12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 spans="2:46" x14ac:dyDescent="0.25">
      <c r="B89" t="s">
        <v>50</v>
      </c>
      <c r="D89" s="6">
        <f>SUM(D85:D88)</f>
        <v>110000</v>
      </c>
      <c r="E89" s="6">
        <f>SUM(E85:E88)</f>
        <v>105600</v>
      </c>
      <c r="F89" s="6">
        <f t="shared" ref="F89:U89" si="75">SUM(F85:F88)</f>
        <v>101200</v>
      </c>
      <c r="G89" s="6">
        <f t="shared" si="75"/>
        <v>96800</v>
      </c>
      <c r="H89" s="6">
        <f t="shared" si="75"/>
        <v>92400</v>
      </c>
      <c r="I89" s="6">
        <f t="shared" si="75"/>
        <v>88000</v>
      </c>
      <c r="J89" s="6">
        <f t="shared" si="75"/>
        <v>83600</v>
      </c>
      <c r="K89" s="6">
        <f t="shared" si="75"/>
        <v>79200</v>
      </c>
      <c r="L89" s="6">
        <f t="shared" si="75"/>
        <v>74800</v>
      </c>
      <c r="M89" s="6">
        <f t="shared" si="75"/>
        <v>70400</v>
      </c>
      <c r="N89" s="6">
        <f t="shared" si="75"/>
        <v>66000</v>
      </c>
      <c r="O89" s="6">
        <f t="shared" si="75"/>
        <v>61600</v>
      </c>
      <c r="P89" s="6">
        <f t="shared" si="75"/>
        <v>57199.999999999993</v>
      </c>
      <c r="Q89" s="6">
        <f t="shared" si="75"/>
        <v>52800</v>
      </c>
      <c r="R89" s="6">
        <f t="shared" si="75"/>
        <v>48400</v>
      </c>
      <c r="S89" s="6">
        <f t="shared" si="75"/>
        <v>44000</v>
      </c>
      <c r="T89" s="6">
        <f t="shared" si="75"/>
        <v>39600</v>
      </c>
      <c r="U89" s="6">
        <f t="shared" si="75"/>
        <v>35200</v>
      </c>
      <c r="V89" s="6">
        <f t="shared" ref="V89:AC89" si="76">SUM(V85:V88)</f>
        <v>30800.000000000004</v>
      </c>
      <c r="W89" s="6">
        <f t="shared" si="76"/>
        <v>26400</v>
      </c>
      <c r="X89" s="6">
        <f t="shared" si="76"/>
        <v>22000</v>
      </c>
      <c r="Y89" s="6">
        <f t="shared" si="76"/>
        <v>17600</v>
      </c>
      <c r="Z89" s="6">
        <f t="shared" si="76"/>
        <v>13200</v>
      </c>
      <c r="AA89" s="6">
        <f t="shared" si="76"/>
        <v>8800</v>
      </c>
      <c r="AB89" s="6">
        <f t="shared" si="76"/>
        <v>4400</v>
      </c>
      <c r="AC89" s="6">
        <f t="shared" si="76"/>
        <v>0</v>
      </c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</row>
    <row r="90" spans="2:46" x14ac:dyDescent="0.25">
      <c r="D90" s="6"/>
      <c r="E90" s="6"/>
      <c r="F90" s="6"/>
      <c r="G90" s="6"/>
      <c r="H90" s="6"/>
      <c r="I90" s="6"/>
    </row>
    <row r="92" spans="2:46" x14ac:dyDescent="0.25">
      <c r="D92" s="6">
        <f>+D87+D88</f>
        <v>110000</v>
      </c>
      <c r="E92" s="6">
        <f t="shared" ref="E92:T92" si="77">+E87+E88</f>
        <v>103568.52</v>
      </c>
      <c r="F92" s="6">
        <f t="shared" si="77"/>
        <v>96974.521600000007</v>
      </c>
      <c r="G92" s="6">
        <f t="shared" si="77"/>
        <v>90773.988800000006</v>
      </c>
      <c r="H92" s="6">
        <f t="shared" si="77"/>
        <v>84924.153600000005</v>
      </c>
      <c r="I92" s="6">
        <f t="shared" si="77"/>
        <v>79390.801600000006</v>
      </c>
      <c r="J92" s="6">
        <f t="shared" si="77"/>
        <v>74139.718399999998</v>
      </c>
      <c r="K92" s="6">
        <f t="shared" si="77"/>
        <v>68927.126400000008</v>
      </c>
      <c r="L92" s="6">
        <f t="shared" si="77"/>
        <v>63710.257599999997</v>
      </c>
      <c r="M92" s="6">
        <f t="shared" si="77"/>
        <v>58497.6656</v>
      </c>
      <c r="N92" s="6">
        <f t="shared" si="77"/>
        <v>53280.796799999996</v>
      </c>
      <c r="O92" s="6">
        <f t="shared" si="77"/>
        <v>48068.2048</v>
      </c>
      <c r="P92" s="6">
        <f t="shared" si="77"/>
        <v>42851.335999999996</v>
      </c>
      <c r="Q92" s="6">
        <f t="shared" si="77"/>
        <v>37638.743999999999</v>
      </c>
      <c r="R92" s="6">
        <f t="shared" si="77"/>
        <v>32421.875199999999</v>
      </c>
      <c r="S92" s="6">
        <f t="shared" si="77"/>
        <v>27209.283199999998</v>
      </c>
      <c r="T92" s="6">
        <f t="shared" si="77"/>
        <v>24203.519999999997</v>
      </c>
      <c r="U92" s="6">
        <f t="shared" ref="U92:AB92" si="78">+U87+U88</f>
        <v>21514.239999999998</v>
      </c>
      <c r="V92" s="6">
        <f t="shared" si="78"/>
        <v>18824.96</v>
      </c>
      <c r="W92" s="6">
        <f t="shared" si="78"/>
        <v>16135.679999999997</v>
      </c>
      <c r="X92" s="6">
        <f t="shared" si="78"/>
        <v>13446.399999999996</v>
      </c>
      <c r="Y92" s="6">
        <f t="shared" si="78"/>
        <v>10757.119999999995</v>
      </c>
      <c r="Z92" s="6">
        <f t="shared" si="78"/>
        <v>8067.8399999999947</v>
      </c>
      <c r="AA92" s="6">
        <f t="shared" si="78"/>
        <v>5378.559999999994</v>
      </c>
      <c r="AB92" s="6">
        <f t="shared" si="78"/>
        <v>2689.2799999999943</v>
      </c>
    </row>
    <row r="93" spans="2:46" x14ac:dyDescent="0.25">
      <c r="B93" t="s">
        <v>7</v>
      </c>
      <c r="D93" s="4">
        <f>+D87/D92</f>
        <v>0.5</v>
      </c>
      <c r="E93" s="4">
        <f t="shared" ref="E93:T93" si="79">+E87/E92</f>
        <v>0.5</v>
      </c>
      <c r="F93" s="4">
        <f t="shared" si="79"/>
        <v>0.5</v>
      </c>
      <c r="G93" s="4">
        <f t="shared" si="79"/>
        <v>0.5</v>
      </c>
      <c r="H93" s="4">
        <f t="shared" si="79"/>
        <v>0.5</v>
      </c>
      <c r="I93" s="4">
        <f t="shared" si="79"/>
        <v>0.5</v>
      </c>
      <c r="J93" s="4">
        <f t="shared" si="79"/>
        <v>0.5</v>
      </c>
      <c r="K93" s="4">
        <f t="shared" si="79"/>
        <v>0.5</v>
      </c>
      <c r="L93" s="4">
        <f t="shared" si="79"/>
        <v>0.5</v>
      </c>
      <c r="M93" s="4">
        <f t="shared" si="79"/>
        <v>0.5</v>
      </c>
      <c r="N93" s="4">
        <f t="shared" si="79"/>
        <v>0.5</v>
      </c>
      <c r="O93" s="4">
        <f t="shared" si="79"/>
        <v>0.5</v>
      </c>
      <c r="P93" s="4">
        <f t="shared" si="79"/>
        <v>0.5</v>
      </c>
      <c r="Q93" s="4">
        <f t="shared" si="79"/>
        <v>0.5</v>
      </c>
      <c r="R93" s="4">
        <f t="shared" si="79"/>
        <v>0.5</v>
      </c>
      <c r="S93" s="4">
        <f t="shared" si="79"/>
        <v>0.5</v>
      </c>
      <c r="T93" s="4">
        <f t="shared" si="79"/>
        <v>0.5</v>
      </c>
      <c r="U93" s="4">
        <f t="shared" ref="U93:AB93" si="80">+U87/U92</f>
        <v>0.5</v>
      </c>
      <c r="V93" s="4">
        <f t="shared" si="80"/>
        <v>0.5</v>
      </c>
      <c r="W93" s="4">
        <f t="shared" si="80"/>
        <v>0.5</v>
      </c>
      <c r="X93" s="4">
        <f t="shared" si="80"/>
        <v>0.5</v>
      </c>
      <c r="Y93" s="4">
        <f t="shared" si="80"/>
        <v>0.5</v>
      </c>
      <c r="Z93" s="4">
        <f t="shared" si="80"/>
        <v>0.5</v>
      </c>
      <c r="AA93" s="4">
        <f t="shared" si="80"/>
        <v>0.5</v>
      </c>
      <c r="AB93" s="4">
        <f t="shared" si="80"/>
        <v>0.5</v>
      </c>
    </row>
    <row r="94" spans="2:46" x14ac:dyDescent="0.25">
      <c r="B94" t="s">
        <v>8</v>
      </c>
      <c r="D94" s="4">
        <f>+D88/D92</f>
        <v>0.5</v>
      </c>
      <c r="E94" s="4">
        <f t="shared" ref="E94:T94" si="81">+E88/E92</f>
        <v>0.5</v>
      </c>
      <c r="F94" s="4">
        <f t="shared" si="81"/>
        <v>0.5</v>
      </c>
      <c r="G94" s="4">
        <f t="shared" si="81"/>
        <v>0.5</v>
      </c>
      <c r="H94" s="4">
        <f t="shared" si="81"/>
        <v>0.5</v>
      </c>
      <c r="I94" s="4">
        <f t="shared" si="81"/>
        <v>0.5</v>
      </c>
      <c r="J94" s="4">
        <f t="shared" si="81"/>
        <v>0.5</v>
      </c>
      <c r="K94" s="4">
        <f t="shared" si="81"/>
        <v>0.5</v>
      </c>
      <c r="L94" s="4">
        <f t="shared" si="81"/>
        <v>0.5</v>
      </c>
      <c r="M94" s="4">
        <f t="shared" si="81"/>
        <v>0.5</v>
      </c>
      <c r="N94" s="4">
        <f t="shared" si="81"/>
        <v>0.5</v>
      </c>
      <c r="O94" s="4">
        <f t="shared" si="81"/>
        <v>0.5</v>
      </c>
      <c r="P94" s="4">
        <f t="shared" si="81"/>
        <v>0.5</v>
      </c>
      <c r="Q94" s="4">
        <f t="shared" si="81"/>
        <v>0.5</v>
      </c>
      <c r="R94" s="4">
        <f t="shared" si="81"/>
        <v>0.5</v>
      </c>
      <c r="S94" s="4">
        <f t="shared" si="81"/>
        <v>0.5</v>
      </c>
      <c r="T94" s="4">
        <f t="shared" si="81"/>
        <v>0.5</v>
      </c>
      <c r="U94" s="4">
        <f t="shared" ref="U94:AB94" si="82">+U88/U92</f>
        <v>0.5</v>
      </c>
      <c r="V94" s="4">
        <f t="shared" si="82"/>
        <v>0.5</v>
      </c>
      <c r="W94" s="4">
        <f t="shared" si="82"/>
        <v>0.5</v>
      </c>
      <c r="X94" s="4">
        <f t="shared" si="82"/>
        <v>0.5</v>
      </c>
      <c r="Y94" s="4">
        <f t="shared" si="82"/>
        <v>0.5</v>
      </c>
      <c r="Z94" s="4">
        <f t="shared" si="82"/>
        <v>0.5</v>
      </c>
      <c r="AA94" s="4">
        <f t="shared" si="82"/>
        <v>0.5</v>
      </c>
      <c r="AB94" s="4">
        <f t="shared" si="82"/>
        <v>0.5</v>
      </c>
    </row>
  </sheetData>
  <phoneticPr fontId="0" type="noConversion"/>
  <printOptions gridLines="1" gridLinesSet="0"/>
  <pageMargins left="0.46" right="0.25" top="1" bottom="1" header="0.5" footer="0.5"/>
  <pageSetup paperSize="5" scale="63" fitToHeight="2" orientation="landscape" horizontalDpi="4294967292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 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Hayslett, Rod</dc:creator>
  <cp:lastModifiedBy>Havlíček Jan</cp:lastModifiedBy>
  <cp:lastPrinted>2002-02-07T20:24:24Z</cp:lastPrinted>
  <dcterms:created xsi:type="dcterms:W3CDTF">2002-02-07T15:13:47Z</dcterms:created>
  <dcterms:modified xsi:type="dcterms:W3CDTF">2023-09-13T22:46:17Z</dcterms:modified>
</cp:coreProperties>
</file>