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9696" windowHeight="6036" tabRatio="603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13" i="1" l="1"/>
  <c r="F14" i="1"/>
  <c r="F15" i="1"/>
  <c r="F18" i="1"/>
  <c r="F19" i="1"/>
  <c r="F20" i="1"/>
  <c r="F22" i="1"/>
  <c r="C23" i="1"/>
  <c r="C24" i="1"/>
</calcChain>
</file>

<file path=xl/sharedStrings.xml><?xml version="1.0" encoding="utf-8"?>
<sst xmlns="http://schemas.openxmlformats.org/spreadsheetml/2006/main" count="41" uniqueCount="35">
  <si>
    <t>Premise:</t>
  </si>
  <si>
    <t>or</t>
  </si>
  <si>
    <t xml:space="preserve">1.  Ballast voyage cost equals FO cost plus cost of LNG at load </t>
  </si>
  <si>
    <t>2.  Ballast voyage cost equals ROB at sales price plus FO cost</t>
  </si>
  <si>
    <t>Assumptions:</t>
  </si>
  <si>
    <t>Voyage time</t>
  </si>
  <si>
    <t>days</t>
  </si>
  <si>
    <t>Fuel use w/BOG equip.</t>
  </si>
  <si>
    <t>mt/day</t>
  </si>
  <si>
    <t>Fuel use w/o BOG equip.</t>
  </si>
  <si>
    <t>1 m3 LNG =</t>
  </si>
  <si>
    <t>mt FO</t>
  </si>
  <si>
    <t>1.  Compare full cargo discharge and cooldown prior to load to</t>
  </si>
  <si>
    <t>2.  Cargo discharge with enough ROB to allow immediate loading</t>
  </si>
  <si>
    <t>LNG sales price</t>
  </si>
  <si>
    <t>$/mmbtu</t>
  </si>
  <si>
    <t>LNG cooldown price</t>
  </si>
  <si>
    <t>$/mt</t>
  </si>
  <si>
    <t>FO price</t>
  </si>
  <si>
    <t>mmbtu</t>
  </si>
  <si>
    <t>Solution 1:</t>
  </si>
  <si>
    <t>FO cost = voyage time x mt/day x $/mt =</t>
  </si>
  <si>
    <t>LNG cooldown volume</t>
  </si>
  <si>
    <t>m3</t>
  </si>
  <si>
    <t>Cooldown cost = m3 x mmbtu/m3 x $/mmbtu =</t>
  </si>
  <si>
    <t>Total</t>
  </si>
  <si>
    <t>Solution 2:</t>
  </si>
  <si>
    <t>ROB</t>
  </si>
  <si>
    <t xml:space="preserve">FO cost = (mt/day w/BOG x voy time - ROB x BOE) x $/mt = </t>
  </si>
  <si>
    <t>% of delivered</t>
  </si>
  <si>
    <t>ROB cost = ROB m3 x mmbtu/m3 x $/mmbtu - Term. Fuel req'd - thruput charge =</t>
  </si>
  <si>
    <t>FULL CARGO DISCHARGE vs RETAINED ROB FOR BALLAST VOYAGE</t>
  </si>
  <si>
    <t>Term. + Pipe fuel required</t>
  </si>
  <si>
    <t>Term thruput + gas trans</t>
  </si>
  <si>
    <t>Incentive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</si>
</sst>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&quot;$&quot;#,##0"/>
  </numFmts>
  <fonts count="5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6" fontId="0" fillId="0" borderId="0" xfId="1" applyNumberFormat="1" applyFont="1"/>
    <xf numFmtId="166" fontId="0" fillId="0" borderId="0" xfId="0" applyNumberFormat="1"/>
    <xf numFmtId="166" fontId="0" fillId="0" borderId="1" xfId="0" applyNumberFormat="1" applyBorder="1"/>
    <xf numFmtId="2" fontId="2" fillId="0" borderId="0" xfId="0" applyNumberFormat="1" applyFont="1"/>
    <xf numFmtId="2" fontId="0" fillId="0" borderId="0" xfId="2" applyNumberFormat="1" applyFont="1"/>
    <xf numFmtId="0" fontId="0" fillId="0" borderId="0" xfId="0" applyAlignment="1">
      <alignment wrapText="1"/>
    </xf>
    <xf numFmtId="166" fontId="0" fillId="0" borderId="0" xfId="0" applyNumberFormat="1" applyBorder="1"/>
    <xf numFmtId="0" fontId="3" fillId="0" borderId="0" xfId="0" applyFont="1"/>
    <xf numFmtId="0" fontId="3" fillId="0" borderId="0" xfId="0" applyFont="1" applyAlignment="1">
      <alignment horizontal="right"/>
    </xf>
    <xf numFmtId="38" fontId="0" fillId="0" borderId="0" xfId="0" applyNumberFormat="1"/>
    <xf numFmtId="38" fontId="0" fillId="0" borderId="0" xfId="1" applyNumberFormat="1" applyFont="1"/>
    <xf numFmtId="38" fontId="0" fillId="0" borderId="1" xfId="0" applyNumberFormat="1" applyBorder="1"/>
    <xf numFmtId="38" fontId="3" fillId="0" borderId="0" xfId="0" applyNumberFormat="1" applyFont="1"/>
    <xf numFmtId="4" fontId="4" fillId="0" borderId="0" xfId="0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15" workbookViewId="0">
      <selection activeCell="C17" sqref="C17"/>
    </sheetView>
  </sheetViews>
  <sheetFormatPr defaultRowHeight="13.2" x14ac:dyDescent="0.25"/>
  <cols>
    <col min="2" max="2" width="12.44140625" customWidth="1"/>
    <col min="3" max="3" width="5" bestFit="1" customWidth="1"/>
    <col min="4" max="4" width="9.44140625" customWidth="1"/>
    <col min="5" max="5" width="38.88671875" bestFit="1" customWidth="1"/>
    <col min="6" max="6" width="9.21875" style="10" bestFit="1" customWidth="1"/>
  </cols>
  <sheetData>
    <row r="1" spans="1:6" x14ac:dyDescent="0.25">
      <c r="A1" t="s">
        <v>31</v>
      </c>
    </row>
    <row r="4" spans="1:6" x14ac:dyDescent="0.25">
      <c r="A4" t="s">
        <v>12</v>
      </c>
    </row>
    <row r="5" spans="1:6" x14ac:dyDescent="0.25">
      <c r="A5" t="s">
        <v>13</v>
      </c>
    </row>
    <row r="7" spans="1:6" x14ac:dyDescent="0.25">
      <c r="A7" t="s">
        <v>0</v>
      </c>
    </row>
    <row r="8" spans="1:6" x14ac:dyDescent="0.25">
      <c r="B8" t="s">
        <v>2</v>
      </c>
    </row>
    <row r="9" spans="1:6" x14ac:dyDescent="0.25">
      <c r="B9" t="s">
        <v>1</v>
      </c>
    </row>
    <row r="10" spans="1:6" x14ac:dyDescent="0.25">
      <c r="B10" t="s">
        <v>3</v>
      </c>
    </row>
    <row r="12" spans="1:6" x14ac:dyDescent="0.25">
      <c r="A12" t="s">
        <v>4</v>
      </c>
      <c r="E12" s="8" t="s">
        <v>20</v>
      </c>
    </row>
    <row r="13" spans="1:6" x14ac:dyDescent="0.25">
      <c r="A13" t="s">
        <v>5</v>
      </c>
      <c r="C13">
        <v>23</v>
      </c>
      <c r="D13" t="s">
        <v>6</v>
      </c>
      <c r="E13" t="s">
        <v>21</v>
      </c>
      <c r="F13" s="11">
        <f>$C$13*$C$15*$C$16</f>
        <v>373957</v>
      </c>
    </row>
    <row r="14" spans="1:6" x14ac:dyDescent="0.25">
      <c r="A14" t="s">
        <v>7</v>
      </c>
      <c r="C14">
        <v>150</v>
      </c>
      <c r="D14" t="s">
        <v>8</v>
      </c>
      <c r="E14" t="s">
        <v>24</v>
      </c>
      <c r="F14" s="12">
        <f>$C$19*$C$22*$C$18</f>
        <v>64152.000000000007</v>
      </c>
    </row>
    <row r="15" spans="1:6" x14ac:dyDescent="0.25">
      <c r="A15" t="s">
        <v>9</v>
      </c>
      <c r="C15">
        <v>142</v>
      </c>
      <c r="D15" t="s">
        <v>8</v>
      </c>
      <c r="E15" t="s">
        <v>25</v>
      </c>
      <c r="F15" s="10">
        <f>SUM(F13:F14)</f>
        <v>438109</v>
      </c>
    </row>
    <row r="16" spans="1:6" x14ac:dyDescent="0.25">
      <c r="A16" t="s">
        <v>18</v>
      </c>
      <c r="C16">
        <v>114.5</v>
      </c>
      <c r="D16" t="s">
        <v>17</v>
      </c>
    </row>
    <row r="17" spans="1:9" x14ac:dyDescent="0.25">
      <c r="A17" t="s">
        <v>14</v>
      </c>
      <c r="C17" s="14">
        <v>4.5999999999999996</v>
      </c>
      <c r="D17" t="s">
        <v>15</v>
      </c>
      <c r="E17" s="8" t="s">
        <v>26</v>
      </c>
    </row>
    <row r="18" spans="1:9" ht="26.4" x14ac:dyDescent="0.25">
      <c r="A18" t="s">
        <v>16</v>
      </c>
      <c r="C18" s="4">
        <v>2.4300000000000002</v>
      </c>
      <c r="D18" t="s">
        <v>15</v>
      </c>
      <c r="E18" s="6" t="s">
        <v>30</v>
      </c>
      <c r="F18" s="10">
        <f>$C$20*$C$22*$C$17-($C$20*$C$23/100*$C$22*$C$17)-($C$20*$C$22*$C$24)</f>
        <v>326600.39999999991</v>
      </c>
    </row>
    <row r="19" spans="1:9" ht="31.2" customHeight="1" x14ac:dyDescent="0.25">
      <c r="A19" t="s">
        <v>22</v>
      </c>
      <c r="C19">
        <v>1100</v>
      </c>
      <c r="D19" t="s">
        <v>23</v>
      </c>
      <c r="E19" s="6" t="s">
        <v>28</v>
      </c>
      <c r="F19" s="12">
        <f>($C$14*$C$13-$C$20*$C$21)*$C$16</f>
        <v>182627.5</v>
      </c>
    </row>
    <row r="20" spans="1:9" x14ac:dyDescent="0.25">
      <c r="A20" t="s">
        <v>27</v>
      </c>
      <c r="C20">
        <v>3500</v>
      </c>
      <c r="D20" t="s">
        <v>23</v>
      </c>
      <c r="E20" t="s">
        <v>25</v>
      </c>
      <c r="F20" s="10">
        <f>SUM(F18:F19)</f>
        <v>509227.89999999991</v>
      </c>
    </row>
    <row r="21" spans="1:9" x14ac:dyDescent="0.25">
      <c r="A21" t="s">
        <v>10</v>
      </c>
      <c r="C21">
        <v>0.53</v>
      </c>
      <c r="D21" t="s">
        <v>11</v>
      </c>
    </row>
    <row r="22" spans="1:9" x14ac:dyDescent="0.25">
      <c r="A22" t="s">
        <v>10</v>
      </c>
      <c r="C22">
        <v>24</v>
      </c>
      <c r="D22" t="s">
        <v>19</v>
      </c>
      <c r="E22" s="9" t="s">
        <v>34</v>
      </c>
      <c r="F22" s="13">
        <f>F20-F15</f>
        <v>71118.899999999907</v>
      </c>
    </row>
    <row r="23" spans="1:9" x14ac:dyDescent="0.25">
      <c r="A23" t="s">
        <v>32</v>
      </c>
      <c r="C23" s="5">
        <f>1.75+1.3</f>
        <v>3.05</v>
      </c>
      <c r="D23" t="s">
        <v>29</v>
      </c>
    </row>
    <row r="24" spans="1:9" x14ac:dyDescent="0.25">
      <c r="A24" t="s">
        <v>33</v>
      </c>
      <c r="C24">
        <f>0.46+0.1116</f>
        <v>0.5716</v>
      </c>
      <c r="D24" t="s">
        <v>15</v>
      </c>
    </row>
    <row r="27" spans="1:9" x14ac:dyDescent="0.25">
      <c r="I27" s="1"/>
    </row>
    <row r="28" spans="1:9" x14ac:dyDescent="0.25">
      <c r="I28" s="7"/>
    </row>
    <row r="29" spans="1:9" x14ac:dyDescent="0.25">
      <c r="I29" s="2"/>
    </row>
    <row r="32" spans="1:9" x14ac:dyDescent="0.25">
      <c r="I32" s="2"/>
    </row>
    <row r="33" spans="9:9" x14ac:dyDescent="0.25">
      <c r="I33" s="3"/>
    </row>
    <row r="34" spans="9:9" x14ac:dyDescent="0.25">
      <c r="I34" s="2"/>
    </row>
    <row r="36" spans="9:9" x14ac:dyDescent="0.25">
      <c r="I36" s="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Fernie</dc:creator>
  <cp:lastModifiedBy>Havlíček Jan</cp:lastModifiedBy>
  <cp:lastPrinted>2001-05-29T19:01:14Z</cp:lastPrinted>
  <dcterms:created xsi:type="dcterms:W3CDTF">2001-03-15T03:30:29Z</dcterms:created>
  <dcterms:modified xsi:type="dcterms:W3CDTF">2023-09-13T22:47:13Z</dcterms:modified>
</cp:coreProperties>
</file>