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Bankruptcies" sheetId="1" r:id="rId1"/>
    <sheet name="Distressed" sheetId="2" r:id="rId2"/>
    <sheet name="Removed" sheetId="3" r:id="rId3"/>
    <sheet name="Removed new format" sheetId="4" r:id="rId4"/>
  </sheets>
  <definedNames>
    <definedName name="_xlnm._FilterDatabase" localSheetId="0" hidden="1">Bankruptcies!$A$1:$AC$132</definedName>
    <definedName name="_xlnm.Print_Area" localSheetId="0">Bankruptcies!$A$1:$AB$132</definedName>
    <definedName name="_xlnm.Print_Titles" localSheetId="0">Bankruptcies!$1:$1</definedName>
    <definedName name="Z_08C99CF3_38D8_4E18_941F_1FD5302706A9_.wvu.FilterData" localSheetId="0" hidden="1">Bankruptcies!$B$1:$AB$132</definedName>
    <definedName name="Z_10128BC2_CFB8_4B3B_AE69_3EC0197C47A3_.wvu.Cols" localSheetId="0" hidden="1">Bankruptcies!$Y:$Y</definedName>
    <definedName name="Z_10128BC2_CFB8_4B3B_AE69_3EC0197C47A3_.wvu.FilterData" localSheetId="0" hidden="1">Bankruptcies!$A$1:$AC$132</definedName>
    <definedName name="Z_10128BC2_CFB8_4B3B_AE69_3EC0197C47A3_.wvu.PrintArea" localSheetId="0" hidden="1">Bankruptcies!$A$1:$AB$132</definedName>
    <definedName name="Z_10128BC2_CFB8_4B3B_AE69_3EC0197C47A3_.wvu.PrintTitles" localSheetId="0" hidden="1">Bankruptcies!$1:$1</definedName>
    <definedName name="Z_5F21E446_C48A_4A60_82BF_8BA1F20C5CDF_.wvu.Cols" localSheetId="1" hidden="1">Distressed!#REF!</definedName>
    <definedName name="Z_93CE9972_23EA_4522_9939_CB0EAD17D68C_.wvu.FilterData" localSheetId="0" hidden="1">Bankruptcies!$B$1:$AB$132</definedName>
    <definedName name="Z_A44A57AA_9A10_45D3_BCC9_2366DCB069CE_.wvu.Cols" localSheetId="0" hidden="1">Bankruptcies!$Y:$Y</definedName>
    <definedName name="Z_A44A57AA_9A10_45D3_BCC9_2366DCB069CE_.wvu.FilterData" localSheetId="0" hidden="1">Bankruptcies!$A$1:$AC$132</definedName>
    <definedName name="Z_A44A57AA_9A10_45D3_BCC9_2366DCB069CE_.wvu.PrintArea" localSheetId="0" hidden="1">Bankruptcies!$A$1:$AB$132</definedName>
    <definedName name="Z_A44A57AA_9A10_45D3_BCC9_2366DCB069CE_.wvu.PrintTitles" localSheetId="0" hidden="1">Bankruptcies!$1:$1</definedName>
    <definedName name="Z_E86708B7_CB56_4C87_852F_A633F9DB4618_.wvu.PrintArea" localSheetId="0" hidden="1">Bankruptcies!$B$1:$AB$134</definedName>
    <definedName name="Z_E86708B7_CB56_4C87_852F_A633F9DB4618_.wvu.PrintTitles" localSheetId="0" hidden="1">Bankruptcies!$1:$1</definedName>
  </definedNames>
  <calcPr calcId="92512" fullCalcOnLoad="1"/>
  <customWorkbookViews>
    <customWorkbookView name="Havlíček Jan - Personal View" guid="{A44A57AA-9A10-45D3-BCC9-2366DCB069CE}" mergeInterval="0" personalView="1" maximized="1" xWindow="-9" yWindow="-9" windowWidth="1938" windowHeight="1038" activeSheetId="1"/>
    <customWorkbookView name="Chris Gray - Personal View" guid="{E86708B7-CB56-4C87-852F-A633F9DB4618}" mergeInterval="0" personalView="1" maximized="1" windowWidth="1020" windowHeight="634" activeSheetId="1"/>
    <customWorkbookView name="lbellin - Personal View" guid="{5F21E446-C48A-4A60-82BF-8BA1F20C5CDF}" mergeInterval="0" personalView="1" maximized="1" windowWidth="1020" windowHeight="631" activeSheetId="1" showComments="commIndAndComment"/>
    <customWorkbookView name="ssullo - Personal View" guid="{10128BC2-CFB8-4B3B-AE69-3EC0197C47A3}" mergeInterval="0" personalView="1" maximized="1" windowWidth="1020" windowHeight="579" activeSheetId="1"/>
  </customWorkbookViews>
</workbook>
</file>

<file path=xl/calcChain.xml><?xml version="1.0" encoding="utf-8"?>
<calcChain xmlns="http://schemas.openxmlformats.org/spreadsheetml/2006/main">
  <c r="L2" i="1" l="1"/>
  <c r="A3" i="1"/>
  <c r="L3" i="1"/>
  <c r="A4" i="1"/>
  <c r="A5" i="1"/>
  <c r="A6" i="1"/>
  <c r="A7" i="1"/>
  <c r="A8" i="1"/>
  <c r="A9" i="1"/>
  <c r="A10" i="1"/>
  <c r="A11" i="1"/>
  <c r="A12" i="1"/>
  <c r="A13" i="1"/>
  <c r="A14" i="1"/>
  <c r="A15" i="1"/>
  <c r="L15" i="1"/>
  <c r="A16" i="1"/>
  <c r="L16" i="1"/>
  <c r="A17" i="1"/>
  <c r="A18" i="1"/>
  <c r="L18" i="1"/>
  <c r="A19" i="1"/>
  <c r="K19" i="1"/>
  <c r="L19" i="1"/>
  <c r="A20" i="1"/>
  <c r="L20" i="1"/>
  <c r="A21" i="1"/>
  <c r="A22" i="1"/>
  <c r="L22" i="1"/>
  <c r="A23" i="1"/>
  <c r="A24" i="1"/>
  <c r="A25" i="1"/>
  <c r="A26" i="1"/>
  <c r="L26" i="1"/>
  <c r="A27" i="1"/>
  <c r="A28" i="1"/>
  <c r="A29" i="1"/>
  <c r="L29" i="1"/>
  <c r="A30" i="1"/>
  <c r="A31" i="1"/>
  <c r="L31" i="1"/>
  <c r="A32" i="1"/>
  <c r="A33" i="1"/>
  <c r="L33" i="1"/>
  <c r="A34" i="1"/>
  <c r="A35" i="1"/>
  <c r="K35" i="1"/>
  <c r="L35" i="1"/>
  <c r="A36" i="1"/>
  <c r="A37" i="1"/>
  <c r="A38" i="1"/>
  <c r="L38" i="1"/>
  <c r="A39" i="1"/>
  <c r="A40" i="1"/>
  <c r="L40" i="1"/>
  <c r="A41" i="1"/>
  <c r="A42" i="1"/>
  <c r="A43" i="1"/>
  <c r="L43" i="1"/>
  <c r="A44" i="1"/>
  <c r="A45" i="1"/>
  <c r="A46" i="1"/>
  <c r="A47" i="1"/>
  <c r="A48" i="1"/>
  <c r="A49" i="1"/>
  <c r="A50" i="1"/>
  <c r="A51" i="1"/>
  <c r="A52" i="1"/>
  <c r="L52" i="1"/>
  <c r="A53" i="1"/>
  <c r="A54" i="1"/>
  <c r="A55" i="1"/>
  <c r="A56" i="1"/>
  <c r="A57" i="1"/>
  <c r="A58" i="1"/>
  <c r="A59" i="1"/>
  <c r="A60" i="1"/>
  <c r="L60" i="1"/>
  <c r="A61" i="1"/>
  <c r="A62" i="1"/>
  <c r="L62" i="1"/>
  <c r="A63" i="1"/>
  <c r="A64" i="1"/>
  <c r="A65" i="1"/>
  <c r="K65" i="1"/>
  <c r="L65" i="1"/>
  <c r="A66" i="1"/>
  <c r="A67" i="1"/>
  <c r="A68" i="1"/>
  <c r="A69" i="1"/>
  <c r="L69" i="1"/>
  <c r="A70" i="1"/>
  <c r="L70" i="1"/>
  <c r="A71" i="1"/>
  <c r="A72" i="1"/>
  <c r="A73" i="1"/>
  <c r="A74" i="1"/>
  <c r="L74" i="1"/>
  <c r="A75" i="1"/>
  <c r="A76" i="1"/>
  <c r="A77" i="1"/>
  <c r="A78" i="1"/>
  <c r="A79" i="1"/>
  <c r="A80" i="1"/>
  <c r="A81" i="1"/>
  <c r="A82" i="1"/>
  <c r="K82" i="1"/>
  <c r="L82" i="1"/>
  <c r="A83" i="1"/>
  <c r="A84" i="1"/>
  <c r="A85" i="1"/>
  <c r="L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L118" i="1"/>
  <c r="A119" i="1"/>
  <c r="A120" i="1"/>
  <c r="A121" i="1"/>
  <c r="A122" i="1"/>
  <c r="A123" i="1"/>
  <c r="A124" i="1"/>
  <c r="A125" i="1"/>
  <c r="A126" i="1"/>
  <c r="A127" i="1"/>
  <c r="A128" i="1"/>
  <c r="A129" i="1"/>
  <c r="L130" i="1"/>
  <c r="L131" i="1"/>
  <c r="L132" i="1"/>
  <c r="L2" i="2"/>
  <c r="L3" i="2"/>
  <c r="L6" i="2"/>
  <c r="L8" i="2"/>
  <c r="L16" i="2"/>
  <c r="L21" i="2"/>
  <c r="L23" i="2"/>
  <c r="L24" i="2"/>
  <c r="AA42" i="2"/>
</calcChain>
</file>

<file path=xl/sharedStrings.xml><?xml version="1.0" encoding="utf-8"?>
<sst xmlns="http://schemas.openxmlformats.org/spreadsheetml/2006/main" count="1261" uniqueCount="537">
  <si>
    <t>Barrington Petroleum Ltd.</t>
  </si>
  <si>
    <t>Inland Production Company</t>
  </si>
  <si>
    <t>Queen Sand Resources</t>
  </si>
  <si>
    <t>Sunoma Energy Corp.</t>
  </si>
  <si>
    <t>Cage Gas Services Corporation</t>
  </si>
  <si>
    <t>JC Energy</t>
  </si>
  <si>
    <t>Palladium Insurance Ltd.</t>
  </si>
  <si>
    <t>TransTexas Gas Corporation</t>
  </si>
  <si>
    <t>Triad Energy Resources</t>
  </si>
  <si>
    <t>Wheeling Pittsburgh Steel Corp</t>
  </si>
  <si>
    <t>A 1 Specialty Gasolines Inc.</t>
  </si>
  <si>
    <t>Alma Energy Corp</t>
  </si>
  <si>
    <t>Arcadia</t>
  </si>
  <si>
    <t>EES</t>
  </si>
  <si>
    <t>Associated Chemicals International Inc.</t>
  </si>
  <si>
    <t>Badak Gas Marketing, Inc.</t>
  </si>
  <si>
    <t>Barton Solvents Inc.</t>
  </si>
  <si>
    <t>Costilla Energy, Inc.</t>
  </si>
  <si>
    <t>Demert &amp; Dougherty, Inc.</t>
  </si>
  <si>
    <t>Elisa AS</t>
  </si>
  <si>
    <t>Heartland Steel</t>
  </si>
  <si>
    <t>JLM Marketing, Inc.</t>
  </si>
  <si>
    <t>KCS Energy, Inc.</t>
  </si>
  <si>
    <t>LTV Steel</t>
  </si>
  <si>
    <t>Lyco Energy Corporation</t>
  </si>
  <si>
    <t>Merit Energy Ltd.</t>
  </si>
  <si>
    <t>Michael Petroleum Corporation</t>
  </si>
  <si>
    <t>Nicole Energy Services, Inc.</t>
  </si>
  <si>
    <t>North American Oil Recovery, Inc.</t>
  </si>
  <si>
    <t>Owens Corning</t>
  </si>
  <si>
    <t>Perry Gas</t>
  </si>
  <si>
    <t>Qualitech Steel Corporation</t>
  </si>
  <si>
    <t>Southern Mineral Corp</t>
  </si>
  <si>
    <t>Vinmar, Inc.</t>
  </si>
  <si>
    <t>Counterparty Name</t>
  </si>
  <si>
    <t>Counterparty ID</t>
  </si>
  <si>
    <t>Business Unit</t>
  </si>
  <si>
    <t>Comments</t>
  </si>
  <si>
    <t>Source of Comments</t>
  </si>
  <si>
    <t>Deferiet Paper Co</t>
  </si>
  <si>
    <t>D. Brackett</t>
  </si>
  <si>
    <t>Pacific Gas &amp; Electric</t>
  </si>
  <si>
    <t>Unisil</t>
  </si>
  <si>
    <t>T. Seibel
S. Clayto (CSC)</t>
  </si>
  <si>
    <t>Ins. Requirements</t>
  </si>
  <si>
    <t>ECC</t>
  </si>
  <si>
    <t>ENA</t>
  </si>
  <si>
    <t>HPL</t>
  </si>
  <si>
    <t>Last Updated</t>
  </si>
  <si>
    <t>Estimated Claim</t>
  </si>
  <si>
    <t>Ins. Requirements
B. White</t>
  </si>
  <si>
    <t>Still in Chapter 11</t>
  </si>
  <si>
    <t>B. White</t>
  </si>
  <si>
    <t>T. Rohauer
B. White</t>
  </si>
  <si>
    <t>Have judgment - probably no recovery</t>
  </si>
  <si>
    <t>Shanghai</t>
  </si>
  <si>
    <t>Mid Con</t>
  </si>
  <si>
    <t>Filed Proof of Claim.  Still open.</t>
  </si>
  <si>
    <t>Olympic Gas</t>
  </si>
  <si>
    <t>Nicole Gas Marketing, Inc.</t>
  </si>
  <si>
    <t>North American Energy Conservation</t>
  </si>
  <si>
    <t>Blue Range Resources Corporation</t>
  </si>
  <si>
    <t>Gasco Distribution Systems</t>
  </si>
  <si>
    <t>Kimball Trading Company, LLC</t>
  </si>
  <si>
    <t>Petsec Energy Inc.</t>
  </si>
  <si>
    <t>Pittsburgh Corning Corporation</t>
  </si>
  <si>
    <t>Power Company of America, LP</t>
  </si>
  <si>
    <t>PSEG Energy Technologies, Inc.</t>
  </si>
  <si>
    <t>Repap New Brunswick Inc.</t>
  </si>
  <si>
    <t>Southstar Energy Services</t>
  </si>
  <si>
    <t>Tri-Union Development Corporation</t>
  </si>
  <si>
    <t>Bordereau Claim?</t>
  </si>
  <si>
    <t>Liquidated?</t>
  </si>
  <si>
    <t>Yes</t>
  </si>
  <si>
    <t>No</t>
  </si>
  <si>
    <t>Total Bordereau Claims</t>
  </si>
  <si>
    <t>Co-Mack Technology, Inc.</t>
  </si>
  <si>
    <t>Discontinuing business operations during March 2001</t>
  </si>
  <si>
    <t>D&amp;B</t>
  </si>
  <si>
    <t>Total Claims</t>
  </si>
  <si>
    <t>Number of Counterparties</t>
  </si>
  <si>
    <t>Borden Chemicals &amp; Plastics Operating LP and BCP</t>
  </si>
  <si>
    <t xml:space="preserve">T. Seibel </t>
  </si>
  <si>
    <t>Ameriserve</t>
  </si>
  <si>
    <t>T. Seibel</t>
  </si>
  <si>
    <t>Applied Magnetics Corp</t>
  </si>
  <si>
    <t>Armstrong World Industries, Inc., et. Al</t>
  </si>
  <si>
    <t>Rcvd proof of claim back from court</t>
  </si>
  <si>
    <t>AVK Silkscreens</t>
  </si>
  <si>
    <t>Boston Market (BCE West)</t>
  </si>
  <si>
    <t>Brentwood North Nursing and Rehab Inc.</t>
  </si>
  <si>
    <t>Capitol City/Burger/LAL Enterprises/el dorado/lal</t>
  </si>
  <si>
    <t>Doori America</t>
  </si>
  <si>
    <t>Flooring America</t>
  </si>
  <si>
    <t>Genicom Corporation (oldgen)</t>
  </si>
  <si>
    <t>Golden Books family/publishing</t>
  </si>
  <si>
    <t>Harris &amp; Hill Ltd.</t>
  </si>
  <si>
    <t>Hedstrom Holdings</t>
  </si>
  <si>
    <t>K&amp;S Photographics, Inc.</t>
  </si>
  <si>
    <t>Key Plastics</t>
  </si>
  <si>
    <t>Leeward Hotels/Ramada Inn East</t>
  </si>
  <si>
    <t>Lyons Restaurants</t>
  </si>
  <si>
    <t>Mariner Post- Acute Rockford healthcare center</t>
  </si>
  <si>
    <t>Meridian Restaurant Group</t>
  </si>
  <si>
    <t>National Acme/Devlieg Bullard</t>
  </si>
  <si>
    <t>Ch 11 filed 7/15.  Sending letter to request deposit ($40k)</t>
  </si>
  <si>
    <t>National Graphics</t>
  </si>
  <si>
    <t>TBD</t>
  </si>
  <si>
    <t>Filed Ch 11.  Notice of comm rec'd 11/1;  Proof of claim later;  Bill Rapp EESO attny.</t>
  </si>
  <si>
    <t>Philip Services/Chem-FAB</t>
  </si>
  <si>
    <t>Ridgeview, Inc.</t>
  </si>
  <si>
    <t>Sae Young Westmon-Chicalo, LLC (Homan)</t>
  </si>
  <si>
    <t>Imperial Home Décor, The</t>
  </si>
  <si>
    <t>Resort at Summerlin, Limited Partnership, The</t>
  </si>
  <si>
    <t>Innovative Coating Technologies (Masco)</t>
  </si>
  <si>
    <t>Integrated Health Services</t>
  </si>
  <si>
    <t>Ventura Hospitality, Inc. (Doubletree)</t>
  </si>
  <si>
    <t>Tri Valley Growers (gas)</t>
  </si>
  <si>
    <t>EEMC</t>
  </si>
  <si>
    <t>Tri Valley Growers (power)</t>
  </si>
  <si>
    <t>Payments are current post-petition</t>
  </si>
  <si>
    <t>Eastern Pulp and Paper</t>
  </si>
  <si>
    <t>Date of Bankruptcy or Default</t>
  </si>
  <si>
    <t>Total Exposure</t>
  </si>
  <si>
    <t>Date Proof of Claim Filed</t>
  </si>
  <si>
    <t>Legal Contact</t>
  </si>
  <si>
    <t>Bonnie White</t>
  </si>
  <si>
    <t>Adonis Energy</t>
  </si>
  <si>
    <t>EBS</t>
  </si>
  <si>
    <t>Default</t>
  </si>
  <si>
    <t>JKM</t>
  </si>
  <si>
    <t>Lisa Mellencamp</t>
  </si>
  <si>
    <t>Melanie Gray -external</t>
  </si>
  <si>
    <t>Dan Lyons</t>
  </si>
  <si>
    <t>L. Mellencamp</t>
  </si>
  <si>
    <t>EIM</t>
  </si>
  <si>
    <t>Ken Curry</t>
  </si>
  <si>
    <t>Teresa Seibel</t>
  </si>
  <si>
    <t>Trade payables settled.  Payout of gas payable occurring.</t>
  </si>
  <si>
    <t>Restructured investment.  No longer in default.</t>
  </si>
  <si>
    <t>Settled</t>
  </si>
  <si>
    <t>Richard Sanders</t>
  </si>
  <si>
    <t>Paid on trade payable.  Settled and sold investment.</t>
  </si>
  <si>
    <t>Lisa Mellencamp/V&amp;E</t>
  </si>
  <si>
    <t>Ins. Requirements
B. White
L. Mellencamp</t>
  </si>
  <si>
    <t>Jim Grace</t>
  </si>
  <si>
    <t>Ch 11</t>
  </si>
  <si>
    <t>Proof of claim retd 5-17-00</t>
  </si>
  <si>
    <t>BK</t>
  </si>
  <si>
    <t>pend pre-cal 12/98</t>
  </si>
  <si>
    <t>Notice of liquidation 7/11/00</t>
  </si>
  <si>
    <t>Site 009 only per Atty; POC to Msmith 2/6/01.</t>
  </si>
  <si>
    <t>Notice of disclosure statement hearing on 8/24/00.  Recd 7/26.</t>
  </si>
  <si>
    <t>Proof of claim filed 1/1 by Jim Keller - Houston legal.</t>
  </si>
  <si>
    <t>Company withdrew objection to claim. Claim distributions made.  Settled.</t>
  </si>
  <si>
    <t>Enron attny - Will Frederking</t>
  </si>
  <si>
    <t>Will Frederking</t>
  </si>
  <si>
    <t>Mail to BK court 3/14/00</t>
  </si>
  <si>
    <t>Mailed to right BK court 5/16/00</t>
  </si>
  <si>
    <t>Mail to BK court 4/5/00</t>
  </si>
  <si>
    <t>Filed Vol. BK petition 4/16/00</t>
  </si>
  <si>
    <t>N/A</t>
  </si>
  <si>
    <t>V.P. Energy Inc.</t>
  </si>
  <si>
    <t>Ch 7</t>
  </si>
  <si>
    <t>TDC Energy Corporation</t>
  </si>
  <si>
    <t>Beatrice Reyna</t>
  </si>
  <si>
    <t>Tanya Rohauer</t>
  </si>
  <si>
    <t>E Schouest</t>
  </si>
  <si>
    <t>Creditor mtg 5/22/01.  Creditor is Bridgeline Gas Marketing LLC</t>
  </si>
  <si>
    <t>RAC Contact</t>
  </si>
  <si>
    <t>Distressed</t>
  </si>
  <si>
    <t>Russell Diamond</t>
  </si>
  <si>
    <t>Resolved or No Further Action</t>
  </si>
  <si>
    <t>Enron Corp.
Distressed Counterparties</t>
  </si>
  <si>
    <t>MTM Exposure</t>
  </si>
  <si>
    <t>A/R Exposure</t>
  </si>
  <si>
    <t>E-Rating</t>
  </si>
  <si>
    <t>All Pro Paper of Texas</t>
  </si>
  <si>
    <t>Forster Inc.</t>
  </si>
  <si>
    <t>Cooker Restaurant Corporation</t>
  </si>
  <si>
    <t>PSInet Inc</t>
  </si>
  <si>
    <t>Picturetel Corporation</t>
  </si>
  <si>
    <t>Going concern opinion 12/00.  Seeking add'l equity investment.
No exposure held by EBS.</t>
  </si>
  <si>
    <t>D&amp;B alert
Jane Wilhite.</t>
  </si>
  <si>
    <t>Vitra</t>
  </si>
  <si>
    <t>P. Radous</t>
  </si>
  <si>
    <t>Paul Radous</t>
  </si>
  <si>
    <t>Starghill Alternative Energy Corp</t>
  </si>
  <si>
    <t>Clinton bought from Starghill/sold to Chrysler.  Starghill took $$ from lockbox.  Assigned to o/s counsel.</t>
  </si>
  <si>
    <t>EES + Clinton</t>
  </si>
  <si>
    <t>Edgewater Steel Ltd.</t>
  </si>
  <si>
    <t>Sarah Dietrich</t>
  </si>
  <si>
    <t>Champion National Gas Company</t>
  </si>
  <si>
    <t>Norton Hospitality</t>
  </si>
  <si>
    <t>Rockacres Group, Inc.</t>
  </si>
  <si>
    <t>Como Plastics Corp</t>
  </si>
  <si>
    <t>O'Grady Brewing Company Inc.</t>
  </si>
  <si>
    <t>D. Furey
T. Seibel</t>
  </si>
  <si>
    <t>Denise Furey
Teresa Seibel</t>
  </si>
  <si>
    <t>Biddeford Textiles</t>
  </si>
  <si>
    <t>WT Flowers Inc. dba</t>
  </si>
  <si>
    <t>United States Gypsum</t>
  </si>
  <si>
    <t xml:space="preserve">T. Rohauer </t>
  </si>
  <si>
    <t>T. Rohauer</t>
  </si>
  <si>
    <t>JCI Corporation</t>
  </si>
  <si>
    <t>Cynet, Inc.</t>
  </si>
  <si>
    <t>One Tel</t>
  </si>
  <si>
    <t>VillageWorld.com</t>
  </si>
  <si>
    <t>CP disputing Media Cast.  No pmt received for IP or colocation.</t>
  </si>
  <si>
    <t>EGM</t>
  </si>
  <si>
    <t>LJT Flowers Inc.</t>
  </si>
  <si>
    <t>0 days past due.  Customer not term'd.  dba Skyline Flower Growers and Shippers</t>
  </si>
  <si>
    <t>Released from Credit Reserve.  No further action per B. Bradford</t>
  </si>
  <si>
    <t>???</t>
  </si>
  <si>
    <t>B. Bradford</t>
  </si>
  <si>
    <t>Resolved. Move to No Further Action</t>
  </si>
  <si>
    <t>Bill Bradford</t>
  </si>
  <si>
    <t>Move to No Further Action</t>
  </si>
  <si>
    <t>B.Bradford</t>
  </si>
  <si>
    <t>Released Reserve.  Move to No Further Action</t>
  </si>
  <si>
    <t>Attempting to settle payable. Litigation</t>
  </si>
  <si>
    <t>Out of BK.  No litigation outstanding.  VPP investment done. Move to No Further Action</t>
  </si>
  <si>
    <t>L. Mellencamp
B. Bradford</t>
  </si>
  <si>
    <t>Receiving distributions</t>
  </si>
  <si>
    <t xml:space="preserve">Denise Furey </t>
  </si>
  <si>
    <t xml:space="preserve">Contract Default:  Non-pmt. </t>
  </si>
  <si>
    <t>Filed Proof of Claim.  Move to No Further Action</t>
  </si>
  <si>
    <t>Defaulted, but drew against LC.  Move to No Further Action</t>
  </si>
  <si>
    <t>D. Brackett
B. Bradford</t>
  </si>
  <si>
    <t>Britt K. Davis</t>
  </si>
  <si>
    <t>AMF Bowling Centers Inc.</t>
  </si>
  <si>
    <t>Albex Aluminum</t>
  </si>
  <si>
    <t>Bob Uxa/B. Bradford</t>
  </si>
  <si>
    <t>Co developing pmt plan.  Owes approx $450K.</t>
  </si>
  <si>
    <t>Color Spot Nurseries</t>
  </si>
  <si>
    <t>Downgraded by S&amp;P to "D".  Failed to make int pmt &amp; in violation of  Sr. Secured bank facility</t>
  </si>
  <si>
    <t>D. Smith</t>
  </si>
  <si>
    <t>Dana Smith</t>
  </si>
  <si>
    <t>Berkshire Foods, Inc.</t>
  </si>
  <si>
    <t>In violation of its loan covenants.  Cannot release payments to creditors with debt older than 5/2001.</t>
  </si>
  <si>
    <t>D&amp;B alert</t>
  </si>
  <si>
    <t>360networks, Inc.</t>
  </si>
  <si>
    <t>Accrual Asset</t>
  </si>
  <si>
    <t>Comlink Switching II Ltd</t>
  </si>
  <si>
    <t>StorageProvider, Inc.</t>
  </si>
  <si>
    <t>Dropped to CCC+ due to asbestos claims.  EIM is continuing to perform on all contracts.</t>
  </si>
  <si>
    <t>Mary Cook; Julia Murray; Lisa Mellencamp</t>
  </si>
  <si>
    <t>James Copeland</t>
  </si>
  <si>
    <t>ESA</t>
  </si>
  <si>
    <t>Andrea Calo</t>
  </si>
  <si>
    <t>MG</t>
  </si>
  <si>
    <t>American Iron Reduction</t>
  </si>
  <si>
    <t>In BK for asbestos litigation.</t>
  </si>
  <si>
    <t>Non-Performance; lawsuit filed - In settlement; $5MM expected</t>
  </si>
  <si>
    <t>Ins. Requirements
B. Bradford</t>
  </si>
  <si>
    <t>Resolved</t>
  </si>
  <si>
    <t>Jay Williams</t>
  </si>
  <si>
    <t>LCs applied against trade receivable. Move to no further action</t>
  </si>
  <si>
    <t>Deal was unwound.  Move to No Further Action</t>
  </si>
  <si>
    <t>ews</t>
  </si>
  <si>
    <t>Contract Default:  Non-Pmt. Agreement to remain in abeyance until 2/2002.  In arbitration.</t>
  </si>
  <si>
    <t xml:space="preserve">Ins. Requirements
Britt K. Davis
</t>
  </si>
  <si>
    <t>Sold investment to UPM Kymmene. Move to no further action</t>
  </si>
  <si>
    <t>Dead.  Filed claim. No distribution to Enron is expected.Worked out trade position to a gain.</t>
  </si>
  <si>
    <t>Filed Proof of Claim.  Adversary claim was filed.  Potential offset.  Took write off of $958,613.</t>
  </si>
  <si>
    <t>B. White
T. Rohauer</t>
  </si>
  <si>
    <t>Written off - confirm with Georganne.  Move to no further action.</t>
  </si>
  <si>
    <t>B. Bradford
T. Rohauer</t>
  </si>
  <si>
    <t>Rudwell Johnson</t>
  </si>
  <si>
    <t>Gas desk imbalance sale.  Customer term'd</t>
  </si>
  <si>
    <t>J. Keller</t>
  </si>
  <si>
    <t>2-6-01 waiting for notice for POC to file SYC.  Customer not term'd.</t>
  </si>
  <si>
    <t>M. Smith</t>
  </si>
  <si>
    <t>Filed BK 4/3/01.  Customer not term'd</t>
  </si>
  <si>
    <t>Give to admin to make POC to BK court 5/16/00</t>
  </si>
  <si>
    <t>Customer Term'd.  POC not required per S. Clayton @ CSC.  No assets, do not file POC unless receive notice to do so.</t>
  </si>
  <si>
    <t>EES requested E-Rtg, RAC did not approve any exposure to Cooker
Past due less than 30 days.  Contracts on books out to 2/28/02.  Customer not term'd</t>
  </si>
  <si>
    <t>Payments are current post-petition.  Collateral:  Cash deposit=$413,833.  Customer term'd</t>
  </si>
  <si>
    <t>Cash deposit $92,058.  Customer not term'd</t>
  </si>
  <si>
    <t>Golden Books Family Entertainment Inc. et al</t>
  </si>
  <si>
    <t>Customer not term'd.</t>
  </si>
  <si>
    <t>Henry Washington Mr. Fish &amp; Bro</t>
  </si>
  <si>
    <t>KPC Medical Management Inc.</t>
  </si>
  <si>
    <t xml:space="preserve">Customer Term'd.   </t>
  </si>
  <si>
    <t>Disclosure stmt 6/1/00 rec'd 7/25/00.  Customer term'd.</t>
  </si>
  <si>
    <t>POC not req'd per S. Clayton (CSC).  Customer not term'd.</t>
  </si>
  <si>
    <t>Waiting for notice to file SYC - 2/6/01  Customer not term'd.</t>
  </si>
  <si>
    <t>Waiting for notice to file SYC - 2/6/01.  Customer term'd.</t>
  </si>
  <si>
    <t>Spasso Limited Partnership</t>
  </si>
  <si>
    <t>Power deal - goes out to 7/31/02.
Just received notice for Unisil filing (4/6/01)  Final Notice sent.
Customer term'd</t>
  </si>
  <si>
    <t>B. Williams</t>
  </si>
  <si>
    <t>Working with debtors atty to identify sites.  Customer term'd.</t>
  </si>
  <si>
    <t>WR Grace &amp; Co Conn Inc</t>
  </si>
  <si>
    <t>Only a credit on the ENA side.  Customer term'd.</t>
  </si>
  <si>
    <t xml:space="preserve">B. White
</t>
  </si>
  <si>
    <t>Bonnie White
Melanie Gray
M. Castano</t>
  </si>
  <si>
    <t>Melanie Gray 
M. Castano</t>
  </si>
  <si>
    <t>Still open - due for arbitration in Q3-01.</t>
  </si>
  <si>
    <t>Gas vendor; intercepted payment from Reliant in 7/99 and CP&amp;L in 3/00.</t>
  </si>
  <si>
    <t>R. Carson
B. White</t>
  </si>
  <si>
    <t xml:space="preserve">Contract Default:  Non-Performance.
Placed into Involutary BK
</t>
  </si>
  <si>
    <t>Termination notice sent - dated 3/29/01.  Filed proof of claim wk of 4/9/01 - stated that Termination Value would be provided in due course.
$1.17MM - pre-petition</t>
  </si>
  <si>
    <t>Settled &amp; dismissed</t>
  </si>
  <si>
    <t>B. Davis</t>
  </si>
  <si>
    <t>Britt Davis</t>
  </si>
  <si>
    <t>Customer Term'd  Have deposit against claim.</t>
  </si>
  <si>
    <t>T. Seibel
B. White</t>
  </si>
  <si>
    <t>Customer not term'd.  Voting on plan.</t>
  </si>
  <si>
    <t>Customer term'd.  Served with lawsuit.  Preference action dismissed.</t>
  </si>
  <si>
    <t>Bonnie White
Elizabeth Sager</t>
  </si>
  <si>
    <t>Vitra has executed "Acknowledgement of Debt" doc. This document defines our claim as an "unsecured claim"</t>
  </si>
  <si>
    <t>CAM Logistics, Inc.</t>
  </si>
  <si>
    <t>Encad Inc</t>
  </si>
  <si>
    <t>Not in compliance with Line of Credit covenants</t>
  </si>
  <si>
    <t>Metal Prep Company, LLC</t>
  </si>
  <si>
    <t>C. North</t>
  </si>
  <si>
    <t>Carol North</t>
  </si>
  <si>
    <t>Summit Natural Gas LLC</t>
  </si>
  <si>
    <t>GPR Holdings LLC</t>
  </si>
  <si>
    <t>Polaroid Corporation</t>
  </si>
  <si>
    <t>Denise Furey</t>
  </si>
  <si>
    <t>Notice of hearing on app for int com.  Customer not term'd, but is prepaying for gas. Filed proposed reorg plan proposing that ENE receive $.09/$1.00.  Legal has advised to vote to approve the plan.</t>
  </si>
  <si>
    <t>T. Seibel
B. White
D. Furey</t>
  </si>
  <si>
    <t xml:space="preserve">The Black-Eyed Pea, </t>
  </si>
  <si>
    <t>Going concern opinion in 12/27/2000 financials.  Small gas contract through 6/30/04.  Volumes are 250mmbtu/mo.</t>
  </si>
  <si>
    <t>Jackson Precision Die Casting</t>
  </si>
  <si>
    <t>Electro Mechanical Solutions</t>
  </si>
  <si>
    <t>teresa seibel</t>
  </si>
  <si>
    <t>Questions</t>
  </si>
  <si>
    <t>In Canada; In receivership</t>
  </si>
  <si>
    <t xml:space="preserve">
Filed Proof of Claim.
Michael withdrew objection to claim.  Agreement reached.
</t>
  </si>
  <si>
    <t xml:space="preserve">Assigned via Columbia acquisition.  No confirms support the deals and TDC will not pay without them.  O/S balance since 4/1/01 is approx $3MM.
</t>
  </si>
  <si>
    <t>Can we put these back to Columbia?  Call Jeff Hodge.</t>
  </si>
  <si>
    <t xml:space="preserve">Filed BK 3/14/00.  </t>
  </si>
  <si>
    <t>BK counterparty, but no receivables</t>
  </si>
  <si>
    <t xml:space="preserve">Has not paid for June &amp; July gas deliveries. </t>
  </si>
  <si>
    <t>Company has pmts that are severely past due.</t>
  </si>
  <si>
    <t xml:space="preserve">Exposure? </t>
  </si>
  <si>
    <t>Daniell Battery Manufacturing</t>
  </si>
  <si>
    <t>Metals</t>
  </si>
  <si>
    <t xml:space="preserve">Company is in liquidation, ENE is picking up 2 truckloads of lead worth $20,000. </t>
  </si>
  <si>
    <t>Redan Futures Limited</t>
  </si>
  <si>
    <t xml:space="preserve">Redan is in breach for not amending LC to expire in Jan-02.  Current LC expires in Aug-01. </t>
  </si>
  <si>
    <t>Salerno Plastic Corp</t>
  </si>
  <si>
    <t>Can Fibre of Riverside</t>
  </si>
  <si>
    <t>Pursuing potential settlements through netting agreement</t>
  </si>
  <si>
    <t>Metromedia Fiber Network Services, Inc.</t>
  </si>
  <si>
    <t>Company in financial distress due to inability to obtain funding.  Pursuing potential settlement through netting agreement.</t>
  </si>
  <si>
    <t>Winstar Communications Inc.</t>
  </si>
  <si>
    <t>Removed from book on 4/30/01 to Schedule C.  Submitted proposal to BK court for app'l.  CP rejecting all routes but NY-Miami</t>
  </si>
  <si>
    <t/>
  </si>
  <si>
    <t>Received ltr declaring insolvency; waiting for add'l information.  Customer term'd 8/27/01. CP is expecting funding 8/28/01.  Commercial team is working out a solution w/ CP.</t>
  </si>
  <si>
    <t>Non-credit default; removed from book 5/7/01 to Schedule C.  Sent termination letter (St. Clair)</t>
  </si>
  <si>
    <t>Netune Communications Inc.</t>
  </si>
  <si>
    <t>Term letter sent 8/24/01 for IP.  Demand letter for colo to be sent by Stephen Schwarz.</t>
  </si>
  <si>
    <t>Received letter from COO indicating termination of operations and intent to file Ch 7.  Demand letter to be sent.</t>
  </si>
  <si>
    <t>Demand letter sent 5/25/01.  Moved to schedule C.  Termination letter sent 8/24/01</t>
  </si>
  <si>
    <t>360networks (usa), Inc.</t>
  </si>
  <si>
    <t>Pursuing potential settlement through netting agreement.</t>
  </si>
  <si>
    <t>Telescape International, Inc.</t>
  </si>
  <si>
    <t>Removed from book on 5/2/01 to Schedule C.  Position written off.  Legal to send term letter.</t>
  </si>
  <si>
    <t>LayerOne, Inc.</t>
  </si>
  <si>
    <t>Filed BK in 8/2001</t>
  </si>
  <si>
    <t>M. Harris</t>
  </si>
  <si>
    <t>Filed BK</t>
  </si>
  <si>
    <t>Chapter</t>
  </si>
  <si>
    <t>American MetroComm Corp.</t>
  </si>
  <si>
    <t>Trying to identify claim, if any.</t>
  </si>
  <si>
    <t>Digital Entertainment Network, Inc.</t>
  </si>
  <si>
    <t>FasTV.com</t>
  </si>
  <si>
    <t>GST Telecom, Inc.</t>
  </si>
  <si>
    <t>OneCast Media, Inc.</t>
  </si>
  <si>
    <t>Pathnet Telecommunications, Inc.</t>
  </si>
  <si>
    <t>StreamSearch.com, Inc.</t>
  </si>
  <si>
    <t>MTM/ Accrual Exposure</t>
  </si>
  <si>
    <t>Proof of Claim deadline</t>
  </si>
  <si>
    <t>Enron Business Unit</t>
  </si>
  <si>
    <t>Type of Bankruptcy</t>
  </si>
  <si>
    <t>Date of Filing</t>
  </si>
  <si>
    <t>Account Number</t>
  </si>
  <si>
    <t>Case Number</t>
  </si>
  <si>
    <t>Location of Filing</t>
  </si>
  <si>
    <t>A/P Exposure</t>
  </si>
  <si>
    <t>Collateral</t>
  </si>
  <si>
    <t>Post-petition days past due</t>
  </si>
  <si>
    <t>Termination Rights provided in contract?</t>
  </si>
  <si>
    <t>Contract Terminated?</t>
  </si>
  <si>
    <t>Claim Amount</t>
  </si>
  <si>
    <t>Enron Attorney Name</t>
  </si>
  <si>
    <t>Outside Counsel</t>
  </si>
  <si>
    <t>Other Enron Contact</t>
  </si>
  <si>
    <t>Mshow.com, Inc.</t>
  </si>
  <si>
    <t>Orconet.com, Inc.</t>
  </si>
  <si>
    <t>Arochem Corporation</t>
  </si>
  <si>
    <t>Arcadia Energy Corporation</t>
  </si>
  <si>
    <t>Bristol Resources 1994 Acquisition Limited Partnership</t>
  </si>
  <si>
    <t>Cajun Electric Power Cooperative, Inc.</t>
  </si>
  <si>
    <t>CSI Hydrostatic Testers, Inc.</t>
  </si>
  <si>
    <t>Daniell Battery</t>
  </si>
  <si>
    <t>Dickson GMP International, Inc.</t>
  </si>
  <si>
    <t>Dominion Metals &amp; Refining Works</t>
  </si>
  <si>
    <t>Envirosystems, Inc.</t>
  </si>
  <si>
    <t>Forcenergy, Inc. &amp; Force Resources, Inc.</t>
  </si>
  <si>
    <t>Hargett Mooring and Marine, Inc.</t>
  </si>
  <si>
    <t>Kori Corporation</t>
  </si>
  <si>
    <t>McCook Metals LLC</t>
  </si>
  <si>
    <t>Midcon Offshore, Inc.</t>
  </si>
  <si>
    <t>New Cap Reinsurance Corp. Ltd.</t>
  </si>
  <si>
    <t>North American Energy Conservation, Inc.</t>
  </si>
  <si>
    <t>Olympic Natural Gas</t>
  </si>
  <si>
    <t>Pittsburgh-Canfield Corp.</t>
  </si>
  <si>
    <t>Scottsboro Aluminum</t>
  </si>
  <si>
    <t>Southern Mineral Corporation</t>
  </si>
  <si>
    <t>Stone &amp; Webster, Inc.</t>
  </si>
  <si>
    <t>Sunniland Pipe Line, Inc.</t>
  </si>
  <si>
    <t>The Daniels Corp.</t>
  </si>
  <si>
    <t>The Imperial Home Décor Group, Inc.</t>
  </si>
  <si>
    <t>The Power Company of America, L.P.</t>
  </si>
  <si>
    <t>Transmar, LLC</t>
  </si>
  <si>
    <t>Ventura Resources, Inc.</t>
  </si>
  <si>
    <t>Woodson Construction</t>
  </si>
  <si>
    <t>LA00-26964-V2 Cent. Dist.-CF.</t>
  </si>
  <si>
    <t>Richard Josephson</t>
  </si>
  <si>
    <t>Jeanette Cotting</t>
  </si>
  <si>
    <t>00-1982 (Gms) Dist.-DE</t>
  </si>
  <si>
    <t>Kurt Gwynne\Richard Josephson</t>
  </si>
  <si>
    <t>Lisa Mellencamp\Carol St. Clair</t>
  </si>
  <si>
    <t>01-35623-BJH-11 No. Dist.-TX Dallas Div</t>
  </si>
  <si>
    <t>None</t>
  </si>
  <si>
    <t>01-20494 SBB Dist.-CO.</t>
  </si>
  <si>
    <t>SA 00-15461-JB Cent Dist.-Cf.</t>
  </si>
  <si>
    <t>01-12264-SSM East. Dist.-Va Alexandria Div.</t>
  </si>
  <si>
    <t>01-45666-293 East. Dist.-Mo.</t>
  </si>
  <si>
    <t>EWS</t>
  </si>
  <si>
    <t>Out-of-court liquidation.</t>
  </si>
  <si>
    <t>Bankruptcy Court</t>
  </si>
  <si>
    <t>00-22274</t>
  </si>
  <si>
    <t>W. VA.</t>
  </si>
  <si>
    <t>00-21156-C-11</t>
  </si>
  <si>
    <t>S.D.-TX</t>
  </si>
  <si>
    <t>00-35702-H4-7</t>
  </si>
  <si>
    <t>0035705-H4-7</t>
  </si>
  <si>
    <t>Negotiating settlement of remaining $101,955 claim.</t>
  </si>
  <si>
    <t>E.D.-LA</t>
  </si>
  <si>
    <t>Awaiting distribution.</t>
  </si>
  <si>
    <t>0035700-H4-7</t>
  </si>
  <si>
    <t>N.D.-CA</t>
  </si>
  <si>
    <t>01-27326</t>
  </si>
  <si>
    <t>Enron is presently selling aluminum to the DIP on a prepayment basis with the expectation that the DIP will achieve “critical vendor” status for Enron and get permission to use cash collateral to pay the pre-petition debt.</t>
  </si>
  <si>
    <t>96-25269-C-11</t>
  </si>
  <si>
    <t>Awaiting Distribution.</t>
  </si>
  <si>
    <t>S.D.-NY</t>
  </si>
  <si>
    <t>97-45906-H4-7</t>
  </si>
  <si>
    <t>B26856-7</t>
  </si>
  <si>
    <t>Mayer, Brown &amp; Platt</t>
  </si>
  <si>
    <t>99-60359-V2-11</t>
  </si>
  <si>
    <t>Dist.-DE</t>
  </si>
  <si>
    <t>S.D.-FL</t>
  </si>
  <si>
    <t>99-33776-H1-7</t>
  </si>
  <si>
    <t>Proof of Claim filed 12/99.</t>
  </si>
  <si>
    <t>98-51570</t>
  </si>
  <si>
    <t>Dist.-CN</t>
  </si>
  <si>
    <t>00-35704-H4-7</t>
  </si>
  <si>
    <t>00-35706-H4-7</t>
  </si>
  <si>
    <t>00-35708-H4-7</t>
  </si>
  <si>
    <t>S.D.-TX Houston Div.</t>
  </si>
  <si>
    <t>N.D.-IL Eastern Div.</t>
  </si>
  <si>
    <t>99-11391A, 99-11392A</t>
  </si>
  <si>
    <t>99-B-42745
99-B-42752</t>
  </si>
  <si>
    <t>Melanie Gray Weil, Gotshal &amp; Manges 700 Louisiana Houston, TX  77002 (713) 546-5000</t>
  </si>
  <si>
    <t>Bankruptcy Court M.D.-LA</t>
  </si>
  <si>
    <t xml:space="preserve"> </t>
  </si>
  <si>
    <t>Garcia-Munte Petreolos</t>
  </si>
  <si>
    <t>Europe</t>
  </si>
  <si>
    <t>Robert Quick</t>
  </si>
  <si>
    <t>City Reach</t>
  </si>
  <si>
    <t>Renco Metals</t>
  </si>
  <si>
    <t>Scottsboro Aluminum LLC</t>
  </si>
  <si>
    <t>Interpleader adversary proceeding
- Resolved</t>
  </si>
  <si>
    <t>Bonnie White
Lisa Mellencamp</t>
  </si>
  <si>
    <t>Filed POC Debtor being liquidated</t>
  </si>
  <si>
    <t>John Schwarttenberg</t>
  </si>
  <si>
    <t>Ch. 7 Co is being liquidated
Filed POC</t>
  </si>
  <si>
    <t>Transcoastal Marine Services, Inc.</t>
  </si>
  <si>
    <t>Doehler-Jarvis, Inc.</t>
  </si>
  <si>
    <t>97-953 &amp; 
97-962</t>
  </si>
  <si>
    <t>Court District of Delaware</t>
  </si>
  <si>
    <t>(EES Matter)</t>
  </si>
  <si>
    <t>Closed</t>
  </si>
  <si>
    <t>00-35707-H4-7</t>
  </si>
  <si>
    <t>Qualitech Steel Corp.</t>
  </si>
  <si>
    <t>SD of Indiana, Indianapolis Div.</t>
  </si>
  <si>
    <t>GPG</t>
  </si>
  <si>
    <t>01-13721 (ALG)
L011792</t>
  </si>
  <si>
    <t>So Dist-NY
Vancouver</t>
  </si>
  <si>
    <t>Paul Puchot
Lisa Mellencamp</t>
  </si>
  <si>
    <t>Wilbur Foster</t>
  </si>
  <si>
    <t>Not set</t>
  </si>
  <si>
    <t>Dist DE</t>
  </si>
  <si>
    <t>Interpleader action.  Favorable settlements pending</t>
  </si>
  <si>
    <t>Dallas Div</t>
  </si>
  <si>
    <t>Continue to pay colo provided to Enron.  Woulfe determining local loop service issues.</t>
  </si>
  <si>
    <t>Dist. - CO</t>
  </si>
  <si>
    <t>Reorganization pending; sliver of equity likely.</t>
  </si>
  <si>
    <t>Filed</t>
  </si>
  <si>
    <t>Administrators control company; waiting for check from administrator  Estimated recovery of $15k.  Contract expired.
Claim filed in Australia.  Prepayment received for post-petition services.</t>
  </si>
  <si>
    <t>T. Rohauer
L. Mellencamp</t>
  </si>
  <si>
    <t>East. Dist.-Va Alexandria Div.</t>
  </si>
  <si>
    <t>Noticed as no asset case; no bar date</t>
  </si>
  <si>
    <t xml:space="preserve"> East. Dist.-Mo.</t>
  </si>
  <si>
    <t>Case being converted to Ch 7:  Need to file Proof of claim</t>
  </si>
  <si>
    <t>Lisa Mellencamp
Carol St. Clair</t>
  </si>
  <si>
    <t>01-1430</t>
  </si>
  <si>
    <t>Dist - Delaware</t>
  </si>
  <si>
    <t xml:space="preserve">Kurt Gwynne </t>
  </si>
  <si>
    <t>Contract expired</t>
  </si>
  <si>
    <t>Prepayment prior to Bankruptcy</t>
  </si>
  <si>
    <t>Security of $175k for delivered unpaid risk held.</t>
  </si>
  <si>
    <t>Europe-EES</t>
  </si>
  <si>
    <t>Gas contract is prepaid.  Liquidation</t>
  </si>
  <si>
    <t>Termination Rights</t>
  </si>
  <si>
    <t>Contract Terminated</t>
  </si>
  <si>
    <t>Proof of Claim Deadline</t>
  </si>
  <si>
    <r>
      <t xml:space="preserve"> </t>
    </r>
    <r>
      <rPr>
        <sz val="10"/>
        <rFont val="Tahoma"/>
        <family val="2"/>
      </rPr>
      <t>Going concern opinion in the 7/1/01 10Q.</t>
    </r>
  </si>
  <si>
    <t>No return expected.
Potential litigation against ENE &amp; ENE aptd director of Costilla.
Plan confirmed.</t>
  </si>
  <si>
    <t>Houston Div</t>
  </si>
  <si>
    <t>Richard Sanders
Elizabeth Saeger</t>
  </si>
  <si>
    <t>Andrews &amp; Kurth</t>
  </si>
  <si>
    <t>Komag, Incorporated</t>
  </si>
  <si>
    <t>01-54143</t>
  </si>
  <si>
    <t>San Jose, CA</t>
  </si>
  <si>
    <t>Diamond Brands Operating Corp, Diamond Brands Incorporated, Forster Inc, and Diamond Brands Kansas Inc.</t>
  </si>
  <si>
    <t>?</t>
  </si>
  <si>
    <t>Chris Thena, Inc.</t>
  </si>
  <si>
    <t>US Bank Ct, Southern Dist. Of New York</t>
  </si>
  <si>
    <t>First meeeting of creditors is scheduled for 10/17/01</t>
  </si>
  <si>
    <t>Rita Bahner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</si>
</sst>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mm/dd/yy"/>
  </numFmts>
  <fonts count="19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i/>
      <sz val="10"/>
      <color indexed="9"/>
      <name val="Arial"/>
      <family val="2"/>
    </font>
    <font>
      <b/>
      <i/>
      <sz val="14"/>
      <color indexed="9"/>
      <name val="Arial"/>
      <family val="2"/>
    </font>
    <font>
      <b/>
      <i/>
      <sz val="10"/>
      <color indexed="8"/>
      <name val="Arial"/>
      <family val="2"/>
    </font>
    <font>
      <b/>
      <i/>
      <sz val="8"/>
      <color indexed="9"/>
      <name val="Arial"/>
      <family val="2"/>
    </font>
    <font>
      <sz val="10"/>
      <color indexed="10"/>
      <name val="Arial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  <font>
      <sz val="10"/>
      <color indexed="10"/>
      <name val="Tahoma"/>
      <family val="2"/>
    </font>
    <font>
      <b/>
      <i/>
      <sz val="10"/>
      <color indexed="8"/>
      <name val="Tahoma"/>
      <family val="2"/>
    </font>
    <font>
      <sz val="9"/>
      <name val="Times New Roman"/>
      <family val="1"/>
    </font>
    <font>
      <sz val="10"/>
      <name val="Times New Roman"/>
      <family val="1"/>
    </font>
    <font>
      <sz val="9"/>
      <name val="Tahoma"/>
      <family val="2"/>
    </font>
    <font>
      <b/>
      <sz val="9"/>
      <color indexed="9"/>
      <name val="Tahoma"/>
      <family val="2"/>
    </font>
    <font>
      <b/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38"/>
        <bgColor indexed="64"/>
      </patternFill>
    </fill>
    <fill>
      <patternFill patternType="solid">
        <fgColor indexed="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9">
    <xf numFmtId="0" fontId="0" fillId="0" borderId="0" xfId="0"/>
    <xf numFmtId="0" fontId="2" fillId="0" borderId="0" xfId="0" applyFont="1"/>
    <xf numFmtId="42" fontId="2" fillId="0" borderId="0" xfId="0" applyNumberFormat="1" applyFont="1"/>
    <xf numFmtId="14" fontId="2" fillId="0" borderId="0" xfId="0" applyNumberFormat="1" applyFont="1"/>
    <xf numFmtId="0" fontId="2" fillId="0" borderId="1" xfId="0" applyFont="1" applyBorder="1"/>
    <xf numFmtId="0" fontId="2" fillId="0" borderId="0" xfId="0" applyFont="1" applyBorder="1"/>
    <xf numFmtId="42" fontId="2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14" fontId="2" fillId="0" borderId="2" xfId="0" applyNumberFormat="1" applyFont="1" applyBorder="1"/>
    <xf numFmtId="0" fontId="2" fillId="0" borderId="1" xfId="0" applyFont="1" applyBorder="1" applyAlignment="1">
      <alignment horizontal="left"/>
    </xf>
    <xf numFmtId="42" fontId="2" fillId="0" borderId="0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4" fillId="2" borderId="3" xfId="0" applyFont="1" applyFill="1" applyBorder="1" applyAlignment="1">
      <alignment horizontal="center" wrapText="1"/>
    </xf>
    <xf numFmtId="42" fontId="4" fillId="2" borderId="4" xfId="0" applyNumberFormat="1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6" fillId="0" borderId="1" xfId="0" applyFont="1" applyFill="1" applyBorder="1"/>
    <xf numFmtId="166" fontId="4" fillId="2" borderId="4" xfId="1" applyNumberFormat="1" applyFont="1" applyFill="1" applyBorder="1" applyAlignment="1">
      <alignment horizontal="center" wrapText="1"/>
    </xf>
    <xf numFmtId="166" fontId="2" fillId="0" borderId="0" xfId="1" applyNumberFormat="1" applyFont="1" applyBorder="1"/>
    <xf numFmtId="166" fontId="2" fillId="0" borderId="0" xfId="1" applyNumberFormat="1" applyFont="1" applyBorder="1" applyAlignment="1">
      <alignment horizontal="left"/>
    </xf>
    <xf numFmtId="166" fontId="2" fillId="0" borderId="0" xfId="1" applyNumberFormat="1" applyFont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left" wrapText="1"/>
    </xf>
    <xf numFmtId="167" fontId="4" fillId="2" borderId="4" xfId="1" applyNumberFormat="1" applyFont="1" applyFill="1" applyBorder="1" applyAlignment="1">
      <alignment horizontal="center" wrapText="1"/>
    </xf>
    <xf numFmtId="167" fontId="2" fillId="0" borderId="0" xfId="1" applyNumberFormat="1" applyFont="1" applyBorder="1" applyAlignment="1"/>
    <xf numFmtId="167" fontId="2" fillId="0" borderId="0" xfId="1" applyNumberFormat="1" applyFont="1" applyAlignment="1"/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5" fillId="3" borderId="1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167" fontId="5" fillId="3" borderId="0" xfId="0" applyNumberFormat="1" applyFont="1" applyFill="1" applyBorder="1" applyAlignment="1"/>
    <xf numFmtId="0" fontId="5" fillId="3" borderId="2" xfId="0" applyFont="1" applyFill="1" applyBorder="1" applyAlignment="1">
      <alignment horizontal="center"/>
    </xf>
    <xf numFmtId="166" fontId="2" fillId="0" borderId="0" xfId="1" applyNumberFormat="1" applyFont="1" applyBorder="1" applyAlignment="1">
      <alignment horizontal="right"/>
    </xf>
    <xf numFmtId="14" fontId="2" fillId="0" borderId="0" xfId="0" applyNumberFormat="1" applyFont="1" applyBorder="1"/>
    <xf numFmtId="0" fontId="8" fillId="0" borderId="0" xfId="0" applyFont="1" applyBorder="1" applyAlignment="1">
      <alignment wrapText="1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166" fontId="2" fillId="0" borderId="0" xfId="1" applyNumberFormat="1" applyFont="1" applyFill="1" applyBorder="1"/>
    <xf numFmtId="42" fontId="2" fillId="0" borderId="0" xfId="0" applyNumberFormat="1" applyFont="1" applyFill="1" applyBorder="1"/>
    <xf numFmtId="166" fontId="2" fillId="0" borderId="0" xfId="1" applyNumberFormat="1" applyFont="1" applyFill="1" applyBorder="1" applyAlignment="1">
      <alignment horizontal="right"/>
    </xf>
    <xf numFmtId="167" fontId="2" fillId="0" borderId="0" xfId="1" applyNumberFormat="1" applyFont="1" applyFill="1" applyBorder="1" applyAlignment="1"/>
    <xf numFmtId="0" fontId="2" fillId="0" borderId="0" xfId="0" applyFont="1" applyFill="1" applyBorder="1" applyAlignment="1">
      <alignment horizontal="center"/>
    </xf>
    <xf numFmtId="14" fontId="2" fillId="0" borderId="2" xfId="0" applyNumberFormat="1" applyFont="1" applyFill="1" applyBorder="1"/>
    <xf numFmtId="0" fontId="2" fillId="0" borderId="0" xfId="0" applyFont="1" applyFill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166" fontId="2" fillId="0" borderId="0" xfId="1" applyNumberFormat="1" applyFont="1" applyFill="1" applyBorder="1" applyAlignment="1">
      <alignment horizontal="left"/>
    </xf>
    <xf numFmtId="42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8" fillId="0" borderId="0" xfId="0" applyFont="1" applyFill="1" applyBorder="1"/>
    <xf numFmtId="166" fontId="8" fillId="0" borderId="0" xfId="1" applyNumberFormat="1" applyFont="1" applyBorder="1"/>
    <xf numFmtId="42" fontId="8" fillId="0" borderId="0" xfId="0" applyNumberFormat="1" applyFont="1" applyBorder="1"/>
    <xf numFmtId="166" fontId="8" fillId="0" borderId="0" xfId="1" applyNumberFormat="1" applyFont="1" applyBorder="1" applyAlignment="1">
      <alignment horizontal="right"/>
    </xf>
    <xf numFmtId="167" fontId="8" fillId="0" borderId="0" xfId="1" applyNumberFormat="1" applyFont="1" applyBorder="1" applyAlignment="1"/>
    <xf numFmtId="0" fontId="9" fillId="0" borderId="0" xfId="0" applyFont="1"/>
    <xf numFmtId="0" fontId="10" fillId="2" borderId="3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 wrapText="1"/>
    </xf>
    <xf numFmtId="166" fontId="10" fillId="2" borderId="4" xfId="1" applyNumberFormat="1" applyFont="1" applyFill="1" applyBorder="1" applyAlignment="1">
      <alignment horizontal="center" wrapText="1"/>
    </xf>
    <xf numFmtId="42" fontId="10" fillId="2" borderId="4" xfId="0" applyNumberFormat="1" applyFont="1" applyFill="1" applyBorder="1" applyAlignment="1">
      <alignment horizontal="center" wrapText="1"/>
    </xf>
    <xf numFmtId="167" fontId="10" fillId="2" borderId="4" xfId="1" applyNumberFormat="1" applyFont="1" applyFill="1" applyBorder="1" applyAlignment="1">
      <alignment horizontal="center" wrapText="1"/>
    </xf>
    <xf numFmtId="0" fontId="10" fillId="2" borderId="5" xfId="0" applyFont="1" applyFill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9" fillId="0" borderId="1" xfId="0" applyFont="1" applyFill="1" applyBorder="1"/>
    <xf numFmtId="0" fontId="9" fillId="0" borderId="0" xfId="0" applyFont="1" applyFill="1" applyBorder="1"/>
    <xf numFmtId="14" fontId="9" fillId="0" borderId="0" xfId="0" applyNumberFormat="1" applyFont="1" applyFill="1" applyBorder="1" applyAlignment="1">
      <alignment horizontal="right"/>
    </xf>
    <xf numFmtId="166" fontId="9" fillId="0" borderId="0" xfId="1" applyNumberFormat="1" applyFont="1" applyFill="1" applyBorder="1"/>
    <xf numFmtId="42" fontId="9" fillId="0" borderId="0" xfId="0" applyNumberFormat="1" applyFont="1" applyFill="1" applyBorder="1"/>
    <xf numFmtId="166" fontId="9" fillId="0" borderId="0" xfId="1" applyNumberFormat="1" applyFont="1" applyFill="1" applyBorder="1" applyAlignment="1">
      <alignment horizontal="right"/>
    </xf>
    <xf numFmtId="167" fontId="9" fillId="0" borderId="0" xfId="1" applyNumberFormat="1" applyFont="1" applyFill="1" applyBorder="1" applyAlignment="1"/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center"/>
    </xf>
    <xf numFmtId="14" fontId="9" fillId="0" borderId="2" xfId="0" applyNumberFormat="1" applyFont="1" applyFill="1" applyBorder="1"/>
    <xf numFmtId="0" fontId="9" fillId="0" borderId="1" xfId="0" applyFont="1" applyBorder="1"/>
    <xf numFmtId="0" fontId="9" fillId="0" borderId="0" xfId="0" applyFont="1" applyBorder="1" applyAlignment="1">
      <alignment horizontal="right"/>
    </xf>
    <xf numFmtId="166" fontId="9" fillId="0" borderId="0" xfId="1" applyNumberFormat="1" applyFont="1" applyBorder="1"/>
    <xf numFmtId="42" fontId="9" fillId="0" borderId="0" xfId="0" applyNumberFormat="1" applyFont="1" applyBorder="1"/>
    <xf numFmtId="166" fontId="9" fillId="0" borderId="0" xfId="1" applyNumberFormat="1" applyFont="1" applyBorder="1" applyAlignment="1">
      <alignment horizontal="right"/>
    </xf>
    <xf numFmtId="167" fontId="9" fillId="0" borderId="0" xfId="1" applyNumberFormat="1" applyFont="1" applyBorder="1" applyAlignment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14" fontId="9" fillId="0" borderId="2" xfId="0" applyNumberFormat="1" applyFont="1" applyBorder="1"/>
    <xf numFmtId="14" fontId="9" fillId="0" borderId="0" xfId="0" applyNumberFormat="1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/>
    <xf numFmtId="0" fontId="12" fillId="0" borderId="0" xfId="0" applyFont="1" applyBorder="1" applyAlignment="1">
      <alignment horizontal="center"/>
    </xf>
    <xf numFmtId="0" fontId="12" fillId="0" borderId="0" xfId="0" applyFont="1" applyFill="1" applyBorder="1"/>
    <xf numFmtId="0" fontId="9" fillId="0" borderId="1" xfId="0" applyFont="1" applyFill="1" applyBorder="1" applyAlignment="1">
      <alignment wrapText="1"/>
    </xf>
    <xf numFmtId="14" fontId="9" fillId="0" borderId="0" xfId="0" applyNumberFormat="1" applyFont="1" applyFill="1" applyBorder="1" applyAlignment="1">
      <alignment wrapText="1"/>
    </xf>
    <xf numFmtId="166" fontId="9" fillId="0" borderId="0" xfId="1" applyNumberFormat="1" applyFont="1" applyFill="1" applyBorder="1" applyAlignment="1">
      <alignment wrapText="1"/>
    </xf>
    <xf numFmtId="42" fontId="9" fillId="0" borderId="0" xfId="0" applyNumberFormat="1" applyFont="1" applyFill="1" applyBorder="1" applyAlignment="1">
      <alignment wrapText="1"/>
    </xf>
    <xf numFmtId="167" fontId="9" fillId="0" borderId="0" xfId="1" applyNumberFormat="1" applyFont="1" applyFill="1" applyBorder="1" applyAlignment="1">
      <alignment wrapText="1"/>
    </xf>
    <xf numFmtId="14" fontId="9" fillId="0" borderId="2" xfId="0" applyNumberFormat="1" applyFont="1" applyFill="1" applyBorder="1" applyAlignment="1">
      <alignment wrapText="1"/>
    </xf>
    <xf numFmtId="0" fontId="9" fillId="0" borderId="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166" fontId="9" fillId="0" borderId="0" xfId="1" applyNumberFormat="1" applyFont="1" applyBorder="1" applyAlignment="1">
      <alignment horizontal="left"/>
    </xf>
    <xf numFmtId="42" fontId="9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 wrapText="1"/>
    </xf>
    <xf numFmtId="0" fontId="9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4" fillId="0" borderId="0" xfId="0" applyFont="1" applyFill="1" applyBorder="1" applyAlignment="1">
      <alignment vertical="top" wrapText="1"/>
    </xf>
    <xf numFmtId="0" fontId="15" fillId="0" borderId="0" xfId="0" applyFont="1" applyFill="1" applyBorder="1" applyAlignment="1">
      <alignment vertical="top" wrapText="1"/>
    </xf>
    <xf numFmtId="0" fontId="0" fillId="0" borderId="0" xfId="0" applyFill="1" applyBorder="1"/>
    <xf numFmtId="8" fontId="14" fillId="0" borderId="0" xfId="0" applyNumberFormat="1" applyFont="1" applyFill="1" applyBorder="1" applyAlignment="1">
      <alignment vertical="top" wrapText="1"/>
    </xf>
    <xf numFmtId="0" fontId="0" fillId="0" borderId="0" xfId="0" applyFill="1" applyBorder="1" applyAlignment="1">
      <alignment wrapText="1"/>
    </xf>
    <xf numFmtId="0" fontId="9" fillId="0" borderId="0" xfId="0" applyFont="1" applyBorder="1" applyAlignment="1">
      <alignment horizontal="right" wrapText="1"/>
    </xf>
    <xf numFmtId="0" fontId="9" fillId="0" borderId="1" xfId="0" applyFont="1" applyBorder="1" applyAlignment="1">
      <alignment wrapText="1"/>
    </xf>
    <xf numFmtId="166" fontId="9" fillId="0" borderId="0" xfId="1" applyNumberFormat="1" applyFont="1" applyBorder="1" applyAlignment="1">
      <alignment wrapText="1"/>
    </xf>
    <xf numFmtId="42" fontId="9" fillId="0" borderId="0" xfId="0" applyNumberFormat="1" applyFont="1" applyBorder="1" applyAlignment="1">
      <alignment wrapText="1"/>
    </xf>
    <xf numFmtId="166" fontId="9" fillId="0" borderId="0" xfId="1" applyNumberFormat="1" applyFont="1" applyBorder="1" applyAlignment="1">
      <alignment horizontal="right" wrapText="1"/>
    </xf>
    <xf numFmtId="167" fontId="9" fillId="0" borderId="0" xfId="1" applyNumberFormat="1" applyFont="1" applyBorder="1" applyAlignment="1">
      <alignment wrapText="1"/>
    </xf>
    <xf numFmtId="0" fontId="9" fillId="0" borderId="0" xfId="0" applyFont="1" applyBorder="1" applyAlignment="1">
      <alignment horizontal="center" wrapText="1"/>
    </xf>
    <xf numFmtId="14" fontId="9" fillId="0" borderId="2" xfId="0" applyNumberFormat="1" applyFont="1" applyBorder="1" applyAlignment="1">
      <alignment wrapText="1"/>
    </xf>
    <xf numFmtId="0" fontId="9" fillId="0" borderId="0" xfId="0" quotePrefix="1" applyFont="1" applyBorder="1" applyAlignment="1">
      <alignment wrapText="1"/>
    </xf>
    <xf numFmtId="0" fontId="9" fillId="0" borderId="3" xfId="0" applyFont="1" applyBorder="1"/>
    <xf numFmtId="0" fontId="9" fillId="0" borderId="4" xfId="0" applyFont="1" applyBorder="1"/>
    <xf numFmtId="0" fontId="9" fillId="0" borderId="4" xfId="0" applyFont="1" applyBorder="1" applyAlignment="1">
      <alignment horizontal="right"/>
    </xf>
    <xf numFmtId="166" fontId="9" fillId="0" borderId="4" xfId="1" applyNumberFormat="1" applyFont="1" applyBorder="1"/>
    <xf numFmtId="42" fontId="9" fillId="0" borderId="4" xfId="0" applyNumberFormat="1" applyFont="1" applyBorder="1"/>
    <xf numFmtId="167" fontId="9" fillId="0" borderId="4" xfId="1" applyNumberFormat="1" applyFont="1" applyBorder="1" applyAlignment="1"/>
    <xf numFmtId="166" fontId="9" fillId="0" borderId="4" xfId="1" applyNumberFormat="1" applyFont="1" applyBorder="1" applyAlignment="1">
      <alignment horizontal="right"/>
    </xf>
    <xf numFmtId="0" fontId="9" fillId="0" borderId="4" xfId="0" applyFont="1" applyBorder="1" applyAlignment="1">
      <alignment wrapText="1"/>
    </xf>
    <xf numFmtId="0" fontId="9" fillId="0" borderId="4" xfId="0" applyFont="1" applyBorder="1" applyAlignment="1">
      <alignment horizontal="center"/>
    </xf>
    <xf numFmtId="14" fontId="9" fillId="0" borderId="5" xfId="0" applyNumberFormat="1" applyFont="1" applyBorder="1"/>
    <xf numFmtId="0" fontId="16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8" fontId="16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wrapText="1"/>
    </xf>
    <xf numFmtId="0" fontId="9" fillId="0" borderId="6" xfId="0" applyFont="1" applyFill="1" applyBorder="1" applyAlignment="1">
      <alignment vertical="top" wrapText="1"/>
    </xf>
    <xf numFmtId="14" fontId="9" fillId="0" borderId="6" xfId="0" applyNumberFormat="1" applyFont="1" applyFill="1" applyBorder="1" applyAlignment="1">
      <alignment vertical="top" wrapText="1"/>
    </xf>
    <xf numFmtId="166" fontId="9" fillId="0" borderId="6" xfId="1" applyNumberFormat="1" applyFont="1" applyFill="1" applyBorder="1" applyAlignment="1">
      <alignment vertical="top" wrapText="1"/>
    </xf>
    <xf numFmtId="42" fontId="9" fillId="0" borderId="6" xfId="0" applyNumberFormat="1" applyFont="1" applyFill="1" applyBorder="1" applyAlignment="1">
      <alignment vertical="top" wrapText="1"/>
    </xf>
    <xf numFmtId="167" fontId="9" fillId="0" borderId="6" xfId="1" applyNumberFormat="1" applyFont="1" applyFill="1" applyBorder="1" applyAlignment="1">
      <alignment vertical="top" wrapText="1"/>
    </xf>
    <xf numFmtId="14" fontId="9" fillId="0" borderId="7" xfId="0" applyNumberFormat="1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14" fontId="9" fillId="0" borderId="0" xfId="0" applyNumberFormat="1" applyFont="1" applyFill="1" applyBorder="1" applyAlignment="1">
      <alignment vertical="top" wrapText="1"/>
    </xf>
    <xf numFmtId="166" fontId="9" fillId="0" borderId="0" xfId="1" applyNumberFormat="1" applyFont="1" applyFill="1" applyBorder="1" applyAlignment="1">
      <alignment vertical="top" wrapText="1"/>
    </xf>
    <xf numFmtId="42" fontId="9" fillId="0" borderId="0" xfId="0" applyNumberFormat="1" applyFont="1" applyFill="1" applyBorder="1" applyAlignment="1">
      <alignment vertical="top" wrapText="1"/>
    </xf>
    <xf numFmtId="167" fontId="9" fillId="0" borderId="0" xfId="1" applyNumberFormat="1" applyFont="1" applyFill="1" applyBorder="1" applyAlignment="1">
      <alignment vertical="top" wrapText="1"/>
    </xf>
    <xf numFmtId="14" fontId="9" fillId="0" borderId="2" xfId="0" applyNumberFormat="1" applyFont="1" applyFill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14" fontId="9" fillId="0" borderId="0" xfId="0" applyNumberFormat="1" applyFont="1" applyBorder="1" applyAlignment="1">
      <alignment horizontal="right" vertical="top" wrapText="1"/>
    </xf>
    <xf numFmtId="166" fontId="9" fillId="0" borderId="0" xfId="1" applyNumberFormat="1" applyFont="1" applyBorder="1" applyAlignment="1">
      <alignment vertical="top" wrapText="1"/>
    </xf>
    <xf numFmtId="42" fontId="9" fillId="0" borderId="0" xfId="0" applyNumberFormat="1" applyFont="1" applyBorder="1" applyAlignment="1">
      <alignment vertical="top" wrapText="1"/>
    </xf>
    <xf numFmtId="166" fontId="9" fillId="0" borderId="0" xfId="1" applyNumberFormat="1" applyFont="1" applyBorder="1" applyAlignment="1">
      <alignment horizontal="right" vertical="top" wrapText="1"/>
    </xf>
    <xf numFmtId="167" fontId="9" fillId="0" borderId="0" xfId="1" applyNumberFormat="1" applyFont="1" applyBorder="1" applyAlignment="1">
      <alignment vertical="top" wrapText="1"/>
    </xf>
    <xf numFmtId="0" fontId="9" fillId="0" borderId="0" xfId="0" applyFont="1" applyBorder="1" applyAlignment="1">
      <alignment horizontal="center" vertical="top" wrapText="1"/>
    </xf>
    <xf numFmtId="14" fontId="9" fillId="0" borderId="2" xfId="0" applyNumberFormat="1" applyFont="1" applyBorder="1" applyAlignment="1">
      <alignment vertical="top" wrapText="1"/>
    </xf>
    <xf numFmtId="14" fontId="9" fillId="0" borderId="0" xfId="0" applyNumberFormat="1" applyFont="1" applyFill="1" applyBorder="1" applyAlignment="1">
      <alignment horizontal="right" vertical="top" wrapText="1"/>
    </xf>
    <xf numFmtId="166" fontId="9" fillId="0" borderId="0" xfId="1" applyNumberFormat="1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center" vertical="top" wrapText="1"/>
    </xf>
    <xf numFmtId="167" fontId="9" fillId="0" borderId="0" xfId="1" applyNumberFormat="1" applyFont="1" applyFill="1" applyBorder="1" applyAlignment="1">
      <alignment horizontal="right" vertical="top" wrapText="1"/>
    </xf>
    <xf numFmtId="0" fontId="9" fillId="0" borderId="0" xfId="0" applyFont="1" applyBorder="1" applyAlignment="1">
      <alignment horizontal="right" vertical="top" wrapText="1"/>
    </xf>
    <xf numFmtId="0" fontId="9" fillId="0" borderId="0" xfId="0" applyFont="1" applyBorder="1" applyAlignment="1">
      <alignment horizontal="left" vertical="top" wrapText="1"/>
    </xf>
    <xf numFmtId="166" fontId="9" fillId="0" borderId="0" xfId="1" applyNumberFormat="1" applyFont="1" applyBorder="1" applyAlignment="1">
      <alignment horizontal="left" vertical="top" wrapText="1"/>
    </xf>
    <xf numFmtId="42" fontId="9" fillId="0" borderId="0" xfId="0" applyNumberFormat="1" applyFont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9" fillId="0" borderId="0" xfId="0" applyFont="1" applyFill="1" applyBorder="1" applyAlignment="1">
      <alignment horizontal="left" vertical="top" wrapText="1"/>
    </xf>
    <xf numFmtId="166" fontId="9" fillId="0" borderId="0" xfId="1" applyNumberFormat="1" applyFont="1" applyFill="1" applyBorder="1" applyAlignment="1">
      <alignment horizontal="left" vertical="top" wrapText="1"/>
    </xf>
    <xf numFmtId="42" fontId="9" fillId="0" borderId="0" xfId="0" applyNumberFormat="1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right" vertical="top" wrapText="1"/>
    </xf>
    <xf numFmtId="166" fontId="12" fillId="0" borderId="0" xfId="1" applyNumberFormat="1" applyFont="1" applyBorder="1" applyAlignment="1">
      <alignment vertical="top" wrapText="1"/>
    </xf>
    <xf numFmtId="166" fontId="12" fillId="0" borderId="0" xfId="1" applyNumberFormat="1" applyFont="1" applyBorder="1" applyAlignment="1">
      <alignment horizontal="right" vertical="top" wrapText="1"/>
    </xf>
    <xf numFmtId="167" fontId="12" fillId="0" borderId="0" xfId="1" applyNumberFormat="1" applyFont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9" fillId="0" borderId="0" xfId="0" applyFont="1" applyBorder="1" applyAlignment="1">
      <alignment vertical="top"/>
    </xf>
    <xf numFmtId="0" fontId="9" fillId="0" borderId="0" xfId="0" applyFont="1" applyBorder="1" applyAlignment="1">
      <alignment horizontal="right" vertical="top"/>
    </xf>
    <xf numFmtId="166" fontId="9" fillId="0" borderId="0" xfId="1" applyNumberFormat="1" applyFont="1" applyBorder="1" applyAlignment="1">
      <alignment vertical="top"/>
    </xf>
    <xf numFmtId="42" fontId="9" fillId="0" borderId="0" xfId="0" applyNumberFormat="1" applyFont="1" applyBorder="1" applyAlignment="1">
      <alignment vertical="top"/>
    </xf>
    <xf numFmtId="167" fontId="9" fillId="0" borderId="0" xfId="1" applyNumberFormat="1" applyFont="1" applyBorder="1" applyAlignment="1">
      <alignment vertical="top"/>
    </xf>
    <xf numFmtId="166" fontId="9" fillId="0" borderId="0" xfId="1" applyNumberFormat="1" applyFont="1" applyBorder="1" applyAlignment="1">
      <alignment horizontal="right" vertical="top"/>
    </xf>
    <xf numFmtId="0" fontId="9" fillId="0" borderId="0" xfId="0" applyFont="1" applyBorder="1" applyAlignment="1">
      <alignment horizontal="center" vertical="top"/>
    </xf>
    <xf numFmtId="14" fontId="9" fillId="0" borderId="2" xfId="0" applyNumberFormat="1" applyFont="1" applyBorder="1" applyAlignment="1">
      <alignment vertical="top"/>
    </xf>
    <xf numFmtId="0" fontId="0" fillId="0" borderId="0" xfId="0" applyFill="1" applyBorder="1" applyAlignment="1">
      <alignment vertical="top" wrapText="1"/>
    </xf>
    <xf numFmtId="17" fontId="9" fillId="0" borderId="0" xfId="0" applyNumberFormat="1" applyFont="1" applyBorder="1" applyAlignment="1">
      <alignment horizontal="right" vertical="top" wrapText="1"/>
    </xf>
    <xf numFmtId="0" fontId="12" fillId="0" borderId="0" xfId="0" applyFont="1" applyBorder="1" applyAlignment="1">
      <alignment horizontal="center" vertical="top" wrapText="1"/>
    </xf>
    <xf numFmtId="1" fontId="9" fillId="0" borderId="0" xfId="0" applyNumberFormat="1" applyFont="1" applyBorder="1" applyAlignment="1">
      <alignment horizontal="right" vertical="top" wrapText="1"/>
    </xf>
    <xf numFmtId="0" fontId="13" fillId="0" borderId="6" xfId="0" applyFont="1" applyFill="1" applyBorder="1" applyAlignment="1">
      <alignment vertical="top" wrapText="1"/>
    </xf>
    <xf numFmtId="166" fontId="13" fillId="0" borderId="6" xfId="1" applyNumberFormat="1" applyFont="1" applyFill="1" applyBorder="1" applyAlignment="1">
      <alignment vertical="top" wrapText="1"/>
    </xf>
    <xf numFmtId="42" fontId="13" fillId="0" borderId="6" xfId="0" applyNumberFormat="1" applyFont="1" applyFill="1" applyBorder="1" applyAlignment="1">
      <alignment vertical="top" wrapText="1"/>
    </xf>
    <xf numFmtId="167" fontId="13" fillId="0" borderId="6" xfId="1" applyNumberFormat="1" applyFont="1" applyFill="1" applyBorder="1" applyAlignment="1">
      <alignment vertical="top" wrapText="1"/>
    </xf>
    <xf numFmtId="0" fontId="13" fillId="0" borderId="6" xfId="0" applyFont="1" applyFill="1" applyBorder="1" applyAlignment="1">
      <alignment horizontal="center" vertical="top" wrapText="1"/>
    </xf>
    <xf numFmtId="14" fontId="13" fillId="0" borderId="7" xfId="0" applyNumberFormat="1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166" fontId="13" fillId="0" borderId="0" xfId="1" applyNumberFormat="1" applyFont="1" applyFill="1" applyBorder="1" applyAlignment="1">
      <alignment vertical="top" wrapText="1"/>
    </xf>
    <xf numFmtId="42" fontId="13" fillId="0" borderId="0" xfId="0" applyNumberFormat="1" applyFont="1" applyFill="1" applyBorder="1" applyAlignment="1">
      <alignment vertical="top" wrapText="1"/>
    </xf>
    <xf numFmtId="166" fontId="13" fillId="0" borderId="0" xfId="1" applyNumberFormat="1" applyFont="1" applyFill="1" applyBorder="1" applyAlignment="1">
      <alignment horizontal="right" vertical="top" wrapText="1"/>
    </xf>
    <xf numFmtId="167" fontId="13" fillId="0" borderId="0" xfId="1" applyNumberFormat="1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center" vertical="top" wrapText="1"/>
    </xf>
    <xf numFmtId="14" fontId="13" fillId="0" borderId="2" xfId="0" applyNumberFormat="1" applyFont="1" applyFill="1" applyBorder="1" applyAlignment="1">
      <alignment vertical="top" wrapText="1"/>
    </xf>
    <xf numFmtId="0" fontId="13" fillId="0" borderId="0" xfId="0" applyFont="1" applyFill="1" applyAlignment="1">
      <alignment vertical="top" wrapText="1"/>
    </xf>
    <xf numFmtId="0" fontId="13" fillId="0" borderId="4" xfId="0" applyFont="1" applyFill="1" applyBorder="1" applyAlignment="1">
      <alignment vertical="top" wrapText="1"/>
    </xf>
    <xf numFmtId="166" fontId="13" fillId="0" borderId="4" xfId="1" applyNumberFormat="1" applyFont="1" applyFill="1" applyBorder="1" applyAlignment="1">
      <alignment vertical="top" wrapText="1"/>
    </xf>
    <xf numFmtId="37" fontId="13" fillId="0" borderId="4" xfId="0" applyNumberFormat="1" applyFont="1" applyFill="1" applyBorder="1" applyAlignment="1">
      <alignment vertical="top" wrapText="1"/>
    </xf>
    <xf numFmtId="166" fontId="13" fillId="0" borderId="4" xfId="1" applyNumberFormat="1" applyFont="1" applyFill="1" applyBorder="1" applyAlignment="1">
      <alignment horizontal="right" vertical="top" wrapText="1"/>
    </xf>
    <xf numFmtId="167" fontId="13" fillId="0" borderId="4" xfId="1" applyNumberFormat="1" applyFont="1" applyFill="1" applyBorder="1" applyAlignment="1">
      <alignment vertical="top" wrapText="1"/>
    </xf>
    <xf numFmtId="0" fontId="13" fillId="0" borderId="4" xfId="0" applyFont="1" applyFill="1" applyBorder="1" applyAlignment="1">
      <alignment horizontal="center" vertical="top" wrapText="1"/>
    </xf>
    <xf numFmtId="14" fontId="13" fillId="0" borderId="5" xfId="0" applyNumberFormat="1" applyFont="1" applyFill="1" applyBorder="1" applyAlignment="1">
      <alignment vertical="top" wrapText="1"/>
    </xf>
    <xf numFmtId="166" fontId="9" fillId="0" borderId="0" xfId="1" applyNumberFormat="1" applyFont="1" applyAlignment="1">
      <alignment vertical="top" wrapText="1"/>
    </xf>
    <xf numFmtId="42" fontId="9" fillId="0" borderId="0" xfId="0" applyNumberFormat="1" applyFont="1" applyAlignment="1">
      <alignment vertical="top" wrapText="1"/>
    </xf>
    <xf numFmtId="167" fontId="9" fillId="0" borderId="0" xfId="1" applyNumberFormat="1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14" fillId="0" borderId="0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14" fontId="0" fillId="0" borderId="2" xfId="0" applyNumberFormat="1" applyFill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14" fontId="15" fillId="0" borderId="0" xfId="0" applyNumberFormat="1" applyFont="1" applyFill="1" applyBorder="1" applyAlignment="1">
      <alignment vertical="top" wrapText="1"/>
    </xf>
    <xf numFmtId="0" fontId="17" fillId="2" borderId="9" xfId="0" applyFont="1" applyFill="1" applyBorder="1" applyAlignment="1">
      <alignment horizontal="center" wrapText="1"/>
    </xf>
    <xf numFmtId="166" fontId="17" fillId="2" borderId="9" xfId="1" applyNumberFormat="1" applyFont="1" applyFill="1" applyBorder="1" applyAlignment="1">
      <alignment horizontal="center" wrapText="1"/>
    </xf>
    <xf numFmtId="42" fontId="17" fillId="2" borderId="9" xfId="0" applyNumberFormat="1" applyFont="1" applyFill="1" applyBorder="1" applyAlignment="1">
      <alignment horizontal="center" wrapText="1"/>
    </xf>
    <xf numFmtId="167" fontId="17" fillId="2" borderId="9" xfId="1" applyNumberFormat="1" applyFont="1" applyFill="1" applyBorder="1" applyAlignment="1">
      <alignment horizontal="center" wrapText="1"/>
    </xf>
    <xf numFmtId="0" fontId="17" fillId="2" borderId="10" xfId="0" applyFont="1" applyFill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0" xfId="0" applyFont="1" applyAlignment="1">
      <alignment horizontal="center" wrapText="1"/>
    </xf>
    <xf numFmtId="0" fontId="5" fillId="3" borderId="8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23" Type="http://schemas.openxmlformats.org/officeDocument/2006/relationships/revisionLog" Target="revisionLog23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1B7ABB0-9493-445F-A4BE-B835AB75798E}" diskRevisions="1" revisionId="1290" version="2">
  <header guid="{ED982E95-FFB9-45CC-BCC1-FACF9B18ECA7}" dateTime="2001-09-13T22:42:06" maxSheetId="5" userName="ssullo" r:id="rId22">
    <sheetIdMap count="4">
      <sheetId val="1"/>
      <sheetId val="2"/>
      <sheetId val="3"/>
      <sheetId val="4"/>
    </sheetIdMap>
  </header>
  <header guid="{71B7ABB0-9493-445F-A4BE-B835AB75798E}" dateTime="2023-09-14T00:47:30" maxSheetId="5" userName="Havlíček Jan" r:id="rId23">
    <sheetIdMap count="4">
      <sheetId val="1"/>
      <sheetId val="2"/>
      <sheetId val="3"/>
      <sheetId val="4"/>
    </sheetIdMap>
  </header>
</header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128BC2-CFB8-4B3B-AE69-3EC0197C47A3}" action="delete"/>
  <rcv guid="{10128BC2-CFB8-4B3B-AE69-3EC0197C47A3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A44A57AA_9A10_45D3_BCC9_2366DCB069CE_.wvu.PrintArea" hidden="1" oldHidden="1">
    <formula>Bankruptcies!$A$1:$AB$132</formula>
  </rdn>
  <rdn rId="0" localSheetId="1" customView="1" name="Z_A44A57AA_9A10_45D3_BCC9_2366DCB069CE_.wvu.PrintTitles" hidden="1" oldHidden="1">
    <formula>Bankruptcies!$1:$1</formula>
  </rdn>
  <rdn rId="0" localSheetId="1" customView="1" name="Z_A44A57AA_9A10_45D3_BCC9_2366DCB069CE_.wvu.Cols" hidden="1" oldHidden="1">
    <formula>Bankruptcies!$Y:$Y</formula>
  </rdn>
  <rdn rId="0" localSheetId="1" customView="1" name="Z_A44A57AA_9A10_45D3_BCC9_2366DCB069CE_.wvu.FilterData" hidden="1" oldHidden="1">
    <formula>Bankruptcies!$A$1:$AC$132</formula>
  </rdn>
  <rcv guid="{A44A57AA-9A10-45D3-BCC9-2366DCB069C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microsoft.com/office/2006/relationships/wsSortMap" Target="wsSortMap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4"/>
  <sheetViews>
    <sheetView tabSelected="1" zoomScale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9.109375" defaultRowHeight="60" customHeight="1" x14ac:dyDescent="0.25"/>
  <cols>
    <col min="1" max="1" width="4" style="141" bestFit="1" customWidth="1"/>
    <col min="2" max="2" width="13.88671875" style="141" customWidth="1"/>
    <col min="3" max="3" width="8.33203125" style="141" customWidth="1"/>
    <col min="4" max="4" width="7.109375" style="141" customWidth="1"/>
    <col min="5" max="5" width="10.5546875" style="141" bestFit="1" customWidth="1"/>
    <col min="6" max="8" width="8.33203125" style="141" customWidth="1"/>
    <col min="9" max="11" width="11.88671875" style="209" customWidth="1"/>
    <col min="12" max="14" width="11.88671875" style="210" customWidth="1"/>
    <col min="15" max="17" width="9.44140625" style="210" customWidth="1"/>
    <col min="18" max="18" width="9.44140625" style="209" customWidth="1"/>
    <col min="19" max="19" width="9.44140625" style="211" customWidth="1"/>
    <col min="20" max="20" width="12.44140625" style="209" customWidth="1"/>
    <col min="21" max="24" width="10.88671875" style="141" customWidth="1"/>
    <col min="25" max="25" width="7.5546875" style="212" hidden="1" customWidth="1"/>
    <col min="26" max="26" width="71.33203125" style="141" customWidth="1"/>
    <col min="27" max="27" width="11.5546875" style="141" customWidth="1"/>
    <col min="28" max="28" width="9.88671875" style="141" customWidth="1"/>
    <col min="29" max="29" width="52.109375" style="141" customWidth="1"/>
    <col min="30" max="16384" width="9.109375" style="141"/>
  </cols>
  <sheetData>
    <row r="1" spans="1:29" s="224" customFormat="1" ht="60" customHeight="1" thickBot="1" x14ac:dyDescent="0.25">
      <c r="A1" s="218"/>
      <c r="B1" s="218" t="s">
        <v>34</v>
      </c>
      <c r="C1" s="218" t="s">
        <v>376</v>
      </c>
      <c r="D1" s="218" t="s">
        <v>377</v>
      </c>
      <c r="E1" s="218" t="s">
        <v>378</v>
      </c>
      <c r="F1" s="218" t="s">
        <v>379</v>
      </c>
      <c r="G1" s="218" t="s">
        <v>380</v>
      </c>
      <c r="H1" s="218" t="s">
        <v>381</v>
      </c>
      <c r="I1" s="219" t="s">
        <v>374</v>
      </c>
      <c r="J1" s="219" t="s">
        <v>242</v>
      </c>
      <c r="K1" s="219" t="s">
        <v>175</v>
      </c>
      <c r="L1" s="220" t="s">
        <v>123</v>
      </c>
      <c r="M1" s="220" t="s">
        <v>382</v>
      </c>
      <c r="N1" s="220" t="s">
        <v>383</v>
      </c>
      <c r="O1" s="220" t="s">
        <v>384</v>
      </c>
      <c r="P1" s="220" t="s">
        <v>385</v>
      </c>
      <c r="Q1" s="220" t="s">
        <v>386</v>
      </c>
      <c r="R1" s="219" t="s">
        <v>375</v>
      </c>
      <c r="S1" s="221" t="s">
        <v>124</v>
      </c>
      <c r="T1" s="219" t="s">
        <v>387</v>
      </c>
      <c r="U1" s="218" t="s">
        <v>388</v>
      </c>
      <c r="V1" s="218" t="s">
        <v>389</v>
      </c>
      <c r="W1" s="218" t="s">
        <v>169</v>
      </c>
      <c r="X1" s="218" t="s">
        <v>390</v>
      </c>
      <c r="Y1" s="218" t="s">
        <v>71</v>
      </c>
      <c r="Z1" s="218" t="s">
        <v>37</v>
      </c>
      <c r="AA1" s="218" t="s">
        <v>38</v>
      </c>
      <c r="AB1" s="222" t="s">
        <v>48</v>
      </c>
      <c r="AC1" s="223" t="s">
        <v>328</v>
      </c>
    </row>
    <row r="2" spans="1:29" ht="60" customHeight="1" x14ac:dyDescent="0.25">
      <c r="A2" s="214">
        <v>1</v>
      </c>
      <c r="B2" s="135" t="s">
        <v>357</v>
      </c>
      <c r="C2" s="135" t="s">
        <v>128</v>
      </c>
      <c r="D2" s="135" t="s">
        <v>148</v>
      </c>
      <c r="E2" s="136"/>
      <c r="F2" s="136"/>
      <c r="G2" s="136" t="s">
        <v>493</v>
      </c>
      <c r="H2" s="136" t="s">
        <v>494</v>
      </c>
      <c r="I2" s="137">
        <v>-5444</v>
      </c>
      <c r="J2" s="137"/>
      <c r="K2" s="137">
        <v>-19527</v>
      </c>
      <c r="L2" s="138">
        <f>+I2+K2+J2</f>
        <v>-24971</v>
      </c>
      <c r="M2" s="138"/>
      <c r="N2" s="138"/>
      <c r="O2" s="138"/>
      <c r="P2" s="138"/>
      <c r="Q2" s="138"/>
      <c r="R2" s="137" t="s">
        <v>497</v>
      </c>
      <c r="S2" s="139"/>
      <c r="T2" s="137"/>
      <c r="U2" s="135" t="s">
        <v>131</v>
      </c>
      <c r="V2" s="135" t="s">
        <v>496</v>
      </c>
      <c r="W2" s="135" t="s">
        <v>166</v>
      </c>
      <c r="X2" s="135"/>
      <c r="Y2" s="135"/>
      <c r="Z2" s="135" t="s">
        <v>358</v>
      </c>
      <c r="AA2" s="135" t="s">
        <v>203</v>
      </c>
      <c r="AB2" s="140">
        <v>37147</v>
      </c>
      <c r="AC2" s="148"/>
    </row>
    <row r="3" spans="1:29" ht="60" customHeight="1" x14ac:dyDescent="0.25">
      <c r="A3" s="147">
        <f>1+A2</f>
        <v>2</v>
      </c>
      <c r="B3" s="132" t="s">
        <v>241</v>
      </c>
      <c r="C3" s="132" t="s">
        <v>128</v>
      </c>
      <c r="D3" s="132" t="s">
        <v>146</v>
      </c>
      <c r="E3" s="142">
        <v>37070</v>
      </c>
      <c r="F3" s="142"/>
      <c r="G3" s="142" t="s">
        <v>493</v>
      </c>
      <c r="H3" s="142" t="s">
        <v>494</v>
      </c>
      <c r="I3" s="143">
        <v>-31549</v>
      </c>
      <c r="J3" s="143">
        <v>85000000</v>
      </c>
      <c r="K3" s="143">
        <v>2229160</v>
      </c>
      <c r="L3" s="144">
        <f>SUM(I3:K3)</f>
        <v>87197611</v>
      </c>
      <c r="M3" s="144"/>
      <c r="N3" s="144"/>
      <c r="O3" s="144"/>
      <c r="P3" s="144"/>
      <c r="Q3" s="144"/>
      <c r="R3" s="143" t="s">
        <v>497</v>
      </c>
      <c r="S3" s="145"/>
      <c r="T3" s="143"/>
      <c r="U3" s="132" t="s">
        <v>495</v>
      </c>
      <c r="V3" s="132" t="s">
        <v>496</v>
      </c>
      <c r="W3" s="132" t="s">
        <v>166</v>
      </c>
      <c r="X3" s="132"/>
      <c r="Y3" s="132" t="s">
        <v>74</v>
      </c>
      <c r="Z3" s="132" t="s">
        <v>345</v>
      </c>
      <c r="AA3" s="132" t="s">
        <v>203</v>
      </c>
      <c r="AB3" s="146">
        <v>37147</v>
      </c>
      <c r="AC3" s="148"/>
    </row>
    <row r="4" spans="1:29" ht="60" customHeight="1" x14ac:dyDescent="0.25">
      <c r="A4" s="147">
        <f t="shared" ref="A4:A67" si="0">1+A3</f>
        <v>3</v>
      </c>
      <c r="B4" s="148" t="s">
        <v>366</v>
      </c>
      <c r="C4" s="132" t="s">
        <v>128</v>
      </c>
      <c r="D4" s="148"/>
      <c r="E4" s="149"/>
      <c r="F4" s="149"/>
      <c r="G4" s="149"/>
      <c r="H4" s="149"/>
      <c r="I4" s="150"/>
      <c r="J4" s="150"/>
      <c r="K4" s="150"/>
      <c r="L4" s="151"/>
      <c r="M4" s="151"/>
      <c r="N4" s="151"/>
      <c r="O4" s="151"/>
      <c r="P4" s="151"/>
      <c r="Q4" s="151"/>
      <c r="R4" s="152"/>
      <c r="S4" s="153"/>
      <c r="T4" s="152"/>
      <c r="U4" s="148"/>
      <c r="V4" s="148"/>
      <c r="W4" s="148"/>
      <c r="X4" s="148"/>
      <c r="Y4" s="154"/>
      <c r="Z4" s="148" t="s">
        <v>367</v>
      </c>
      <c r="AA4" s="148" t="s">
        <v>134</v>
      </c>
      <c r="AB4" s="155">
        <v>37147</v>
      </c>
      <c r="AC4" s="148"/>
    </row>
    <row r="5" spans="1:29" ht="60" customHeight="1" x14ac:dyDescent="0.25">
      <c r="A5" s="147">
        <f t="shared" si="0"/>
        <v>4</v>
      </c>
      <c r="B5" s="132" t="s">
        <v>368</v>
      </c>
      <c r="C5" s="132" t="s">
        <v>128</v>
      </c>
      <c r="D5" s="132"/>
      <c r="E5" s="142"/>
      <c r="F5" s="142"/>
      <c r="G5" s="213" t="s">
        <v>421</v>
      </c>
      <c r="H5" s="142"/>
      <c r="I5" s="143"/>
      <c r="J5" s="143"/>
      <c r="K5" s="143">
        <v>156202.01999999999</v>
      </c>
      <c r="L5" s="144"/>
      <c r="M5" s="144"/>
      <c r="N5" s="144"/>
      <c r="O5" s="144"/>
      <c r="P5" s="144"/>
      <c r="Q5" s="144"/>
      <c r="R5" s="143"/>
      <c r="S5" s="145">
        <v>36868</v>
      </c>
      <c r="T5" s="143">
        <v>156202.01999999999</v>
      </c>
      <c r="U5" s="132" t="s">
        <v>131</v>
      </c>
      <c r="V5" s="132" t="s">
        <v>422</v>
      </c>
      <c r="W5" s="132"/>
      <c r="X5" s="132"/>
      <c r="Y5" s="132"/>
      <c r="Z5" s="132"/>
      <c r="AA5" s="132"/>
      <c r="AB5" s="146">
        <v>37147</v>
      </c>
      <c r="AC5" s="148"/>
    </row>
    <row r="6" spans="1:29" ht="60" customHeight="1" x14ac:dyDescent="0.25">
      <c r="A6" s="147">
        <f t="shared" si="0"/>
        <v>5</v>
      </c>
      <c r="B6" s="132" t="s">
        <v>369</v>
      </c>
      <c r="C6" s="132" t="s">
        <v>128</v>
      </c>
      <c r="D6" s="132"/>
      <c r="E6" s="142"/>
      <c r="F6" s="142"/>
      <c r="G6" s="213"/>
      <c r="H6" s="142"/>
      <c r="I6" s="143"/>
      <c r="J6" s="143"/>
      <c r="K6" s="143">
        <v>18688.310000000001</v>
      </c>
      <c r="L6" s="144"/>
      <c r="M6" s="144"/>
      <c r="N6" s="144"/>
      <c r="O6" s="144"/>
      <c r="P6" s="144"/>
      <c r="Q6" s="144"/>
      <c r="R6" s="143"/>
      <c r="S6" s="145">
        <v>36945</v>
      </c>
      <c r="T6" s="143">
        <v>17177.599999999999</v>
      </c>
      <c r="U6" s="132" t="s">
        <v>131</v>
      </c>
      <c r="V6" s="132" t="s">
        <v>423</v>
      </c>
      <c r="W6" s="132"/>
      <c r="X6" s="132"/>
      <c r="Y6" s="132"/>
      <c r="Z6" s="132"/>
      <c r="AA6" s="132"/>
      <c r="AB6" s="146">
        <v>37147</v>
      </c>
      <c r="AC6" s="148"/>
    </row>
    <row r="7" spans="1:29" ht="60" customHeight="1" x14ac:dyDescent="0.25">
      <c r="A7" s="147">
        <f t="shared" si="0"/>
        <v>6</v>
      </c>
      <c r="B7" s="132" t="s">
        <v>370</v>
      </c>
      <c r="C7" s="132" t="s">
        <v>128</v>
      </c>
      <c r="D7" s="132"/>
      <c r="E7" s="142"/>
      <c r="F7" s="142"/>
      <c r="G7" s="213" t="s">
        <v>424</v>
      </c>
      <c r="H7" s="142" t="s">
        <v>498</v>
      </c>
      <c r="I7" s="143"/>
      <c r="J7" s="143"/>
      <c r="K7" s="143"/>
      <c r="L7" s="144"/>
      <c r="M7" s="144"/>
      <c r="N7" s="144"/>
      <c r="O7" s="144"/>
      <c r="P7" s="144"/>
      <c r="Q7" s="144"/>
      <c r="R7" s="143"/>
      <c r="S7" s="145"/>
      <c r="T7" s="143"/>
      <c r="U7" s="132" t="s">
        <v>131</v>
      </c>
      <c r="V7" s="132" t="s">
        <v>425</v>
      </c>
      <c r="W7" s="132"/>
      <c r="X7" s="132"/>
      <c r="Y7" s="132"/>
      <c r="Z7" s="132" t="s">
        <v>499</v>
      </c>
      <c r="AA7" s="132" t="s">
        <v>134</v>
      </c>
      <c r="AB7" s="146">
        <v>37147</v>
      </c>
      <c r="AC7" s="148"/>
    </row>
    <row r="8" spans="1:29" ht="60" customHeight="1" x14ac:dyDescent="0.25">
      <c r="A8" s="147">
        <f t="shared" si="0"/>
        <v>7</v>
      </c>
      <c r="B8" s="132" t="s">
        <v>361</v>
      </c>
      <c r="C8" s="132" t="s">
        <v>128</v>
      </c>
      <c r="D8" s="142" t="s">
        <v>148</v>
      </c>
      <c r="E8" s="156"/>
      <c r="F8" s="156"/>
      <c r="G8" s="213" t="s">
        <v>427</v>
      </c>
      <c r="H8" s="156" t="s">
        <v>500</v>
      </c>
      <c r="I8" s="143">
        <v>-9761</v>
      </c>
      <c r="J8" s="148"/>
      <c r="K8" s="143"/>
      <c r="L8" s="144"/>
      <c r="M8" s="144"/>
      <c r="N8" s="144"/>
      <c r="O8" s="144"/>
      <c r="P8" s="144"/>
      <c r="Q8" s="144"/>
      <c r="R8" s="157"/>
      <c r="S8" s="145"/>
      <c r="T8" s="157"/>
      <c r="U8" s="132" t="s">
        <v>131</v>
      </c>
      <c r="V8" s="132" t="s">
        <v>428</v>
      </c>
      <c r="W8" s="132" t="s">
        <v>166</v>
      </c>
      <c r="X8" s="132"/>
      <c r="Y8" s="158"/>
      <c r="Z8" s="132" t="s">
        <v>501</v>
      </c>
      <c r="AA8" s="132" t="s">
        <v>134</v>
      </c>
      <c r="AB8" s="146">
        <v>37147</v>
      </c>
      <c r="AC8" s="148"/>
    </row>
    <row r="9" spans="1:29" ht="60" customHeight="1" x14ac:dyDescent="0.25">
      <c r="A9" s="147">
        <f t="shared" si="0"/>
        <v>8</v>
      </c>
      <c r="B9" s="132" t="s">
        <v>391</v>
      </c>
      <c r="C9" s="132" t="s">
        <v>128</v>
      </c>
      <c r="D9" s="142"/>
      <c r="E9" s="156"/>
      <c r="F9" s="156"/>
      <c r="G9" s="213" t="s">
        <v>429</v>
      </c>
      <c r="H9" s="156" t="s">
        <v>502</v>
      </c>
      <c r="I9" s="143"/>
      <c r="J9" s="143"/>
      <c r="K9" s="143">
        <v>100028.3</v>
      </c>
      <c r="L9" s="144"/>
      <c r="M9" s="144"/>
      <c r="N9" s="144"/>
      <c r="O9" s="144"/>
      <c r="P9" s="144"/>
      <c r="Q9" s="144"/>
      <c r="R9" s="159">
        <v>37154</v>
      </c>
      <c r="S9" s="145"/>
      <c r="T9" s="157"/>
      <c r="U9" s="132" t="s">
        <v>131</v>
      </c>
      <c r="V9" s="132" t="s">
        <v>428</v>
      </c>
      <c r="W9" s="132"/>
      <c r="X9" s="132"/>
      <c r="Y9" s="158"/>
      <c r="Z9" s="132" t="s">
        <v>503</v>
      </c>
      <c r="AA9" s="132" t="s">
        <v>134</v>
      </c>
      <c r="AB9" s="146">
        <v>37147</v>
      </c>
      <c r="AC9" s="148"/>
    </row>
    <row r="10" spans="1:29" ht="60" customHeight="1" x14ac:dyDescent="0.25">
      <c r="A10" s="147">
        <f t="shared" si="0"/>
        <v>9</v>
      </c>
      <c r="B10" s="148" t="s">
        <v>206</v>
      </c>
      <c r="C10" s="132" t="s">
        <v>128</v>
      </c>
      <c r="D10" s="132" t="s">
        <v>148</v>
      </c>
      <c r="E10" s="160"/>
      <c r="F10" s="160"/>
      <c r="G10" s="160"/>
      <c r="H10" s="160"/>
      <c r="I10" s="150"/>
      <c r="J10" s="150"/>
      <c r="K10" s="150">
        <v>70000</v>
      </c>
      <c r="L10" s="151">
        <v>35000</v>
      </c>
      <c r="M10" s="151"/>
      <c r="N10" s="151"/>
      <c r="O10" s="151"/>
      <c r="P10" s="151"/>
      <c r="Q10" s="151" t="s">
        <v>515</v>
      </c>
      <c r="R10" s="152"/>
      <c r="S10" s="153" t="s">
        <v>504</v>
      </c>
      <c r="T10" s="152"/>
      <c r="U10" s="148"/>
      <c r="V10" s="148"/>
      <c r="W10" s="132" t="s">
        <v>166</v>
      </c>
      <c r="X10" s="132"/>
      <c r="Y10" s="154"/>
      <c r="Z10" s="148" t="s">
        <v>505</v>
      </c>
      <c r="AA10" s="132" t="s">
        <v>506</v>
      </c>
      <c r="AB10" s="155">
        <v>37147</v>
      </c>
      <c r="AC10" s="148"/>
    </row>
    <row r="11" spans="1:29" ht="60" customHeight="1" x14ac:dyDescent="0.25">
      <c r="A11" s="147">
        <f t="shared" si="0"/>
        <v>10</v>
      </c>
      <c r="B11" s="132" t="s">
        <v>371</v>
      </c>
      <c r="C11" s="132" t="s">
        <v>128</v>
      </c>
      <c r="D11" s="142"/>
      <c r="E11" s="156"/>
      <c r="F11" s="156"/>
      <c r="G11" s="213"/>
      <c r="H11" s="156"/>
      <c r="I11" s="143"/>
      <c r="J11" s="143"/>
      <c r="K11" s="143">
        <v>42213.54</v>
      </c>
      <c r="L11" s="144"/>
      <c r="M11" s="144"/>
      <c r="N11" s="144"/>
      <c r="O11" s="144"/>
      <c r="P11" s="144"/>
      <c r="Q11" s="144"/>
      <c r="R11" s="157"/>
      <c r="S11" s="145"/>
      <c r="T11" s="157"/>
      <c r="U11" s="132" t="s">
        <v>131</v>
      </c>
      <c r="V11" s="132" t="s">
        <v>428</v>
      </c>
      <c r="W11" s="132"/>
      <c r="X11" s="132"/>
      <c r="Y11" s="158"/>
      <c r="Z11" s="132"/>
      <c r="AA11" s="132"/>
      <c r="AB11" s="146">
        <v>37147</v>
      </c>
      <c r="AC11" s="148"/>
    </row>
    <row r="12" spans="1:29" ht="60" customHeight="1" x14ac:dyDescent="0.25">
      <c r="A12" s="147">
        <f t="shared" si="0"/>
        <v>11</v>
      </c>
      <c r="B12" s="148" t="s">
        <v>392</v>
      </c>
      <c r="C12" s="132" t="s">
        <v>128</v>
      </c>
      <c r="D12" s="132"/>
      <c r="E12" s="160"/>
      <c r="F12" s="160"/>
      <c r="G12" s="160" t="s">
        <v>430</v>
      </c>
      <c r="H12" s="160"/>
      <c r="I12" s="150"/>
      <c r="J12" s="150"/>
      <c r="K12" s="150">
        <v>58467.74</v>
      </c>
      <c r="L12" s="151"/>
      <c r="M12" s="151"/>
      <c r="N12" s="151"/>
      <c r="O12" s="151"/>
      <c r="P12" s="151"/>
      <c r="Q12" s="151"/>
      <c r="R12" s="152"/>
      <c r="S12" s="153">
        <v>37004</v>
      </c>
      <c r="T12" s="152">
        <v>57500</v>
      </c>
      <c r="U12" s="148" t="s">
        <v>131</v>
      </c>
      <c r="V12" s="148" t="s">
        <v>423</v>
      </c>
      <c r="W12" s="132"/>
      <c r="X12" s="132"/>
      <c r="Y12" s="154"/>
      <c r="Z12" s="148"/>
      <c r="AA12" s="132"/>
      <c r="AB12" s="155">
        <v>37147</v>
      </c>
      <c r="AC12" s="148"/>
    </row>
    <row r="13" spans="1:29" ht="60" customHeight="1" x14ac:dyDescent="0.25">
      <c r="A13" s="147">
        <f t="shared" si="0"/>
        <v>12</v>
      </c>
      <c r="B13" s="148" t="s">
        <v>372</v>
      </c>
      <c r="C13" s="132" t="s">
        <v>128</v>
      </c>
      <c r="D13" s="132"/>
      <c r="E13" s="160"/>
      <c r="F13" s="160"/>
      <c r="G13" s="160" t="s">
        <v>431</v>
      </c>
      <c r="H13" s="160" t="s">
        <v>507</v>
      </c>
      <c r="I13" s="150"/>
      <c r="J13" s="150"/>
      <c r="K13" s="150">
        <v>445630.68</v>
      </c>
      <c r="L13" s="151"/>
      <c r="M13" s="151"/>
      <c r="N13" s="151"/>
      <c r="O13" s="151"/>
      <c r="P13" s="151"/>
      <c r="Q13" s="151"/>
      <c r="R13" s="152"/>
      <c r="S13" s="153"/>
      <c r="T13" s="152"/>
      <c r="U13" s="148" t="s">
        <v>131</v>
      </c>
      <c r="V13" s="148" t="s">
        <v>423</v>
      </c>
      <c r="W13" s="132"/>
      <c r="X13" s="132"/>
      <c r="Y13" s="154"/>
      <c r="Z13" s="148" t="s">
        <v>508</v>
      </c>
      <c r="AA13" s="132" t="s">
        <v>134</v>
      </c>
      <c r="AB13" s="155">
        <v>37147</v>
      </c>
      <c r="AC13" s="148"/>
    </row>
    <row r="14" spans="1:29" ht="60" customHeight="1" x14ac:dyDescent="0.25">
      <c r="A14" s="147">
        <f t="shared" si="0"/>
        <v>13</v>
      </c>
      <c r="B14" s="148" t="s">
        <v>373</v>
      </c>
      <c r="C14" s="132" t="s">
        <v>128</v>
      </c>
      <c r="D14" s="132"/>
      <c r="E14" s="160"/>
      <c r="F14" s="160"/>
      <c r="G14" s="160" t="s">
        <v>432</v>
      </c>
      <c r="H14" s="160" t="s">
        <v>509</v>
      </c>
      <c r="I14" s="150"/>
      <c r="J14" s="150"/>
      <c r="K14" s="150">
        <v>65720.509999999995</v>
      </c>
      <c r="L14" s="151"/>
      <c r="M14" s="151"/>
      <c r="N14" s="151"/>
      <c r="O14" s="151"/>
      <c r="P14" s="151"/>
      <c r="Q14" s="151"/>
      <c r="R14" s="152"/>
      <c r="S14" s="153"/>
      <c r="T14" s="152"/>
      <c r="U14" s="148" t="s">
        <v>131</v>
      </c>
      <c r="V14" s="148" t="s">
        <v>428</v>
      </c>
      <c r="W14" s="132"/>
      <c r="X14" s="132"/>
      <c r="Y14" s="154"/>
      <c r="Z14" s="148" t="s">
        <v>510</v>
      </c>
      <c r="AA14" s="132" t="s">
        <v>134</v>
      </c>
      <c r="AB14" s="155">
        <v>37147</v>
      </c>
      <c r="AC14" s="148"/>
    </row>
    <row r="15" spans="1:29" ht="60" customHeight="1" x14ac:dyDescent="0.25">
      <c r="A15" s="147">
        <f t="shared" si="0"/>
        <v>14</v>
      </c>
      <c r="B15" s="161" t="s">
        <v>359</v>
      </c>
      <c r="C15" s="148" t="s">
        <v>128</v>
      </c>
      <c r="D15" s="161" t="s">
        <v>146</v>
      </c>
      <c r="E15" s="160"/>
      <c r="F15" s="160"/>
      <c r="G15" s="160"/>
      <c r="H15" s="160"/>
      <c r="I15" s="162">
        <v>6735</v>
      </c>
      <c r="J15" s="162"/>
      <c r="K15" s="162">
        <v>15750</v>
      </c>
      <c r="L15" s="163">
        <f>+I15+K15</f>
        <v>22485</v>
      </c>
      <c r="M15" s="163"/>
      <c r="N15" s="163"/>
      <c r="O15" s="163"/>
      <c r="P15" s="163"/>
      <c r="Q15" s="163"/>
      <c r="R15" s="152"/>
      <c r="S15" s="153"/>
      <c r="T15" s="152"/>
      <c r="U15" s="161" t="s">
        <v>511</v>
      </c>
      <c r="V15" s="161"/>
      <c r="W15" s="161" t="s">
        <v>166</v>
      </c>
      <c r="X15" s="161"/>
      <c r="Y15" s="154"/>
      <c r="Z15" s="148" t="s">
        <v>360</v>
      </c>
      <c r="AA15" s="148" t="s">
        <v>203</v>
      </c>
      <c r="AB15" s="155">
        <v>37147</v>
      </c>
      <c r="AC15" s="148"/>
    </row>
    <row r="16" spans="1:29" ht="60" customHeight="1" x14ac:dyDescent="0.25">
      <c r="A16" s="147">
        <f t="shared" si="0"/>
        <v>15</v>
      </c>
      <c r="B16" s="148" t="s">
        <v>348</v>
      </c>
      <c r="C16" s="132" t="s">
        <v>128</v>
      </c>
      <c r="D16" s="148" t="s">
        <v>146</v>
      </c>
      <c r="E16" s="160"/>
      <c r="F16" s="160"/>
      <c r="G16" s="160" t="s">
        <v>512</v>
      </c>
      <c r="H16" s="160" t="s">
        <v>513</v>
      </c>
      <c r="I16" s="150">
        <v>597006</v>
      </c>
      <c r="J16" s="150">
        <v>276756</v>
      </c>
      <c r="K16" s="150">
        <v>64442</v>
      </c>
      <c r="L16" s="151">
        <f>SUM(I16:K16)</f>
        <v>938204</v>
      </c>
      <c r="M16" s="151"/>
      <c r="N16" s="151"/>
      <c r="O16" s="151"/>
      <c r="P16" s="151"/>
      <c r="Q16" s="151"/>
      <c r="R16" s="152"/>
      <c r="S16" s="153"/>
      <c r="T16" s="152"/>
      <c r="U16" s="148"/>
      <c r="V16" s="148" t="s">
        <v>514</v>
      </c>
      <c r="W16" s="132" t="s">
        <v>166</v>
      </c>
      <c r="X16" s="132"/>
      <c r="Y16" s="154" t="s">
        <v>73</v>
      </c>
      <c r="Z16" s="148" t="s">
        <v>349</v>
      </c>
      <c r="AA16" s="148" t="s">
        <v>203</v>
      </c>
      <c r="AB16" s="155">
        <v>37147</v>
      </c>
      <c r="AC16" s="148"/>
    </row>
    <row r="17" spans="1:29" ht="60" customHeight="1" x14ac:dyDescent="0.25">
      <c r="A17" s="147">
        <f t="shared" si="0"/>
        <v>16</v>
      </c>
      <c r="B17" s="148" t="s">
        <v>25</v>
      </c>
      <c r="C17" s="148" t="s">
        <v>45</v>
      </c>
      <c r="D17" s="132" t="s">
        <v>148</v>
      </c>
      <c r="E17" s="149">
        <v>36578</v>
      </c>
      <c r="F17" s="149"/>
      <c r="G17" s="149"/>
      <c r="H17" s="149"/>
      <c r="I17" s="150"/>
      <c r="J17" s="150"/>
      <c r="K17" s="150"/>
      <c r="L17" s="151">
        <v>2171377</v>
      </c>
      <c r="M17" s="151"/>
      <c r="N17" s="151"/>
      <c r="O17" s="151"/>
      <c r="P17" s="151"/>
      <c r="Q17" s="151"/>
      <c r="R17" s="152"/>
      <c r="S17" s="153"/>
      <c r="T17" s="152"/>
      <c r="U17" s="148"/>
      <c r="V17" s="148"/>
      <c r="W17" s="132" t="s">
        <v>256</v>
      </c>
      <c r="X17" s="132"/>
      <c r="Y17" s="154" t="s">
        <v>73</v>
      </c>
      <c r="Z17" s="148" t="s">
        <v>329</v>
      </c>
      <c r="AA17" s="148" t="s">
        <v>44</v>
      </c>
      <c r="AB17" s="155">
        <v>37089</v>
      </c>
      <c r="AC17" s="148"/>
    </row>
    <row r="18" spans="1:29" ht="60" customHeight="1" x14ac:dyDescent="0.25">
      <c r="A18" s="147">
        <f t="shared" si="0"/>
        <v>17</v>
      </c>
      <c r="B18" s="148" t="s">
        <v>117</v>
      </c>
      <c r="C18" s="148" t="s">
        <v>118</v>
      </c>
      <c r="D18" s="132" t="s">
        <v>146</v>
      </c>
      <c r="E18" s="149">
        <v>36717</v>
      </c>
      <c r="F18" s="149"/>
      <c r="G18" s="149"/>
      <c r="H18" s="149"/>
      <c r="I18" s="150"/>
      <c r="J18" s="150"/>
      <c r="K18" s="150">
        <v>113996</v>
      </c>
      <c r="L18" s="151">
        <f>+I18+K18+J18</f>
        <v>113996</v>
      </c>
      <c r="M18" s="151"/>
      <c r="N18" s="151"/>
      <c r="O18" s="151"/>
      <c r="P18" s="151"/>
      <c r="Q18" s="151"/>
      <c r="R18" s="152"/>
      <c r="S18" s="153">
        <v>36906</v>
      </c>
      <c r="T18" s="152">
        <v>253875</v>
      </c>
      <c r="U18" s="148" t="s">
        <v>156</v>
      </c>
      <c r="V18" s="148"/>
      <c r="W18" s="148" t="s">
        <v>137</v>
      </c>
      <c r="X18" s="148"/>
      <c r="Y18" s="154"/>
      <c r="Z18" s="148" t="s">
        <v>155</v>
      </c>
      <c r="AA18" s="132" t="s">
        <v>84</v>
      </c>
      <c r="AB18" s="155">
        <v>37095</v>
      </c>
      <c r="AC18" s="148"/>
    </row>
    <row r="19" spans="1:29" ht="60" customHeight="1" x14ac:dyDescent="0.25">
      <c r="A19" s="147">
        <f t="shared" si="0"/>
        <v>18</v>
      </c>
      <c r="B19" s="148" t="s">
        <v>119</v>
      </c>
      <c r="C19" s="132" t="s">
        <v>118</v>
      </c>
      <c r="D19" s="132" t="s">
        <v>146</v>
      </c>
      <c r="E19" s="149">
        <v>36717</v>
      </c>
      <c r="F19" s="149"/>
      <c r="G19" s="149"/>
      <c r="H19" s="149"/>
      <c r="I19" s="150"/>
      <c r="J19" s="150"/>
      <c r="K19" s="150">
        <f>248738+21721</f>
        <v>270459</v>
      </c>
      <c r="L19" s="151">
        <f>+I19+K19+J19</f>
        <v>270459</v>
      </c>
      <c r="M19" s="151"/>
      <c r="N19" s="151"/>
      <c r="O19" s="151"/>
      <c r="P19" s="151"/>
      <c r="Q19" s="151"/>
      <c r="R19" s="152"/>
      <c r="S19" s="153">
        <v>36906</v>
      </c>
      <c r="T19" s="152">
        <v>248738</v>
      </c>
      <c r="U19" s="148" t="s">
        <v>156</v>
      </c>
      <c r="V19" s="148"/>
      <c r="W19" s="148" t="s">
        <v>137</v>
      </c>
      <c r="X19" s="148"/>
      <c r="Y19" s="154"/>
      <c r="Z19" s="148" t="s">
        <v>155</v>
      </c>
      <c r="AA19" s="132" t="s">
        <v>84</v>
      </c>
      <c r="AB19" s="155">
        <v>37095</v>
      </c>
      <c r="AC19" s="148"/>
    </row>
    <row r="20" spans="1:29" ht="60" customHeight="1" x14ac:dyDescent="0.25">
      <c r="A20" s="147">
        <f t="shared" si="0"/>
        <v>19</v>
      </c>
      <c r="B20" s="132" t="s">
        <v>42</v>
      </c>
      <c r="C20" s="132" t="s">
        <v>118</v>
      </c>
      <c r="D20" s="132" t="s">
        <v>146</v>
      </c>
      <c r="E20" s="156">
        <v>36979</v>
      </c>
      <c r="F20" s="156"/>
      <c r="G20" s="156"/>
      <c r="H20" s="156"/>
      <c r="I20" s="143">
        <v>-1149808</v>
      </c>
      <c r="J20" s="143"/>
      <c r="K20" s="143">
        <v>544324</v>
      </c>
      <c r="L20" s="144">
        <f>SUM(I20:K20)</f>
        <v>-605484</v>
      </c>
      <c r="M20" s="144"/>
      <c r="N20" s="144"/>
      <c r="O20" s="144"/>
      <c r="P20" s="144"/>
      <c r="Q20" s="144"/>
      <c r="R20" s="157"/>
      <c r="S20" s="145">
        <v>37029</v>
      </c>
      <c r="T20" s="157">
        <v>544000</v>
      </c>
      <c r="U20" s="132" t="s">
        <v>290</v>
      </c>
      <c r="V20" s="132"/>
      <c r="W20" s="132" t="s">
        <v>137</v>
      </c>
      <c r="X20" s="132"/>
      <c r="Y20" s="158"/>
      <c r="Z20" s="132" t="s">
        <v>289</v>
      </c>
      <c r="AA20" s="132" t="s">
        <v>43</v>
      </c>
      <c r="AB20" s="146">
        <v>37095</v>
      </c>
      <c r="AC20" s="148"/>
    </row>
    <row r="21" spans="1:29" ht="60" customHeight="1" x14ac:dyDescent="0.25">
      <c r="A21" s="147">
        <f t="shared" si="0"/>
        <v>20</v>
      </c>
      <c r="B21" s="148" t="s">
        <v>83</v>
      </c>
      <c r="C21" s="148" t="s">
        <v>13</v>
      </c>
      <c r="D21" s="148" t="s">
        <v>146</v>
      </c>
      <c r="E21" s="149">
        <v>36567</v>
      </c>
      <c r="F21" s="149"/>
      <c r="G21" s="149"/>
      <c r="H21" s="149"/>
      <c r="I21" s="150"/>
      <c r="J21" s="150"/>
      <c r="K21" s="150"/>
      <c r="L21" s="151"/>
      <c r="M21" s="151"/>
      <c r="N21" s="151"/>
      <c r="O21" s="151"/>
      <c r="P21" s="151"/>
      <c r="Q21" s="151"/>
      <c r="R21" s="152"/>
      <c r="S21" s="153">
        <v>36663</v>
      </c>
      <c r="T21" s="152">
        <v>11075</v>
      </c>
      <c r="U21" s="148"/>
      <c r="V21" s="148"/>
      <c r="W21" s="148" t="s">
        <v>137</v>
      </c>
      <c r="X21" s="148"/>
      <c r="Y21" s="154"/>
      <c r="Z21" s="148" t="s">
        <v>147</v>
      </c>
      <c r="AA21" s="148" t="s">
        <v>84</v>
      </c>
      <c r="AB21" s="155">
        <v>37095</v>
      </c>
      <c r="AC21" s="148"/>
    </row>
    <row r="22" spans="1:29" ht="60" customHeight="1" x14ac:dyDescent="0.25">
      <c r="A22" s="147">
        <f t="shared" si="0"/>
        <v>21</v>
      </c>
      <c r="B22" s="148" t="s">
        <v>230</v>
      </c>
      <c r="C22" s="132" t="s">
        <v>13</v>
      </c>
      <c r="D22" s="132" t="s">
        <v>146</v>
      </c>
      <c r="E22" s="149">
        <v>37074</v>
      </c>
      <c r="F22" s="149"/>
      <c r="G22" s="149"/>
      <c r="H22" s="149"/>
      <c r="I22" s="150"/>
      <c r="J22" s="150"/>
      <c r="K22" s="150">
        <v>8716</v>
      </c>
      <c r="L22" s="151">
        <f>+I22+K22+J22</f>
        <v>8716</v>
      </c>
      <c r="M22" s="151"/>
      <c r="N22" s="151"/>
      <c r="O22" s="151"/>
      <c r="P22" s="151"/>
      <c r="Q22" s="151"/>
      <c r="R22" s="152"/>
      <c r="S22" s="153"/>
      <c r="T22" s="152"/>
      <c r="U22" s="148"/>
      <c r="V22" s="148"/>
      <c r="W22" s="132" t="s">
        <v>137</v>
      </c>
      <c r="X22" s="132"/>
      <c r="Y22" s="154"/>
      <c r="Z22" s="148"/>
      <c r="AA22" s="148"/>
      <c r="AB22" s="155">
        <v>37095</v>
      </c>
      <c r="AC22" s="148"/>
    </row>
    <row r="23" spans="1:29" ht="60" customHeight="1" x14ac:dyDescent="0.25">
      <c r="A23" s="147">
        <f t="shared" si="0"/>
        <v>22</v>
      </c>
      <c r="B23" s="148" t="s">
        <v>85</v>
      </c>
      <c r="C23" s="148" t="s">
        <v>13</v>
      </c>
      <c r="D23" s="148" t="s">
        <v>146</v>
      </c>
      <c r="E23" s="149">
        <v>36532</v>
      </c>
      <c r="F23" s="149"/>
      <c r="G23" s="149"/>
      <c r="H23" s="149"/>
      <c r="I23" s="150"/>
      <c r="J23" s="150"/>
      <c r="K23" s="150"/>
      <c r="L23" s="151"/>
      <c r="M23" s="151"/>
      <c r="N23" s="151"/>
      <c r="O23" s="151"/>
      <c r="P23" s="151"/>
      <c r="Q23" s="151"/>
      <c r="R23" s="152"/>
      <c r="S23" s="153">
        <v>36586</v>
      </c>
      <c r="T23" s="152">
        <v>86605</v>
      </c>
      <c r="U23" s="148"/>
      <c r="V23" s="148"/>
      <c r="W23" s="148" t="s">
        <v>137</v>
      </c>
      <c r="X23" s="148"/>
      <c r="Y23" s="154"/>
      <c r="Z23" s="148" t="s">
        <v>157</v>
      </c>
      <c r="AA23" s="132" t="s">
        <v>84</v>
      </c>
      <c r="AB23" s="155">
        <v>37095</v>
      </c>
      <c r="AC23" s="148"/>
    </row>
    <row r="24" spans="1:29" ht="60" customHeight="1" x14ac:dyDescent="0.25">
      <c r="A24" s="147">
        <f t="shared" si="0"/>
        <v>23</v>
      </c>
      <c r="B24" s="148" t="s">
        <v>86</v>
      </c>
      <c r="C24" s="132" t="s">
        <v>13</v>
      </c>
      <c r="D24" s="148" t="s">
        <v>146</v>
      </c>
      <c r="E24" s="149">
        <v>36876</v>
      </c>
      <c r="F24" s="149"/>
      <c r="G24" s="149"/>
      <c r="H24" s="149"/>
      <c r="I24" s="150"/>
      <c r="J24" s="150"/>
      <c r="K24" s="150"/>
      <c r="L24" s="151"/>
      <c r="M24" s="151"/>
      <c r="N24" s="151"/>
      <c r="O24" s="151"/>
      <c r="P24" s="151"/>
      <c r="Q24" s="151"/>
      <c r="R24" s="152"/>
      <c r="S24" s="153">
        <v>37041</v>
      </c>
      <c r="T24" s="152">
        <v>57673</v>
      </c>
      <c r="U24" s="148" t="s">
        <v>272</v>
      </c>
      <c r="V24" s="148"/>
      <c r="W24" s="132" t="s">
        <v>137</v>
      </c>
      <c r="X24" s="132"/>
      <c r="Y24" s="154"/>
      <c r="Z24" s="148" t="s">
        <v>271</v>
      </c>
      <c r="AA24" s="132" t="s">
        <v>84</v>
      </c>
      <c r="AB24" s="155">
        <v>37095</v>
      </c>
      <c r="AC24" s="148"/>
    </row>
    <row r="25" spans="1:29" ht="60" customHeight="1" x14ac:dyDescent="0.25">
      <c r="A25" s="147">
        <f t="shared" si="0"/>
        <v>24</v>
      </c>
      <c r="B25" s="148" t="s">
        <v>88</v>
      </c>
      <c r="C25" s="132" t="s">
        <v>13</v>
      </c>
      <c r="D25" s="132" t="s">
        <v>146</v>
      </c>
      <c r="E25" s="149">
        <v>36194</v>
      </c>
      <c r="F25" s="149"/>
      <c r="G25" s="149"/>
      <c r="H25" s="149"/>
      <c r="I25" s="150"/>
      <c r="J25" s="150"/>
      <c r="K25" s="150"/>
      <c r="L25" s="151"/>
      <c r="M25" s="151"/>
      <c r="N25" s="151"/>
      <c r="O25" s="151"/>
      <c r="P25" s="151"/>
      <c r="Q25" s="151"/>
      <c r="R25" s="152"/>
      <c r="S25" s="153"/>
      <c r="T25" s="152">
        <v>28344</v>
      </c>
      <c r="U25" s="148"/>
      <c r="V25" s="148"/>
      <c r="W25" s="132" t="s">
        <v>137</v>
      </c>
      <c r="X25" s="132"/>
      <c r="Y25" s="154"/>
      <c r="Z25" s="148" t="s">
        <v>87</v>
      </c>
      <c r="AA25" s="132" t="s">
        <v>84</v>
      </c>
      <c r="AB25" s="155">
        <v>37006</v>
      </c>
      <c r="AC25" s="148"/>
    </row>
    <row r="26" spans="1:29" ht="60" customHeight="1" x14ac:dyDescent="0.25">
      <c r="A26" s="147">
        <f t="shared" si="0"/>
        <v>25</v>
      </c>
      <c r="B26" s="148" t="s">
        <v>199</v>
      </c>
      <c r="C26" s="148" t="s">
        <v>13</v>
      </c>
      <c r="D26" s="132" t="s">
        <v>146</v>
      </c>
      <c r="E26" s="149">
        <v>36957</v>
      </c>
      <c r="F26" s="149"/>
      <c r="G26" s="149"/>
      <c r="H26" s="149"/>
      <c r="I26" s="150"/>
      <c r="J26" s="150"/>
      <c r="K26" s="150">
        <v>96300</v>
      </c>
      <c r="L26" s="151">
        <f>+I26+K26+J26</f>
        <v>96300</v>
      </c>
      <c r="M26" s="151"/>
      <c r="N26" s="151"/>
      <c r="O26" s="151"/>
      <c r="P26" s="151"/>
      <c r="Q26" s="151"/>
      <c r="R26" s="152"/>
      <c r="S26" s="153"/>
      <c r="T26" s="152"/>
      <c r="U26" s="148"/>
      <c r="V26" s="148"/>
      <c r="W26" s="148" t="s">
        <v>137</v>
      </c>
      <c r="X26" s="148"/>
      <c r="Y26" s="154"/>
      <c r="Z26" s="148" t="s">
        <v>305</v>
      </c>
      <c r="AA26" s="132" t="s">
        <v>306</v>
      </c>
      <c r="AB26" s="155">
        <v>37095</v>
      </c>
      <c r="AC26" s="132"/>
    </row>
    <row r="27" spans="1:29" ht="60" customHeight="1" x14ac:dyDescent="0.25">
      <c r="A27" s="147">
        <f t="shared" si="0"/>
        <v>26</v>
      </c>
      <c r="B27" s="148" t="s">
        <v>81</v>
      </c>
      <c r="C27" s="148" t="s">
        <v>13</v>
      </c>
      <c r="D27" s="148" t="s">
        <v>146</v>
      </c>
      <c r="E27" s="149">
        <v>36984</v>
      </c>
      <c r="F27" s="149"/>
      <c r="G27" s="149"/>
      <c r="H27" s="149"/>
      <c r="I27" s="150">
        <v>-3518</v>
      </c>
      <c r="J27" s="150"/>
      <c r="K27" s="150">
        <v>530417</v>
      </c>
      <c r="L27" s="151">
        <v>526899</v>
      </c>
      <c r="M27" s="151"/>
      <c r="N27" s="151"/>
      <c r="O27" s="151"/>
      <c r="P27" s="151"/>
      <c r="Q27" s="151"/>
      <c r="R27" s="152"/>
      <c r="S27" s="153"/>
      <c r="T27" s="152">
        <v>932909</v>
      </c>
      <c r="U27" s="148"/>
      <c r="V27" s="148"/>
      <c r="W27" s="148" t="s">
        <v>137</v>
      </c>
      <c r="X27" s="148"/>
      <c r="Y27" s="154"/>
      <c r="Z27" s="148" t="s">
        <v>273</v>
      </c>
      <c r="AA27" s="148" t="s">
        <v>82</v>
      </c>
      <c r="AB27" s="155">
        <v>37095</v>
      </c>
      <c r="AC27" s="148"/>
    </row>
    <row r="28" spans="1:29" ht="60" customHeight="1" x14ac:dyDescent="0.25">
      <c r="A28" s="147">
        <f t="shared" si="0"/>
        <v>27</v>
      </c>
      <c r="B28" s="148" t="s">
        <v>89</v>
      </c>
      <c r="C28" s="148" t="s">
        <v>13</v>
      </c>
      <c r="D28" s="148" t="s">
        <v>146</v>
      </c>
      <c r="E28" s="149">
        <v>36073</v>
      </c>
      <c r="F28" s="149"/>
      <c r="G28" s="149"/>
      <c r="H28" s="149"/>
      <c r="I28" s="150"/>
      <c r="J28" s="150"/>
      <c r="K28" s="150"/>
      <c r="L28" s="151"/>
      <c r="M28" s="151"/>
      <c r="N28" s="151"/>
      <c r="O28" s="151"/>
      <c r="P28" s="151"/>
      <c r="Q28" s="151"/>
      <c r="R28" s="152"/>
      <c r="S28" s="153"/>
      <c r="T28" s="152">
        <v>958</v>
      </c>
      <c r="U28" s="148"/>
      <c r="V28" s="148"/>
      <c r="W28" s="148" t="s">
        <v>137</v>
      </c>
      <c r="X28" s="148"/>
      <c r="Y28" s="154"/>
      <c r="Z28" s="148" t="s">
        <v>149</v>
      </c>
      <c r="AA28" s="148" t="s">
        <v>84</v>
      </c>
      <c r="AB28" s="155">
        <v>37006</v>
      </c>
      <c r="AC28" s="148"/>
    </row>
    <row r="29" spans="1:29" ht="60" customHeight="1" x14ac:dyDescent="0.25">
      <c r="A29" s="147">
        <f t="shared" si="0"/>
        <v>28</v>
      </c>
      <c r="B29" s="148" t="s">
        <v>90</v>
      </c>
      <c r="C29" s="148" t="s">
        <v>13</v>
      </c>
      <c r="D29" s="148" t="s">
        <v>146</v>
      </c>
      <c r="E29" s="149">
        <v>36609</v>
      </c>
      <c r="F29" s="149"/>
      <c r="G29" s="149"/>
      <c r="H29" s="149"/>
      <c r="I29" s="150"/>
      <c r="J29" s="150"/>
      <c r="K29" s="150">
        <v>9886</v>
      </c>
      <c r="L29" s="151">
        <f>+I29+K29+J29</f>
        <v>9886</v>
      </c>
      <c r="M29" s="151"/>
      <c r="N29" s="151"/>
      <c r="O29" s="151"/>
      <c r="P29" s="151"/>
      <c r="Q29" s="151"/>
      <c r="R29" s="152"/>
      <c r="S29" s="153">
        <v>36662</v>
      </c>
      <c r="T29" s="152">
        <v>13853</v>
      </c>
      <c r="U29" s="148"/>
      <c r="V29" s="148"/>
      <c r="W29" s="148" t="s">
        <v>137</v>
      </c>
      <c r="X29" s="148"/>
      <c r="Y29" s="154"/>
      <c r="Z29" s="148" t="s">
        <v>274</v>
      </c>
      <c r="AA29" s="132" t="s">
        <v>84</v>
      </c>
      <c r="AB29" s="155">
        <v>37095</v>
      </c>
      <c r="AC29" s="148"/>
    </row>
    <row r="30" spans="1:29" ht="60" customHeight="1" x14ac:dyDescent="0.25">
      <c r="A30" s="147">
        <f t="shared" si="0"/>
        <v>29</v>
      </c>
      <c r="B30" s="148" t="s">
        <v>91</v>
      </c>
      <c r="C30" s="132" t="s">
        <v>13</v>
      </c>
      <c r="D30" s="132" t="s">
        <v>146</v>
      </c>
      <c r="E30" s="149">
        <v>36347</v>
      </c>
      <c r="F30" s="149"/>
      <c r="G30" s="149"/>
      <c r="H30" s="149"/>
      <c r="I30" s="150"/>
      <c r="J30" s="150"/>
      <c r="K30" s="150"/>
      <c r="L30" s="151"/>
      <c r="M30" s="151"/>
      <c r="N30" s="151"/>
      <c r="O30" s="151"/>
      <c r="P30" s="151"/>
      <c r="Q30" s="151"/>
      <c r="R30" s="152"/>
      <c r="S30" s="153"/>
      <c r="T30" s="152">
        <v>18874</v>
      </c>
      <c r="U30" s="148"/>
      <c r="V30" s="148"/>
      <c r="W30" s="132" t="s">
        <v>137</v>
      </c>
      <c r="X30" s="132"/>
      <c r="Y30" s="154"/>
      <c r="Z30" s="132" t="s">
        <v>150</v>
      </c>
      <c r="AA30" s="132" t="s">
        <v>84</v>
      </c>
      <c r="AB30" s="155">
        <v>37006</v>
      </c>
      <c r="AC30" s="148"/>
    </row>
    <row r="31" spans="1:29" ht="60" customHeight="1" x14ac:dyDescent="0.25">
      <c r="A31" s="147">
        <f t="shared" si="0"/>
        <v>30</v>
      </c>
      <c r="B31" s="148" t="s">
        <v>192</v>
      </c>
      <c r="C31" s="132" t="s">
        <v>13</v>
      </c>
      <c r="D31" s="148" t="s">
        <v>163</v>
      </c>
      <c r="E31" s="149">
        <v>36959</v>
      </c>
      <c r="F31" s="149"/>
      <c r="G31" s="149"/>
      <c r="H31" s="149"/>
      <c r="I31" s="150"/>
      <c r="J31" s="150"/>
      <c r="K31" s="150">
        <v>95000</v>
      </c>
      <c r="L31" s="151">
        <f>+I31+K31+J31</f>
        <v>95000</v>
      </c>
      <c r="M31" s="151"/>
      <c r="N31" s="151"/>
      <c r="O31" s="151"/>
      <c r="P31" s="151"/>
      <c r="Q31" s="151"/>
      <c r="R31" s="152"/>
      <c r="S31" s="153"/>
      <c r="T31" s="152">
        <v>95000</v>
      </c>
      <c r="U31" s="148"/>
      <c r="V31" s="148"/>
      <c r="W31" s="148" t="s">
        <v>137</v>
      </c>
      <c r="X31" s="148"/>
      <c r="Y31" s="154"/>
      <c r="Z31" s="148" t="s">
        <v>275</v>
      </c>
      <c r="AA31" s="132" t="s">
        <v>84</v>
      </c>
      <c r="AB31" s="155">
        <v>37095</v>
      </c>
      <c r="AC31" s="132"/>
    </row>
    <row r="32" spans="1:29" ht="60" customHeight="1" x14ac:dyDescent="0.25">
      <c r="A32" s="147">
        <f t="shared" si="0"/>
        <v>31</v>
      </c>
      <c r="B32" s="148" t="s">
        <v>533</v>
      </c>
      <c r="C32" s="132" t="s">
        <v>13</v>
      </c>
      <c r="D32" s="148" t="s">
        <v>146</v>
      </c>
      <c r="E32" s="149"/>
      <c r="F32" s="149"/>
      <c r="G32" s="149"/>
      <c r="H32" s="149" t="s">
        <v>534</v>
      </c>
      <c r="I32" s="150"/>
      <c r="J32" s="150"/>
      <c r="K32" s="150"/>
      <c r="L32" s="151"/>
      <c r="M32" s="151"/>
      <c r="N32" s="151"/>
      <c r="O32" s="151"/>
      <c r="P32" s="151"/>
      <c r="Q32" s="151"/>
      <c r="R32" s="152"/>
      <c r="S32" s="153"/>
      <c r="T32" s="152"/>
      <c r="U32" s="148"/>
      <c r="V32" s="148"/>
      <c r="W32" s="148"/>
      <c r="X32" s="148"/>
      <c r="Y32" s="154"/>
      <c r="Z32" s="148" t="s">
        <v>535</v>
      </c>
      <c r="AA32" s="132" t="s">
        <v>536</v>
      </c>
      <c r="AB32" s="155">
        <v>37147</v>
      </c>
      <c r="AC32" s="132"/>
    </row>
    <row r="33" spans="1:29" ht="60" customHeight="1" x14ac:dyDescent="0.25">
      <c r="A33" s="147">
        <f t="shared" si="0"/>
        <v>32</v>
      </c>
      <c r="B33" s="132" t="s">
        <v>179</v>
      </c>
      <c r="C33" s="132" t="s">
        <v>13</v>
      </c>
      <c r="D33" s="132" t="s">
        <v>146</v>
      </c>
      <c r="E33" s="156">
        <v>37036</v>
      </c>
      <c r="F33" s="156"/>
      <c r="G33" s="156"/>
      <c r="H33" s="156"/>
      <c r="I33" s="143">
        <v>58278</v>
      </c>
      <c r="J33" s="143"/>
      <c r="K33" s="143">
        <v>17323</v>
      </c>
      <c r="L33" s="144">
        <f>+I33+K33+J33</f>
        <v>75601</v>
      </c>
      <c r="M33" s="144"/>
      <c r="N33" s="144"/>
      <c r="O33" s="144"/>
      <c r="P33" s="144"/>
      <c r="Q33" s="144"/>
      <c r="R33" s="157"/>
      <c r="S33" s="145"/>
      <c r="T33" s="157"/>
      <c r="U33" s="132"/>
      <c r="V33" s="132"/>
      <c r="W33" s="132" t="s">
        <v>198</v>
      </c>
      <c r="X33" s="132"/>
      <c r="Y33" s="158"/>
      <c r="Z33" s="132" t="s">
        <v>276</v>
      </c>
      <c r="AA33" s="132" t="s">
        <v>197</v>
      </c>
      <c r="AB33" s="146">
        <v>37095</v>
      </c>
      <c r="AC33" s="148"/>
    </row>
    <row r="34" spans="1:29" s="164" customFormat="1" ht="60" customHeight="1" x14ac:dyDescent="0.25">
      <c r="A34" s="147">
        <f t="shared" si="0"/>
        <v>33</v>
      </c>
      <c r="B34" s="132" t="s">
        <v>92</v>
      </c>
      <c r="C34" s="132" t="s">
        <v>13</v>
      </c>
      <c r="D34" s="132" t="s">
        <v>146</v>
      </c>
      <c r="E34" s="156">
        <v>36602</v>
      </c>
      <c r="F34" s="156"/>
      <c r="G34" s="156"/>
      <c r="H34" s="156"/>
      <c r="I34" s="143"/>
      <c r="J34" s="143"/>
      <c r="K34" s="143"/>
      <c r="L34" s="144"/>
      <c r="M34" s="144"/>
      <c r="N34" s="144"/>
      <c r="O34" s="144"/>
      <c r="P34" s="144"/>
      <c r="Q34" s="144"/>
      <c r="R34" s="157"/>
      <c r="S34" s="145"/>
      <c r="T34" s="157">
        <v>325998</v>
      </c>
      <c r="U34" s="132"/>
      <c r="V34" s="132"/>
      <c r="W34" s="132" t="s">
        <v>137</v>
      </c>
      <c r="X34" s="132"/>
      <c r="Y34" s="158"/>
      <c r="Z34" s="132" t="s">
        <v>321</v>
      </c>
      <c r="AA34" s="132" t="s">
        <v>322</v>
      </c>
      <c r="AB34" s="146">
        <v>37126</v>
      </c>
      <c r="AC34" s="148"/>
    </row>
    <row r="35" spans="1:29" ht="60" customHeight="1" x14ac:dyDescent="0.25">
      <c r="A35" s="147">
        <f t="shared" si="0"/>
        <v>34</v>
      </c>
      <c r="B35" s="132" t="s">
        <v>121</v>
      </c>
      <c r="C35" s="132" t="s">
        <v>13</v>
      </c>
      <c r="D35" s="132" t="s">
        <v>146</v>
      </c>
      <c r="E35" s="156">
        <v>36796</v>
      </c>
      <c r="F35" s="156"/>
      <c r="G35" s="156"/>
      <c r="H35" s="156"/>
      <c r="I35" s="143" t="s">
        <v>161</v>
      </c>
      <c r="J35" s="143"/>
      <c r="K35" s="143">
        <f>1669174+86183</f>
        <v>1755357</v>
      </c>
      <c r="L35" s="144">
        <f>+K35+J35</f>
        <v>1755357</v>
      </c>
      <c r="M35" s="144"/>
      <c r="N35" s="144"/>
      <c r="O35" s="144"/>
      <c r="P35" s="144"/>
      <c r="Q35" s="144"/>
      <c r="R35" s="157"/>
      <c r="S35" s="145">
        <v>36993</v>
      </c>
      <c r="T35" s="157"/>
      <c r="U35" s="132" t="s">
        <v>132</v>
      </c>
      <c r="V35" s="132"/>
      <c r="W35" s="132" t="s">
        <v>137</v>
      </c>
      <c r="X35" s="132"/>
      <c r="Y35" s="158" t="s">
        <v>74</v>
      </c>
      <c r="Z35" s="132" t="s">
        <v>277</v>
      </c>
      <c r="AA35" s="132" t="s">
        <v>84</v>
      </c>
      <c r="AB35" s="146">
        <v>37095</v>
      </c>
      <c r="AC35" s="148"/>
    </row>
    <row r="36" spans="1:29" ht="60" customHeight="1" x14ac:dyDescent="0.25">
      <c r="A36" s="147">
        <f t="shared" si="0"/>
        <v>35</v>
      </c>
      <c r="B36" s="148" t="s">
        <v>326</v>
      </c>
      <c r="C36" s="132" t="s">
        <v>13</v>
      </c>
      <c r="D36" s="132" t="s">
        <v>146</v>
      </c>
      <c r="E36" s="149">
        <v>37105</v>
      </c>
      <c r="F36" s="149"/>
      <c r="G36" s="149"/>
      <c r="H36" s="149"/>
      <c r="I36" s="150"/>
      <c r="J36" s="150"/>
      <c r="K36" s="150"/>
      <c r="L36" s="151"/>
      <c r="M36" s="151"/>
      <c r="N36" s="151"/>
      <c r="O36" s="151"/>
      <c r="P36" s="151"/>
      <c r="Q36" s="151"/>
      <c r="R36" s="152"/>
      <c r="S36" s="153"/>
      <c r="T36" s="152"/>
      <c r="U36" s="148"/>
      <c r="V36" s="148"/>
      <c r="W36" s="148" t="s">
        <v>327</v>
      </c>
      <c r="X36" s="148"/>
      <c r="Y36" s="154"/>
      <c r="Z36" s="132"/>
      <c r="AA36" s="148"/>
      <c r="AB36" s="155">
        <v>37126</v>
      </c>
      <c r="AC36" s="148"/>
    </row>
    <row r="37" spans="1:29" ht="60" customHeight="1" x14ac:dyDescent="0.25">
      <c r="A37" s="147">
        <f t="shared" si="0"/>
        <v>36</v>
      </c>
      <c r="B37" s="132" t="s">
        <v>93</v>
      </c>
      <c r="C37" s="132" t="s">
        <v>13</v>
      </c>
      <c r="D37" s="132" t="s">
        <v>146</v>
      </c>
      <c r="E37" s="156">
        <v>36692</v>
      </c>
      <c r="F37" s="156"/>
      <c r="G37" s="156"/>
      <c r="H37" s="156"/>
      <c r="I37" s="143"/>
      <c r="J37" s="143"/>
      <c r="K37" s="143"/>
      <c r="L37" s="144"/>
      <c r="M37" s="144"/>
      <c r="N37" s="144"/>
      <c r="O37" s="144"/>
      <c r="P37" s="144"/>
      <c r="Q37" s="144"/>
      <c r="R37" s="157"/>
      <c r="S37" s="145">
        <v>36852</v>
      </c>
      <c r="T37" s="157">
        <v>1265</v>
      </c>
      <c r="U37" s="132" t="s">
        <v>272</v>
      </c>
      <c r="V37" s="132"/>
      <c r="W37" s="132" t="s">
        <v>137</v>
      </c>
      <c r="X37" s="132"/>
      <c r="Y37" s="158"/>
      <c r="Z37" s="132"/>
      <c r="AA37" s="132"/>
      <c r="AB37" s="146">
        <v>37095</v>
      </c>
      <c r="AC37" s="148"/>
    </row>
    <row r="38" spans="1:29" ht="60" customHeight="1" x14ac:dyDescent="0.25">
      <c r="A38" s="147">
        <f t="shared" si="0"/>
        <v>37</v>
      </c>
      <c r="B38" s="132" t="s">
        <v>178</v>
      </c>
      <c r="C38" s="132" t="s">
        <v>13</v>
      </c>
      <c r="D38" s="132" t="s">
        <v>146</v>
      </c>
      <c r="E38" s="156">
        <v>37033</v>
      </c>
      <c r="F38" s="156"/>
      <c r="G38" s="156"/>
      <c r="H38" s="156"/>
      <c r="I38" s="143">
        <v>1875</v>
      </c>
      <c r="J38" s="143"/>
      <c r="K38" s="143">
        <v>86966</v>
      </c>
      <c r="L38" s="144">
        <f>+I38+K38</f>
        <v>88841</v>
      </c>
      <c r="M38" s="144"/>
      <c r="N38" s="144"/>
      <c r="O38" s="144"/>
      <c r="P38" s="144"/>
      <c r="Q38" s="144"/>
      <c r="R38" s="157"/>
      <c r="S38" s="145"/>
      <c r="T38" s="157"/>
      <c r="U38" s="132"/>
      <c r="V38" s="132"/>
      <c r="W38" s="132" t="s">
        <v>137</v>
      </c>
      <c r="X38" s="132"/>
      <c r="Y38" s="158"/>
      <c r="Z38" s="132" t="s">
        <v>278</v>
      </c>
      <c r="AA38" s="132" t="s">
        <v>84</v>
      </c>
      <c r="AB38" s="146">
        <v>37095</v>
      </c>
      <c r="AC38" s="148"/>
    </row>
    <row r="39" spans="1:29" ht="60" customHeight="1" x14ac:dyDescent="0.25">
      <c r="A39" s="147">
        <f t="shared" si="0"/>
        <v>38</v>
      </c>
      <c r="B39" s="132" t="s">
        <v>94</v>
      </c>
      <c r="C39" s="132" t="s">
        <v>13</v>
      </c>
      <c r="D39" s="132" t="s">
        <v>146</v>
      </c>
      <c r="E39" s="156">
        <v>36595</v>
      </c>
      <c r="F39" s="156"/>
      <c r="G39" s="156"/>
      <c r="H39" s="156"/>
      <c r="I39" s="143"/>
      <c r="J39" s="143"/>
      <c r="K39" s="143"/>
      <c r="L39" s="144"/>
      <c r="M39" s="144"/>
      <c r="N39" s="144"/>
      <c r="O39" s="144"/>
      <c r="P39" s="144"/>
      <c r="Q39" s="144"/>
      <c r="R39" s="157"/>
      <c r="S39" s="145">
        <v>36689</v>
      </c>
      <c r="T39" s="157">
        <v>26526</v>
      </c>
      <c r="U39" s="132"/>
      <c r="V39" s="132"/>
      <c r="W39" s="132" t="s">
        <v>137</v>
      </c>
      <c r="X39" s="132"/>
      <c r="Y39" s="158"/>
      <c r="Z39" s="132"/>
      <c r="AA39" s="132"/>
      <c r="AB39" s="146">
        <v>37006</v>
      </c>
      <c r="AC39" s="148"/>
    </row>
    <row r="40" spans="1:29" ht="60" customHeight="1" x14ac:dyDescent="0.25">
      <c r="A40" s="147">
        <f t="shared" si="0"/>
        <v>39</v>
      </c>
      <c r="B40" s="132" t="s">
        <v>279</v>
      </c>
      <c r="C40" s="132" t="s">
        <v>13</v>
      </c>
      <c r="D40" s="132" t="s">
        <v>146</v>
      </c>
      <c r="E40" s="156">
        <v>36683</v>
      </c>
      <c r="F40" s="156"/>
      <c r="G40" s="156"/>
      <c r="H40" s="156"/>
      <c r="I40" s="143"/>
      <c r="J40" s="143"/>
      <c r="K40" s="143">
        <v>10188</v>
      </c>
      <c r="L40" s="144">
        <f>+I40+K40+J40</f>
        <v>10188</v>
      </c>
      <c r="M40" s="144"/>
      <c r="N40" s="144"/>
      <c r="O40" s="144"/>
      <c r="P40" s="144"/>
      <c r="Q40" s="144"/>
      <c r="R40" s="157"/>
      <c r="S40" s="145"/>
      <c r="T40" s="157"/>
      <c r="U40" s="132"/>
      <c r="V40" s="132"/>
      <c r="W40" s="132" t="s">
        <v>137</v>
      </c>
      <c r="X40" s="132"/>
      <c r="Y40" s="158"/>
      <c r="Z40" s="132" t="s">
        <v>280</v>
      </c>
      <c r="AA40" s="132" t="s">
        <v>84</v>
      </c>
      <c r="AB40" s="146">
        <v>37095</v>
      </c>
      <c r="AC40" s="148"/>
    </row>
    <row r="41" spans="1:29" ht="60" customHeight="1" x14ac:dyDescent="0.25">
      <c r="A41" s="147">
        <f t="shared" si="0"/>
        <v>40</v>
      </c>
      <c r="B41" s="132" t="s">
        <v>95</v>
      </c>
      <c r="C41" s="132" t="s">
        <v>13</v>
      </c>
      <c r="D41" s="132" t="s">
        <v>146</v>
      </c>
      <c r="E41" s="156">
        <v>36217</v>
      </c>
      <c r="F41" s="156"/>
      <c r="G41" s="156"/>
      <c r="H41" s="156"/>
      <c r="I41" s="143"/>
      <c r="J41" s="143"/>
      <c r="K41" s="143"/>
      <c r="L41" s="144"/>
      <c r="M41" s="144"/>
      <c r="N41" s="144"/>
      <c r="O41" s="144"/>
      <c r="P41" s="144"/>
      <c r="Q41" s="144"/>
      <c r="R41" s="157"/>
      <c r="S41" s="145">
        <v>36266</v>
      </c>
      <c r="T41" s="157">
        <v>11983</v>
      </c>
      <c r="U41" s="132"/>
      <c r="V41" s="132"/>
      <c r="W41" s="132" t="s">
        <v>137</v>
      </c>
      <c r="X41" s="132"/>
      <c r="Y41" s="158"/>
      <c r="Z41" s="132"/>
      <c r="AA41" s="132"/>
      <c r="AB41" s="146">
        <v>37006</v>
      </c>
      <c r="AC41" s="148"/>
    </row>
    <row r="42" spans="1:29" ht="60" customHeight="1" x14ac:dyDescent="0.25">
      <c r="A42" s="147">
        <f t="shared" si="0"/>
        <v>41</v>
      </c>
      <c r="B42" s="132" t="s">
        <v>96</v>
      </c>
      <c r="C42" s="132" t="s">
        <v>13</v>
      </c>
      <c r="D42" s="132" t="s">
        <v>146</v>
      </c>
      <c r="E42" s="156">
        <v>36514</v>
      </c>
      <c r="F42" s="156"/>
      <c r="G42" s="156"/>
      <c r="H42" s="156"/>
      <c r="I42" s="143"/>
      <c r="J42" s="143"/>
      <c r="K42" s="143"/>
      <c r="L42" s="144"/>
      <c r="M42" s="144"/>
      <c r="N42" s="144"/>
      <c r="O42" s="144"/>
      <c r="P42" s="144"/>
      <c r="Q42" s="144"/>
      <c r="R42" s="157"/>
      <c r="S42" s="145">
        <v>36580</v>
      </c>
      <c r="T42" s="157">
        <v>6749</v>
      </c>
      <c r="U42" s="132"/>
      <c r="V42" s="132"/>
      <c r="W42" s="132" t="s">
        <v>137</v>
      </c>
      <c r="X42" s="132"/>
      <c r="Y42" s="158"/>
      <c r="Z42" s="132"/>
      <c r="AA42" s="132"/>
      <c r="AB42" s="146">
        <v>37006</v>
      </c>
      <c r="AC42" s="148"/>
    </row>
    <row r="43" spans="1:29" ht="60" customHeight="1" x14ac:dyDescent="0.25">
      <c r="A43" s="147">
        <f t="shared" si="0"/>
        <v>42</v>
      </c>
      <c r="B43" s="132" t="s">
        <v>97</v>
      </c>
      <c r="C43" s="132" t="s">
        <v>13</v>
      </c>
      <c r="D43" s="132" t="s">
        <v>146</v>
      </c>
      <c r="E43" s="156">
        <v>36627</v>
      </c>
      <c r="F43" s="156"/>
      <c r="G43" s="156"/>
      <c r="H43" s="156"/>
      <c r="I43" s="143">
        <v>1060</v>
      </c>
      <c r="J43" s="143"/>
      <c r="K43" s="143"/>
      <c r="L43" s="144">
        <f>+I43+K43+J43</f>
        <v>1060</v>
      </c>
      <c r="M43" s="144"/>
      <c r="N43" s="144"/>
      <c r="O43" s="144"/>
      <c r="P43" s="144"/>
      <c r="Q43" s="144"/>
      <c r="R43" s="157"/>
      <c r="S43" s="145">
        <v>37037</v>
      </c>
      <c r="T43" s="157">
        <v>72342</v>
      </c>
      <c r="U43" s="132"/>
      <c r="V43" s="132"/>
      <c r="W43" s="132" t="s">
        <v>137</v>
      </c>
      <c r="X43" s="132"/>
      <c r="Y43" s="158"/>
      <c r="Z43" s="132" t="s">
        <v>307</v>
      </c>
      <c r="AA43" s="132" t="s">
        <v>84</v>
      </c>
      <c r="AB43" s="146">
        <v>37095</v>
      </c>
      <c r="AC43" s="148"/>
    </row>
    <row r="44" spans="1:29" ht="60" customHeight="1" x14ac:dyDescent="0.25">
      <c r="A44" s="147">
        <f t="shared" si="0"/>
        <v>43</v>
      </c>
      <c r="B44" s="132" t="s">
        <v>281</v>
      </c>
      <c r="C44" s="132" t="s">
        <v>13</v>
      </c>
      <c r="D44" s="132" t="s">
        <v>163</v>
      </c>
      <c r="E44" s="156">
        <v>36969</v>
      </c>
      <c r="F44" s="156"/>
      <c r="G44" s="156"/>
      <c r="H44" s="156"/>
      <c r="I44" s="143"/>
      <c r="J44" s="143"/>
      <c r="K44" s="143"/>
      <c r="L44" s="144"/>
      <c r="M44" s="144"/>
      <c r="N44" s="144"/>
      <c r="O44" s="144"/>
      <c r="P44" s="144"/>
      <c r="Q44" s="144"/>
      <c r="R44" s="157"/>
      <c r="S44" s="145"/>
      <c r="T44" s="157">
        <v>3124</v>
      </c>
      <c r="U44" s="132"/>
      <c r="V44" s="132"/>
      <c r="W44" s="132" t="s">
        <v>137</v>
      </c>
      <c r="X44" s="132"/>
      <c r="Y44" s="158"/>
      <c r="Z44" s="132"/>
      <c r="AA44" s="132"/>
      <c r="AB44" s="146">
        <v>37095</v>
      </c>
      <c r="AC44" s="132"/>
    </row>
    <row r="45" spans="1:29" ht="60" customHeight="1" x14ac:dyDescent="0.25">
      <c r="A45" s="147">
        <f t="shared" si="0"/>
        <v>44</v>
      </c>
      <c r="B45" s="132" t="s">
        <v>112</v>
      </c>
      <c r="C45" s="132" t="s">
        <v>13</v>
      </c>
      <c r="D45" s="132" t="s">
        <v>146</v>
      </c>
      <c r="E45" s="156">
        <v>36530</v>
      </c>
      <c r="F45" s="156"/>
      <c r="G45" s="156"/>
      <c r="H45" s="156"/>
      <c r="I45" s="143"/>
      <c r="J45" s="143"/>
      <c r="K45" s="143"/>
      <c r="L45" s="144"/>
      <c r="M45" s="144"/>
      <c r="N45" s="144"/>
      <c r="O45" s="144"/>
      <c r="P45" s="144"/>
      <c r="Q45" s="144"/>
      <c r="R45" s="157"/>
      <c r="S45" s="145">
        <v>37041</v>
      </c>
      <c r="T45" s="157">
        <v>11244</v>
      </c>
      <c r="U45" s="132"/>
      <c r="V45" s="132"/>
      <c r="W45" s="132" t="s">
        <v>137</v>
      </c>
      <c r="X45" s="132"/>
      <c r="Y45" s="158"/>
      <c r="Z45" s="132" t="s">
        <v>280</v>
      </c>
      <c r="AA45" s="132" t="s">
        <v>84</v>
      </c>
      <c r="AB45" s="146">
        <v>37095</v>
      </c>
      <c r="AC45" s="148"/>
    </row>
    <row r="46" spans="1:29" ht="60" customHeight="1" x14ac:dyDescent="0.25">
      <c r="A46" s="147">
        <f t="shared" si="0"/>
        <v>45</v>
      </c>
      <c r="B46" s="165" t="s">
        <v>114</v>
      </c>
      <c r="C46" s="132" t="s">
        <v>13</v>
      </c>
      <c r="D46" s="165" t="s">
        <v>146</v>
      </c>
      <c r="E46" s="156">
        <v>36879</v>
      </c>
      <c r="F46" s="156"/>
      <c r="G46" s="156"/>
      <c r="H46" s="156"/>
      <c r="I46" s="166"/>
      <c r="J46" s="166"/>
      <c r="K46" s="166"/>
      <c r="L46" s="167"/>
      <c r="M46" s="167"/>
      <c r="N46" s="167"/>
      <c r="O46" s="167"/>
      <c r="P46" s="167"/>
      <c r="Q46" s="167"/>
      <c r="R46" s="157"/>
      <c r="S46" s="145">
        <v>36928</v>
      </c>
      <c r="T46" s="157">
        <v>16971</v>
      </c>
      <c r="U46" s="165"/>
      <c r="V46" s="165"/>
      <c r="W46" s="165" t="s">
        <v>137</v>
      </c>
      <c r="X46" s="165"/>
      <c r="Y46" s="158"/>
      <c r="Z46" s="132" t="s">
        <v>151</v>
      </c>
      <c r="AA46" s="132" t="s">
        <v>84</v>
      </c>
      <c r="AB46" s="146">
        <v>37006</v>
      </c>
      <c r="AC46" s="148"/>
    </row>
    <row r="47" spans="1:29" ht="60" customHeight="1" x14ac:dyDescent="0.25">
      <c r="A47" s="147">
        <f t="shared" si="0"/>
        <v>46</v>
      </c>
      <c r="B47" s="165" t="s">
        <v>115</v>
      </c>
      <c r="C47" s="132" t="s">
        <v>13</v>
      </c>
      <c r="D47" s="165" t="s">
        <v>146</v>
      </c>
      <c r="E47" s="156">
        <v>36558</v>
      </c>
      <c r="F47" s="156"/>
      <c r="G47" s="156"/>
      <c r="H47" s="156"/>
      <c r="I47" s="166"/>
      <c r="J47" s="166"/>
      <c r="K47" s="166"/>
      <c r="L47" s="167"/>
      <c r="M47" s="167"/>
      <c r="N47" s="167"/>
      <c r="O47" s="167"/>
      <c r="P47" s="167"/>
      <c r="Q47" s="167"/>
      <c r="R47" s="157"/>
      <c r="S47" s="145">
        <v>36586</v>
      </c>
      <c r="T47" s="157">
        <v>55044</v>
      </c>
      <c r="U47" s="165"/>
      <c r="V47" s="165"/>
      <c r="W47" s="165" t="s">
        <v>137</v>
      </c>
      <c r="X47" s="165"/>
      <c r="Y47" s="158"/>
      <c r="Z47" s="132"/>
      <c r="AA47" s="132"/>
      <c r="AB47" s="146">
        <v>37006</v>
      </c>
      <c r="AC47" s="148"/>
    </row>
    <row r="48" spans="1:29" ht="60" customHeight="1" x14ac:dyDescent="0.25">
      <c r="A48" s="147">
        <f t="shared" si="0"/>
        <v>47</v>
      </c>
      <c r="B48" s="148" t="s">
        <v>325</v>
      </c>
      <c r="C48" s="132" t="s">
        <v>13</v>
      </c>
      <c r="D48" s="132" t="s">
        <v>146</v>
      </c>
      <c r="E48" s="149">
        <v>37106</v>
      </c>
      <c r="F48" s="149"/>
      <c r="G48" s="149"/>
      <c r="H48" s="149"/>
      <c r="I48" s="150"/>
      <c r="J48" s="150"/>
      <c r="K48" s="150"/>
      <c r="L48" s="151"/>
      <c r="M48" s="151"/>
      <c r="N48" s="151"/>
      <c r="O48" s="151"/>
      <c r="P48" s="151"/>
      <c r="Q48" s="151"/>
      <c r="R48" s="152"/>
      <c r="S48" s="153"/>
      <c r="T48" s="152"/>
      <c r="U48" s="148"/>
      <c r="V48" s="148"/>
      <c r="W48" s="148" t="s">
        <v>137</v>
      </c>
      <c r="X48" s="148"/>
      <c r="Y48" s="154"/>
      <c r="Z48" s="132"/>
      <c r="AA48" s="148"/>
      <c r="AB48" s="155">
        <v>37126</v>
      </c>
      <c r="AC48" s="148"/>
    </row>
    <row r="49" spans="1:29" ht="60" customHeight="1" x14ac:dyDescent="0.25">
      <c r="A49" s="147">
        <f t="shared" si="0"/>
        <v>48</v>
      </c>
      <c r="B49" s="132" t="s">
        <v>98</v>
      </c>
      <c r="C49" s="132" t="s">
        <v>13</v>
      </c>
      <c r="D49" s="132" t="s">
        <v>146</v>
      </c>
      <c r="E49" s="156">
        <v>36578</v>
      </c>
      <c r="F49" s="156"/>
      <c r="G49" s="156"/>
      <c r="H49" s="156"/>
      <c r="I49" s="143"/>
      <c r="J49" s="143"/>
      <c r="K49" s="143"/>
      <c r="L49" s="144"/>
      <c r="M49" s="144"/>
      <c r="N49" s="144"/>
      <c r="O49" s="144"/>
      <c r="P49" s="144"/>
      <c r="Q49" s="144"/>
      <c r="R49" s="157"/>
      <c r="S49" s="145">
        <v>37027</v>
      </c>
      <c r="T49" s="157">
        <v>2677</v>
      </c>
      <c r="U49" s="132"/>
      <c r="V49" s="132"/>
      <c r="W49" s="132" t="s">
        <v>137</v>
      </c>
      <c r="X49" s="132"/>
      <c r="Y49" s="158"/>
      <c r="Z49" s="132" t="s">
        <v>158</v>
      </c>
      <c r="AA49" s="132" t="s">
        <v>84</v>
      </c>
      <c r="AB49" s="146">
        <v>37095</v>
      </c>
      <c r="AC49" s="148"/>
    </row>
    <row r="50" spans="1:29" ht="60" customHeight="1" x14ac:dyDescent="0.25">
      <c r="A50" s="147">
        <f t="shared" si="0"/>
        <v>49</v>
      </c>
      <c r="B50" s="132" t="s">
        <v>99</v>
      </c>
      <c r="C50" s="132" t="s">
        <v>13</v>
      </c>
      <c r="D50" s="132" t="s">
        <v>146</v>
      </c>
      <c r="E50" s="156">
        <v>36609</v>
      </c>
      <c r="F50" s="156"/>
      <c r="G50" s="156"/>
      <c r="H50" s="156"/>
      <c r="I50" s="143"/>
      <c r="J50" s="143"/>
      <c r="K50" s="143"/>
      <c r="L50" s="144"/>
      <c r="M50" s="144"/>
      <c r="N50" s="144"/>
      <c r="O50" s="144"/>
      <c r="P50" s="144"/>
      <c r="Q50" s="144"/>
      <c r="R50" s="157"/>
      <c r="S50" s="145">
        <v>36689</v>
      </c>
      <c r="T50" s="157">
        <v>56734</v>
      </c>
      <c r="U50" s="132"/>
      <c r="V50" s="132"/>
      <c r="W50" s="132" t="s">
        <v>137</v>
      </c>
      <c r="X50" s="132"/>
      <c r="Y50" s="158"/>
      <c r="Z50" s="132"/>
      <c r="AA50" s="132"/>
      <c r="AB50" s="146">
        <v>37006</v>
      </c>
      <c r="AC50" s="148"/>
    </row>
    <row r="51" spans="1:29" ht="60" customHeight="1" x14ac:dyDescent="0.25">
      <c r="A51" s="147">
        <f t="shared" si="0"/>
        <v>50</v>
      </c>
      <c r="B51" s="132" t="s">
        <v>528</v>
      </c>
      <c r="C51" s="132" t="s">
        <v>13</v>
      </c>
      <c r="D51" s="132" t="s">
        <v>146</v>
      </c>
      <c r="E51" s="156">
        <v>37127</v>
      </c>
      <c r="F51" s="168"/>
      <c r="G51" s="168" t="s">
        <v>529</v>
      </c>
      <c r="H51" s="168" t="s">
        <v>530</v>
      </c>
      <c r="I51" s="143"/>
      <c r="J51" s="143"/>
      <c r="K51" s="143"/>
      <c r="L51" s="144"/>
      <c r="M51" s="144"/>
      <c r="N51" s="144"/>
      <c r="O51" s="144"/>
      <c r="P51" s="144"/>
      <c r="Q51" s="144"/>
      <c r="R51" s="157"/>
      <c r="S51" s="145"/>
      <c r="T51" s="157"/>
      <c r="U51" s="132"/>
      <c r="V51" s="132"/>
      <c r="W51" s="132" t="s">
        <v>224</v>
      </c>
      <c r="X51" s="132"/>
      <c r="Y51" s="158"/>
      <c r="Z51" s="132" t="s">
        <v>362</v>
      </c>
      <c r="AA51" s="132" t="s">
        <v>363</v>
      </c>
      <c r="AB51" s="146">
        <v>37147</v>
      </c>
      <c r="AC51" s="132"/>
    </row>
    <row r="52" spans="1:29" ht="60" customHeight="1" x14ac:dyDescent="0.25">
      <c r="A52" s="147">
        <f t="shared" si="0"/>
        <v>51</v>
      </c>
      <c r="B52" s="132" t="s">
        <v>282</v>
      </c>
      <c r="C52" s="132" t="s">
        <v>13</v>
      </c>
      <c r="D52" s="142" t="s">
        <v>146</v>
      </c>
      <c r="E52" s="156">
        <v>36854</v>
      </c>
      <c r="F52" s="156"/>
      <c r="G52" s="156"/>
      <c r="H52" s="156"/>
      <c r="I52" s="143"/>
      <c r="J52" s="143"/>
      <c r="K52" s="143">
        <v>11865</v>
      </c>
      <c r="L52" s="144">
        <f>+I52+K52+J52</f>
        <v>11865</v>
      </c>
      <c r="M52" s="144"/>
      <c r="N52" s="144"/>
      <c r="O52" s="144"/>
      <c r="P52" s="144"/>
      <c r="Q52" s="144"/>
      <c r="R52" s="157"/>
      <c r="S52" s="145"/>
      <c r="T52" s="157">
        <v>11865</v>
      </c>
      <c r="U52" s="132"/>
      <c r="V52" s="132"/>
      <c r="W52" s="132" t="s">
        <v>137</v>
      </c>
      <c r="X52" s="132"/>
      <c r="Y52" s="158" t="s">
        <v>74</v>
      </c>
      <c r="Z52" s="132" t="s">
        <v>283</v>
      </c>
      <c r="AA52" s="132" t="s">
        <v>84</v>
      </c>
      <c r="AB52" s="146">
        <v>37095</v>
      </c>
      <c r="AC52" s="148"/>
    </row>
    <row r="53" spans="1:29" ht="60" customHeight="1" x14ac:dyDescent="0.25">
      <c r="A53" s="147">
        <f t="shared" si="0"/>
        <v>52</v>
      </c>
      <c r="B53" s="132" t="s">
        <v>100</v>
      </c>
      <c r="C53" s="132" t="s">
        <v>13</v>
      </c>
      <c r="D53" s="132" t="s">
        <v>146</v>
      </c>
      <c r="E53" s="156">
        <v>36385</v>
      </c>
      <c r="F53" s="156"/>
      <c r="G53" s="156"/>
      <c r="H53" s="156"/>
      <c r="I53" s="143"/>
      <c r="J53" s="143"/>
      <c r="K53" s="143"/>
      <c r="L53" s="144"/>
      <c r="M53" s="144"/>
      <c r="N53" s="144"/>
      <c r="O53" s="144"/>
      <c r="P53" s="144"/>
      <c r="Q53" s="144"/>
      <c r="R53" s="157"/>
      <c r="S53" s="145">
        <v>36434</v>
      </c>
      <c r="T53" s="157">
        <v>7185</v>
      </c>
      <c r="U53" s="132"/>
      <c r="V53" s="132"/>
      <c r="W53" s="132" t="s">
        <v>137</v>
      </c>
      <c r="X53" s="132"/>
      <c r="Y53" s="158"/>
      <c r="Z53" s="132"/>
      <c r="AA53" s="132"/>
      <c r="AB53" s="146">
        <v>37006</v>
      </c>
      <c r="AC53" s="148"/>
    </row>
    <row r="54" spans="1:29" ht="60" customHeight="1" x14ac:dyDescent="0.25">
      <c r="A54" s="147">
        <f t="shared" si="0"/>
        <v>53</v>
      </c>
      <c r="B54" s="132" t="s">
        <v>210</v>
      </c>
      <c r="C54" s="132" t="s">
        <v>13</v>
      </c>
      <c r="D54" s="132" t="s">
        <v>146</v>
      </c>
      <c r="E54" s="156">
        <v>36434</v>
      </c>
      <c r="F54" s="156"/>
      <c r="G54" s="156"/>
      <c r="H54" s="156"/>
      <c r="I54" s="143"/>
      <c r="J54" s="143"/>
      <c r="K54" s="143">
        <v>24294</v>
      </c>
      <c r="L54" s="144"/>
      <c r="M54" s="144"/>
      <c r="N54" s="144"/>
      <c r="O54" s="144"/>
      <c r="P54" s="144"/>
      <c r="Q54" s="144"/>
      <c r="R54" s="157"/>
      <c r="S54" s="145"/>
      <c r="T54" s="157"/>
      <c r="U54" s="132"/>
      <c r="V54" s="132"/>
      <c r="W54" s="132" t="s">
        <v>137</v>
      </c>
      <c r="X54" s="132"/>
      <c r="Y54" s="158"/>
      <c r="Z54" s="132" t="s">
        <v>211</v>
      </c>
      <c r="AA54" s="132"/>
      <c r="AB54" s="146">
        <v>37056</v>
      </c>
      <c r="AC54" s="148"/>
    </row>
    <row r="55" spans="1:29" ht="60" customHeight="1" x14ac:dyDescent="0.25">
      <c r="A55" s="147">
        <f t="shared" si="0"/>
        <v>54</v>
      </c>
      <c r="B55" s="132" t="s">
        <v>101</v>
      </c>
      <c r="C55" s="132" t="s">
        <v>13</v>
      </c>
      <c r="D55" s="132" t="s">
        <v>146</v>
      </c>
      <c r="E55" s="156">
        <v>36047</v>
      </c>
      <c r="F55" s="156"/>
      <c r="G55" s="156"/>
      <c r="H55" s="107" t="s">
        <v>446</v>
      </c>
      <c r="I55" s="143"/>
      <c r="J55" s="143"/>
      <c r="K55" s="143"/>
      <c r="L55" s="144"/>
      <c r="M55" s="144"/>
      <c r="N55" s="144"/>
      <c r="O55" s="144"/>
      <c r="P55" s="144"/>
      <c r="Q55" s="144"/>
      <c r="R55" s="157"/>
      <c r="S55" s="145">
        <v>36117</v>
      </c>
      <c r="T55" s="157">
        <v>172199</v>
      </c>
      <c r="U55" s="132" t="s">
        <v>126</v>
      </c>
      <c r="V55" s="132"/>
      <c r="W55" s="132" t="s">
        <v>137</v>
      </c>
      <c r="X55" s="132"/>
      <c r="Y55" s="158"/>
      <c r="Z55" s="132" t="s">
        <v>308</v>
      </c>
      <c r="AA55" s="132" t="s">
        <v>306</v>
      </c>
      <c r="AB55" s="146">
        <v>37095</v>
      </c>
      <c r="AC55" s="148"/>
    </row>
    <row r="56" spans="1:29" s="148" customFormat="1" ht="60" customHeight="1" x14ac:dyDescent="0.25">
      <c r="A56" s="147">
        <f t="shared" si="0"/>
        <v>55</v>
      </c>
      <c r="B56" s="132" t="s">
        <v>102</v>
      </c>
      <c r="C56" s="132" t="s">
        <v>13</v>
      </c>
      <c r="D56" s="132" t="s">
        <v>146</v>
      </c>
      <c r="E56" s="156">
        <v>36543</v>
      </c>
      <c r="F56" s="156"/>
      <c r="G56" s="156"/>
      <c r="H56" s="156"/>
      <c r="I56" s="143"/>
      <c r="J56" s="143"/>
      <c r="K56" s="143"/>
      <c r="L56" s="144"/>
      <c r="M56" s="144"/>
      <c r="N56" s="144"/>
      <c r="O56" s="144"/>
      <c r="P56" s="144"/>
      <c r="Q56" s="144"/>
      <c r="R56" s="157"/>
      <c r="S56" s="145">
        <v>36621</v>
      </c>
      <c r="T56" s="157">
        <v>660</v>
      </c>
      <c r="U56" s="132"/>
      <c r="V56" s="132"/>
      <c r="W56" s="132" t="s">
        <v>137</v>
      </c>
      <c r="X56" s="132"/>
      <c r="Y56" s="158"/>
      <c r="Z56" s="132"/>
      <c r="AA56" s="132"/>
      <c r="AB56" s="146">
        <v>37006</v>
      </c>
    </row>
    <row r="57" spans="1:29" ht="60" customHeight="1" x14ac:dyDescent="0.25">
      <c r="A57" s="147">
        <f t="shared" si="0"/>
        <v>56</v>
      </c>
      <c r="B57" s="132" t="s">
        <v>103</v>
      </c>
      <c r="C57" s="132" t="s">
        <v>13</v>
      </c>
      <c r="D57" s="132" t="s">
        <v>146</v>
      </c>
      <c r="E57" s="156">
        <v>36536</v>
      </c>
      <c r="F57" s="156"/>
      <c r="G57" s="156"/>
      <c r="H57" s="156"/>
      <c r="I57" s="143"/>
      <c r="J57" s="143"/>
      <c r="K57" s="143"/>
      <c r="L57" s="144"/>
      <c r="M57" s="144"/>
      <c r="N57" s="144"/>
      <c r="O57" s="144"/>
      <c r="P57" s="144"/>
      <c r="Q57" s="144"/>
      <c r="R57" s="157"/>
      <c r="S57" s="145"/>
      <c r="T57" s="157">
        <v>7032</v>
      </c>
      <c r="U57" s="132"/>
      <c r="V57" s="132"/>
      <c r="W57" s="132" t="s">
        <v>137</v>
      </c>
      <c r="X57" s="132"/>
      <c r="Y57" s="158"/>
      <c r="Z57" s="132" t="s">
        <v>152</v>
      </c>
      <c r="AA57" s="132" t="s">
        <v>84</v>
      </c>
      <c r="AB57" s="146">
        <v>37006</v>
      </c>
      <c r="AC57" s="148"/>
    </row>
    <row r="58" spans="1:29" ht="60" customHeight="1" x14ac:dyDescent="0.25">
      <c r="A58" s="147">
        <f t="shared" si="0"/>
        <v>57</v>
      </c>
      <c r="B58" s="148" t="s">
        <v>314</v>
      </c>
      <c r="C58" s="132" t="s">
        <v>13</v>
      </c>
      <c r="D58" s="132" t="s">
        <v>146</v>
      </c>
      <c r="E58" s="149">
        <v>37090</v>
      </c>
      <c r="F58" s="149"/>
      <c r="G58" s="149"/>
      <c r="H58" s="149"/>
      <c r="I58" s="169"/>
      <c r="J58" s="169"/>
      <c r="K58" s="169"/>
      <c r="L58" s="151">
        <v>10960</v>
      </c>
      <c r="M58" s="151"/>
      <c r="N58" s="151"/>
      <c r="O58" s="151"/>
      <c r="P58" s="151"/>
      <c r="Q58" s="151"/>
      <c r="R58" s="170"/>
      <c r="S58" s="171"/>
      <c r="T58" s="170"/>
      <c r="U58" s="148"/>
      <c r="V58" s="148"/>
      <c r="W58" s="148" t="s">
        <v>316</v>
      </c>
      <c r="X58" s="148"/>
      <c r="Y58" s="154"/>
      <c r="Z58" s="172"/>
      <c r="AA58" s="148" t="s">
        <v>315</v>
      </c>
      <c r="AB58" s="155">
        <v>37126</v>
      </c>
      <c r="AC58" s="173"/>
    </row>
    <row r="59" spans="1:29" ht="60" customHeight="1" x14ac:dyDescent="0.25">
      <c r="A59" s="147">
        <f t="shared" si="0"/>
        <v>58</v>
      </c>
      <c r="B59" s="132" t="s">
        <v>104</v>
      </c>
      <c r="C59" s="132" t="s">
        <v>13</v>
      </c>
      <c r="D59" s="132" t="s">
        <v>146</v>
      </c>
      <c r="E59" s="156">
        <v>36356</v>
      </c>
      <c r="F59" s="156"/>
      <c r="G59" s="156"/>
      <c r="H59" s="156"/>
      <c r="I59" s="143"/>
      <c r="J59" s="143"/>
      <c r="K59" s="143"/>
      <c r="L59" s="144"/>
      <c r="M59" s="144"/>
      <c r="N59" s="144"/>
      <c r="O59" s="144"/>
      <c r="P59" s="144"/>
      <c r="Q59" s="144"/>
      <c r="R59" s="157"/>
      <c r="S59" s="145"/>
      <c r="T59" s="157">
        <v>86338</v>
      </c>
      <c r="U59" s="132"/>
      <c r="V59" s="132"/>
      <c r="W59" s="132" t="s">
        <v>137</v>
      </c>
      <c r="X59" s="132"/>
      <c r="Y59" s="158"/>
      <c r="Z59" s="132" t="s">
        <v>105</v>
      </c>
      <c r="AA59" s="132" t="s">
        <v>84</v>
      </c>
      <c r="AB59" s="146">
        <v>37006</v>
      </c>
      <c r="AC59" s="148"/>
    </row>
    <row r="60" spans="1:29" ht="60" customHeight="1" x14ac:dyDescent="0.25">
      <c r="A60" s="147">
        <f t="shared" si="0"/>
        <v>59</v>
      </c>
      <c r="B60" s="132" t="s">
        <v>106</v>
      </c>
      <c r="C60" s="132" t="s">
        <v>13</v>
      </c>
      <c r="D60" s="132" t="s">
        <v>146</v>
      </c>
      <c r="E60" s="156">
        <v>36109</v>
      </c>
      <c r="F60" s="156"/>
      <c r="G60" s="156"/>
      <c r="H60" s="156"/>
      <c r="I60" s="143"/>
      <c r="J60" s="143"/>
      <c r="K60" s="143">
        <v>28670</v>
      </c>
      <c r="L60" s="144">
        <f>+I60+K60+J60</f>
        <v>28670</v>
      </c>
      <c r="M60" s="144"/>
      <c r="N60" s="144"/>
      <c r="O60" s="144"/>
      <c r="P60" s="144"/>
      <c r="Q60" s="144"/>
      <c r="R60" s="157"/>
      <c r="S60" s="145">
        <v>36978</v>
      </c>
      <c r="T60" s="157">
        <v>3873</v>
      </c>
      <c r="U60" s="132"/>
      <c r="V60" s="132"/>
      <c r="W60" s="132" t="s">
        <v>137</v>
      </c>
      <c r="X60" s="132"/>
      <c r="Y60" s="158"/>
      <c r="Z60" s="132" t="s">
        <v>284</v>
      </c>
      <c r="AA60" s="132" t="s">
        <v>84</v>
      </c>
      <c r="AB60" s="146">
        <v>37006</v>
      </c>
      <c r="AC60" s="148"/>
    </row>
    <row r="61" spans="1:29" ht="60" customHeight="1" x14ac:dyDescent="0.25">
      <c r="A61" s="147">
        <f t="shared" si="0"/>
        <v>60</v>
      </c>
      <c r="B61" s="132" t="s">
        <v>60</v>
      </c>
      <c r="C61" s="132" t="s">
        <v>13</v>
      </c>
      <c r="D61" s="132" t="s">
        <v>146</v>
      </c>
      <c r="E61" s="156">
        <v>36587</v>
      </c>
      <c r="F61" s="156"/>
      <c r="G61" s="156"/>
      <c r="H61" s="156"/>
      <c r="I61" s="143"/>
      <c r="J61" s="143"/>
      <c r="K61" s="143"/>
      <c r="L61" s="144">
        <v>2141450</v>
      </c>
      <c r="M61" s="144"/>
      <c r="N61" s="144"/>
      <c r="O61" s="144"/>
      <c r="P61" s="144"/>
      <c r="Q61" s="144"/>
      <c r="R61" s="157"/>
      <c r="S61" s="145">
        <v>36621</v>
      </c>
      <c r="T61" s="157">
        <v>21990</v>
      </c>
      <c r="U61" s="132" t="s">
        <v>131</v>
      </c>
      <c r="V61" s="132"/>
      <c r="W61" s="132" t="s">
        <v>137</v>
      </c>
      <c r="X61" s="132"/>
      <c r="Y61" s="158" t="s">
        <v>74</v>
      </c>
      <c r="Z61" s="132" t="s">
        <v>159</v>
      </c>
      <c r="AA61" s="132" t="s">
        <v>84</v>
      </c>
      <c r="AB61" s="146">
        <v>37133</v>
      </c>
      <c r="AC61" s="148"/>
    </row>
    <row r="62" spans="1:29" ht="60" customHeight="1" x14ac:dyDescent="0.25">
      <c r="A62" s="147">
        <f t="shared" si="0"/>
        <v>61</v>
      </c>
      <c r="B62" s="132" t="s">
        <v>196</v>
      </c>
      <c r="C62" s="132" t="s">
        <v>13</v>
      </c>
      <c r="D62" s="132" t="s">
        <v>163</v>
      </c>
      <c r="E62" s="156">
        <v>36994</v>
      </c>
      <c r="F62" s="156"/>
      <c r="G62" s="156"/>
      <c r="H62" s="156"/>
      <c r="I62" s="143"/>
      <c r="J62" s="143"/>
      <c r="K62" s="143">
        <v>5808</v>
      </c>
      <c r="L62" s="144">
        <f>+I62+K62+J62</f>
        <v>5808</v>
      </c>
      <c r="M62" s="144"/>
      <c r="N62" s="144"/>
      <c r="O62" s="144"/>
      <c r="P62" s="144"/>
      <c r="Q62" s="144"/>
      <c r="R62" s="157"/>
      <c r="S62" s="145"/>
      <c r="T62" s="157">
        <v>5251</v>
      </c>
      <c r="U62" s="132"/>
      <c r="V62" s="132"/>
      <c r="W62" s="132" t="s">
        <v>137</v>
      </c>
      <c r="X62" s="132"/>
      <c r="Y62" s="158"/>
      <c r="Z62" s="132" t="s">
        <v>285</v>
      </c>
      <c r="AA62" s="132" t="s">
        <v>84</v>
      </c>
      <c r="AB62" s="146">
        <v>37095</v>
      </c>
      <c r="AC62" s="132"/>
    </row>
    <row r="63" spans="1:29" ht="60" customHeight="1" x14ac:dyDescent="0.25">
      <c r="A63" s="147">
        <f t="shared" si="0"/>
        <v>62</v>
      </c>
      <c r="B63" s="132" t="s">
        <v>29</v>
      </c>
      <c r="C63" s="132" t="s">
        <v>13</v>
      </c>
      <c r="D63" s="132" t="s">
        <v>146</v>
      </c>
      <c r="E63" s="156">
        <v>36804</v>
      </c>
      <c r="F63" s="156"/>
      <c r="G63" s="156"/>
      <c r="H63" s="156"/>
      <c r="I63" s="143"/>
      <c r="J63" s="143"/>
      <c r="K63" s="143"/>
      <c r="L63" s="144">
        <v>2500000</v>
      </c>
      <c r="M63" s="144"/>
      <c r="N63" s="144"/>
      <c r="O63" s="144"/>
      <c r="P63" s="144"/>
      <c r="Q63" s="144"/>
      <c r="R63" s="157"/>
      <c r="S63" s="145"/>
      <c r="T63" s="157" t="s">
        <v>107</v>
      </c>
      <c r="U63" s="132"/>
      <c r="V63" s="132"/>
      <c r="W63" s="132" t="s">
        <v>137</v>
      </c>
      <c r="X63" s="132"/>
      <c r="Y63" s="158" t="s">
        <v>74</v>
      </c>
      <c r="Z63" s="132" t="s">
        <v>108</v>
      </c>
      <c r="AA63" s="132" t="s">
        <v>84</v>
      </c>
      <c r="AB63" s="146">
        <v>37095</v>
      </c>
      <c r="AC63" s="148"/>
    </row>
    <row r="64" spans="1:29" ht="60" customHeight="1" x14ac:dyDescent="0.25">
      <c r="A64" s="147">
        <f t="shared" si="0"/>
        <v>63</v>
      </c>
      <c r="B64" s="132" t="s">
        <v>41</v>
      </c>
      <c r="C64" s="132" t="s">
        <v>13</v>
      </c>
      <c r="D64" s="132" t="s">
        <v>146</v>
      </c>
      <c r="E64" s="156">
        <v>36987</v>
      </c>
      <c r="F64" s="156"/>
      <c r="G64" s="156"/>
      <c r="H64" s="156"/>
      <c r="I64" s="143"/>
      <c r="J64" s="143"/>
      <c r="K64" s="143"/>
      <c r="L64" s="144"/>
      <c r="M64" s="144"/>
      <c r="N64" s="144"/>
      <c r="O64" s="144"/>
      <c r="P64" s="144"/>
      <c r="Q64" s="144"/>
      <c r="R64" s="157"/>
      <c r="S64" s="145"/>
      <c r="T64" s="157"/>
      <c r="U64" s="132"/>
      <c r="V64" s="132"/>
      <c r="W64" s="132" t="s">
        <v>137</v>
      </c>
      <c r="X64" s="132"/>
      <c r="Y64" s="158"/>
      <c r="Z64" s="132"/>
      <c r="AA64" s="132"/>
      <c r="AB64" s="146">
        <v>37088</v>
      </c>
      <c r="AC64" s="148"/>
    </row>
    <row r="65" spans="1:29" ht="60" customHeight="1" x14ac:dyDescent="0.25">
      <c r="A65" s="147">
        <f t="shared" si="0"/>
        <v>64</v>
      </c>
      <c r="B65" s="132" t="s">
        <v>30</v>
      </c>
      <c r="C65" s="132" t="s">
        <v>13</v>
      </c>
      <c r="D65" s="132" t="s">
        <v>146</v>
      </c>
      <c r="E65" s="156">
        <v>36766</v>
      </c>
      <c r="F65" s="156"/>
      <c r="G65" s="156"/>
      <c r="H65" s="156"/>
      <c r="I65" s="143">
        <v>-24945</v>
      </c>
      <c r="J65" s="143"/>
      <c r="K65" s="143">
        <f>6656382+516994</f>
        <v>7173376</v>
      </c>
      <c r="L65" s="144">
        <f>+I65+K65+J65</f>
        <v>7148431</v>
      </c>
      <c r="M65" s="144"/>
      <c r="N65" s="144"/>
      <c r="O65" s="144"/>
      <c r="P65" s="144"/>
      <c r="Q65" s="144"/>
      <c r="R65" s="157"/>
      <c r="S65" s="145">
        <v>36892</v>
      </c>
      <c r="T65" s="157">
        <v>5384337</v>
      </c>
      <c r="U65" s="132" t="s">
        <v>296</v>
      </c>
      <c r="V65" s="132"/>
      <c r="W65" s="132" t="s">
        <v>137</v>
      </c>
      <c r="X65" s="132"/>
      <c r="Y65" s="158" t="s">
        <v>74</v>
      </c>
      <c r="Z65" s="132" t="s">
        <v>153</v>
      </c>
      <c r="AA65" s="132" t="s">
        <v>84</v>
      </c>
      <c r="AB65" s="146">
        <v>37095</v>
      </c>
      <c r="AC65" s="132"/>
    </row>
    <row r="66" spans="1:29" ht="60" customHeight="1" x14ac:dyDescent="0.25">
      <c r="A66" s="147">
        <f t="shared" si="0"/>
        <v>65</v>
      </c>
      <c r="B66" s="132" t="s">
        <v>109</v>
      </c>
      <c r="C66" s="132" t="s">
        <v>13</v>
      </c>
      <c r="D66" s="132" t="s">
        <v>146</v>
      </c>
      <c r="E66" s="156">
        <v>36336</v>
      </c>
      <c r="F66" s="156"/>
      <c r="G66" s="156"/>
      <c r="H66" s="156"/>
      <c r="I66" s="143"/>
      <c r="J66" s="143"/>
      <c r="K66" s="143"/>
      <c r="L66" s="144"/>
      <c r="M66" s="144"/>
      <c r="N66" s="144"/>
      <c r="O66" s="144"/>
      <c r="P66" s="144"/>
      <c r="Q66" s="144"/>
      <c r="R66" s="157"/>
      <c r="S66" s="145">
        <v>36434</v>
      </c>
      <c r="T66" s="157">
        <v>12502</v>
      </c>
      <c r="U66" s="132"/>
      <c r="V66" s="132"/>
      <c r="W66" s="132" t="s">
        <v>137</v>
      </c>
      <c r="X66" s="132"/>
      <c r="Y66" s="158"/>
      <c r="Z66" s="132"/>
      <c r="AA66" s="132"/>
      <c r="AB66" s="146">
        <v>37095</v>
      </c>
      <c r="AC66" s="148"/>
    </row>
    <row r="67" spans="1:29" ht="60" customHeight="1" x14ac:dyDescent="0.25">
      <c r="A67" s="147">
        <f t="shared" si="0"/>
        <v>66</v>
      </c>
      <c r="B67" s="132" t="s">
        <v>113</v>
      </c>
      <c r="C67" s="132" t="s">
        <v>13</v>
      </c>
      <c r="D67" s="132" t="s">
        <v>146</v>
      </c>
      <c r="E67" s="156">
        <v>36851</v>
      </c>
      <c r="F67" s="156"/>
      <c r="G67" s="156"/>
      <c r="H67" s="156"/>
      <c r="I67" s="143"/>
      <c r="J67" s="143"/>
      <c r="K67" s="143"/>
      <c r="L67" s="144"/>
      <c r="M67" s="144"/>
      <c r="N67" s="144"/>
      <c r="O67" s="144"/>
      <c r="P67" s="144"/>
      <c r="Q67" s="144"/>
      <c r="R67" s="157"/>
      <c r="S67" s="145">
        <v>37000</v>
      </c>
      <c r="T67" s="157">
        <v>135378</v>
      </c>
      <c r="U67" s="132" t="s">
        <v>272</v>
      </c>
      <c r="V67" s="132"/>
      <c r="W67" s="132" t="s">
        <v>137</v>
      </c>
      <c r="X67" s="132"/>
      <c r="Y67" s="158"/>
      <c r="Z67" s="132" t="s">
        <v>286</v>
      </c>
      <c r="AA67" s="132" t="s">
        <v>84</v>
      </c>
      <c r="AB67" s="146">
        <v>37095</v>
      </c>
      <c r="AC67" s="148"/>
    </row>
    <row r="68" spans="1:29" ht="60" customHeight="1" x14ac:dyDescent="0.25">
      <c r="A68" s="147">
        <f t="shared" ref="A68:A129" si="1">1+A67</f>
        <v>67</v>
      </c>
      <c r="B68" s="132" t="s">
        <v>110</v>
      </c>
      <c r="C68" s="132" t="s">
        <v>13</v>
      </c>
      <c r="D68" s="132" t="s">
        <v>146</v>
      </c>
      <c r="E68" s="156">
        <v>36740</v>
      </c>
      <c r="F68" s="156"/>
      <c r="G68" s="156"/>
      <c r="H68" s="156"/>
      <c r="I68" s="143"/>
      <c r="J68" s="143"/>
      <c r="K68" s="143"/>
      <c r="L68" s="144"/>
      <c r="M68" s="144"/>
      <c r="N68" s="144"/>
      <c r="O68" s="144"/>
      <c r="P68" s="144"/>
      <c r="Q68" s="144"/>
      <c r="R68" s="157"/>
      <c r="S68" s="145">
        <v>36893</v>
      </c>
      <c r="T68" s="157">
        <v>15969</v>
      </c>
      <c r="U68" s="132"/>
      <c r="V68" s="132"/>
      <c r="W68" s="132" t="s">
        <v>137</v>
      </c>
      <c r="X68" s="132"/>
      <c r="Y68" s="158"/>
      <c r="Z68" s="132"/>
      <c r="AA68" s="132"/>
      <c r="AB68" s="146">
        <v>37095</v>
      </c>
      <c r="AC68" s="148"/>
    </row>
    <row r="69" spans="1:29" ht="60" customHeight="1" x14ac:dyDescent="0.25">
      <c r="A69" s="147">
        <f t="shared" si="1"/>
        <v>68</v>
      </c>
      <c r="B69" s="132" t="s">
        <v>194</v>
      </c>
      <c r="C69" s="132" t="s">
        <v>13</v>
      </c>
      <c r="D69" s="132" t="s">
        <v>163</v>
      </c>
      <c r="E69" s="156">
        <v>36874</v>
      </c>
      <c r="F69" s="156"/>
      <c r="G69" s="156"/>
      <c r="H69" s="156"/>
      <c r="I69" s="143"/>
      <c r="J69" s="143"/>
      <c r="K69" s="143">
        <v>8509</v>
      </c>
      <c r="L69" s="144">
        <f>+I69+K69+J69</f>
        <v>8509</v>
      </c>
      <c r="M69" s="144"/>
      <c r="N69" s="144"/>
      <c r="O69" s="144"/>
      <c r="P69" s="144"/>
      <c r="Q69" s="144"/>
      <c r="R69" s="157"/>
      <c r="S69" s="145">
        <v>37013</v>
      </c>
      <c r="T69" s="157">
        <v>8027</v>
      </c>
      <c r="U69" s="132" t="s">
        <v>270</v>
      </c>
      <c r="V69" s="132"/>
      <c r="W69" s="132" t="s">
        <v>137</v>
      </c>
      <c r="X69" s="132"/>
      <c r="Y69" s="158"/>
      <c r="Z69" s="132"/>
      <c r="AA69" s="132"/>
      <c r="AB69" s="146">
        <v>37095</v>
      </c>
      <c r="AC69" s="132"/>
    </row>
    <row r="70" spans="1:29" ht="60" customHeight="1" x14ac:dyDescent="0.25">
      <c r="A70" s="147">
        <f t="shared" si="1"/>
        <v>69</v>
      </c>
      <c r="B70" s="132" t="s">
        <v>111</v>
      </c>
      <c r="C70" s="132" t="s">
        <v>13</v>
      </c>
      <c r="D70" s="132" t="s">
        <v>146</v>
      </c>
      <c r="E70" s="156">
        <v>36903</v>
      </c>
      <c r="F70" s="156"/>
      <c r="G70" s="156"/>
      <c r="H70" s="156"/>
      <c r="I70" s="143"/>
      <c r="J70" s="143"/>
      <c r="K70" s="143">
        <v>126001</v>
      </c>
      <c r="L70" s="144">
        <f>+I70+K70+J70</f>
        <v>126001</v>
      </c>
      <c r="M70" s="144"/>
      <c r="N70" s="144"/>
      <c r="O70" s="144"/>
      <c r="P70" s="144"/>
      <c r="Q70" s="144"/>
      <c r="R70" s="157"/>
      <c r="S70" s="145">
        <v>36973</v>
      </c>
      <c r="T70" s="157">
        <v>126001</v>
      </c>
      <c r="U70" s="132" t="s">
        <v>272</v>
      </c>
      <c r="V70" s="132"/>
      <c r="W70" s="132" t="s">
        <v>137</v>
      </c>
      <c r="X70" s="132"/>
      <c r="Y70" s="158"/>
      <c r="Z70" s="132" t="s">
        <v>287</v>
      </c>
      <c r="AA70" s="132" t="s">
        <v>84</v>
      </c>
      <c r="AB70" s="146">
        <v>37095</v>
      </c>
      <c r="AC70" s="148"/>
    </row>
    <row r="71" spans="1:29" ht="60" customHeight="1" x14ac:dyDescent="0.25">
      <c r="A71" s="147">
        <f t="shared" si="1"/>
        <v>70</v>
      </c>
      <c r="B71" s="132" t="s">
        <v>288</v>
      </c>
      <c r="C71" s="132" t="s">
        <v>13</v>
      </c>
      <c r="D71" s="132" t="s">
        <v>163</v>
      </c>
      <c r="E71" s="156">
        <v>37019</v>
      </c>
      <c r="F71" s="156"/>
      <c r="G71" s="156"/>
      <c r="H71" s="156"/>
      <c r="I71" s="143"/>
      <c r="J71" s="143"/>
      <c r="K71" s="143"/>
      <c r="L71" s="144"/>
      <c r="M71" s="144"/>
      <c r="N71" s="144"/>
      <c r="O71" s="144"/>
      <c r="P71" s="144"/>
      <c r="Q71" s="144"/>
      <c r="R71" s="157"/>
      <c r="S71" s="145"/>
      <c r="T71" s="157"/>
      <c r="U71" s="132"/>
      <c r="V71" s="132"/>
      <c r="W71" s="132"/>
      <c r="X71" s="132"/>
      <c r="Y71" s="158"/>
      <c r="Z71" s="132"/>
      <c r="AA71" s="132"/>
      <c r="AB71" s="146">
        <v>37095</v>
      </c>
      <c r="AC71" s="132"/>
    </row>
    <row r="72" spans="1:29" s="164" customFormat="1" ht="60" customHeight="1" x14ac:dyDescent="0.25">
      <c r="A72" s="147">
        <f t="shared" si="1"/>
        <v>71</v>
      </c>
      <c r="B72" s="107" t="s">
        <v>416</v>
      </c>
      <c r="C72" s="107" t="s">
        <v>13</v>
      </c>
      <c r="D72" s="107" t="s">
        <v>148</v>
      </c>
      <c r="E72" s="107"/>
      <c r="F72" s="107"/>
      <c r="G72" s="184"/>
      <c r="H72" s="107" t="s">
        <v>456</v>
      </c>
      <c r="I72" s="184"/>
      <c r="J72" s="184"/>
      <c r="K72" s="108"/>
      <c r="L72" s="108"/>
      <c r="M72" s="108"/>
      <c r="N72" s="108"/>
      <c r="O72" s="184"/>
      <c r="P72" s="184"/>
      <c r="Q72" s="184"/>
      <c r="R72" s="108"/>
      <c r="S72" s="184"/>
      <c r="T72" s="184"/>
      <c r="U72" s="108"/>
      <c r="V72" s="108"/>
      <c r="W72" s="184"/>
      <c r="X72" s="184"/>
      <c r="Y72" s="184"/>
      <c r="Z72" s="108"/>
      <c r="AA72" s="184"/>
      <c r="AB72" s="215">
        <v>37147</v>
      </c>
      <c r="AC72" s="184"/>
    </row>
    <row r="73" spans="1:29" s="164" customFormat="1" ht="60" customHeight="1" x14ac:dyDescent="0.25">
      <c r="A73" s="147">
        <f t="shared" si="1"/>
        <v>72</v>
      </c>
      <c r="B73" s="148" t="s">
        <v>162</v>
      </c>
      <c r="C73" s="148" t="s">
        <v>13</v>
      </c>
      <c r="D73" s="132" t="s">
        <v>163</v>
      </c>
      <c r="E73" s="149">
        <v>37240</v>
      </c>
      <c r="F73" s="149"/>
      <c r="G73" s="149"/>
      <c r="H73" s="149"/>
      <c r="I73" s="150" t="s">
        <v>161</v>
      </c>
      <c r="J73" s="150"/>
      <c r="K73" s="150">
        <v>9422</v>
      </c>
      <c r="L73" s="151">
        <v>9422</v>
      </c>
      <c r="M73" s="151"/>
      <c r="N73" s="151"/>
      <c r="O73" s="151"/>
      <c r="P73" s="151"/>
      <c r="Q73" s="151"/>
      <c r="R73" s="152"/>
      <c r="S73" s="153">
        <v>37014</v>
      </c>
      <c r="T73" s="152">
        <v>9422</v>
      </c>
      <c r="U73" s="148" t="s">
        <v>270</v>
      </c>
      <c r="V73" s="148"/>
      <c r="W73" s="132" t="s">
        <v>137</v>
      </c>
      <c r="X73" s="132"/>
      <c r="Y73" s="154"/>
      <c r="Z73" s="148" t="s">
        <v>269</v>
      </c>
      <c r="AA73" s="132" t="s">
        <v>84</v>
      </c>
      <c r="AB73" s="155">
        <v>37095</v>
      </c>
      <c r="AC73" s="132"/>
    </row>
    <row r="74" spans="1:29" s="164" customFormat="1" ht="60" customHeight="1" x14ac:dyDescent="0.25">
      <c r="A74" s="147">
        <f t="shared" si="1"/>
        <v>73</v>
      </c>
      <c r="B74" s="132" t="s">
        <v>116</v>
      </c>
      <c r="C74" s="132" t="s">
        <v>13</v>
      </c>
      <c r="D74" s="132" t="s">
        <v>146</v>
      </c>
      <c r="E74" s="156">
        <v>36900</v>
      </c>
      <c r="F74" s="156"/>
      <c r="G74" s="156"/>
      <c r="H74" s="156"/>
      <c r="I74" s="143"/>
      <c r="J74" s="143"/>
      <c r="K74" s="143">
        <v>365004</v>
      </c>
      <c r="L74" s="144">
        <f>+I74+K74+J74</f>
        <v>365004</v>
      </c>
      <c r="M74" s="144"/>
      <c r="N74" s="144"/>
      <c r="O74" s="144"/>
      <c r="P74" s="144"/>
      <c r="Q74" s="144"/>
      <c r="R74" s="157"/>
      <c r="S74" s="145">
        <v>36977</v>
      </c>
      <c r="T74" s="157">
        <v>357703</v>
      </c>
      <c r="U74" s="132" t="s">
        <v>272</v>
      </c>
      <c r="V74" s="132"/>
      <c r="W74" s="132" t="s">
        <v>137</v>
      </c>
      <c r="X74" s="132"/>
      <c r="Y74" s="158"/>
      <c r="Z74" s="132" t="s">
        <v>291</v>
      </c>
      <c r="AA74" s="132" t="s">
        <v>84</v>
      </c>
      <c r="AB74" s="146">
        <v>37095</v>
      </c>
      <c r="AC74" s="148"/>
    </row>
    <row r="75" spans="1:29" s="164" customFormat="1" ht="60" customHeight="1" x14ac:dyDescent="0.25">
      <c r="A75" s="147">
        <f t="shared" si="1"/>
        <v>74</v>
      </c>
      <c r="B75" s="132" t="s">
        <v>292</v>
      </c>
      <c r="C75" s="132" t="s">
        <v>13</v>
      </c>
      <c r="D75" s="132" t="s">
        <v>146</v>
      </c>
      <c r="E75" s="156">
        <v>36994</v>
      </c>
      <c r="F75" s="156"/>
      <c r="G75" s="156"/>
      <c r="H75" s="156"/>
      <c r="I75" s="143"/>
      <c r="J75" s="143"/>
      <c r="K75" s="143">
        <v>13192</v>
      </c>
      <c r="L75" s="144"/>
      <c r="M75" s="144"/>
      <c r="N75" s="144"/>
      <c r="O75" s="144"/>
      <c r="P75" s="144"/>
      <c r="Q75" s="144"/>
      <c r="R75" s="157"/>
      <c r="S75" s="145">
        <v>36977</v>
      </c>
      <c r="T75" s="157">
        <v>13192</v>
      </c>
      <c r="U75" s="132"/>
      <c r="V75" s="132"/>
      <c r="W75" s="132" t="s">
        <v>137</v>
      </c>
      <c r="X75" s="132"/>
      <c r="Y75" s="158"/>
      <c r="Z75" s="132"/>
      <c r="AA75" s="132"/>
      <c r="AB75" s="146">
        <v>37095</v>
      </c>
      <c r="AC75" s="148"/>
    </row>
    <row r="76" spans="1:29" s="164" customFormat="1" ht="60" customHeight="1" x14ac:dyDescent="0.25">
      <c r="A76" s="147">
        <f t="shared" si="1"/>
        <v>75</v>
      </c>
      <c r="B76" s="132" t="s">
        <v>200</v>
      </c>
      <c r="C76" s="132" t="s">
        <v>13</v>
      </c>
      <c r="D76" s="132" t="s">
        <v>148</v>
      </c>
      <c r="E76" s="168"/>
      <c r="F76" s="168"/>
      <c r="G76" s="168"/>
      <c r="H76" s="168"/>
      <c r="I76" s="143"/>
      <c r="J76" s="143"/>
      <c r="K76" s="143"/>
      <c r="L76" s="144"/>
      <c r="M76" s="144"/>
      <c r="N76" s="144"/>
      <c r="O76" s="144"/>
      <c r="P76" s="144"/>
      <c r="Q76" s="144"/>
      <c r="R76" s="157"/>
      <c r="S76" s="145"/>
      <c r="T76" s="157"/>
      <c r="U76" s="132"/>
      <c r="V76" s="132"/>
      <c r="W76" s="132"/>
      <c r="X76" s="132"/>
      <c r="Y76" s="158"/>
      <c r="Z76" s="132"/>
      <c r="AA76" s="132"/>
      <c r="AB76" s="146"/>
      <c r="AC76" s="148"/>
    </row>
    <row r="77" spans="1:29" s="164" customFormat="1" ht="60" customHeight="1" x14ac:dyDescent="0.25">
      <c r="A77" s="147">
        <f t="shared" si="1"/>
        <v>76</v>
      </c>
      <c r="B77" s="132" t="s">
        <v>12</v>
      </c>
      <c r="C77" s="132" t="s">
        <v>189</v>
      </c>
      <c r="D77" s="132" t="s">
        <v>146</v>
      </c>
      <c r="E77" s="156">
        <v>36861</v>
      </c>
      <c r="F77" s="156"/>
      <c r="G77" s="156"/>
      <c r="H77" s="156"/>
      <c r="I77" s="143">
        <v>5940403</v>
      </c>
      <c r="J77" s="143"/>
      <c r="K77" s="143"/>
      <c r="L77" s="144">
        <v>5940403</v>
      </c>
      <c r="M77" s="144"/>
      <c r="N77" s="144"/>
      <c r="O77" s="144"/>
      <c r="P77" s="144"/>
      <c r="Q77" s="144"/>
      <c r="R77" s="157"/>
      <c r="S77" s="145">
        <v>36992</v>
      </c>
      <c r="T77" s="157"/>
      <c r="U77" s="132" t="s">
        <v>295</v>
      </c>
      <c r="V77" s="132"/>
      <c r="W77" s="132" t="s">
        <v>137</v>
      </c>
      <c r="X77" s="132"/>
      <c r="Y77" s="158" t="s">
        <v>74</v>
      </c>
      <c r="Z77" s="132" t="s">
        <v>293</v>
      </c>
      <c r="AA77" s="132" t="s">
        <v>294</v>
      </c>
      <c r="AB77" s="146">
        <v>37095</v>
      </c>
      <c r="AC77" s="132"/>
    </row>
    <row r="78" spans="1:29" s="164" customFormat="1" ht="60" customHeight="1" x14ac:dyDescent="0.25">
      <c r="A78" s="147">
        <f t="shared" si="1"/>
        <v>77</v>
      </c>
      <c r="B78" s="132" t="s">
        <v>190</v>
      </c>
      <c r="C78" s="132" t="s">
        <v>189</v>
      </c>
      <c r="D78" s="132" t="s">
        <v>148</v>
      </c>
      <c r="E78" s="156"/>
      <c r="F78" s="156"/>
      <c r="G78" s="156"/>
      <c r="H78" s="156"/>
      <c r="I78" s="143"/>
      <c r="J78" s="143"/>
      <c r="K78" s="143"/>
      <c r="L78" s="144"/>
      <c r="M78" s="144"/>
      <c r="N78" s="144"/>
      <c r="O78" s="144"/>
      <c r="P78" s="144"/>
      <c r="Q78" s="144"/>
      <c r="R78" s="157"/>
      <c r="S78" s="145"/>
      <c r="T78" s="157"/>
      <c r="U78" s="132" t="s">
        <v>191</v>
      </c>
      <c r="V78" s="132"/>
      <c r="W78" s="132" t="s">
        <v>137</v>
      </c>
      <c r="X78" s="132"/>
      <c r="Y78" s="158"/>
      <c r="Z78" s="132" t="s">
        <v>364</v>
      </c>
      <c r="AA78" s="132" t="s">
        <v>363</v>
      </c>
      <c r="AB78" s="146">
        <v>37056</v>
      </c>
      <c r="AC78" s="132"/>
    </row>
    <row r="79" spans="1:29" s="164" customFormat="1" ht="60" customHeight="1" x14ac:dyDescent="0.25">
      <c r="A79" s="147">
        <f t="shared" si="1"/>
        <v>78</v>
      </c>
      <c r="B79" s="132" t="s">
        <v>23</v>
      </c>
      <c r="C79" s="132" t="s">
        <v>189</v>
      </c>
      <c r="D79" s="132" t="s">
        <v>146</v>
      </c>
      <c r="E79" s="156">
        <v>36895</v>
      </c>
      <c r="F79" s="156"/>
      <c r="G79" s="156"/>
      <c r="H79" s="156"/>
      <c r="I79" s="143"/>
      <c r="J79" s="143"/>
      <c r="K79" s="143">
        <v>2652973</v>
      </c>
      <c r="L79" s="144">
        <v>2652973</v>
      </c>
      <c r="M79" s="144"/>
      <c r="N79" s="144"/>
      <c r="O79" s="144"/>
      <c r="P79" s="144"/>
      <c r="Q79" s="144"/>
      <c r="R79" s="157"/>
      <c r="S79" s="145"/>
      <c r="T79" s="157"/>
      <c r="U79" s="132"/>
      <c r="V79" s="132"/>
      <c r="W79" s="132" t="s">
        <v>137</v>
      </c>
      <c r="X79" s="132"/>
      <c r="Y79" s="158" t="s">
        <v>74</v>
      </c>
      <c r="Z79" s="132" t="s">
        <v>120</v>
      </c>
      <c r="AA79" s="132" t="s">
        <v>84</v>
      </c>
      <c r="AB79" s="146">
        <v>36889</v>
      </c>
      <c r="AC79" s="132"/>
    </row>
    <row r="80" spans="1:29" s="164" customFormat="1" ht="60" customHeight="1" x14ac:dyDescent="0.25">
      <c r="A80" s="147">
        <f t="shared" si="1"/>
        <v>79</v>
      </c>
      <c r="B80" s="148" t="s">
        <v>177</v>
      </c>
      <c r="C80" s="148" t="s">
        <v>135</v>
      </c>
      <c r="D80" s="148" t="s">
        <v>146</v>
      </c>
      <c r="E80" s="149">
        <v>37022</v>
      </c>
      <c r="F80" s="149"/>
      <c r="G80" s="149"/>
      <c r="H80" s="149"/>
      <c r="I80" s="150"/>
      <c r="J80" s="150"/>
      <c r="K80" s="150"/>
      <c r="L80" s="151">
        <v>98000</v>
      </c>
      <c r="M80" s="151"/>
      <c r="N80" s="151"/>
      <c r="O80" s="151"/>
      <c r="P80" s="151"/>
      <c r="Q80" s="151"/>
      <c r="R80" s="152"/>
      <c r="S80" s="153" t="s">
        <v>504</v>
      </c>
      <c r="T80" s="152"/>
      <c r="U80" s="148" t="s">
        <v>131</v>
      </c>
      <c r="V80" s="148"/>
      <c r="W80" s="148" t="s">
        <v>136</v>
      </c>
      <c r="X80" s="148"/>
      <c r="Y80" s="154" t="s">
        <v>73</v>
      </c>
      <c r="Z80" s="132"/>
      <c r="AA80" s="132"/>
      <c r="AB80" s="155">
        <v>37147</v>
      </c>
      <c r="AC80" s="132"/>
    </row>
    <row r="81" spans="1:29" s="164" customFormat="1" ht="60" customHeight="1" x14ac:dyDescent="0.25">
      <c r="A81" s="147">
        <f t="shared" si="1"/>
        <v>80</v>
      </c>
      <c r="B81" s="148" t="s">
        <v>39</v>
      </c>
      <c r="C81" s="148" t="s">
        <v>135</v>
      </c>
      <c r="D81" s="148" t="s">
        <v>148</v>
      </c>
      <c r="E81" s="149">
        <v>36975</v>
      </c>
      <c r="F81" s="149"/>
      <c r="G81" s="149"/>
      <c r="H81" s="149"/>
      <c r="I81" s="150"/>
      <c r="J81" s="150"/>
      <c r="K81" s="150"/>
      <c r="L81" s="151">
        <v>120000</v>
      </c>
      <c r="M81" s="151"/>
      <c r="N81" s="151"/>
      <c r="O81" s="151"/>
      <c r="P81" s="151"/>
      <c r="Q81" s="151"/>
      <c r="R81" s="152"/>
      <c r="S81" s="153"/>
      <c r="T81" s="152"/>
      <c r="U81" s="148"/>
      <c r="V81" s="148"/>
      <c r="W81" s="148" t="s">
        <v>136</v>
      </c>
      <c r="X81" s="148"/>
      <c r="Y81" s="154" t="s">
        <v>73</v>
      </c>
      <c r="Z81" s="132"/>
      <c r="AA81" s="148"/>
      <c r="AB81" s="155">
        <v>37019</v>
      </c>
      <c r="AC81" s="132"/>
    </row>
    <row r="82" spans="1:29" s="164" customFormat="1" ht="60" customHeight="1" x14ac:dyDescent="0.25">
      <c r="A82" s="147">
        <f t="shared" si="1"/>
        <v>81</v>
      </c>
      <c r="B82" s="148" t="s">
        <v>201</v>
      </c>
      <c r="C82" s="132" t="s">
        <v>135</v>
      </c>
      <c r="D82" s="132" t="s">
        <v>146</v>
      </c>
      <c r="E82" s="160"/>
      <c r="F82" s="160"/>
      <c r="G82" s="160"/>
      <c r="H82" s="160"/>
      <c r="I82" s="143"/>
      <c r="J82" s="150"/>
      <c r="K82" s="150">
        <f>4600000+750000</f>
        <v>5350000</v>
      </c>
      <c r="L82" s="151">
        <f>SUM(I82:K82)</f>
        <v>5350000</v>
      </c>
      <c r="M82" s="151"/>
      <c r="N82" s="151"/>
      <c r="O82" s="151"/>
      <c r="P82" s="151"/>
      <c r="Q82" s="151"/>
      <c r="R82" s="152"/>
      <c r="S82" s="153"/>
      <c r="T82" s="152"/>
      <c r="U82" s="148" t="s">
        <v>246</v>
      </c>
      <c r="V82" s="148"/>
      <c r="W82" s="148" t="s">
        <v>166</v>
      </c>
      <c r="X82" s="148"/>
      <c r="Y82" s="154" t="s">
        <v>73</v>
      </c>
      <c r="Z82" s="148" t="s">
        <v>245</v>
      </c>
      <c r="AA82" s="132" t="s">
        <v>202</v>
      </c>
      <c r="AB82" s="155">
        <v>37088</v>
      </c>
      <c r="AC82" s="132"/>
    </row>
    <row r="83" spans="1:29" s="164" customFormat="1" ht="60" customHeight="1" x14ac:dyDescent="0.25">
      <c r="A83" s="147">
        <f t="shared" si="1"/>
        <v>82</v>
      </c>
      <c r="B83" s="148" t="s">
        <v>251</v>
      </c>
      <c r="C83" s="132" t="s">
        <v>46</v>
      </c>
      <c r="D83" s="148" t="s">
        <v>163</v>
      </c>
      <c r="E83" s="149">
        <v>36973</v>
      </c>
      <c r="F83" s="149"/>
      <c r="G83" s="149"/>
      <c r="H83" s="149"/>
      <c r="I83" s="150"/>
      <c r="J83" s="150"/>
      <c r="K83" s="150"/>
      <c r="L83" s="151"/>
      <c r="M83" s="151"/>
      <c r="N83" s="151"/>
      <c r="O83" s="151"/>
      <c r="P83" s="151"/>
      <c r="Q83" s="151"/>
      <c r="R83" s="152"/>
      <c r="S83" s="153"/>
      <c r="T83" s="152"/>
      <c r="U83" s="148"/>
      <c r="V83" s="148"/>
      <c r="W83" s="148" t="s">
        <v>268</v>
      </c>
      <c r="X83" s="148"/>
      <c r="Y83" s="154" t="s">
        <v>74</v>
      </c>
      <c r="Z83" s="148" t="s">
        <v>168</v>
      </c>
      <c r="AA83" s="148" t="s">
        <v>167</v>
      </c>
      <c r="AB83" s="155">
        <v>37019</v>
      </c>
      <c r="AC83" s="148"/>
    </row>
    <row r="84" spans="1:29" s="164" customFormat="1" ht="60" customHeight="1" x14ac:dyDescent="0.25">
      <c r="A84" s="147">
        <f t="shared" si="1"/>
        <v>83</v>
      </c>
      <c r="B84" s="107" t="s">
        <v>394</v>
      </c>
      <c r="C84" s="107" t="s">
        <v>46</v>
      </c>
      <c r="D84" s="107" t="s">
        <v>148</v>
      </c>
      <c r="E84" s="107"/>
      <c r="F84" s="107"/>
      <c r="G84" s="107" t="s">
        <v>436</v>
      </c>
      <c r="H84" s="107" t="s">
        <v>437</v>
      </c>
      <c r="I84" s="184"/>
      <c r="J84" s="184"/>
      <c r="K84" s="108"/>
      <c r="L84" s="108"/>
      <c r="M84" s="108"/>
      <c r="N84" s="108"/>
      <c r="O84" s="184"/>
      <c r="P84" s="184"/>
      <c r="Q84" s="184"/>
      <c r="R84" s="108"/>
      <c r="S84" s="184"/>
      <c r="T84" s="184"/>
      <c r="U84" s="107" t="s">
        <v>126</v>
      </c>
      <c r="V84" s="108"/>
      <c r="W84" s="184"/>
      <c r="X84" s="184"/>
      <c r="Y84" s="184"/>
      <c r="Z84" s="108"/>
      <c r="AA84" s="184"/>
      <c r="AB84" s="215">
        <v>37147</v>
      </c>
      <c r="AC84" s="184"/>
    </row>
    <row r="85" spans="1:29" s="164" customFormat="1" ht="60" customHeight="1" x14ac:dyDescent="0.25">
      <c r="A85" s="147">
        <f t="shared" si="1"/>
        <v>84</v>
      </c>
      <c r="B85" s="148" t="s">
        <v>86</v>
      </c>
      <c r="C85" s="148" t="s">
        <v>46</v>
      </c>
      <c r="D85" s="132" t="s">
        <v>148</v>
      </c>
      <c r="E85" s="160"/>
      <c r="F85" s="160"/>
      <c r="G85" s="160"/>
      <c r="H85" s="160"/>
      <c r="I85" s="150"/>
      <c r="J85" s="150"/>
      <c r="K85" s="150"/>
      <c r="L85" s="151">
        <f>89230+25060-59013</f>
        <v>55277</v>
      </c>
      <c r="M85" s="151"/>
      <c r="N85" s="151"/>
      <c r="O85" s="151"/>
      <c r="P85" s="151"/>
      <c r="Q85" s="151"/>
      <c r="R85" s="152"/>
      <c r="S85" s="153"/>
      <c r="T85" s="152"/>
      <c r="U85" s="148"/>
      <c r="V85" s="148"/>
      <c r="W85" s="132" t="s">
        <v>137</v>
      </c>
      <c r="X85" s="132"/>
      <c r="Y85" s="154" t="s">
        <v>74</v>
      </c>
      <c r="Z85" s="148" t="s">
        <v>252</v>
      </c>
      <c r="AA85" s="132" t="s">
        <v>214</v>
      </c>
      <c r="AB85" s="155">
        <v>37089</v>
      </c>
      <c r="AC85" s="132"/>
    </row>
    <row r="86" spans="1:29" s="164" customFormat="1" ht="60" customHeight="1" x14ac:dyDescent="0.25">
      <c r="A86" s="147">
        <f t="shared" si="1"/>
        <v>85</v>
      </c>
      <c r="B86" s="107" t="s">
        <v>393</v>
      </c>
      <c r="C86" s="107" t="s">
        <v>46</v>
      </c>
      <c r="D86" s="107" t="s">
        <v>148</v>
      </c>
      <c r="E86" s="107"/>
      <c r="F86" s="107"/>
      <c r="G86" s="184"/>
      <c r="H86" s="107" t="s">
        <v>435</v>
      </c>
      <c r="I86" s="184"/>
      <c r="J86" s="184"/>
      <c r="K86" s="108"/>
      <c r="L86" s="108"/>
      <c r="M86" s="108"/>
      <c r="N86" s="108"/>
      <c r="O86" s="184"/>
      <c r="P86" s="184"/>
      <c r="Q86" s="184"/>
      <c r="R86" s="108"/>
      <c r="S86" s="184"/>
      <c r="T86" s="184"/>
      <c r="U86" s="108"/>
      <c r="V86" s="108"/>
      <c r="W86" s="184"/>
      <c r="X86" s="184"/>
      <c r="Y86" s="184"/>
      <c r="Z86" s="108"/>
      <c r="AA86" s="184"/>
      <c r="AB86" s="215">
        <v>37147</v>
      </c>
      <c r="AC86" s="184"/>
    </row>
    <row r="87" spans="1:29" s="164" customFormat="1" ht="60" customHeight="1" x14ac:dyDescent="0.25">
      <c r="A87" s="147">
        <f t="shared" si="1"/>
        <v>86</v>
      </c>
      <c r="B87" s="148" t="s">
        <v>4</v>
      </c>
      <c r="C87" s="148" t="s">
        <v>46</v>
      </c>
      <c r="D87" s="132" t="s">
        <v>148</v>
      </c>
      <c r="E87" s="160"/>
      <c r="F87" s="160"/>
      <c r="G87" s="160"/>
      <c r="H87" s="160"/>
      <c r="I87" s="150"/>
      <c r="J87" s="150"/>
      <c r="K87" s="150"/>
      <c r="L87" s="151">
        <v>228591</v>
      </c>
      <c r="M87" s="151"/>
      <c r="N87" s="151"/>
      <c r="O87" s="151"/>
      <c r="P87" s="151"/>
      <c r="Q87" s="151"/>
      <c r="R87" s="152"/>
      <c r="S87" s="153">
        <v>37092</v>
      </c>
      <c r="T87" s="152">
        <v>692212.4</v>
      </c>
      <c r="U87" s="148" t="s">
        <v>126</v>
      </c>
      <c r="V87" s="148"/>
      <c r="W87" s="132" t="s">
        <v>166</v>
      </c>
      <c r="X87" s="132"/>
      <c r="Y87" s="154" t="s">
        <v>73</v>
      </c>
      <c r="Z87" s="148" t="s">
        <v>300</v>
      </c>
      <c r="AA87" s="148" t="s">
        <v>50</v>
      </c>
      <c r="AB87" s="155">
        <v>37092</v>
      </c>
      <c r="AC87" s="132"/>
    </row>
    <row r="88" spans="1:29" s="164" customFormat="1" ht="60" customHeight="1" x14ac:dyDescent="0.25">
      <c r="A88" s="147">
        <f t="shared" si="1"/>
        <v>87</v>
      </c>
      <c r="B88" s="148" t="s">
        <v>17</v>
      </c>
      <c r="C88" s="132" t="s">
        <v>46</v>
      </c>
      <c r="D88" s="132" t="s">
        <v>148</v>
      </c>
      <c r="E88" s="160"/>
      <c r="F88" s="160"/>
      <c r="G88" s="160"/>
      <c r="H88" s="160"/>
      <c r="I88" s="150"/>
      <c r="J88" s="150"/>
      <c r="K88" s="150"/>
      <c r="L88" s="151"/>
      <c r="M88" s="151"/>
      <c r="N88" s="151"/>
      <c r="O88" s="151"/>
      <c r="P88" s="151"/>
      <c r="Q88" s="151"/>
      <c r="R88" s="152"/>
      <c r="S88" s="153"/>
      <c r="T88" s="152"/>
      <c r="U88" s="148" t="s">
        <v>131</v>
      </c>
      <c r="V88" s="148"/>
      <c r="W88" s="148"/>
      <c r="X88" s="148"/>
      <c r="Y88" s="154" t="s">
        <v>74</v>
      </c>
      <c r="Z88" s="148" t="s">
        <v>524</v>
      </c>
      <c r="AA88" s="148" t="s">
        <v>134</v>
      </c>
      <c r="AB88" s="155">
        <v>37147</v>
      </c>
      <c r="AC88" s="132"/>
    </row>
    <row r="89" spans="1:29" s="164" customFormat="1" ht="60" customHeight="1" x14ac:dyDescent="0.25">
      <c r="A89" s="147">
        <f t="shared" si="1"/>
        <v>88</v>
      </c>
      <c r="B89" s="107" t="s">
        <v>397</v>
      </c>
      <c r="C89" s="107" t="s">
        <v>46</v>
      </c>
      <c r="D89" s="107" t="s">
        <v>148</v>
      </c>
      <c r="E89" s="107"/>
      <c r="F89" s="107"/>
      <c r="G89" s="107" t="s">
        <v>440</v>
      </c>
      <c r="H89" s="184" t="s">
        <v>465</v>
      </c>
      <c r="I89" s="184"/>
      <c r="J89" s="184"/>
      <c r="K89" s="108"/>
      <c r="L89" s="108"/>
      <c r="M89" s="108"/>
      <c r="N89" s="108"/>
      <c r="O89" s="184"/>
      <c r="P89" s="184"/>
      <c r="Q89" s="184"/>
      <c r="R89" s="108"/>
      <c r="S89" s="184"/>
      <c r="T89" s="184"/>
      <c r="U89" s="107" t="s">
        <v>131</v>
      </c>
      <c r="V89" s="108"/>
      <c r="W89" s="184"/>
      <c r="X89" s="184"/>
      <c r="Y89" s="184"/>
      <c r="Z89" s="108"/>
      <c r="AA89" s="184"/>
      <c r="AB89" s="215">
        <v>37147</v>
      </c>
      <c r="AC89" s="184"/>
    </row>
    <row r="90" spans="1:29" s="164" customFormat="1" ht="60" customHeight="1" x14ac:dyDescent="0.25">
      <c r="A90" s="147">
        <f t="shared" si="1"/>
        <v>89</v>
      </c>
      <c r="B90" s="107" t="s">
        <v>18</v>
      </c>
      <c r="C90" s="107" t="s">
        <v>46</v>
      </c>
      <c r="D90" s="107" t="s">
        <v>148</v>
      </c>
      <c r="E90" s="107"/>
      <c r="F90" s="107"/>
      <c r="G90" s="107"/>
      <c r="H90" s="184" t="s">
        <v>466</v>
      </c>
      <c r="I90" s="184"/>
      <c r="J90" s="184"/>
      <c r="K90" s="108"/>
      <c r="L90" s="108"/>
      <c r="M90" s="108"/>
      <c r="N90" s="108"/>
      <c r="O90" s="184"/>
      <c r="P90" s="184"/>
      <c r="Q90" s="184"/>
      <c r="R90" s="108"/>
      <c r="S90" s="184"/>
      <c r="T90" s="184"/>
      <c r="U90" s="107" t="s">
        <v>126</v>
      </c>
      <c r="V90" s="108"/>
      <c r="W90" s="184"/>
      <c r="X90" s="184"/>
      <c r="Y90" s="184"/>
      <c r="Z90" s="108"/>
      <c r="AA90" s="184"/>
      <c r="AB90" s="215">
        <v>37147</v>
      </c>
      <c r="AC90" s="184"/>
    </row>
    <row r="91" spans="1:29" s="164" customFormat="1" ht="60" customHeight="1" x14ac:dyDescent="0.25">
      <c r="A91" s="147">
        <f t="shared" si="1"/>
        <v>90</v>
      </c>
      <c r="B91" s="148" t="s">
        <v>484</v>
      </c>
      <c r="C91" s="132" t="s">
        <v>46</v>
      </c>
      <c r="D91" s="132" t="s">
        <v>148</v>
      </c>
      <c r="E91" s="160"/>
      <c r="F91" s="160"/>
      <c r="G91" s="160" t="s">
        <v>485</v>
      </c>
      <c r="H91" s="160" t="s">
        <v>486</v>
      </c>
      <c r="I91" s="150"/>
      <c r="J91" s="150"/>
      <c r="K91" s="150"/>
      <c r="L91" s="151"/>
      <c r="M91" s="151"/>
      <c r="N91" s="151"/>
      <c r="O91" s="151"/>
      <c r="P91" s="151"/>
      <c r="Q91" s="151"/>
      <c r="R91" s="152"/>
      <c r="S91" s="153"/>
      <c r="T91" s="152"/>
      <c r="U91" s="148" t="s">
        <v>487</v>
      </c>
      <c r="V91" s="148"/>
      <c r="W91" s="148"/>
      <c r="X91" s="148"/>
      <c r="Y91" s="154"/>
      <c r="Z91" s="148" t="s">
        <v>488</v>
      </c>
      <c r="AA91" s="148"/>
      <c r="AB91" s="155"/>
      <c r="AC91" s="132"/>
    </row>
    <row r="92" spans="1:29" s="164" customFormat="1" ht="60" customHeight="1" x14ac:dyDescent="0.25">
      <c r="A92" s="147">
        <f t="shared" si="1"/>
        <v>91</v>
      </c>
      <c r="B92" s="107" t="s">
        <v>401</v>
      </c>
      <c r="C92" s="107" t="s">
        <v>46</v>
      </c>
      <c r="D92" s="107" t="s">
        <v>148</v>
      </c>
      <c r="E92" s="107"/>
      <c r="F92" s="107"/>
      <c r="G92" s="107" t="s">
        <v>441</v>
      </c>
      <c r="H92" s="184" t="s">
        <v>465</v>
      </c>
      <c r="I92" s="184"/>
      <c r="J92" s="184"/>
      <c r="K92" s="108"/>
      <c r="L92" s="108"/>
      <c r="M92" s="108"/>
      <c r="N92" s="108"/>
      <c r="O92" s="184"/>
      <c r="P92" s="184"/>
      <c r="Q92" s="184"/>
      <c r="R92" s="108"/>
      <c r="S92" s="184"/>
      <c r="T92" s="184"/>
      <c r="U92" s="107" t="s">
        <v>131</v>
      </c>
      <c r="V92" s="108"/>
      <c r="W92" s="184"/>
      <c r="X92" s="184"/>
      <c r="Y92" s="184"/>
      <c r="Z92" s="108"/>
      <c r="AA92" s="184"/>
      <c r="AB92" s="215">
        <v>37147</v>
      </c>
      <c r="AC92" s="184"/>
    </row>
    <row r="93" spans="1:29" s="164" customFormat="1" ht="60" customHeight="1" x14ac:dyDescent="0.25">
      <c r="A93" s="147">
        <f t="shared" si="1"/>
        <v>92</v>
      </c>
      <c r="B93" s="107" t="s">
        <v>402</v>
      </c>
      <c r="C93" s="107" t="s">
        <v>46</v>
      </c>
      <c r="D93" s="107" t="s">
        <v>148</v>
      </c>
      <c r="E93" s="107"/>
      <c r="F93" s="107"/>
      <c r="G93" s="107" t="s">
        <v>467</v>
      </c>
      <c r="H93" s="107" t="s">
        <v>443</v>
      </c>
      <c r="I93" s="184"/>
      <c r="J93" s="184"/>
      <c r="K93" s="108"/>
      <c r="L93" s="108"/>
      <c r="M93" s="108"/>
      <c r="N93" s="108"/>
      <c r="O93" s="184"/>
      <c r="P93" s="184"/>
      <c r="Q93" s="184"/>
      <c r="R93" s="108"/>
      <c r="S93" s="184"/>
      <c r="T93" s="184"/>
      <c r="U93" s="107" t="s">
        <v>479</v>
      </c>
      <c r="V93" s="108"/>
      <c r="W93" s="184"/>
      <c r="X93" s="184"/>
      <c r="Y93" s="184"/>
      <c r="Z93" s="107" t="s">
        <v>442</v>
      </c>
      <c r="AA93" s="184"/>
      <c r="AB93" s="215">
        <v>37147</v>
      </c>
      <c r="AC93" s="184"/>
    </row>
    <row r="94" spans="1:29" s="174" customFormat="1" ht="60" customHeight="1" x14ac:dyDescent="0.25">
      <c r="A94" s="147">
        <f t="shared" si="1"/>
        <v>93</v>
      </c>
      <c r="B94" s="176" t="s">
        <v>20</v>
      </c>
      <c r="C94" s="175" t="s">
        <v>46</v>
      </c>
      <c r="D94" s="176" t="s">
        <v>146</v>
      </c>
      <c r="E94" s="177"/>
      <c r="F94" s="177"/>
      <c r="G94" s="177"/>
      <c r="H94" s="177"/>
      <c r="I94" s="178"/>
      <c r="J94" s="178"/>
      <c r="K94" s="178"/>
      <c r="L94" s="179"/>
      <c r="M94" s="179"/>
      <c r="N94" s="179"/>
      <c r="O94" s="179"/>
      <c r="P94" s="179"/>
      <c r="Q94" s="179"/>
      <c r="R94" s="179"/>
      <c r="S94" s="180"/>
      <c r="T94" s="181"/>
      <c r="U94" s="148" t="s">
        <v>131</v>
      </c>
      <c r="V94" s="148"/>
      <c r="W94" s="175" t="s">
        <v>256</v>
      </c>
      <c r="X94" s="175"/>
      <c r="Y94" s="182" t="s">
        <v>74</v>
      </c>
      <c r="Z94" s="148" t="s">
        <v>519</v>
      </c>
      <c r="AA94" s="175" t="s">
        <v>134</v>
      </c>
      <c r="AB94" s="183">
        <v>37019</v>
      </c>
      <c r="AC94" s="175"/>
    </row>
    <row r="95" spans="1:29" s="164" customFormat="1" ht="60" customHeight="1" x14ac:dyDescent="0.25">
      <c r="A95" s="147">
        <f t="shared" si="1"/>
        <v>94</v>
      </c>
      <c r="B95" s="148" t="s">
        <v>63</v>
      </c>
      <c r="C95" s="148" t="s">
        <v>46</v>
      </c>
      <c r="D95" s="132" t="s">
        <v>148</v>
      </c>
      <c r="E95" s="149">
        <v>36229</v>
      </c>
      <c r="F95" s="149"/>
      <c r="G95" s="149"/>
      <c r="H95" s="149" t="s">
        <v>525</v>
      </c>
      <c r="I95" s="150"/>
      <c r="J95" s="150"/>
      <c r="K95" s="150"/>
      <c r="L95" s="151">
        <v>118739</v>
      </c>
      <c r="M95" s="151"/>
      <c r="N95" s="151"/>
      <c r="O95" s="151"/>
      <c r="P95" s="151"/>
      <c r="Q95" s="151"/>
      <c r="R95" s="152"/>
      <c r="S95" s="153"/>
      <c r="T95" s="152"/>
      <c r="U95" s="148" t="s">
        <v>479</v>
      </c>
      <c r="V95" s="148"/>
      <c r="W95" s="148"/>
      <c r="X95" s="148"/>
      <c r="Y95" s="154" t="s">
        <v>74</v>
      </c>
      <c r="Z95" s="148" t="s">
        <v>223</v>
      </c>
      <c r="AA95" s="148" t="s">
        <v>40</v>
      </c>
      <c r="AB95" s="155">
        <v>37147</v>
      </c>
      <c r="AC95" s="132"/>
    </row>
    <row r="96" spans="1:29" s="164" customFormat="1" ht="60" customHeight="1" x14ac:dyDescent="0.25">
      <c r="A96" s="147">
        <f t="shared" si="1"/>
        <v>95</v>
      </c>
      <c r="B96" s="107" t="s">
        <v>404</v>
      </c>
      <c r="C96" s="107" t="s">
        <v>46</v>
      </c>
      <c r="D96" s="107" t="s">
        <v>148</v>
      </c>
      <c r="E96" s="107"/>
      <c r="F96" s="107"/>
      <c r="G96" s="107" t="s">
        <v>445</v>
      </c>
      <c r="H96" s="184" t="s">
        <v>465</v>
      </c>
      <c r="I96" s="184"/>
      <c r="J96" s="184"/>
      <c r="K96" s="108"/>
      <c r="L96" s="108"/>
      <c r="M96" s="108"/>
      <c r="N96" s="108"/>
      <c r="O96" s="184"/>
      <c r="P96" s="184"/>
      <c r="Q96" s="184"/>
      <c r="R96" s="108"/>
      <c r="S96" s="184"/>
      <c r="T96" s="184"/>
      <c r="U96" s="107" t="s">
        <v>131</v>
      </c>
      <c r="V96" s="108"/>
      <c r="W96" s="184"/>
      <c r="X96" s="184"/>
      <c r="Y96" s="184"/>
      <c r="Z96" s="108"/>
      <c r="AA96" s="184"/>
      <c r="AB96" s="215">
        <v>37147</v>
      </c>
      <c r="AC96" s="184"/>
    </row>
    <row r="97" spans="1:29" s="164" customFormat="1" ht="60" customHeight="1" x14ac:dyDescent="0.25">
      <c r="A97" s="147">
        <f t="shared" si="1"/>
        <v>96</v>
      </c>
      <c r="B97" s="148" t="s">
        <v>26</v>
      </c>
      <c r="C97" s="148" t="s">
        <v>46</v>
      </c>
      <c r="D97" s="132" t="s">
        <v>148</v>
      </c>
      <c r="E97" s="149">
        <v>36504</v>
      </c>
      <c r="F97" s="149"/>
      <c r="G97" s="149"/>
      <c r="H97" s="149"/>
      <c r="I97" s="150"/>
      <c r="J97" s="150"/>
      <c r="K97" s="150"/>
      <c r="L97" s="151">
        <v>455352</v>
      </c>
      <c r="M97" s="151"/>
      <c r="N97" s="151"/>
      <c r="O97" s="151"/>
      <c r="P97" s="151"/>
      <c r="Q97" s="151"/>
      <c r="R97" s="152"/>
      <c r="S97" s="153"/>
      <c r="T97" s="152"/>
      <c r="U97" s="148" t="s">
        <v>143</v>
      </c>
      <c r="V97" s="148"/>
      <c r="W97" s="148"/>
      <c r="X97" s="148"/>
      <c r="Y97" s="154" t="s">
        <v>73</v>
      </c>
      <c r="Z97" s="148" t="s">
        <v>330</v>
      </c>
      <c r="AA97" s="148" t="s">
        <v>144</v>
      </c>
      <c r="AB97" s="155">
        <v>37019</v>
      </c>
      <c r="AC97" s="165"/>
    </row>
    <row r="98" spans="1:29" s="164" customFormat="1" ht="60" customHeight="1" x14ac:dyDescent="0.25">
      <c r="A98" s="147">
        <f t="shared" si="1"/>
        <v>97</v>
      </c>
      <c r="B98" s="107" t="s">
        <v>406</v>
      </c>
      <c r="C98" s="107" t="s">
        <v>46</v>
      </c>
      <c r="D98" s="107" t="s">
        <v>148</v>
      </c>
      <c r="E98" s="107"/>
      <c r="F98" s="107"/>
      <c r="G98" s="107" t="s">
        <v>449</v>
      </c>
      <c r="H98" s="184"/>
      <c r="I98" s="184"/>
      <c r="J98" s="184"/>
      <c r="K98" s="108"/>
      <c r="L98" s="108"/>
      <c r="M98" s="108"/>
      <c r="N98" s="108"/>
      <c r="O98" s="184"/>
      <c r="P98" s="184"/>
      <c r="Q98" s="184"/>
      <c r="R98" s="108"/>
      <c r="S98" s="184"/>
      <c r="T98" s="184"/>
      <c r="U98" s="107" t="s">
        <v>126</v>
      </c>
      <c r="V98" s="108"/>
      <c r="W98" s="184"/>
      <c r="X98" s="184"/>
      <c r="Y98" s="184"/>
      <c r="Z98" s="107" t="s">
        <v>450</v>
      </c>
      <c r="AA98" s="184"/>
      <c r="AB98" s="215">
        <v>37147</v>
      </c>
      <c r="AC98" s="184"/>
    </row>
    <row r="99" spans="1:29" s="164" customFormat="1" ht="60" customHeight="1" x14ac:dyDescent="0.25">
      <c r="A99" s="147">
        <f t="shared" si="1"/>
        <v>98</v>
      </c>
      <c r="B99" s="107" t="s">
        <v>407</v>
      </c>
      <c r="C99" s="107" t="s">
        <v>46</v>
      </c>
      <c r="D99" s="107" t="s">
        <v>148</v>
      </c>
      <c r="E99" s="107"/>
      <c r="F99" s="107"/>
      <c r="G99" s="107" t="s">
        <v>468</v>
      </c>
      <c r="H99" s="107" t="s">
        <v>451</v>
      </c>
      <c r="I99" s="184"/>
      <c r="J99" s="184"/>
      <c r="K99" s="108"/>
      <c r="L99" s="108"/>
      <c r="M99" s="108"/>
      <c r="N99" s="108"/>
      <c r="O99" s="184"/>
      <c r="P99" s="184"/>
      <c r="Q99" s="184"/>
      <c r="R99" s="108"/>
      <c r="S99" s="184"/>
      <c r="T99" s="184"/>
      <c r="U99" s="107" t="s">
        <v>126</v>
      </c>
      <c r="V99" s="108"/>
      <c r="W99" s="184"/>
      <c r="X99" s="184"/>
      <c r="Y99" s="184"/>
      <c r="Z99" s="108"/>
      <c r="AA99" s="184"/>
      <c r="AB99" s="215">
        <v>37147</v>
      </c>
      <c r="AC99" s="184"/>
    </row>
    <row r="100" spans="1:29" s="164" customFormat="1" ht="60" customHeight="1" x14ac:dyDescent="0.25">
      <c r="A100" s="147">
        <f t="shared" si="1"/>
        <v>99</v>
      </c>
      <c r="B100" s="107" t="s">
        <v>408</v>
      </c>
      <c r="C100" s="107" t="s">
        <v>46</v>
      </c>
      <c r="D100" s="107" t="s">
        <v>148</v>
      </c>
      <c r="E100" s="107"/>
      <c r="F100" s="107"/>
      <c r="G100" s="184"/>
      <c r="H100" s="107" t="s">
        <v>451</v>
      </c>
      <c r="I100" s="184"/>
      <c r="J100" s="184"/>
      <c r="K100" s="108"/>
      <c r="L100" s="108"/>
      <c r="M100" s="108"/>
      <c r="N100" s="108"/>
      <c r="O100" s="184"/>
      <c r="P100" s="184"/>
      <c r="Q100" s="184"/>
      <c r="R100" s="108"/>
      <c r="S100" s="184"/>
      <c r="T100" s="184"/>
      <c r="U100" s="107" t="s">
        <v>131</v>
      </c>
      <c r="V100" s="108"/>
      <c r="W100" s="184"/>
      <c r="X100" s="184"/>
      <c r="Y100" s="184"/>
      <c r="Z100" s="108" t="s">
        <v>480</v>
      </c>
      <c r="AA100" s="184"/>
      <c r="AB100" s="215">
        <v>37147</v>
      </c>
      <c r="AC100" s="184"/>
    </row>
    <row r="101" spans="1:29" s="164" customFormat="1" ht="60" customHeight="1" x14ac:dyDescent="0.25">
      <c r="A101" s="147">
        <f t="shared" si="1"/>
        <v>100</v>
      </c>
      <c r="B101" s="107" t="s">
        <v>409</v>
      </c>
      <c r="C101" s="107" t="s">
        <v>46</v>
      </c>
      <c r="D101" s="107" t="s">
        <v>148</v>
      </c>
      <c r="E101" s="107"/>
      <c r="F101" s="107"/>
      <c r="G101" s="107" t="s">
        <v>452</v>
      </c>
      <c r="H101" s="107" t="s">
        <v>439</v>
      </c>
      <c r="I101" s="184"/>
      <c r="J101" s="184"/>
      <c r="K101" s="108"/>
      <c r="L101" s="108"/>
      <c r="M101" s="108"/>
      <c r="N101" s="108"/>
      <c r="O101" s="184"/>
      <c r="P101" s="184"/>
      <c r="Q101" s="184"/>
      <c r="R101" s="108"/>
      <c r="S101" s="184"/>
      <c r="T101" s="184"/>
      <c r="U101" s="107" t="s">
        <v>126</v>
      </c>
      <c r="V101" s="108"/>
      <c r="W101" s="184"/>
      <c r="X101" s="184"/>
      <c r="Y101" s="184"/>
      <c r="Z101" s="107" t="s">
        <v>444</v>
      </c>
      <c r="AA101" s="184"/>
      <c r="AB101" s="215">
        <v>37147</v>
      </c>
      <c r="AC101" s="184"/>
    </row>
    <row r="102" spans="1:29" s="164" customFormat="1" ht="60" customHeight="1" x14ac:dyDescent="0.25">
      <c r="A102" s="147">
        <f t="shared" si="1"/>
        <v>101</v>
      </c>
      <c r="B102" s="148" t="s">
        <v>65</v>
      </c>
      <c r="C102" s="148" t="s">
        <v>46</v>
      </c>
      <c r="D102" s="148" t="s">
        <v>148</v>
      </c>
      <c r="E102" s="149">
        <v>36632</v>
      </c>
      <c r="F102" s="149"/>
      <c r="G102" s="149"/>
      <c r="H102" s="149"/>
      <c r="I102" s="150"/>
      <c r="J102" s="150"/>
      <c r="K102" s="150"/>
      <c r="L102" s="151">
        <v>119738</v>
      </c>
      <c r="M102" s="151"/>
      <c r="N102" s="151"/>
      <c r="O102" s="151"/>
      <c r="P102" s="151"/>
      <c r="Q102" s="151"/>
      <c r="R102" s="152"/>
      <c r="S102" s="153"/>
      <c r="T102" s="152"/>
      <c r="U102" s="148" t="s">
        <v>131</v>
      </c>
      <c r="V102" s="148"/>
      <c r="W102" s="148"/>
      <c r="X102" s="148"/>
      <c r="Y102" s="154" t="s">
        <v>73</v>
      </c>
      <c r="Z102" s="148" t="s">
        <v>160</v>
      </c>
      <c r="AA102" s="148" t="s">
        <v>44</v>
      </c>
      <c r="AB102" s="155">
        <v>36990</v>
      </c>
      <c r="AC102" s="132"/>
    </row>
    <row r="103" spans="1:29" s="164" customFormat="1" ht="60" customHeight="1" x14ac:dyDescent="0.25">
      <c r="A103" s="147">
        <f t="shared" si="1"/>
        <v>102</v>
      </c>
      <c r="B103" s="107" t="s">
        <v>410</v>
      </c>
      <c r="C103" s="107" t="s">
        <v>46</v>
      </c>
      <c r="D103" s="107" t="s">
        <v>148</v>
      </c>
      <c r="E103" s="107"/>
      <c r="F103" s="107"/>
      <c r="G103" s="107"/>
      <c r="H103" s="184" t="s">
        <v>465</v>
      </c>
      <c r="I103" s="184"/>
      <c r="J103" s="184"/>
      <c r="K103" s="108"/>
      <c r="L103" s="108"/>
      <c r="M103" s="108"/>
      <c r="N103" s="108"/>
      <c r="O103" s="184"/>
      <c r="P103" s="184"/>
      <c r="Q103" s="184"/>
      <c r="R103" s="108"/>
      <c r="S103" s="184"/>
      <c r="T103" s="184"/>
      <c r="U103" s="107" t="s">
        <v>126</v>
      </c>
      <c r="V103" s="108"/>
      <c r="W103" s="184"/>
      <c r="X103" s="184"/>
      <c r="Y103" s="184"/>
      <c r="Z103" s="108"/>
      <c r="AA103" s="184"/>
      <c r="AB103" s="215">
        <v>37147</v>
      </c>
      <c r="AC103" s="184"/>
    </row>
    <row r="104" spans="1:29" s="164" customFormat="1" ht="60" customHeight="1" x14ac:dyDescent="0.25">
      <c r="A104" s="147">
        <f t="shared" si="1"/>
        <v>103</v>
      </c>
      <c r="B104" s="148" t="s">
        <v>490</v>
      </c>
      <c r="C104" s="148" t="s">
        <v>46</v>
      </c>
      <c r="D104" s="148" t="s">
        <v>148</v>
      </c>
      <c r="E104" s="149"/>
      <c r="F104" s="149"/>
      <c r="G104" s="149"/>
      <c r="H104" s="149" t="s">
        <v>491</v>
      </c>
      <c r="I104" s="150"/>
      <c r="J104" s="150"/>
      <c r="K104" s="150"/>
      <c r="L104" s="151"/>
      <c r="M104" s="151"/>
      <c r="N104" s="151"/>
      <c r="O104" s="151"/>
      <c r="P104" s="151"/>
      <c r="Q104" s="151"/>
      <c r="R104" s="152"/>
      <c r="S104" s="153"/>
      <c r="T104" s="152"/>
      <c r="U104" s="148" t="s">
        <v>131</v>
      </c>
      <c r="V104" s="148"/>
      <c r="W104" s="148"/>
      <c r="X104" s="148"/>
      <c r="Y104" s="154"/>
      <c r="Z104" s="148" t="s">
        <v>488</v>
      </c>
      <c r="AA104" s="148"/>
      <c r="AB104" s="155"/>
      <c r="AC104" s="132"/>
    </row>
    <row r="105" spans="1:29" s="164" customFormat="1" ht="60" customHeight="1" x14ac:dyDescent="0.25">
      <c r="A105" s="147">
        <f t="shared" si="1"/>
        <v>104</v>
      </c>
      <c r="B105" s="107" t="s">
        <v>412</v>
      </c>
      <c r="C105" s="107" t="s">
        <v>46</v>
      </c>
      <c r="D105" s="107" t="s">
        <v>148</v>
      </c>
      <c r="E105" s="107"/>
      <c r="F105" s="107"/>
      <c r="G105" s="107" t="s">
        <v>455</v>
      </c>
      <c r="H105" s="107" t="s">
        <v>435</v>
      </c>
      <c r="I105" s="184"/>
      <c r="J105" s="184"/>
      <c r="K105" s="108"/>
      <c r="L105" s="108"/>
      <c r="M105" s="108"/>
      <c r="N105" s="108"/>
      <c r="O105" s="184"/>
      <c r="P105" s="184"/>
      <c r="Q105" s="184"/>
      <c r="R105" s="108"/>
      <c r="S105" s="184"/>
      <c r="T105" s="184"/>
      <c r="U105" s="108" t="s">
        <v>131</v>
      </c>
      <c r="V105" s="108"/>
      <c r="W105" s="184"/>
      <c r="X105" s="184"/>
      <c r="Y105" s="184"/>
      <c r="Z105" s="108"/>
      <c r="AA105" s="184"/>
      <c r="AB105" s="215">
        <v>37147</v>
      </c>
      <c r="AC105" s="184"/>
    </row>
    <row r="106" spans="1:29" s="164" customFormat="1" ht="60" customHeight="1" x14ac:dyDescent="0.25">
      <c r="A106" s="147">
        <f t="shared" si="1"/>
        <v>105</v>
      </c>
      <c r="B106" s="107" t="s">
        <v>413</v>
      </c>
      <c r="C106" s="107" t="s">
        <v>46</v>
      </c>
      <c r="D106" s="107" t="s">
        <v>148</v>
      </c>
      <c r="E106" s="107"/>
      <c r="F106" s="107"/>
      <c r="G106" s="184"/>
      <c r="H106" s="107" t="s">
        <v>456</v>
      </c>
      <c r="I106" s="184"/>
      <c r="J106" s="184"/>
      <c r="K106" s="108"/>
      <c r="L106" s="108"/>
      <c r="M106" s="108"/>
      <c r="N106" s="108"/>
      <c r="O106" s="184"/>
      <c r="P106" s="184"/>
      <c r="Q106" s="184"/>
      <c r="R106" s="108"/>
      <c r="S106" s="184"/>
      <c r="T106" s="184"/>
      <c r="U106" s="107" t="s">
        <v>481</v>
      </c>
      <c r="V106" s="108"/>
      <c r="W106" s="184"/>
      <c r="X106" s="184"/>
      <c r="Y106" s="184"/>
      <c r="Z106" s="108"/>
      <c r="AA106" s="184"/>
      <c r="AB106" s="215">
        <v>37147</v>
      </c>
      <c r="AC106" s="184"/>
    </row>
    <row r="107" spans="1:29" s="164" customFormat="1" ht="60" customHeight="1" x14ac:dyDescent="0.25">
      <c r="A107" s="147">
        <f t="shared" si="1"/>
        <v>106</v>
      </c>
      <c r="B107" s="107" t="s">
        <v>415</v>
      </c>
      <c r="C107" s="107" t="s">
        <v>46</v>
      </c>
      <c r="D107" s="107" t="s">
        <v>148</v>
      </c>
      <c r="E107" s="107"/>
      <c r="F107" s="107"/>
      <c r="G107" s="107" t="s">
        <v>458</v>
      </c>
      <c r="H107" s="184" t="s">
        <v>465</v>
      </c>
      <c r="I107" s="184"/>
      <c r="J107" s="184"/>
      <c r="K107" s="108"/>
      <c r="L107" s="108"/>
      <c r="M107" s="108"/>
      <c r="N107" s="108"/>
      <c r="O107" s="184"/>
      <c r="P107" s="184"/>
      <c r="Q107" s="184"/>
      <c r="R107" s="108"/>
      <c r="S107" s="184"/>
      <c r="T107" s="184"/>
      <c r="U107" s="107" t="s">
        <v>126</v>
      </c>
      <c r="V107" s="108"/>
      <c r="W107" s="184"/>
      <c r="X107" s="184"/>
      <c r="Y107" s="184"/>
      <c r="Z107" s="107" t="s">
        <v>459</v>
      </c>
      <c r="AA107" s="184"/>
      <c r="AB107" s="215">
        <v>37147</v>
      </c>
      <c r="AC107" s="184"/>
    </row>
    <row r="108" spans="1:29" s="164" customFormat="1" ht="60" customHeight="1" x14ac:dyDescent="0.25">
      <c r="A108" s="147">
        <f t="shared" si="1"/>
        <v>107</v>
      </c>
      <c r="B108" s="107" t="s">
        <v>417</v>
      </c>
      <c r="C108" s="107" t="s">
        <v>46</v>
      </c>
      <c r="D108" s="107" t="s">
        <v>148</v>
      </c>
      <c r="E108" s="107"/>
      <c r="F108" s="107"/>
      <c r="G108" s="107" t="s">
        <v>460</v>
      </c>
      <c r="H108" s="107" t="s">
        <v>461</v>
      </c>
      <c r="I108" s="184"/>
      <c r="J108" s="184"/>
      <c r="K108" s="110">
        <v>3000000</v>
      </c>
      <c r="L108" s="108"/>
      <c r="M108" s="108"/>
      <c r="N108" s="108"/>
      <c r="O108" s="184"/>
      <c r="P108" s="184"/>
      <c r="Q108" s="184"/>
      <c r="R108" s="108"/>
      <c r="S108" s="184"/>
      <c r="T108" s="184"/>
      <c r="U108" s="108" t="s">
        <v>526</v>
      </c>
      <c r="V108" s="107" t="s">
        <v>469</v>
      </c>
      <c r="W108" s="184"/>
      <c r="X108" s="184"/>
      <c r="Y108" s="184"/>
      <c r="Z108" s="108"/>
      <c r="AA108" s="184"/>
      <c r="AB108" s="215">
        <v>37147</v>
      </c>
      <c r="AC108" s="184"/>
    </row>
    <row r="109" spans="1:29" s="164" customFormat="1" ht="60" customHeight="1" x14ac:dyDescent="0.25">
      <c r="A109" s="147">
        <f t="shared" si="1"/>
        <v>108</v>
      </c>
      <c r="B109" s="148" t="s">
        <v>483</v>
      </c>
      <c r="C109" s="148" t="s">
        <v>46</v>
      </c>
      <c r="D109" s="148" t="s">
        <v>148</v>
      </c>
      <c r="E109" s="149"/>
      <c r="F109" s="149"/>
      <c r="G109" s="149" t="s">
        <v>462</v>
      </c>
      <c r="H109" s="184" t="s">
        <v>465</v>
      </c>
      <c r="I109" s="150"/>
      <c r="J109" s="150"/>
      <c r="K109" s="150"/>
      <c r="L109" s="151"/>
      <c r="M109" s="151"/>
      <c r="N109" s="151"/>
      <c r="O109" s="151"/>
      <c r="P109" s="151"/>
      <c r="Q109" s="151"/>
      <c r="R109" s="152"/>
      <c r="S109" s="153"/>
      <c r="T109" s="152"/>
      <c r="U109" s="148" t="s">
        <v>131</v>
      </c>
      <c r="V109" s="108" t="s">
        <v>527</v>
      </c>
      <c r="W109" s="184"/>
      <c r="X109" s="184"/>
      <c r="Y109" s="184"/>
      <c r="Z109" s="108" t="s">
        <v>482</v>
      </c>
      <c r="AA109" s="148"/>
      <c r="AB109" s="155"/>
      <c r="AC109" s="132"/>
    </row>
    <row r="110" spans="1:29" s="164" customFormat="1" ht="60" customHeight="1" x14ac:dyDescent="0.25">
      <c r="A110" s="147">
        <f t="shared" si="1"/>
        <v>109</v>
      </c>
      <c r="B110" s="148" t="s">
        <v>418</v>
      </c>
      <c r="C110" s="148" t="s">
        <v>46</v>
      </c>
      <c r="D110" s="148" t="s">
        <v>148</v>
      </c>
      <c r="E110" s="149"/>
      <c r="F110" s="149"/>
      <c r="G110" s="149" t="s">
        <v>463</v>
      </c>
      <c r="H110" s="184" t="s">
        <v>465</v>
      </c>
      <c r="I110" s="150"/>
      <c r="J110" s="150"/>
      <c r="K110" s="150"/>
      <c r="L110" s="151"/>
      <c r="M110" s="151"/>
      <c r="N110" s="151"/>
      <c r="O110" s="151"/>
      <c r="P110" s="151"/>
      <c r="Q110" s="151"/>
      <c r="R110" s="152"/>
      <c r="S110" s="153"/>
      <c r="T110" s="152"/>
      <c r="U110" s="148" t="s">
        <v>131</v>
      </c>
      <c r="V110" s="148"/>
      <c r="W110" s="148"/>
      <c r="X110" s="148"/>
      <c r="Y110" s="154"/>
      <c r="Z110" s="148"/>
      <c r="AA110" s="148"/>
      <c r="AB110" s="155"/>
      <c r="AC110" s="132"/>
    </row>
    <row r="111" spans="1:29" s="164" customFormat="1" ht="60" customHeight="1" x14ac:dyDescent="0.25">
      <c r="A111" s="147">
        <f t="shared" si="1"/>
        <v>110</v>
      </c>
      <c r="B111" s="107" t="s">
        <v>418</v>
      </c>
      <c r="C111" s="107" t="s">
        <v>46</v>
      </c>
      <c r="D111" s="107" t="s">
        <v>148</v>
      </c>
      <c r="E111" s="107"/>
      <c r="F111" s="107"/>
      <c r="G111" s="107" t="s">
        <v>463</v>
      </c>
      <c r="H111" s="184" t="s">
        <v>465</v>
      </c>
      <c r="I111" s="184"/>
      <c r="J111" s="184"/>
      <c r="K111" s="108"/>
      <c r="L111" s="108"/>
      <c r="M111" s="108"/>
      <c r="N111" s="108"/>
      <c r="O111" s="184"/>
      <c r="P111" s="184"/>
      <c r="Q111" s="184"/>
      <c r="R111" s="108"/>
      <c r="S111" s="184"/>
      <c r="T111" s="184"/>
      <c r="U111" s="107" t="s">
        <v>131</v>
      </c>
      <c r="V111" s="108"/>
      <c r="W111" s="184"/>
      <c r="X111" s="184"/>
      <c r="Y111" s="184"/>
      <c r="Z111" s="108"/>
      <c r="AA111" s="184"/>
      <c r="AB111" s="215">
        <v>37147</v>
      </c>
      <c r="AC111" s="184"/>
    </row>
    <row r="112" spans="1:29" s="164" customFormat="1" ht="60" customHeight="1" x14ac:dyDescent="0.25">
      <c r="A112" s="147">
        <f t="shared" si="1"/>
        <v>111</v>
      </c>
      <c r="B112" s="148" t="s">
        <v>419</v>
      </c>
      <c r="C112" s="148" t="s">
        <v>46</v>
      </c>
      <c r="D112" s="132" t="s">
        <v>148</v>
      </c>
      <c r="E112" s="149"/>
      <c r="F112" s="149"/>
      <c r="G112" s="149" t="s">
        <v>489</v>
      </c>
      <c r="H112" s="184" t="s">
        <v>465</v>
      </c>
      <c r="I112" s="150"/>
      <c r="J112" s="150"/>
      <c r="K112" s="150"/>
      <c r="L112" s="151"/>
      <c r="M112" s="151"/>
      <c r="N112" s="151"/>
      <c r="O112" s="151"/>
      <c r="P112" s="151"/>
      <c r="Q112" s="151"/>
      <c r="R112" s="152"/>
      <c r="S112" s="153"/>
      <c r="T112" s="152"/>
      <c r="U112" s="148" t="s">
        <v>131</v>
      </c>
      <c r="V112" s="148"/>
      <c r="W112" s="148"/>
      <c r="X112" s="148"/>
      <c r="Y112" s="154"/>
      <c r="Z112" s="148"/>
      <c r="AA112" s="148"/>
      <c r="AB112" s="155"/>
      <c r="AC112" s="132"/>
    </row>
    <row r="113" spans="1:29" s="164" customFormat="1" ht="60" customHeight="1" x14ac:dyDescent="0.25">
      <c r="A113" s="147">
        <f t="shared" si="1"/>
        <v>112</v>
      </c>
      <c r="B113" s="107" t="s">
        <v>419</v>
      </c>
      <c r="C113" s="107" t="s">
        <v>46</v>
      </c>
      <c r="D113" s="107" t="s">
        <v>148</v>
      </c>
      <c r="E113" s="107"/>
      <c r="F113" s="107"/>
      <c r="G113" s="107" t="s">
        <v>463</v>
      </c>
      <c r="H113" s="184" t="s">
        <v>465</v>
      </c>
      <c r="I113" s="184"/>
      <c r="J113" s="184"/>
      <c r="K113" s="108"/>
      <c r="L113" s="108"/>
      <c r="M113" s="108"/>
      <c r="N113" s="108"/>
      <c r="O113" s="184"/>
      <c r="P113" s="184"/>
      <c r="Q113" s="184"/>
      <c r="R113" s="108"/>
      <c r="S113" s="184"/>
      <c r="T113" s="184"/>
      <c r="U113" s="107" t="s">
        <v>131</v>
      </c>
      <c r="V113" s="108"/>
      <c r="W113" s="184"/>
      <c r="X113" s="184"/>
      <c r="Y113" s="184"/>
      <c r="Z113" s="108"/>
      <c r="AA113" s="184"/>
      <c r="AB113" s="215">
        <v>37147</v>
      </c>
      <c r="AC113" s="184"/>
    </row>
    <row r="114" spans="1:29" s="164" customFormat="1" ht="60" customHeight="1" x14ac:dyDescent="0.25">
      <c r="A114" s="147">
        <f t="shared" si="1"/>
        <v>113</v>
      </c>
      <c r="B114" s="148" t="s">
        <v>9</v>
      </c>
      <c r="C114" s="148" t="s">
        <v>46</v>
      </c>
      <c r="D114" s="132" t="s">
        <v>148</v>
      </c>
      <c r="E114" s="149">
        <v>37211</v>
      </c>
      <c r="F114" s="149"/>
      <c r="G114" s="149"/>
      <c r="H114" s="149"/>
      <c r="I114" s="150"/>
      <c r="J114" s="150"/>
      <c r="K114" s="150"/>
      <c r="L114" s="151">
        <v>1170000</v>
      </c>
      <c r="M114" s="151"/>
      <c r="N114" s="151"/>
      <c r="O114" s="151"/>
      <c r="P114" s="151"/>
      <c r="Q114" s="151"/>
      <c r="R114" s="152"/>
      <c r="S114" s="153">
        <v>36990</v>
      </c>
      <c r="T114" s="152"/>
      <c r="U114" s="148" t="s">
        <v>126</v>
      </c>
      <c r="V114" s="148"/>
      <c r="W114" s="148" t="s">
        <v>166</v>
      </c>
      <c r="X114" s="148"/>
      <c r="Y114" s="154" t="s">
        <v>73</v>
      </c>
      <c r="Z114" s="148" t="s">
        <v>301</v>
      </c>
      <c r="AA114" s="148" t="s">
        <v>53</v>
      </c>
      <c r="AB114" s="155">
        <v>37133</v>
      </c>
      <c r="AC114" s="132"/>
    </row>
    <row r="115" spans="1:29" s="164" customFormat="1" ht="60" customHeight="1" x14ac:dyDescent="0.25">
      <c r="A115" s="147">
        <f t="shared" si="1"/>
        <v>114</v>
      </c>
      <c r="B115" s="148" t="s">
        <v>420</v>
      </c>
      <c r="C115" s="148" t="s">
        <v>46</v>
      </c>
      <c r="D115" s="132" t="s">
        <v>148</v>
      </c>
      <c r="E115" s="149"/>
      <c r="F115" s="149"/>
      <c r="G115" s="149" t="s">
        <v>464</v>
      </c>
      <c r="H115" s="184" t="s">
        <v>465</v>
      </c>
      <c r="I115" s="150"/>
      <c r="J115" s="150"/>
      <c r="K115" s="150"/>
      <c r="L115" s="151"/>
      <c r="M115" s="151"/>
      <c r="N115" s="151"/>
      <c r="O115" s="151"/>
      <c r="P115" s="151"/>
      <c r="Q115" s="151"/>
      <c r="R115" s="152"/>
      <c r="S115" s="153"/>
      <c r="T115" s="152"/>
      <c r="U115" s="148" t="s">
        <v>131</v>
      </c>
      <c r="V115" s="148"/>
      <c r="W115" s="148"/>
      <c r="X115" s="148"/>
      <c r="Y115" s="154"/>
      <c r="Z115" s="148"/>
      <c r="AA115" s="148"/>
      <c r="AB115" s="155"/>
      <c r="AC115" s="132"/>
    </row>
    <row r="116" spans="1:29" s="164" customFormat="1" ht="60" customHeight="1" x14ac:dyDescent="0.25">
      <c r="A116" s="147">
        <f t="shared" si="1"/>
        <v>115</v>
      </c>
      <c r="B116" s="148" t="s">
        <v>184</v>
      </c>
      <c r="C116" s="148" t="s">
        <v>248</v>
      </c>
      <c r="D116" s="132" t="s">
        <v>148</v>
      </c>
      <c r="E116" s="185">
        <v>37104</v>
      </c>
      <c r="F116" s="185"/>
      <c r="G116" s="185"/>
      <c r="H116" s="185"/>
      <c r="I116" s="150"/>
      <c r="J116" s="150"/>
      <c r="K116" s="150"/>
      <c r="L116" s="151">
        <v>756205</v>
      </c>
      <c r="M116" s="151"/>
      <c r="N116" s="151"/>
      <c r="O116" s="151"/>
      <c r="P116" s="151"/>
      <c r="Q116" s="151"/>
      <c r="R116" s="152"/>
      <c r="S116" s="153"/>
      <c r="T116" s="152">
        <v>700000</v>
      </c>
      <c r="U116" s="148" t="s">
        <v>249</v>
      </c>
      <c r="V116" s="148"/>
      <c r="W116" s="132" t="s">
        <v>186</v>
      </c>
      <c r="X116" s="132"/>
      <c r="Y116" s="186" t="s">
        <v>213</v>
      </c>
      <c r="Z116" s="148" t="s">
        <v>310</v>
      </c>
      <c r="AA116" s="132" t="s">
        <v>185</v>
      </c>
      <c r="AB116" s="155">
        <v>37126</v>
      </c>
      <c r="AC116" s="132"/>
    </row>
    <row r="117" spans="1:29" s="164" customFormat="1" ht="60" customHeight="1" x14ac:dyDescent="0.25">
      <c r="A117" s="147">
        <f t="shared" si="1"/>
        <v>116</v>
      </c>
      <c r="B117" s="148" t="s">
        <v>472</v>
      </c>
      <c r="C117" s="148" t="s">
        <v>473</v>
      </c>
      <c r="D117" s="132" t="s">
        <v>148</v>
      </c>
      <c r="E117" s="149">
        <v>36923</v>
      </c>
      <c r="F117" s="149"/>
      <c r="G117" s="149"/>
      <c r="H117" s="149"/>
      <c r="I117" s="150"/>
      <c r="J117" s="150"/>
      <c r="K117" s="150">
        <v>4912806</v>
      </c>
      <c r="L117" s="151">
        <v>4912806</v>
      </c>
      <c r="M117" s="151"/>
      <c r="N117" s="151"/>
      <c r="O117" s="151"/>
      <c r="P117" s="151"/>
      <c r="Q117" s="151"/>
      <c r="R117" s="152"/>
      <c r="S117" s="153"/>
      <c r="T117" s="152"/>
      <c r="U117" s="148" t="s">
        <v>474</v>
      </c>
      <c r="V117" s="148"/>
      <c r="W117" s="148"/>
      <c r="X117" s="148"/>
      <c r="Y117" s="154"/>
      <c r="Z117" s="148"/>
      <c r="AA117" s="148"/>
      <c r="AB117" s="155">
        <v>37147</v>
      </c>
      <c r="AC117" s="172"/>
    </row>
    <row r="118" spans="1:29" s="164" customFormat="1" ht="60" customHeight="1" x14ac:dyDescent="0.25">
      <c r="A118" s="147">
        <f t="shared" si="1"/>
        <v>117</v>
      </c>
      <c r="B118" s="148" t="s">
        <v>405</v>
      </c>
      <c r="C118" s="148" t="s">
        <v>473</v>
      </c>
      <c r="D118" s="132" t="s">
        <v>146</v>
      </c>
      <c r="E118" s="149"/>
      <c r="F118" s="149"/>
      <c r="G118" s="149"/>
      <c r="H118" s="149"/>
      <c r="I118" s="150">
        <v>5419</v>
      </c>
      <c r="J118" s="150"/>
      <c r="K118" s="150">
        <v>1570813</v>
      </c>
      <c r="L118" s="151">
        <f>+I118+K118</f>
        <v>1576232</v>
      </c>
      <c r="M118" s="151"/>
      <c r="N118" s="151"/>
      <c r="O118" s="151"/>
      <c r="P118" s="151"/>
      <c r="Q118" s="151"/>
      <c r="R118" s="152"/>
      <c r="S118" s="153"/>
      <c r="T118" s="152"/>
      <c r="U118" s="148"/>
      <c r="V118" s="148"/>
      <c r="W118" s="148"/>
      <c r="X118" s="148"/>
      <c r="Y118" s="154"/>
      <c r="Z118" s="148"/>
      <c r="AA118" s="148"/>
      <c r="AB118" s="155">
        <v>37147</v>
      </c>
      <c r="AC118" s="172"/>
    </row>
    <row r="119" spans="1:29" s="164" customFormat="1" ht="60" customHeight="1" x14ac:dyDescent="0.25">
      <c r="A119" s="147">
        <f t="shared" si="1"/>
        <v>118</v>
      </c>
      <c r="B119" s="148" t="s">
        <v>476</v>
      </c>
      <c r="C119" s="148" t="s">
        <v>473</v>
      </c>
      <c r="D119" s="132" t="s">
        <v>146</v>
      </c>
      <c r="E119" s="149"/>
      <c r="F119" s="149"/>
      <c r="G119" s="149"/>
      <c r="H119" s="149"/>
      <c r="I119" s="150"/>
      <c r="J119" s="150"/>
      <c r="K119" s="150" t="s">
        <v>471</v>
      </c>
      <c r="L119" s="151" t="s">
        <v>471</v>
      </c>
      <c r="M119" s="151"/>
      <c r="N119" s="151"/>
      <c r="O119" s="151"/>
      <c r="P119" s="151"/>
      <c r="Q119" s="151"/>
      <c r="R119" s="152"/>
      <c r="S119" s="153"/>
      <c r="T119" s="152"/>
      <c r="U119" s="148"/>
      <c r="V119" s="148"/>
      <c r="W119" s="148"/>
      <c r="X119" s="148"/>
      <c r="Y119" s="154"/>
      <c r="Z119" s="148"/>
      <c r="AA119" s="148"/>
      <c r="AB119" s="155"/>
      <c r="AC119" s="172"/>
    </row>
    <row r="120" spans="1:29" s="164" customFormat="1" ht="60" customHeight="1" x14ac:dyDescent="0.25">
      <c r="A120" s="147">
        <f t="shared" si="1"/>
        <v>119</v>
      </c>
      <c r="B120" s="148" t="s">
        <v>477</v>
      </c>
      <c r="C120" s="148" t="s">
        <v>473</v>
      </c>
      <c r="D120" s="132" t="s">
        <v>146</v>
      </c>
      <c r="E120" s="149"/>
      <c r="F120" s="149"/>
      <c r="G120" s="149"/>
      <c r="H120" s="149"/>
      <c r="I120" s="150">
        <v>102253</v>
      </c>
      <c r="J120" s="150"/>
      <c r="K120" s="150">
        <v>4531049</v>
      </c>
      <c r="L120" s="151">
        <v>4633302</v>
      </c>
      <c r="M120" s="151"/>
      <c r="N120" s="151"/>
      <c r="O120" s="151"/>
      <c r="P120" s="151"/>
      <c r="Q120" s="151"/>
      <c r="R120" s="152"/>
      <c r="S120" s="153"/>
      <c r="T120" s="152"/>
      <c r="U120" s="148"/>
      <c r="V120" s="148"/>
      <c r="W120" s="148"/>
      <c r="X120" s="148"/>
      <c r="Y120" s="154"/>
      <c r="Z120" s="148"/>
      <c r="AA120" s="148"/>
      <c r="AB120" s="155">
        <v>37147</v>
      </c>
      <c r="AC120" s="172"/>
    </row>
    <row r="121" spans="1:29" s="164" customFormat="1" ht="60" customHeight="1" x14ac:dyDescent="0.25">
      <c r="A121" s="147">
        <f t="shared" si="1"/>
        <v>120</v>
      </c>
      <c r="B121" s="148" t="s">
        <v>475</v>
      </c>
      <c r="C121" s="148" t="s">
        <v>518</v>
      </c>
      <c r="D121" s="132" t="s">
        <v>148</v>
      </c>
      <c r="E121" s="187">
        <v>2001</v>
      </c>
      <c r="F121" s="149"/>
      <c r="G121" s="149"/>
      <c r="H121" s="149"/>
      <c r="I121" s="150">
        <v>52000</v>
      </c>
      <c r="J121" s="150"/>
      <c r="K121" s="150"/>
      <c r="L121" s="151"/>
      <c r="M121" s="151"/>
      <c r="N121" s="151"/>
      <c r="O121" s="151"/>
      <c r="P121" s="151"/>
      <c r="Q121" s="151"/>
      <c r="R121" s="152"/>
      <c r="S121" s="153"/>
      <c r="T121" s="152"/>
      <c r="U121" s="148"/>
      <c r="V121" s="148"/>
      <c r="W121" s="148"/>
      <c r="X121" s="148"/>
      <c r="Y121" s="154"/>
      <c r="Z121" s="148" t="s">
        <v>517</v>
      </c>
      <c r="AA121" s="148"/>
      <c r="AB121" s="155">
        <v>37147</v>
      </c>
      <c r="AC121" s="172"/>
    </row>
    <row r="122" spans="1:29" s="164" customFormat="1" ht="60" customHeight="1" x14ac:dyDescent="0.25">
      <c r="A122" s="147">
        <f t="shared" si="1"/>
        <v>121</v>
      </c>
      <c r="B122" s="148" t="s">
        <v>29</v>
      </c>
      <c r="C122" s="148" t="s">
        <v>518</v>
      </c>
      <c r="D122" s="132" t="s">
        <v>148</v>
      </c>
      <c r="E122" s="187">
        <v>2001</v>
      </c>
      <c r="F122" s="149"/>
      <c r="G122" s="149"/>
      <c r="H122" s="149"/>
      <c r="I122" s="150"/>
      <c r="J122" s="150"/>
      <c r="K122" s="150">
        <v>1000000</v>
      </c>
      <c r="L122" s="151">
        <v>1000000</v>
      </c>
      <c r="M122" s="151"/>
      <c r="N122" s="151"/>
      <c r="O122" s="151"/>
      <c r="P122" s="151"/>
      <c r="Q122" s="151"/>
      <c r="R122" s="152"/>
      <c r="S122" s="153"/>
      <c r="T122" s="152"/>
      <c r="U122" s="148"/>
      <c r="V122" s="148"/>
      <c r="W122" s="148"/>
      <c r="X122" s="148"/>
      <c r="Y122" s="154"/>
      <c r="Z122" s="148" t="s">
        <v>516</v>
      </c>
      <c r="AA122" s="148"/>
      <c r="AB122" s="155">
        <v>37147</v>
      </c>
      <c r="AC122" s="172"/>
    </row>
    <row r="123" spans="1:29" s="164" customFormat="1" ht="60" customHeight="1" x14ac:dyDescent="0.25">
      <c r="A123" s="147">
        <f t="shared" si="1"/>
        <v>122</v>
      </c>
      <c r="B123" s="107" t="s">
        <v>231</v>
      </c>
      <c r="C123" s="107" t="s">
        <v>433</v>
      </c>
      <c r="D123" s="107" t="s">
        <v>148</v>
      </c>
      <c r="E123" s="107"/>
      <c r="F123" s="107"/>
      <c r="G123" s="108"/>
      <c r="H123" s="184"/>
      <c r="I123" s="184"/>
      <c r="J123" s="184"/>
      <c r="K123" s="110">
        <v>500000</v>
      </c>
      <c r="L123" s="108"/>
      <c r="M123" s="108"/>
      <c r="N123" s="108"/>
      <c r="O123" s="184"/>
      <c r="P123" s="184"/>
      <c r="Q123" s="184"/>
      <c r="R123" s="108"/>
      <c r="S123" s="184"/>
      <c r="T123" s="184"/>
      <c r="U123" s="108"/>
      <c r="V123" s="108"/>
      <c r="W123" s="184"/>
      <c r="X123" s="184"/>
      <c r="Y123" s="184"/>
      <c r="Z123" s="107" t="s">
        <v>434</v>
      </c>
      <c r="AA123" s="184" t="s">
        <v>134</v>
      </c>
      <c r="AB123" s="215">
        <v>37147</v>
      </c>
      <c r="AC123" s="184"/>
    </row>
    <row r="124" spans="1:29" s="164" customFormat="1" ht="60" customHeight="1" x14ac:dyDescent="0.25">
      <c r="A124" s="147">
        <f t="shared" si="1"/>
        <v>123</v>
      </c>
      <c r="B124" s="107" t="s">
        <v>400</v>
      </c>
      <c r="C124" s="107" t="s">
        <v>433</v>
      </c>
      <c r="D124" s="107" t="s">
        <v>148</v>
      </c>
      <c r="E124" s="107"/>
      <c r="F124" s="107"/>
      <c r="G124" s="108"/>
      <c r="H124" s="184"/>
      <c r="I124" s="184"/>
      <c r="J124" s="184"/>
      <c r="K124" s="108"/>
      <c r="L124" s="108"/>
      <c r="M124" s="108"/>
      <c r="N124" s="108"/>
      <c r="O124" s="184"/>
      <c r="P124" s="184"/>
      <c r="Q124" s="184"/>
      <c r="R124" s="108"/>
      <c r="S124" s="184"/>
      <c r="T124" s="184"/>
      <c r="U124" s="108"/>
      <c r="V124" s="108"/>
      <c r="W124" s="184"/>
      <c r="X124" s="184"/>
      <c r="Y124" s="184"/>
      <c r="Z124" s="107" t="s">
        <v>434</v>
      </c>
      <c r="AA124" s="184"/>
      <c r="AB124" s="215">
        <v>37147</v>
      </c>
      <c r="AC124" s="184"/>
    </row>
    <row r="125" spans="1:29" s="164" customFormat="1" ht="60" customHeight="1" x14ac:dyDescent="0.25">
      <c r="A125" s="147">
        <f t="shared" si="1"/>
        <v>124</v>
      </c>
      <c r="B125" s="107" t="s">
        <v>405</v>
      </c>
      <c r="C125" s="107" t="s">
        <v>433</v>
      </c>
      <c r="D125" s="107" t="s">
        <v>148</v>
      </c>
      <c r="E125" s="107"/>
      <c r="F125" s="107"/>
      <c r="G125" s="107" t="s">
        <v>447</v>
      </c>
      <c r="H125" s="184" t="s">
        <v>466</v>
      </c>
      <c r="I125" s="184"/>
      <c r="J125" s="184"/>
      <c r="K125" s="110">
        <v>1500000</v>
      </c>
      <c r="L125" s="108"/>
      <c r="M125" s="108"/>
      <c r="N125" s="108"/>
      <c r="O125" s="184"/>
      <c r="P125" s="184"/>
      <c r="Q125" s="184"/>
      <c r="R125" s="108"/>
      <c r="S125" s="184"/>
      <c r="T125" s="184"/>
      <c r="U125" s="108"/>
      <c r="V125" s="108"/>
      <c r="W125" s="184"/>
      <c r="X125" s="184"/>
      <c r="Y125" s="184"/>
      <c r="Z125" s="107" t="s">
        <v>448</v>
      </c>
      <c r="AA125" s="184"/>
      <c r="AB125" s="215">
        <v>37147</v>
      </c>
      <c r="AC125" s="184"/>
    </row>
    <row r="126" spans="1:29" s="164" customFormat="1" ht="60" customHeight="1" x14ac:dyDescent="0.25">
      <c r="A126" s="147">
        <f t="shared" si="1"/>
        <v>125</v>
      </c>
      <c r="B126" s="107" t="s">
        <v>411</v>
      </c>
      <c r="C126" s="107" t="s">
        <v>433</v>
      </c>
      <c r="D126" s="107" t="s">
        <v>148</v>
      </c>
      <c r="E126" s="107"/>
      <c r="F126" s="107"/>
      <c r="G126" s="107" t="s">
        <v>453</v>
      </c>
      <c r="H126" s="184" t="s">
        <v>466</v>
      </c>
      <c r="I126" s="184"/>
      <c r="J126" s="184"/>
      <c r="K126" s="110">
        <v>5500000</v>
      </c>
      <c r="L126" s="108"/>
      <c r="M126" s="108"/>
      <c r="N126" s="108"/>
      <c r="O126" s="184"/>
      <c r="P126" s="184"/>
      <c r="Q126" s="184"/>
      <c r="R126" s="108"/>
      <c r="S126" s="184"/>
      <c r="T126" s="184"/>
      <c r="U126" s="108"/>
      <c r="V126" s="107" t="s">
        <v>454</v>
      </c>
      <c r="W126" s="184"/>
      <c r="X126" s="184"/>
      <c r="Y126" s="184"/>
      <c r="Z126" s="108"/>
      <c r="AA126" s="184"/>
      <c r="AB126" s="215">
        <v>37147</v>
      </c>
      <c r="AC126" s="184"/>
    </row>
    <row r="127" spans="1:29" s="164" customFormat="1" ht="60" customHeight="1" x14ac:dyDescent="0.25">
      <c r="A127" s="147">
        <f t="shared" si="1"/>
        <v>126</v>
      </c>
      <c r="B127" s="107" t="s">
        <v>414</v>
      </c>
      <c r="C127" s="107" t="s">
        <v>492</v>
      </c>
      <c r="D127" s="107" t="s">
        <v>148</v>
      </c>
      <c r="E127" s="107"/>
      <c r="F127" s="107"/>
      <c r="G127" s="184"/>
      <c r="H127" s="107" t="s">
        <v>457</v>
      </c>
      <c r="I127" s="184"/>
      <c r="J127" s="184"/>
      <c r="K127" s="108"/>
      <c r="L127" s="108"/>
      <c r="M127" s="108"/>
      <c r="N127" s="108"/>
      <c r="O127" s="184"/>
      <c r="P127" s="184"/>
      <c r="Q127" s="184"/>
      <c r="R127" s="108"/>
      <c r="S127" s="184"/>
      <c r="T127" s="184"/>
      <c r="U127" s="108"/>
      <c r="V127" s="108"/>
      <c r="W127" s="184"/>
      <c r="X127" s="184"/>
      <c r="Y127" s="184"/>
      <c r="Z127" s="108"/>
      <c r="AA127" s="184"/>
      <c r="AB127" s="215">
        <v>37147</v>
      </c>
      <c r="AC127" s="184"/>
    </row>
    <row r="128" spans="1:29" s="164" customFormat="1" ht="60" customHeight="1" x14ac:dyDescent="0.25">
      <c r="A128" s="147">
        <f t="shared" si="1"/>
        <v>127</v>
      </c>
      <c r="B128" s="107" t="s">
        <v>531</v>
      </c>
      <c r="C128" s="107" t="s">
        <v>532</v>
      </c>
      <c r="D128" s="107"/>
      <c r="E128" s="107"/>
      <c r="F128" s="107"/>
      <c r="G128" s="184"/>
      <c r="H128" s="107"/>
      <c r="I128" s="184"/>
      <c r="J128" s="184"/>
      <c r="K128" s="108"/>
      <c r="L128" s="108"/>
      <c r="M128" s="108"/>
      <c r="N128" s="108"/>
      <c r="O128" s="184"/>
      <c r="P128" s="184"/>
      <c r="Q128" s="184"/>
      <c r="R128" s="217">
        <v>37165</v>
      </c>
      <c r="S128" s="184"/>
      <c r="T128" s="184"/>
      <c r="U128" s="108"/>
      <c r="V128" s="108"/>
      <c r="W128" s="184"/>
      <c r="X128" s="184"/>
      <c r="Y128" s="184"/>
      <c r="Z128" s="108"/>
      <c r="AA128" s="184"/>
      <c r="AB128" s="215">
        <v>37147</v>
      </c>
      <c r="AC128" s="184"/>
    </row>
    <row r="129" spans="1:29" s="164" customFormat="1" ht="60" customHeight="1" thickBot="1" x14ac:dyDescent="0.3">
      <c r="A129" s="147">
        <f t="shared" si="1"/>
        <v>128</v>
      </c>
      <c r="B129" s="148" t="s">
        <v>70</v>
      </c>
      <c r="C129" s="148" t="s">
        <v>47</v>
      </c>
      <c r="D129" s="132" t="s">
        <v>148</v>
      </c>
      <c r="E129" s="149">
        <v>36599</v>
      </c>
      <c r="F129" s="149"/>
      <c r="G129" s="149"/>
      <c r="H129" s="149"/>
      <c r="I129" s="150"/>
      <c r="J129" s="150"/>
      <c r="K129" s="150"/>
      <c r="L129" s="151">
        <v>272776</v>
      </c>
      <c r="M129" s="151"/>
      <c r="N129" s="151"/>
      <c r="O129" s="151"/>
      <c r="P129" s="151"/>
      <c r="Q129" s="151"/>
      <c r="R129" s="152"/>
      <c r="S129" s="153"/>
      <c r="T129" s="152"/>
      <c r="U129" s="148"/>
      <c r="V129" s="148"/>
      <c r="W129" s="148"/>
      <c r="X129" s="148"/>
      <c r="Y129" s="154" t="s">
        <v>73</v>
      </c>
      <c r="Z129" s="148" t="s">
        <v>333</v>
      </c>
      <c r="AA129" s="148" t="s">
        <v>44</v>
      </c>
      <c r="AB129" s="155">
        <v>36990</v>
      </c>
      <c r="AC129" s="172"/>
    </row>
    <row r="130" spans="1:29" s="194" customFormat="1" ht="60" customHeight="1" x14ac:dyDescent="0.25">
      <c r="A130" s="214"/>
      <c r="B130" s="188" t="s">
        <v>79</v>
      </c>
      <c r="C130" s="188"/>
      <c r="D130" s="188"/>
      <c r="E130" s="188"/>
      <c r="F130" s="188"/>
      <c r="G130" s="188"/>
      <c r="H130" s="188"/>
      <c r="I130" s="189"/>
      <c r="J130" s="189"/>
      <c r="K130" s="189"/>
      <c r="L130" s="190">
        <f>SUM(L2:L129)</f>
        <v>134603039</v>
      </c>
      <c r="M130" s="190"/>
      <c r="N130" s="190"/>
      <c r="O130" s="190"/>
      <c r="P130" s="190"/>
      <c r="Q130" s="190"/>
      <c r="R130" s="190"/>
      <c r="S130" s="191"/>
      <c r="T130" s="190"/>
      <c r="U130" s="188"/>
      <c r="V130" s="188"/>
      <c r="W130" s="188"/>
      <c r="X130" s="188"/>
      <c r="Y130" s="192"/>
      <c r="Z130" s="188"/>
      <c r="AA130" s="188"/>
      <c r="AB130" s="193"/>
    </row>
    <row r="131" spans="1:29" s="201" customFormat="1" ht="60" customHeight="1" x14ac:dyDescent="0.25">
      <c r="A131" s="147"/>
      <c r="B131" s="194" t="s">
        <v>75</v>
      </c>
      <c r="C131" s="194"/>
      <c r="D131" s="194"/>
      <c r="E131" s="194"/>
      <c r="F131" s="194"/>
      <c r="G131" s="194"/>
      <c r="H131" s="194"/>
      <c r="I131" s="195"/>
      <c r="J131" s="195"/>
      <c r="K131" s="195"/>
      <c r="L131" s="196">
        <f>SUMIF($Y$2:$Y$129,"Yes",L2:L129)</f>
        <v>10924038</v>
      </c>
      <c r="M131" s="196"/>
      <c r="N131" s="196"/>
      <c r="O131" s="196"/>
      <c r="P131" s="196"/>
      <c r="Q131" s="196"/>
      <c r="R131" s="197"/>
      <c r="S131" s="198"/>
      <c r="T131" s="197"/>
      <c r="U131" s="194"/>
      <c r="V131" s="194"/>
      <c r="W131" s="194"/>
      <c r="X131" s="194"/>
      <c r="Y131" s="199"/>
      <c r="Z131" s="194"/>
      <c r="AA131" s="194"/>
      <c r="AB131" s="200"/>
    </row>
    <row r="132" spans="1:29" s="201" customFormat="1" ht="60" customHeight="1" thickBot="1" x14ac:dyDescent="0.3">
      <c r="A132" s="216"/>
      <c r="B132" s="202" t="s">
        <v>80</v>
      </c>
      <c r="C132" s="202"/>
      <c r="D132" s="202"/>
      <c r="E132" s="202"/>
      <c r="F132" s="202"/>
      <c r="G132" s="202"/>
      <c r="H132" s="202"/>
      <c r="I132" s="203"/>
      <c r="J132" s="203"/>
      <c r="K132" s="203"/>
      <c r="L132" s="204">
        <f>COUNTA(B2:B129)</f>
        <v>128</v>
      </c>
      <c r="M132" s="204"/>
      <c r="N132" s="204"/>
      <c r="O132" s="204"/>
      <c r="P132" s="204"/>
      <c r="Q132" s="204"/>
      <c r="R132" s="205"/>
      <c r="S132" s="206"/>
      <c r="T132" s="205"/>
      <c r="U132" s="202"/>
      <c r="V132" s="202"/>
      <c r="W132" s="202"/>
      <c r="X132" s="202"/>
      <c r="Y132" s="207"/>
      <c r="Z132" s="202"/>
      <c r="AA132" s="202"/>
      <c r="AB132" s="208"/>
    </row>
    <row r="133" spans="1:29" s="164" customFormat="1" ht="60" customHeight="1" x14ac:dyDescent="0.25">
      <c r="A133" s="132"/>
      <c r="B133" s="132"/>
      <c r="C133" s="132"/>
      <c r="D133" s="132"/>
      <c r="E133" s="132"/>
      <c r="F133" s="132"/>
      <c r="G133" s="132"/>
      <c r="H133" s="132"/>
      <c r="I133" s="143"/>
      <c r="J133" s="143"/>
      <c r="K133" s="143"/>
      <c r="L133" s="144"/>
      <c r="M133" s="144"/>
      <c r="N133" s="144"/>
      <c r="O133" s="144"/>
      <c r="P133" s="144"/>
      <c r="Q133" s="144"/>
      <c r="R133" s="157"/>
      <c r="S133" s="145"/>
      <c r="T133" s="157"/>
      <c r="U133" s="132"/>
      <c r="V133" s="132"/>
      <c r="W133" s="132"/>
      <c r="X133" s="132"/>
      <c r="Y133" s="158"/>
      <c r="Z133" s="132"/>
      <c r="AA133" s="132"/>
      <c r="AB133" s="146"/>
    </row>
    <row r="134" spans="1:29" s="164" customFormat="1" ht="60" customHeight="1" x14ac:dyDescent="0.25">
      <c r="A134" s="132"/>
      <c r="B134" s="132"/>
      <c r="C134" s="132"/>
      <c r="D134" s="132"/>
      <c r="E134" s="132"/>
      <c r="F134" s="132"/>
      <c r="G134" s="132"/>
      <c r="H134" s="132"/>
      <c r="I134" s="143"/>
      <c r="J134" s="143"/>
      <c r="K134" s="143"/>
      <c r="L134" s="144"/>
      <c r="M134" s="144"/>
      <c r="N134" s="144"/>
      <c r="O134" s="144"/>
      <c r="P134" s="144"/>
      <c r="Q134" s="144"/>
      <c r="R134" s="157"/>
      <c r="S134" s="145"/>
      <c r="T134" s="157"/>
      <c r="U134" s="132"/>
      <c r="V134" s="132"/>
      <c r="W134" s="132"/>
      <c r="X134" s="132"/>
      <c r="Y134" s="158"/>
      <c r="Z134" s="132"/>
      <c r="AA134" s="132"/>
      <c r="AB134" s="146"/>
    </row>
  </sheetData>
  <customSheetViews>
    <customSheetView guid="{A44A57AA-9A10-45D3-BCC9-2366DCB069CE}" scale="75" fitToPage="1" hiddenColumns="1">
      <pane xSplit="3" ySplit="1" topLeftCell="D2" activePane="bottomRight" state="frozen"/>
      <selection pane="bottomRight" activeCell="D2" sqref="D2"/>
      <pageMargins left="0" right="0" top="0.5" bottom="0" header="0.5" footer="0"/>
      <printOptions horizontalCentered="1" gridLines="1"/>
      <pageSetup paperSize="5" scale="52" fitToHeight="11" orientation="landscape" r:id="rId1"/>
      <headerFooter alignWithMargins="0">
        <oddFooter>&amp;R&amp;D&amp;T</oddFooter>
      </headerFooter>
    </customSheetView>
    <customSheetView guid="{E86708B7-CB56-4C87-852F-A633F9DB4618}" scale="75" fitToPage="1" printArea="1" showRuler="0">
      <pane xSplit="3" ySplit="1" topLeftCell="D2" activePane="bottomRight" state="frozen"/>
      <selection pane="bottomRight" activeCell="B2" sqref="B2"/>
      <pageMargins left="0" right="0" top="0.5" bottom="0" header="0.5" footer="0"/>
      <printOptions horizontalCentered="1" gridLines="1"/>
      <pageSetup paperSize="5" scale="33" fitToHeight="3" orientation="landscape" r:id="rId2"/>
      <headerFooter alignWithMargins="0">
        <oddFooter>&amp;R&amp;D&amp;T</oddFooter>
      </headerFooter>
    </customSheetView>
    <customSheetView guid="{5F21E446-C48A-4A60-82BF-8BA1F20C5CDF}" scale="75" showPageBreaks="1" fitToPage="1" printArea="1" showRuler="0">
      <pane xSplit="3" ySplit="1" topLeftCell="D90" activePane="bottomRight" state="frozen"/>
      <selection pane="bottomRight" activeCell="E96" sqref="E96"/>
      <pageMargins left="0" right="0" top="0.5" bottom="0" header="0.5" footer="0"/>
      <printOptions horizontalCentered="1" gridLines="1"/>
      <pageSetup paperSize="5" scale="24" fitToHeight="3" orientation="landscape" r:id="rId3"/>
      <headerFooter alignWithMargins="0">
        <oddFooter>&amp;R&amp;D&amp;T</oddFooter>
      </headerFooter>
    </customSheetView>
    <customSheetView guid="{10128BC2-CFB8-4B3B-AE69-3EC0197C47A3}" scale="75" showPageBreaks="1" fitToPage="1" printArea="1" hiddenColumns="1" showRuler="0">
      <pane xSplit="3" ySplit="1" topLeftCell="D2" activePane="bottomRight" state="frozen"/>
      <selection pane="bottomRight" activeCell="D2" sqref="D2"/>
      <pageMargins left="0" right="0" top="0.5" bottom="0" header="0.5" footer="0"/>
      <printOptions horizontalCentered="1" gridLines="1"/>
      <pageSetup paperSize="5" scale="52" fitToHeight="11" orientation="landscape" r:id="rId4"/>
      <headerFooter alignWithMargins="0">
        <oddFooter>&amp;R&amp;D&amp;T</oddFooter>
      </headerFooter>
    </customSheetView>
  </customSheetViews>
  <phoneticPr fontId="0" type="noConversion"/>
  <printOptions horizontalCentered="1" gridLines="1"/>
  <pageMargins left="0" right="0" top="0.5" bottom="0" header="0.5" footer="0"/>
  <pageSetup paperSize="5" scale="52" fitToHeight="11" orientation="landscape" r:id="rId5"/>
  <headerFooter alignWithMargins="0">
    <oddFooter>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42"/>
  <sheetViews>
    <sheetView workbookViewId="0">
      <pane xSplit="2" ySplit="1" topLeftCell="C9" activePane="bottomRight" state="frozen"/>
      <selection activeCell="M37" sqref="M37"/>
      <selection pane="topRight" activeCell="M37" sqref="M37"/>
      <selection pane="bottomLeft" activeCell="M37" sqref="M37"/>
      <selection pane="bottomRight" activeCell="F15" sqref="F15"/>
    </sheetView>
  </sheetViews>
  <sheetFormatPr defaultColWidth="9.109375" defaultRowHeight="50.1" customHeight="1" x14ac:dyDescent="0.25"/>
  <cols>
    <col min="1" max="16384" width="9.109375" style="60"/>
  </cols>
  <sheetData>
    <row r="1" spans="2:37" s="67" customFormat="1" ht="50.1" customHeight="1" thickBot="1" x14ac:dyDescent="0.3">
      <c r="B1" s="61" t="s">
        <v>34</v>
      </c>
      <c r="C1" s="62" t="s">
        <v>36</v>
      </c>
      <c r="D1" s="62" t="s">
        <v>365</v>
      </c>
      <c r="E1" s="62" t="s">
        <v>122</v>
      </c>
      <c r="F1" s="62" t="s">
        <v>379</v>
      </c>
      <c r="G1" s="62" t="s">
        <v>380</v>
      </c>
      <c r="H1" s="62" t="s">
        <v>381</v>
      </c>
      <c r="I1" s="63" t="s">
        <v>174</v>
      </c>
      <c r="J1" s="63" t="s">
        <v>242</v>
      </c>
      <c r="K1" s="63" t="s">
        <v>175</v>
      </c>
      <c r="L1" s="64" t="s">
        <v>123</v>
      </c>
      <c r="M1" s="64" t="s">
        <v>382</v>
      </c>
      <c r="N1" s="64" t="s">
        <v>383</v>
      </c>
      <c r="O1" s="64" t="s">
        <v>384</v>
      </c>
      <c r="P1" s="64" t="s">
        <v>520</v>
      </c>
      <c r="Q1" s="64" t="s">
        <v>521</v>
      </c>
      <c r="R1" s="64" t="s">
        <v>522</v>
      </c>
      <c r="S1" s="65" t="s">
        <v>124</v>
      </c>
      <c r="T1" s="63" t="s">
        <v>387</v>
      </c>
      <c r="U1" s="62" t="s">
        <v>388</v>
      </c>
      <c r="V1" s="62" t="s">
        <v>389</v>
      </c>
      <c r="W1" s="62" t="s">
        <v>169</v>
      </c>
      <c r="X1" s="62" t="s">
        <v>390</v>
      </c>
      <c r="Y1" s="62" t="s">
        <v>71</v>
      </c>
      <c r="Z1" s="62" t="s">
        <v>37</v>
      </c>
      <c r="AA1" s="62" t="s">
        <v>38</v>
      </c>
      <c r="AB1" s="66" t="s">
        <v>48</v>
      </c>
      <c r="AC1" s="67" t="s">
        <v>328</v>
      </c>
    </row>
    <row r="2" spans="2:37" s="90" customFormat="1" ht="50.1" customHeight="1" x14ac:dyDescent="0.25">
      <c r="B2" s="78" t="s">
        <v>243</v>
      </c>
      <c r="C2" s="69" t="s">
        <v>128</v>
      </c>
      <c r="D2" s="86" t="s">
        <v>129</v>
      </c>
      <c r="E2" s="79"/>
      <c r="F2" s="79"/>
      <c r="G2" s="79"/>
      <c r="H2" s="79"/>
      <c r="I2" s="80"/>
      <c r="J2" s="80"/>
      <c r="K2" s="80">
        <v>92034</v>
      </c>
      <c r="L2" s="81">
        <f>+I2+K2</f>
        <v>92034</v>
      </c>
      <c r="M2" s="81"/>
      <c r="N2" s="81"/>
      <c r="O2" s="81"/>
      <c r="P2" s="81"/>
      <c r="Q2" s="81"/>
      <c r="R2" s="81"/>
      <c r="S2" s="83"/>
      <c r="T2" s="82"/>
      <c r="U2" s="84"/>
      <c r="V2" s="84"/>
      <c r="W2" s="69" t="s">
        <v>166</v>
      </c>
      <c r="X2" s="69"/>
      <c r="Y2" s="85" t="s">
        <v>74</v>
      </c>
      <c r="Z2" s="84" t="s">
        <v>352</v>
      </c>
      <c r="AA2" s="86" t="s">
        <v>203</v>
      </c>
      <c r="AB2" s="87">
        <v>37127</v>
      </c>
      <c r="AC2" s="60"/>
    </row>
    <row r="3" spans="2:37" s="90" customFormat="1" ht="50.1" customHeight="1" x14ac:dyDescent="0.25">
      <c r="B3" s="78" t="s">
        <v>205</v>
      </c>
      <c r="C3" s="69" t="s">
        <v>128</v>
      </c>
      <c r="D3" s="86" t="s">
        <v>129</v>
      </c>
      <c r="E3" s="79"/>
      <c r="F3" s="79"/>
      <c r="G3" s="79"/>
      <c r="H3" s="79"/>
      <c r="I3" s="80">
        <v>37770</v>
      </c>
      <c r="J3" s="80">
        <v>108</v>
      </c>
      <c r="K3" s="80">
        <v>24108</v>
      </c>
      <c r="L3" s="81">
        <f>+I3+K3+J3</f>
        <v>61986</v>
      </c>
      <c r="M3" s="81"/>
      <c r="N3" s="81"/>
      <c r="O3" s="81"/>
      <c r="P3" s="81"/>
      <c r="Q3" s="81"/>
      <c r="R3" s="81"/>
      <c r="S3" s="83"/>
      <c r="T3" s="82"/>
      <c r="U3" s="84"/>
      <c r="V3" s="84"/>
      <c r="W3" s="69" t="s">
        <v>166</v>
      </c>
      <c r="X3" s="69"/>
      <c r="Y3" s="85"/>
      <c r="Z3" s="84" t="s">
        <v>356</v>
      </c>
      <c r="AA3" s="69" t="s">
        <v>203</v>
      </c>
      <c r="AB3" s="87">
        <v>37127</v>
      </c>
      <c r="AC3" s="60"/>
    </row>
    <row r="4" spans="2:37" s="90" customFormat="1" ht="50.1" customHeight="1" x14ac:dyDescent="0.25">
      <c r="B4" s="93" t="s">
        <v>204</v>
      </c>
      <c r="C4" s="75" t="s">
        <v>128</v>
      </c>
      <c r="D4" s="75"/>
      <c r="E4" s="94"/>
      <c r="F4" s="94"/>
      <c r="G4" s="94"/>
      <c r="H4" s="94"/>
      <c r="I4" s="94"/>
      <c r="J4" s="94"/>
      <c r="K4" s="95">
        <v>298248.05</v>
      </c>
      <c r="L4" s="95"/>
      <c r="M4" s="95"/>
      <c r="N4" s="95"/>
      <c r="O4" s="95"/>
      <c r="P4" s="95"/>
      <c r="Q4" s="95"/>
      <c r="R4" s="95"/>
      <c r="T4" s="95"/>
      <c r="U4" s="75" t="s">
        <v>426</v>
      </c>
      <c r="V4" s="75"/>
      <c r="W4" s="95"/>
      <c r="X4" s="95"/>
      <c r="Y4" s="97"/>
      <c r="Z4" s="96"/>
      <c r="AA4" s="96"/>
      <c r="AB4" s="95"/>
      <c r="AC4" s="75"/>
      <c r="AE4" s="75"/>
      <c r="AF4" s="75"/>
      <c r="AG4" s="75"/>
      <c r="AH4" s="75"/>
      <c r="AI4" s="75"/>
      <c r="AJ4" s="98"/>
      <c r="AK4" s="60"/>
    </row>
    <row r="5" spans="2:37" s="90" customFormat="1" ht="50.1" customHeight="1" x14ac:dyDescent="0.25">
      <c r="B5" s="78" t="s">
        <v>130</v>
      </c>
      <c r="C5" s="69" t="s">
        <v>128</v>
      </c>
      <c r="D5" s="86" t="s">
        <v>129</v>
      </c>
      <c r="E5" s="79"/>
      <c r="F5" s="79"/>
      <c r="G5" s="79"/>
      <c r="H5" s="79"/>
      <c r="I5" s="80"/>
      <c r="J5" s="80"/>
      <c r="K5" s="80"/>
      <c r="L5" s="81">
        <v>12000</v>
      </c>
      <c r="M5" s="81"/>
      <c r="N5" s="81"/>
      <c r="O5" s="81"/>
      <c r="P5" s="81"/>
      <c r="Q5" s="81"/>
      <c r="R5" s="81"/>
      <c r="S5" s="83"/>
      <c r="T5" s="82"/>
      <c r="U5" s="84"/>
      <c r="V5" s="84"/>
      <c r="W5" s="69" t="s">
        <v>166</v>
      </c>
      <c r="X5" s="69"/>
      <c r="Y5" s="85"/>
      <c r="Z5" s="120" t="s">
        <v>350</v>
      </c>
      <c r="AA5" s="69" t="s">
        <v>40</v>
      </c>
      <c r="AB5" s="87">
        <v>37014</v>
      </c>
      <c r="AC5" s="60"/>
    </row>
    <row r="6" spans="2:37" s="90" customFormat="1" ht="50.1" customHeight="1" x14ac:dyDescent="0.25">
      <c r="B6" s="78" t="s">
        <v>207</v>
      </c>
      <c r="C6" s="69" t="s">
        <v>128</v>
      </c>
      <c r="D6" s="69" t="s">
        <v>129</v>
      </c>
      <c r="E6" s="88"/>
      <c r="F6" s="88"/>
      <c r="G6" s="88"/>
      <c r="H6" s="88"/>
      <c r="I6" s="80"/>
      <c r="J6" s="80">
        <v>44041</v>
      </c>
      <c r="K6" s="80">
        <v>33078</v>
      </c>
      <c r="L6" s="81">
        <f>SUM(I6:K6)</f>
        <v>77119</v>
      </c>
      <c r="M6" s="81"/>
      <c r="N6" s="81"/>
      <c r="O6" s="81"/>
      <c r="P6" s="81"/>
      <c r="Q6" s="81"/>
      <c r="R6" s="81"/>
      <c r="S6" s="83"/>
      <c r="T6" s="82"/>
      <c r="U6" s="84"/>
      <c r="V6" s="84"/>
      <c r="W6" s="69" t="s">
        <v>166</v>
      </c>
      <c r="X6" s="69"/>
      <c r="Y6" s="85"/>
      <c r="Z6" s="84" t="s">
        <v>208</v>
      </c>
      <c r="AA6" s="84" t="s">
        <v>203</v>
      </c>
      <c r="AB6" s="87">
        <v>37082</v>
      </c>
      <c r="AC6" s="60"/>
    </row>
    <row r="7" spans="2:37" s="90" customFormat="1" ht="50.1" customHeight="1" x14ac:dyDescent="0.25">
      <c r="B7" s="68" t="s">
        <v>187</v>
      </c>
      <c r="C7" s="69" t="s">
        <v>189</v>
      </c>
      <c r="D7" s="69" t="s">
        <v>129</v>
      </c>
      <c r="E7" s="89"/>
      <c r="F7" s="89"/>
      <c r="G7" s="89"/>
      <c r="H7" s="89"/>
      <c r="I7" s="71"/>
      <c r="J7" s="71"/>
      <c r="K7" s="71"/>
      <c r="L7" s="72"/>
      <c r="M7" s="72"/>
      <c r="N7" s="72"/>
      <c r="O7" s="72"/>
      <c r="P7" s="72"/>
      <c r="Q7" s="72"/>
      <c r="R7" s="72"/>
      <c r="S7" s="74"/>
      <c r="T7" s="73"/>
      <c r="U7" s="75" t="s">
        <v>156</v>
      </c>
      <c r="V7" s="75"/>
      <c r="W7" s="69" t="s">
        <v>137</v>
      </c>
      <c r="X7" s="69"/>
      <c r="Y7" s="76"/>
      <c r="Z7" s="75" t="s">
        <v>188</v>
      </c>
      <c r="AA7" s="69" t="s">
        <v>84</v>
      </c>
      <c r="AB7" s="77">
        <v>37056</v>
      </c>
    </row>
    <row r="8" spans="2:37" s="90" customFormat="1" ht="50.1" customHeight="1" x14ac:dyDescent="0.25">
      <c r="B8" s="78" t="s">
        <v>127</v>
      </c>
      <c r="C8" s="86" t="s">
        <v>46</v>
      </c>
      <c r="D8" s="86" t="s">
        <v>129</v>
      </c>
      <c r="E8" s="79"/>
      <c r="F8" s="79"/>
      <c r="G8" s="79"/>
      <c r="H8" s="79"/>
      <c r="I8" s="80"/>
      <c r="J8" s="80"/>
      <c r="K8" s="80"/>
      <c r="L8" s="81">
        <f>322650+206125</f>
        <v>528775</v>
      </c>
      <c r="M8" s="81"/>
      <c r="N8" s="81"/>
      <c r="O8" s="81"/>
      <c r="P8" s="81"/>
      <c r="Q8" s="81"/>
      <c r="R8" s="81"/>
      <c r="S8" s="83"/>
      <c r="T8" s="82"/>
      <c r="U8" s="84" t="s">
        <v>52</v>
      </c>
      <c r="V8" s="84"/>
      <c r="W8" s="86" t="s">
        <v>171</v>
      </c>
      <c r="X8" s="86"/>
      <c r="Y8" s="91" t="s">
        <v>213</v>
      </c>
      <c r="Z8" s="84" t="s">
        <v>298</v>
      </c>
      <c r="AA8" s="84" t="s">
        <v>299</v>
      </c>
      <c r="AB8" s="87">
        <v>37092</v>
      </c>
    </row>
    <row r="9" spans="2:37" s="90" customFormat="1" ht="50.1" customHeight="1" x14ac:dyDescent="0.25">
      <c r="B9" s="78" t="s">
        <v>15</v>
      </c>
      <c r="C9" s="86" t="s">
        <v>46</v>
      </c>
      <c r="D9" s="86" t="s">
        <v>129</v>
      </c>
      <c r="E9" s="79"/>
      <c r="F9" s="79"/>
      <c r="G9" s="79"/>
      <c r="H9" s="79"/>
      <c r="I9" s="80"/>
      <c r="J9" s="80"/>
      <c r="K9" s="80"/>
      <c r="L9" s="81">
        <v>8745873</v>
      </c>
      <c r="M9" s="81"/>
      <c r="N9" s="81"/>
      <c r="O9" s="81"/>
      <c r="P9" s="81"/>
      <c r="Q9" s="81"/>
      <c r="R9" s="81"/>
      <c r="S9" s="83"/>
      <c r="T9" s="82"/>
      <c r="U9" s="84" t="s">
        <v>141</v>
      </c>
      <c r="V9" s="84"/>
      <c r="W9" s="69" t="s">
        <v>216</v>
      </c>
      <c r="X9" s="69"/>
      <c r="Y9" s="85" t="s">
        <v>73</v>
      </c>
      <c r="Z9" s="84" t="s">
        <v>253</v>
      </c>
      <c r="AA9" s="84" t="s">
        <v>254</v>
      </c>
      <c r="AB9" s="87">
        <v>37133</v>
      </c>
    </row>
    <row r="10" spans="2:37" s="90" customFormat="1" ht="50.1" customHeight="1" x14ac:dyDescent="0.25">
      <c r="B10" s="78" t="s">
        <v>27</v>
      </c>
      <c r="C10" s="86" t="s">
        <v>46</v>
      </c>
      <c r="D10" s="69" t="s">
        <v>129</v>
      </c>
      <c r="E10" s="79"/>
      <c r="F10" s="79"/>
      <c r="G10" s="79"/>
      <c r="H10" s="79"/>
      <c r="I10" s="80"/>
      <c r="J10" s="80"/>
      <c r="K10" s="80"/>
      <c r="L10" s="81">
        <v>627567</v>
      </c>
      <c r="M10" s="81"/>
      <c r="N10" s="81"/>
      <c r="O10" s="81"/>
      <c r="P10" s="81"/>
      <c r="Q10" s="81"/>
      <c r="R10" s="81"/>
      <c r="S10" s="83"/>
      <c r="T10" s="82"/>
      <c r="U10" s="84"/>
      <c r="V10" s="84"/>
      <c r="W10" s="86"/>
      <c r="X10" s="86"/>
      <c r="Y10" s="91" t="s">
        <v>213</v>
      </c>
      <c r="Z10" s="84" t="s">
        <v>225</v>
      </c>
      <c r="AA10" s="86" t="s">
        <v>44</v>
      </c>
      <c r="AB10" s="87">
        <v>37133</v>
      </c>
    </row>
    <row r="11" spans="2:37" s="90" customFormat="1" ht="50.1" customHeight="1" x14ac:dyDescent="0.25">
      <c r="B11" s="78" t="s">
        <v>59</v>
      </c>
      <c r="C11" s="69" t="s">
        <v>46</v>
      </c>
      <c r="D11" s="69" t="s">
        <v>129</v>
      </c>
      <c r="E11" s="79"/>
      <c r="F11" s="79"/>
      <c r="G11" s="79"/>
      <c r="H11" s="79"/>
      <c r="I11" s="80"/>
      <c r="J11" s="80"/>
      <c r="K11" s="80"/>
      <c r="L11" s="81">
        <v>208000</v>
      </c>
      <c r="M11" s="81"/>
      <c r="N11" s="81"/>
      <c r="O11" s="81"/>
      <c r="P11" s="81"/>
      <c r="Q11" s="81"/>
      <c r="R11" s="81"/>
      <c r="S11" s="83"/>
      <c r="T11" s="82"/>
      <c r="U11" s="84"/>
      <c r="V11" s="84"/>
      <c r="W11" s="86"/>
      <c r="X11" s="86"/>
      <c r="Y11" s="91" t="s">
        <v>213</v>
      </c>
      <c r="Z11" s="84" t="s">
        <v>225</v>
      </c>
      <c r="AA11" s="86" t="s">
        <v>44</v>
      </c>
      <c r="AB11" s="87">
        <v>36990</v>
      </c>
    </row>
    <row r="12" spans="2:37" s="90" customFormat="1" ht="50.1" customHeight="1" x14ac:dyDescent="0.25">
      <c r="B12" s="78" t="s">
        <v>317</v>
      </c>
      <c r="C12" s="69" t="s">
        <v>46</v>
      </c>
      <c r="D12" s="86" t="s">
        <v>129</v>
      </c>
      <c r="E12" s="79"/>
      <c r="F12" s="79"/>
      <c r="G12" s="79"/>
      <c r="H12" s="79"/>
      <c r="I12" s="80"/>
      <c r="J12" s="80"/>
      <c r="K12" s="80"/>
      <c r="L12" s="81">
        <v>5079466</v>
      </c>
      <c r="M12" s="81"/>
      <c r="N12" s="81"/>
      <c r="O12" s="81"/>
      <c r="P12" s="81"/>
      <c r="Q12" s="81"/>
      <c r="R12" s="81"/>
      <c r="S12" s="83"/>
      <c r="T12" s="82"/>
      <c r="U12" s="84"/>
      <c r="V12" s="84"/>
      <c r="W12" s="86" t="s">
        <v>203</v>
      </c>
      <c r="X12" s="86"/>
      <c r="Y12" s="85"/>
      <c r="Z12" s="84" t="s">
        <v>335</v>
      </c>
      <c r="AA12" s="86" t="s">
        <v>203</v>
      </c>
      <c r="AB12" s="87">
        <v>37133</v>
      </c>
      <c r="AC12" s="92"/>
    </row>
    <row r="13" spans="2:37" s="69" customFormat="1" ht="50.1" customHeight="1" x14ac:dyDescent="0.25">
      <c r="B13" s="99" t="s">
        <v>164</v>
      </c>
      <c r="C13" s="86" t="s">
        <v>46</v>
      </c>
      <c r="D13" s="100" t="s">
        <v>129</v>
      </c>
      <c r="E13" s="79"/>
      <c r="F13" s="79"/>
      <c r="G13" s="79"/>
      <c r="H13" s="79"/>
      <c r="I13" s="101"/>
      <c r="J13" s="101"/>
      <c r="K13" s="101"/>
      <c r="L13" s="102">
        <v>3175580</v>
      </c>
      <c r="M13" s="102"/>
      <c r="N13" s="102"/>
      <c r="O13" s="102"/>
      <c r="P13" s="102"/>
      <c r="Q13" s="102"/>
      <c r="R13" s="102"/>
      <c r="S13" s="83"/>
      <c r="T13" s="82"/>
      <c r="U13" s="103"/>
      <c r="V13" s="103"/>
      <c r="W13" s="100" t="s">
        <v>166</v>
      </c>
      <c r="X13" s="100"/>
      <c r="Y13" s="85"/>
      <c r="Z13" s="84" t="s">
        <v>331</v>
      </c>
      <c r="AA13" s="69" t="s">
        <v>165</v>
      </c>
      <c r="AB13" s="87">
        <v>37133</v>
      </c>
      <c r="AC13" s="90" t="s">
        <v>332</v>
      </c>
    </row>
    <row r="14" spans="2:37" s="69" customFormat="1" ht="50.1" customHeight="1" x14ac:dyDescent="0.25">
      <c r="B14" s="78" t="s">
        <v>8</v>
      </c>
      <c r="C14" s="86" t="s">
        <v>46</v>
      </c>
      <c r="D14" s="69" t="s">
        <v>129</v>
      </c>
      <c r="E14" s="79"/>
      <c r="F14" s="79"/>
      <c r="G14" s="79"/>
      <c r="H14" s="79"/>
      <c r="I14" s="80"/>
      <c r="J14" s="80"/>
      <c r="K14" s="80"/>
      <c r="L14" s="81">
        <v>1777398</v>
      </c>
      <c r="M14" s="81"/>
      <c r="N14" s="81"/>
      <c r="O14" s="81"/>
      <c r="P14" s="81"/>
      <c r="Q14" s="81"/>
      <c r="R14" s="81"/>
      <c r="S14" s="83"/>
      <c r="T14" s="82"/>
      <c r="U14" s="84" t="s">
        <v>229</v>
      </c>
      <c r="V14" s="84"/>
      <c r="W14" s="86"/>
      <c r="X14" s="86"/>
      <c r="Y14" s="85" t="s">
        <v>73</v>
      </c>
      <c r="Z14" s="84" t="s">
        <v>260</v>
      </c>
      <c r="AA14" s="84" t="s">
        <v>261</v>
      </c>
      <c r="AB14" s="87">
        <v>37133</v>
      </c>
      <c r="AC14" s="90"/>
    </row>
    <row r="15" spans="2:37" s="90" customFormat="1" ht="50.1" customHeight="1" x14ac:dyDescent="0.25">
      <c r="B15" s="78" t="s">
        <v>231</v>
      </c>
      <c r="C15" s="69" t="s">
        <v>250</v>
      </c>
      <c r="D15" s="86" t="s">
        <v>129</v>
      </c>
      <c r="E15" s="88">
        <v>37043</v>
      </c>
      <c r="F15" s="88"/>
      <c r="G15" s="88"/>
      <c r="H15" s="88"/>
      <c r="I15" s="80"/>
      <c r="J15" s="80"/>
      <c r="K15" s="80"/>
      <c r="L15" s="81">
        <v>450000</v>
      </c>
      <c r="M15" s="81"/>
      <c r="N15" s="81"/>
      <c r="O15" s="81"/>
      <c r="P15" s="81"/>
      <c r="Q15" s="81"/>
      <c r="R15" s="81"/>
      <c r="S15" s="83"/>
      <c r="T15" s="82"/>
      <c r="U15" s="84"/>
      <c r="V15" s="84"/>
      <c r="W15" s="86"/>
      <c r="X15" s="86"/>
      <c r="Y15" s="91" t="s">
        <v>213</v>
      </c>
      <c r="Z15" s="84" t="s">
        <v>233</v>
      </c>
      <c r="AA15" s="86" t="s">
        <v>232</v>
      </c>
      <c r="AB15" s="87">
        <v>37081</v>
      </c>
      <c r="AC15" s="92"/>
    </row>
    <row r="16" spans="2:37" s="90" customFormat="1" ht="50.1" customHeight="1" x14ac:dyDescent="0.25">
      <c r="B16" s="78" t="s">
        <v>346</v>
      </c>
      <c r="C16" s="69" t="s">
        <v>128</v>
      </c>
      <c r="D16" s="69" t="s">
        <v>170</v>
      </c>
      <c r="E16" s="88"/>
      <c r="F16" s="88"/>
      <c r="G16" s="88"/>
      <c r="H16" s="88"/>
      <c r="I16" s="80"/>
      <c r="J16" s="80">
        <v>27300000</v>
      </c>
      <c r="K16" s="80">
        <v>236868</v>
      </c>
      <c r="L16" s="81">
        <f>+I16+K16+J16</f>
        <v>27536868</v>
      </c>
      <c r="M16" s="81"/>
      <c r="N16" s="81"/>
      <c r="O16" s="81"/>
      <c r="P16" s="81"/>
      <c r="Q16" s="81"/>
      <c r="R16" s="81"/>
      <c r="S16" s="83"/>
      <c r="T16" s="82"/>
      <c r="U16" s="84"/>
      <c r="V16" s="84"/>
      <c r="W16" s="69" t="s">
        <v>166</v>
      </c>
      <c r="X16" s="69"/>
      <c r="Y16" s="85"/>
      <c r="Z16" s="75" t="s">
        <v>347</v>
      </c>
      <c r="AA16" s="69" t="s">
        <v>203</v>
      </c>
      <c r="AB16" s="87">
        <v>37127</v>
      </c>
      <c r="AC16" s="84"/>
    </row>
    <row r="17" spans="2:29" s="90" customFormat="1" ht="50.1" customHeight="1" x14ac:dyDescent="0.25">
      <c r="B17" s="78" t="s">
        <v>181</v>
      </c>
      <c r="C17" s="86" t="s">
        <v>128</v>
      </c>
      <c r="D17" s="69" t="s">
        <v>170</v>
      </c>
      <c r="E17" s="88"/>
      <c r="F17" s="88"/>
      <c r="G17" s="88"/>
      <c r="H17" s="88"/>
      <c r="I17" s="80"/>
      <c r="J17" s="80"/>
      <c r="K17" s="80"/>
      <c r="L17" s="81"/>
      <c r="M17" s="81"/>
      <c r="N17" s="81"/>
      <c r="O17" s="81"/>
      <c r="P17" s="81"/>
      <c r="Q17" s="81"/>
      <c r="R17" s="81"/>
      <c r="S17" s="83"/>
      <c r="T17" s="82"/>
      <c r="U17" s="84"/>
      <c r="V17" s="84"/>
      <c r="W17" s="69" t="s">
        <v>166</v>
      </c>
      <c r="X17" s="69"/>
      <c r="Y17" s="85"/>
      <c r="Z17" s="84" t="s">
        <v>182</v>
      </c>
      <c r="AA17" s="84" t="s">
        <v>183</v>
      </c>
      <c r="AB17" s="87">
        <v>37046</v>
      </c>
      <c r="AC17" s="60"/>
    </row>
    <row r="18" spans="2:29" s="90" customFormat="1" ht="50.1" customHeight="1" x14ac:dyDescent="0.25">
      <c r="B18" s="68" t="s">
        <v>234</v>
      </c>
      <c r="C18" s="69" t="s">
        <v>13</v>
      </c>
      <c r="D18" s="69" t="s">
        <v>170</v>
      </c>
      <c r="E18" s="70"/>
      <c r="F18" s="70"/>
      <c r="G18" s="70"/>
      <c r="H18" s="70"/>
      <c r="I18" s="71"/>
      <c r="J18" s="71"/>
      <c r="K18" s="71"/>
      <c r="L18" s="72">
        <v>520060</v>
      </c>
      <c r="M18" s="72"/>
      <c r="N18" s="72"/>
      <c r="O18" s="72"/>
      <c r="P18" s="72"/>
      <c r="Q18" s="72"/>
      <c r="R18" s="72"/>
      <c r="S18" s="74"/>
      <c r="T18" s="73"/>
      <c r="U18" s="75"/>
      <c r="V18" s="75"/>
      <c r="W18" s="69" t="s">
        <v>237</v>
      </c>
      <c r="X18" s="69"/>
      <c r="Y18" s="76"/>
      <c r="Z18" s="75" t="s">
        <v>235</v>
      </c>
      <c r="AA18" s="69" t="s">
        <v>236</v>
      </c>
      <c r="AB18" s="77">
        <v>37081</v>
      </c>
    </row>
    <row r="19" spans="2:29" s="90" customFormat="1" ht="50.1" customHeight="1" x14ac:dyDescent="0.25">
      <c r="B19" s="68" t="s">
        <v>312</v>
      </c>
      <c r="C19" s="69" t="s">
        <v>13</v>
      </c>
      <c r="D19" s="69" t="s">
        <v>170</v>
      </c>
      <c r="E19" s="70"/>
      <c r="F19" s="70"/>
      <c r="G19" s="70"/>
      <c r="H19" s="70"/>
      <c r="I19" s="71"/>
      <c r="J19" s="71"/>
      <c r="K19" s="71"/>
      <c r="L19" s="72"/>
      <c r="M19" s="72"/>
      <c r="N19" s="72"/>
      <c r="O19" s="72"/>
      <c r="P19" s="72"/>
      <c r="Q19" s="72"/>
      <c r="R19" s="72"/>
      <c r="S19" s="74"/>
      <c r="T19" s="73"/>
      <c r="U19" s="75"/>
      <c r="V19" s="75"/>
      <c r="W19" s="69" t="s">
        <v>237</v>
      </c>
      <c r="X19" s="69"/>
      <c r="Y19" s="76"/>
      <c r="Z19" s="75" t="s">
        <v>313</v>
      </c>
      <c r="AA19" s="69" t="s">
        <v>236</v>
      </c>
      <c r="AB19" s="77">
        <v>37126</v>
      </c>
    </row>
    <row r="20" spans="2:29" s="90" customFormat="1" ht="50.1" customHeight="1" x14ac:dyDescent="0.25">
      <c r="B20" s="78" t="s">
        <v>319</v>
      </c>
      <c r="C20" s="69" t="s">
        <v>13</v>
      </c>
      <c r="D20" s="69" t="s">
        <v>170</v>
      </c>
      <c r="E20" s="79"/>
      <c r="F20" s="79"/>
      <c r="G20" s="79"/>
      <c r="H20" s="79"/>
      <c r="I20" s="80"/>
      <c r="J20" s="80"/>
      <c r="K20" s="80"/>
      <c r="L20" s="81"/>
      <c r="M20" s="81"/>
      <c r="N20" s="81"/>
      <c r="O20" s="81"/>
      <c r="P20" s="81"/>
      <c r="Q20" s="81"/>
      <c r="R20" s="81"/>
      <c r="S20" s="83"/>
      <c r="T20" s="82"/>
      <c r="U20" s="84"/>
      <c r="V20" s="84"/>
      <c r="W20" s="86" t="s">
        <v>320</v>
      </c>
      <c r="X20" s="86"/>
      <c r="Y20" s="85"/>
      <c r="Z20" s="105" t="s">
        <v>523</v>
      </c>
      <c r="AA20" s="69" t="s">
        <v>320</v>
      </c>
      <c r="AB20" s="87">
        <v>37126</v>
      </c>
      <c r="AC20" s="90" t="s">
        <v>337</v>
      </c>
    </row>
    <row r="21" spans="2:29" s="90" customFormat="1" ht="50.1" customHeight="1" x14ac:dyDescent="0.25">
      <c r="B21" s="78" t="s">
        <v>323</v>
      </c>
      <c r="C21" s="69" t="s">
        <v>13</v>
      </c>
      <c r="D21" s="69" t="s">
        <v>170</v>
      </c>
      <c r="E21" s="88"/>
      <c r="F21" s="88"/>
      <c r="G21" s="88"/>
      <c r="H21" s="88"/>
      <c r="I21" s="80">
        <v>17058</v>
      </c>
      <c r="J21" s="80"/>
      <c r="K21" s="80">
        <v>1475</v>
      </c>
      <c r="L21" s="81">
        <f>+I21+K21</f>
        <v>18533</v>
      </c>
      <c r="M21" s="81"/>
      <c r="N21" s="81"/>
      <c r="O21" s="81"/>
      <c r="P21" s="81"/>
      <c r="Q21" s="81"/>
      <c r="R21" s="81"/>
      <c r="S21" s="83"/>
      <c r="T21" s="82"/>
      <c r="U21" s="84"/>
      <c r="V21" s="84"/>
      <c r="W21" s="86" t="s">
        <v>137</v>
      </c>
      <c r="X21" s="86"/>
      <c r="Y21" s="91"/>
      <c r="Z21" s="84" t="s">
        <v>324</v>
      </c>
      <c r="AA21" s="69" t="s">
        <v>84</v>
      </c>
      <c r="AB21" s="87">
        <v>37126</v>
      </c>
    </row>
    <row r="22" spans="2:29" s="90" customFormat="1" ht="50.1" customHeight="1" x14ac:dyDescent="0.25">
      <c r="B22" s="78" t="s">
        <v>311</v>
      </c>
      <c r="C22" s="69" t="s">
        <v>209</v>
      </c>
      <c r="D22" s="69" t="s">
        <v>170</v>
      </c>
      <c r="E22" s="88"/>
      <c r="F22" s="88"/>
      <c r="G22" s="88"/>
      <c r="H22" s="88"/>
      <c r="I22" s="80"/>
      <c r="J22" s="80"/>
      <c r="K22" s="80"/>
      <c r="L22" s="81">
        <v>2500</v>
      </c>
      <c r="M22" s="81"/>
      <c r="N22" s="81"/>
      <c r="O22" s="81"/>
      <c r="P22" s="81"/>
      <c r="Q22" s="81"/>
      <c r="R22" s="81"/>
      <c r="S22" s="83"/>
      <c r="T22" s="82"/>
      <c r="U22" s="84"/>
      <c r="V22" s="84"/>
      <c r="W22" s="86"/>
      <c r="X22" s="86"/>
      <c r="Y22" s="85"/>
      <c r="Z22" s="84" t="s">
        <v>336</v>
      </c>
      <c r="AA22" s="86" t="s">
        <v>40</v>
      </c>
      <c r="AB22" s="87">
        <v>37126</v>
      </c>
      <c r="AC22" s="69"/>
    </row>
    <row r="23" spans="2:29" s="90" customFormat="1" ht="50.1" customHeight="1" x14ac:dyDescent="0.25">
      <c r="B23" s="78" t="s">
        <v>204</v>
      </c>
      <c r="C23" s="69" t="s">
        <v>128</v>
      </c>
      <c r="D23" s="86"/>
      <c r="E23" s="79"/>
      <c r="F23" s="79"/>
      <c r="G23" s="79"/>
      <c r="H23" s="79"/>
      <c r="I23" s="80">
        <v>31501</v>
      </c>
      <c r="J23" s="80"/>
      <c r="K23" s="80">
        <v>366139</v>
      </c>
      <c r="L23" s="81">
        <f>+I23+K23</f>
        <v>397640</v>
      </c>
      <c r="M23" s="81"/>
      <c r="N23" s="81"/>
      <c r="O23" s="81"/>
      <c r="P23" s="81"/>
      <c r="Q23" s="81"/>
      <c r="R23" s="81"/>
      <c r="S23" s="83"/>
      <c r="T23" s="82"/>
      <c r="U23" s="84"/>
      <c r="V23" s="84"/>
      <c r="W23" s="69" t="s">
        <v>166</v>
      </c>
      <c r="X23" s="69"/>
      <c r="Y23" s="85"/>
      <c r="Z23" s="84" t="s">
        <v>351</v>
      </c>
      <c r="AA23" s="69" t="s">
        <v>203</v>
      </c>
      <c r="AB23" s="87">
        <v>37127</v>
      </c>
      <c r="AC23" s="60"/>
    </row>
    <row r="24" spans="2:29" s="90" customFormat="1" ht="50.1" customHeight="1" x14ac:dyDescent="0.25">
      <c r="B24" s="68" t="s">
        <v>353</v>
      </c>
      <c r="C24" s="69" t="s">
        <v>128</v>
      </c>
      <c r="D24" s="69"/>
      <c r="E24" s="70"/>
      <c r="F24" s="70"/>
      <c r="G24" s="70"/>
      <c r="H24" s="70"/>
      <c r="I24" s="71">
        <v>37915</v>
      </c>
      <c r="J24" s="71"/>
      <c r="K24" s="71">
        <v>40131</v>
      </c>
      <c r="L24" s="72">
        <f>+I24+K24+J24</f>
        <v>78046</v>
      </c>
      <c r="M24" s="72"/>
      <c r="N24" s="72"/>
      <c r="O24" s="72"/>
      <c r="P24" s="72"/>
      <c r="Q24" s="72"/>
      <c r="R24" s="72"/>
      <c r="S24" s="74"/>
      <c r="T24" s="73"/>
      <c r="U24" s="75"/>
      <c r="V24" s="75"/>
      <c r="W24" s="69" t="s">
        <v>166</v>
      </c>
      <c r="X24" s="69"/>
      <c r="Y24" s="76"/>
      <c r="Z24" s="75" t="s">
        <v>354</v>
      </c>
      <c r="AA24" s="75" t="s">
        <v>203</v>
      </c>
      <c r="AB24" s="77">
        <v>37127</v>
      </c>
      <c r="AC24" s="60"/>
    </row>
    <row r="25" spans="2:29" s="90" customFormat="1" ht="50.1" customHeight="1" x14ac:dyDescent="0.25">
      <c r="B25" s="78" t="s">
        <v>238</v>
      </c>
      <c r="C25" s="69" t="s">
        <v>13</v>
      </c>
      <c r="D25" s="86"/>
      <c r="E25" s="79"/>
      <c r="F25" s="79"/>
      <c r="G25" s="79"/>
      <c r="H25" s="79"/>
      <c r="I25" s="80"/>
      <c r="J25" s="80"/>
      <c r="K25" s="80"/>
      <c r="L25" s="81"/>
      <c r="M25" s="81"/>
      <c r="N25" s="81"/>
      <c r="O25" s="81"/>
      <c r="P25" s="81"/>
      <c r="Q25" s="81"/>
      <c r="R25" s="81"/>
      <c r="S25" s="83"/>
      <c r="T25" s="82"/>
      <c r="U25" s="84"/>
      <c r="V25" s="84"/>
      <c r="W25" s="69" t="s">
        <v>247</v>
      </c>
      <c r="X25" s="69"/>
      <c r="Y25" s="85" t="s">
        <v>74</v>
      </c>
      <c r="Z25" s="84" t="s">
        <v>239</v>
      </c>
      <c r="AA25" s="69" t="s">
        <v>240</v>
      </c>
      <c r="AB25" s="87">
        <v>37081</v>
      </c>
    </row>
    <row r="26" spans="2:29" s="90" customFormat="1" ht="50.1" customHeight="1" x14ac:dyDescent="0.25">
      <c r="B26" s="68" t="s">
        <v>76</v>
      </c>
      <c r="C26" s="69" t="s">
        <v>13</v>
      </c>
      <c r="D26" s="69"/>
      <c r="E26" s="89"/>
      <c r="F26" s="89"/>
      <c r="G26" s="89"/>
      <c r="H26" s="89"/>
      <c r="I26" s="71"/>
      <c r="J26" s="71"/>
      <c r="K26" s="71"/>
      <c r="L26" s="72"/>
      <c r="M26" s="72"/>
      <c r="N26" s="72"/>
      <c r="O26" s="72"/>
      <c r="P26" s="72"/>
      <c r="Q26" s="72"/>
      <c r="R26" s="72"/>
      <c r="S26" s="74"/>
      <c r="T26" s="73"/>
      <c r="U26" s="75"/>
      <c r="V26" s="75"/>
      <c r="W26" s="69" t="s">
        <v>137</v>
      </c>
      <c r="X26" s="69"/>
      <c r="Y26" s="76"/>
      <c r="Z26" s="75" t="s">
        <v>77</v>
      </c>
      <c r="AA26" s="69" t="s">
        <v>78</v>
      </c>
      <c r="AB26" s="77">
        <v>36991</v>
      </c>
    </row>
    <row r="27" spans="2:29" s="90" customFormat="1" ht="50.1" customHeight="1" x14ac:dyDescent="0.25">
      <c r="B27" s="68" t="s">
        <v>195</v>
      </c>
      <c r="C27" s="69" t="s">
        <v>13</v>
      </c>
      <c r="D27" s="69"/>
      <c r="E27" s="89"/>
      <c r="F27" s="89"/>
      <c r="G27" s="89"/>
      <c r="H27" s="89"/>
      <c r="I27" s="71"/>
      <c r="J27" s="71"/>
      <c r="K27" s="71"/>
      <c r="L27" s="72"/>
      <c r="M27" s="72"/>
      <c r="N27" s="72"/>
      <c r="O27" s="72"/>
      <c r="P27" s="72"/>
      <c r="Q27" s="72"/>
      <c r="R27" s="72"/>
      <c r="S27" s="74"/>
      <c r="T27" s="73">
        <v>4001</v>
      </c>
      <c r="U27" s="75"/>
      <c r="V27" s="75"/>
      <c r="W27" s="69" t="s">
        <v>137</v>
      </c>
      <c r="X27" s="69"/>
      <c r="Y27" s="76"/>
      <c r="Z27" s="75"/>
      <c r="AA27" s="69"/>
      <c r="AB27" s="77">
        <v>37056</v>
      </c>
    </row>
    <row r="28" spans="2:29" s="90" customFormat="1" ht="50.1" customHeight="1" x14ac:dyDescent="0.25">
      <c r="B28" s="68" t="s">
        <v>193</v>
      </c>
      <c r="C28" s="69" t="s">
        <v>13</v>
      </c>
      <c r="D28" s="69"/>
      <c r="E28" s="70">
        <v>36901</v>
      </c>
      <c r="F28" s="70"/>
      <c r="G28" s="70"/>
      <c r="H28" s="70"/>
      <c r="I28" s="71"/>
      <c r="J28" s="71"/>
      <c r="K28" s="71"/>
      <c r="L28" s="72"/>
      <c r="M28" s="72"/>
      <c r="N28" s="72"/>
      <c r="O28" s="72"/>
      <c r="P28" s="72"/>
      <c r="Q28" s="72"/>
      <c r="R28" s="72"/>
      <c r="S28" s="74"/>
      <c r="T28" s="73">
        <v>15919</v>
      </c>
      <c r="U28" s="75"/>
      <c r="V28" s="75"/>
      <c r="W28" s="69" t="s">
        <v>137</v>
      </c>
      <c r="X28" s="69"/>
      <c r="Y28" s="76"/>
      <c r="Z28" s="75"/>
      <c r="AA28" s="69"/>
      <c r="AB28" s="77">
        <v>37056</v>
      </c>
    </row>
    <row r="29" spans="2:29" s="69" customFormat="1" ht="50.1" customHeight="1" x14ac:dyDescent="0.25">
      <c r="B29" s="78" t="s">
        <v>28</v>
      </c>
      <c r="C29" s="69" t="s">
        <v>209</v>
      </c>
      <c r="D29" s="86"/>
      <c r="E29" s="79"/>
      <c r="F29" s="79"/>
      <c r="G29" s="79"/>
      <c r="H29" s="79"/>
      <c r="I29" s="80"/>
      <c r="J29" s="80"/>
      <c r="K29" s="80"/>
      <c r="L29" s="81">
        <v>730000</v>
      </c>
      <c r="M29" s="81"/>
      <c r="N29" s="81"/>
      <c r="O29" s="81"/>
      <c r="P29" s="81"/>
      <c r="Q29" s="81"/>
      <c r="R29" s="81"/>
      <c r="S29" s="83"/>
      <c r="T29" s="82"/>
      <c r="U29" s="84" t="s">
        <v>126</v>
      </c>
      <c r="V29" s="84"/>
      <c r="W29" s="86"/>
      <c r="X29" s="86"/>
      <c r="Y29" s="85" t="s">
        <v>74</v>
      </c>
      <c r="Z29" s="84" t="s">
        <v>54</v>
      </c>
      <c r="AA29" s="86" t="s">
        <v>52</v>
      </c>
      <c r="AB29" s="87">
        <v>36990</v>
      </c>
      <c r="AC29" s="90"/>
    </row>
    <row r="30" spans="2:29" s="69" customFormat="1" ht="50.1" customHeight="1" x14ac:dyDescent="0.25">
      <c r="B30" s="78" t="s">
        <v>341</v>
      </c>
      <c r="C30" s="69" t="s">
        <v>209</v>
      </c>
      <c r="D30" s="86"/>
      <c r="E30" s="79"/>
      <c r="F30" s="79"/>
      <c r="G30" s="79"/>
      <c r="H30" s="79"/>
      <c r="I30" s="80">
        <v>823140</v>
      </c>
      <c r="J30" s="80"/>
      <c r="K30" s="80"/>
      <c r="L30" s="81"/>
      <c r="M30" s="81"/>
      <c r="N30" s="81"/>
      <c r="O30" s="81"/>
      <c r="P30" s="81"/>
      <c r="Q30" s="81"/>
      <c r="R30" s="81"/>
      <c r="S30" s="83"/>
      <c r="T30" s="82"/>
      <c r="U30" s="84"/>
      <c r="V30" s="84"/>
      <c r="W30" s="86"/>
      <c r="X30" s="86"/>
      <c r="Y30" s="85"/>
      <c r="Z30" s="84" t="s">
        <v>342</v>
      </c>
      <c r="AA30" s="86"/>
      <c r="AB30" s="87">
        <v>37126</v>
      </c>
      <c r="AC30" s="90"/>
    </row>
    <row r="31" spans="2:29" s="92" customFormat="1" ht="50.1" customHeight="1" x14ac:dyDescent="0.25">
      <c r="B31" s="78" t="s">
        <v>33</v>
      </c>
      <c r="C31" s="69" t="s">
        <v>209</v>
      </c>
      <c r="D31" s="86"/>
      <c r="E31" s="79"/>
      <c r="F31" s="79"/>
      <c r="G31" s="79"/>
      <c r="H31" s="79"/>
      <c r="I31" s="80"/>
      <c r="J31" s="80"/>
      <c r="K31" s="80"/>
      <c r="L31" s="81">
        <v>136000</v>
      </c>
      <c r="M31" s="81"/>
      <c r="N31" s="81"/>
      <c r="O31" s="81"/>
      <c r="P31" s="81"/>
      <c r="Q31" s="81"/>
      <c r="R31" s="81"/>
      <c r="S31" s="83"/>
      <c r="T31" s="82"/>
      <c r="U31" s="84" t="s">
        <v>126</v>
      </c>
      <c r="V31" s="84"/>
      <c r="W31" s="86"/>
      <c r="X31" s="86"/>
      <c r="Y31" s="85" t="s">
        <v>74</v>
      </c>
      <c r="Z31" s="84" t="s">
        <v>297</v>
      </c>
      <c r="AA31" s="86" t="s">
        <v>52</v>
      </c>
      <c r="AB31" s="87">
        <v>37092</v>
      </c>
      <c r="AC31" s="90"/>
    </row>
    <row r="32" spans="2:29" s="92" customFormat="1" ht="50.1" customHeight="1" x14ac:dyDescent="0.25">
      <c r="B32" s="78" t="s">
        <v>344</v>
      </c>
      <c r="C32" s="69" t="s">
        <v>46</v>
      </c>
      <c r="D32" s="86"/>
      <c r="E32" s="79"/>
      <c r="F32" s="79"/>
      <c r="G32" s="79"/>
      <c r="H32" s="79"/>
      <c r="I32" s="80"/>
      <c r="J32" s="80"/>
      <c r="K32" s="80"/>
      <c r="L32" s="81">
        <v>513327</v>
      </c>
      <c r="M32" s="81"/>
      <c r="N32" s="81"/>
      <c r="O32" s="81"/>
      <c r="P32" s="81"/>
      <c r="Q32" s="81"/>
      <c r="R32" s="81"/>
      <c r="S32" s="83"/>
      <c r="T32" s="82"/>
      <c r="U32" s="84" t="s">
        <v>133</v>
      </c>
      <c r="V32" s="84"/>
      <c r="W32" s="86"/>
      <c r="X32" s="86"/>
      <c r="Y32" s="85" t="s">
        <v>74</v>
      </c>
      <c r="Z32" s="84"/>
      <c r="AA32" s="86"/>
      <c r="AB32" s="87">
        <v>37019</v>
      </c>
      <c r="AC32" s="90"/>
    </row>
    <row r="33" spans="2:37" s="92" customFormat="1" ht="50.1" customHeight="1" x14ac:dyDescent="0.25">
      <c r="B33" s="78" t="s">
        <v>62</v>
      </c>
      <c r="C33" s="69" t="s">
        <v>46</v>
      </c>
      <c r="D33" s="86"/>
      <c r="E33" s="79"/>
      <c r="F33" s="79"/>
      <c r="G33" s="79"/>
      <c r="H33" s="79"/>
      <c r="I33" s="80"/>
      <c r="J33" s="80"/>
      <c r="K33" s="80"/>
      <c r="L33" s="81"/>
      <c r="M33" s="81"/>
      <c r="N33" s="81"/>
      <c r="O33" s="81"/>
      <c r="P33" s="81"/>
      <c r="Q33" s="81"/>
      <c r="R33" s="81"/>
      <c r="S33" s="83"/>
      <c r="T33" s="82"/>
      <c r="U33" s="84" t="s">
        <v>131</v>
      </c>
      <c r="V33" s="84"/>
      <c r="W33" s="86"/>
      <c r="X33" s="86"/>
      <c r="Y33" s="85" t="s">
        <v>74</v>
      </c>
      <c r="Z33" s="84" t="s">
        <v>138</v>
      </c>
      <c r="AA33" s="69" t="s">
        <v>134</v>
      </c>
      <c r="AB33" s="87">
        <v>37019</v>
      </c>
      <c r="AC33" s="90"/>
    </row>
    <row r="34" spans="2:37" s="69" customFormat="1" ht="50.1" customHeight="1" x14ac:dyDescent="0.25">
      <c r="B34" s="78" t="s">
        <v>5</v>
      </c>
      <c r="C34" s="69" t="s">
        <v>46</v>
      </c>
      <c r="D34" s="86"/>
      <c r="E34" s="79"/>
      <c r="F34" s="79"/>
      <c r="G34" s="79"/>
      <c r="H34" s="79"/>
      <c r="I34" s="80"/>
      <c r="J34" s="80"/>
      <c r="K34" s="80"/>
      <c r="L34" s="81">
        <v>973650</v>
      </c>
      <c r="M34" s="81"/>
      <c r="N34" s="81"/>
      <c r="O34" s="81"/>
      <c r="P34" s="81"/>
      <c r="Q34" s="81"/>
      <c r="R34" s="81"/>
      <c r="S34" s="83"/>
      <c r="T34" s="82"/>
      <c r="U34" s="84" t="s">
        <v>131</v>
      </c>
      <c r="V34" s="84"/>
      <c r="W34" s="86"/>
      <c r="X34" s="86"/>
      <c r="Y34" s="85" t="s">
        <v>74</v>
      </c>
      <c r="Z34" s="84" t="s">
        <v>220</v>
      </c>
      <c r="AA34" s="69" t="s">
        <v>134</v>
      </c>
      <c r="AB34" s="87">
        <v>37133</v>
      </c>
      <c r="AC34" s="90"/>
    </row>
    <row r="35" spans="2:37" s="90" customFormat="1" ht="50.1" customHeight="1" x14ac:dyDescent="0.25">
      <c r="B35" s="78" t="s">
        <v>56</v>
      </c>
      <c r="C35" s="69" t="s">
        <v>46</v>
      </c>
      <c r="D35" s="86"/>
      <c r="E35" s="79"/>
      <c r="F35" s="79"/>
      <c r="G35" s="79"/>
      <c r="H35" s="79"/>
      <c r="I35" s="80"/>
      <c r="J35" s="80"/>
      <c r="K35" s="80"/>
      <c r="L35" s="81"/>
      <c r="M35" s="81"/>
      <c r="N35" s="81"/>
      <c r="O35" s="81"/>
      <c r="P35" s="81"/>
      <c r="Q35" s="81"/>
      <c r="R35" s="81"/>
      <c r="S35" s="83"/>
      <c r="T35" s="82"/>
      <c r="U35" s="84" t="s">
        <v>126</v>
      </c>
      <c r="V35" s="84"/>
      <c r="W35" s="86"/>
      <c r="X35" s="86"/>
      <c r="Y35" s="85"/>
      <c r="Z35" s="84" t="s">
        <v>57</v>
      </c>
      <c r="AA35" s="84" t="s">
        <v>52</v>
      </c>
      <c r="AB35" s="87">
        <v>36990</v>
      </c>
      <c r="AC35" s="69"/>
    </row>
    <row r="36" spans="2:37" s="90" customFormat="1" ht="50.1" customHeight="1" x14ac:dyDescent="0.25">
      <c r="B36" s="68" t="s">
        <v>343</v>
      </c>
      <c r="C36" s="69" t="s">
        <v>46</v>
      </c>
      <c r="D36" s="69"/>
      <c r="E36" s="70"/>
      <c r="F36" s="70"/>
      <c r="G36" s="70"/>
      <c r="H36" s="70"/>
      <c r="I36" s="71"/>
      <c r="J36" s="71"/>
      <c r="K36" s="71"/>
      <c r="L36" s="72">
        <v>80000</v>
      </c>
      <c r="M36" s="72"/>
      <c r="N36" s="72"/>
      <c r="O36" s="72"/>
      <c r="P36" s="72"/>
      <c r="Q36" s="72"/>
      <c r="R36" s="72"/>
      <c r="S36" s="74"/>
      <c r="T36" s="73"/>
      <c r="U36" s="75"/>
      <c r="V36" s="75"/>
      <c r="W36" s="69"/>
      <c r="X36" s="69"/>
      <c r="Y36" s="76"/>
      <c r="Z36" s="75"/>
      <c r="AA36" s="69"/>
      <c r="AB36" s="77"/>
      <c r="AC36" s="60"/>
    </row>
    <row r="37" spans="2:37" s="90" customFormat="1" ht="50.1" customHeight="1" x14ac:dyDescent="0.25">
      <c r="B37" s="78" t="s">
        <v>338</v>
      </c>
      <c r="C37" s="69" t="s">
        <v>339</v>
      </c>
      <c r="D37" s="69"/>
      <c r="E37" s="88"/>
      <c r="F37" s="88"/>
      <c r="G37" s="88"/>
      <c r="H37" s="88"/>
      <c r="I37" s="80"/>
      <c r="J37" s="80"/>
      <c r="K37" s="80"/>
      <c r="L37" s="81">
        <v>303198</v>
      </c>
      <c r="M37" s="81"/>
      <c r="N37" s="81"/>
      <c r="O37" s="81"/>
      <c r="P37" s="81"/>
      <c r="Q37" s="81"/>
      <c r="R37" s="81"/>
      <c r="S37" s="83"/>
      <c r="T37" s="82"/>
      <c r="U37" s="84"/>
      <c r="V37" s="84"/>
      <c r="W37" s="86"/>
      <c r="X37" s="86"/>
      <c r="Y37" s="85"/>
      <c r="Z37" s="84" t="s">
        <v>340</v>
      </c>
      <c r="AA37" s="86" t="s">
        <v>214</v>
      </c>
      <c r="AB37" s="87">
        <v>37126</v>
      </c>
    </row>
    <row r="38" spans="2:37" s="90" customFormat="1" ht="50.1" customHeight="1" x14ac:dyDescent="0.25">
      <c r="B38" s="78" t="s">
        <v>64</v>
      </c>
      <c r="C38" s="86"/>
      <c r="D38" s="86"/>
      <c r="E38" s="79"/>
      <c r="F38" s="79"/>
      <c r="G38" s="79"/>
      <c r="H38" s="79"/>
      <c r="I38" s="80"/>
      <c r="J38" s="80"/>
      <c r="K38" s="80"/>
      <c r="L38" s="81"/>
      <c r="M38" s="81"/>
      <c r="N38" s="81"/>
      <c r="O38" s="81"/>
      <c r="P38" s="81"/>
      <c r="Q38" s="81"/>
      <c r="R38" s="81"/>
      <c r="S38" s="83"/>
      <c r="T38" s="82"/>
      <c r="U38" s="84"/>
      <c r="V38" s="84"/>
      <c r="W38" s="86"/>
      <c r="X38" s="86"/>
      <c r="Y38" s="85" t="s">
        <v>74</v>
      </c>
      <c r="Z38" s="84"/>
      <c r="AA38" s="86"/>
      <c r="AB38" s="87"/>
    </row>
    <row r="39" spans="2:37" s="90" customFormat="1" ht="50.1" customHeight="1" x14ac:dyDescent="0.25">
      <c r="B39" s="78" t="s">
        <v>67</v>
      </c>
      <c r="C39" s="86"/>
      <c r="D39" s="86"/>
      <c r="E39" s="79"/>
      <c r="F39" s="79"/>
      <c r="G39" s="79"/>
      <c r="H39" s="79"/>
      <c r="I39" s="80"/>
      <c r="J39" s="80"/>
      <c r="K39" s="80"/>
      <c r="L39" s="81"/>
      <c r="M39" s="81"/>
      <c r="N39" s="81"/>
      <c r="O39" s="81"/>
      <c r="P39" s="81"/>
      <c r="Q39" s="81"/>
      <c r="R39" s="81"/>
      <c r="S39" s="83"/>
      <c r="T39" s="82"/>
      <c r="U39" s="84"/>
      <c r="V39" s="84"/>
      <c r="W39" s="86"/>
      <c r="X39" s="86"/>
      <c r="Y39" s="85" t="s">
        <v>74</v>
      </c>
      <c r="Z39" s="84"/>
      <c r="AA39" s="86"/>
      <c r="AB39" s="87"/>
    </row>
    <row r="40" spans="2:37" s="90" customFormat="1" ht="50.1" customHeight="1" thickBot="1" x14ac:dyDescent="0.3">
      <c r="B40" s="121" t="s">
        <v>69</v>
      </c>
      <c r="C40" s="122"/>
      <c r="D40" s="122"/>
      <c r="E40" s="123"/>
      <c r="F40" s="123"/>
      <c r="G40" s="123"/>
      <c r="H40" s="123"/>
      <c r="I40" s="124"/>
      <c r="J40" s="124"/>
      <c r="K40" s="124"/>
      <c r="L40" s="125"/>
      <c r="M40" s="125"/>
      <c r="N40" s="125"/>
      <c r="O40" s="125"/>
      <c r="P40" s="125"/>
      <c r="Q40" s="125"/>
      <c r="R40" s="125"/>
      <c r="S40" s="126"/>
      <c r="T40" s="127"/>
      <c r="U40" s="128"/>
      <c r="V40" s="128"/>
      <c r="W40" s="122"/>
      <c r="X40" s="122"/>
      <c r="Y40" s="129" t="s">
        <v>74</v>
      </c>
      <c r="Z40" s="128"/>
      <c r="AA40" s="122"/>
      <c r="AB40" s="130"/>
    </row>
    <row r="41" spans="2:37" ht="50.1" customHeight="1" x14ac:dyDescent="0.25">
      <c r="B41" s="131" t="s">
        <v>398</v>
      </c>
      <c r="C41" s="131" t="s">
        <v>433</v>
      </c>
      <c r="D41" s="131" t="s">
        <v>170</v>
      </c>
      <c r="E41" s="131"/>
      <c r="F41" s="131"/>
      <c r="G41" s="131"/>
      <c r="H41" s="131"/>
      <c r="I41" s="131"/>
      <c r="J41" s="69"/>
      <c r="K41" s="132"/>
      <c r="L41" s="133">
        <v>300000</v>
      </c>
      <c r="M41" s="133"/>
      <c r="N41" s="133"/>
      <c r="O41" s="133"/>
      <c r="P41" s="133"/>
      <c r="Q41" s="133"/>
      <c r="R41" s="133"/>
      <c r="T41" s="69"/>
      <c r="U41" s="69"/>
      <c r="V41" s="69"/>
      <c r="W41" s="132"/>
      <c r="X41" s="132"/>
      <c r="Y41" s="69"/>
      <c r="Z41" s="132"/>
      <c r="AA41" s="132"/>
      <c r="AB41" s="69"/>
      <c r="AC41" s="132"/>
      <c r="AD41" s="132"/>
      <c r="AE41" s="69"/>
      <c r="AF41" s="69"/>
      <c r="AG41" s="69"/>
      <c r="AH41" s="132"/>
      <c r="AI41" s="69"/>
      <c r="AJ41" s="69"/>
      <c r="AK41" s="69"/>
    </row>
    <row r="42" spans="2:37" s="106" customFormat="1" ht="50.1" customHeight="1" x14ac:dyDescent="0.25">
      <c r="C42" s="113" t="s">
        <v>244</v>
      </c>
      <c r="D42" s="75" t="s">
        <v>128</v>
      </c>
      <c r="E42" s="75" t="s">
        <v>163</v>
      </c>
      <c r="F42" s="75"/>
      <c r="G42" s="75"/>
      <c r="H42" s="75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4">
        <v>70271</v>
      </c>
      <c r="T42" s="114"/>
      <c r="U42" s="115"/>
      <c r="V42" s="115"/>
      <c r="W42" s="115"/>
      <c r="X42" s="115"/>
      <c r="Y42" s="116"/>
      <c r="Z42" s="114"/>
      <c r="AA42" s="115">
        <f>SUM(T42:Z42)</f>
        <v>0</v>
      </c>
      <c r="AB42" s="117"/>
      <c r="AC42" s="116"/>
      <c r="AD42" s="84"/>
      <c r="AE42" s="84"/>
      <c r="AF42" s="75" t="s">
        <v>166</v>
      </c>
      <c r="AG42" s="75"/>
      <c r="AH42" s="118"/>
      <c r="AI42" s="84" t="s">
        <v>355</v>
      </c>
      <c r="AJ42" s="75" t="s">
        <v>203</v>
      </c>
      <c r="AK42" s="119">
        <v>37082</v>
      </c>
    </row>
  </sheetData>
  <customSheetViews>
    <customSheetView guid="{A44A57AA-9A10-45D3-BCC9-2366DCB069CE}">
      <pane xSplit="2" ySplit="1" topLeftCell="C9" activePane="bottomRight" state="frozen"/>
      <selection pane="bottomRight" activeCell="F15" sqref="F15"/>
      <pageMargins left="0.75" right="0.75" top="1" bottom="1" header="0.5" footer="0.5"/>
      <pageSetup orientation="portrait" r:id="rId1"/>
      <headerFooter alignWithMargins="0"/>
    </customSheetView>
    <customSheetView guid="{E86708B7-CB56-4C87-852F-A633F9DB4618}" showRuler="0" topLeftCell="F1">
      <selection activeCell="T6" sqref="T6"/>
      <pageMargins left="0.75" right="0.75" top="1" bottom="1" header="0.5" footer="0.5"/>
      <headerFooter alignWithMargins="0"/>
    </customSheetView>
    <customSheetView guid="{5F21E446-C48A-4A60-82BF-8BA1F20C5CDF}" showPageBreaks="1" hiddenColumns="1" showRuler="0">
      <pane ySplit="3" topLeftCell="A30" activePane="bottomLeft" state="frozen"/>
      <selection pane="bottomLeft" activeCell="A35" sqref="A35"/>
      <pageMargins left="0" right="0" top="0" bottom="0.25" header="0.5" footer="0.5"/>
      <pageSetup paperSize="5" orientation="landscape" r:id="rId2"/>
      <headerFooter alignWithMargins="0"/>
    </customSheetView>
    <customSheetView guid="{10128BC2-CFB8-4B3B-AE69-3EC0197C47A3}" showPageBreaks="1" showRuler="0">
      <pane xSplit="2" ySplit="1" topLeftCell="C9" activePane="bottomRight" state="frozen"/>
      <selection pane="bottomRight" activeCell="F15" sqref="F15"/>
      <pageMargins left="0.75" right="0.75" top="1" bottom="1" header="0.5" footer="0.5"/>
      <pageSetup orientation="portrait" r:id="rId3"/>
      <headerFooter alignWithMargins="0"/>
    </customSheetView>
  </customSheetViews>
  <phoneticPr fontId="0" type="noConversion"/>
  <pageMargins left="0.75" right="0.75" top="1" bottom="1" header="0.5" footer="0.5"/>
  <pageSetup orientation="portrait" r:id="rId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G3" workbookViewId="0">
      <pane ySplit="4" topLeftCell="A32" activePane="bottomLeft" state="frozenSplit"/>
      <selection activeCell="M37" sqref="M37"/>
      <selection pane="bottomLeft" activeCell="M36" sqref="M36"/>
    </sheetView>
  </sheetViews>
  <sheetFormatPr defaultRowHeight="13.2" x14ac:dyDescent="0.25"/>
  <sheetData>
    <row r="1" spans="1:20" s="1" customFormat="1" ht="40.5" customHeight="1" x14ac:dyDescent="0.3">
      <c r="A1" s="225" t="s">
        <v>173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7"/>
    </row>
    <row r="2" spans="1:20" s="1" customFormat="1" ht="17.399999999999999" x14ac:dyDescent="0.3">
      <c r="A2" s="33"/>
      <c r="B2" s="34"/>
      <c r="C2" s="35"/>
      <c r="D2" s="35"/>
      <c r="E2" s="228"/>
      <c r="F2" s="228"/>
      <c r="G2" s="228"/>
      <c r="H2" s="228"/>
      <c r="I2" s="34"/>
      <c r="J2" s="36"/>
      <c r="K2" s="34"/>
      <c r="L2" s="34"/>
      <c r="M2" s="34"/>
      <c r="N2" s="34"/>
      <c r="O2" s="34"/>
      <c r="P2" s="35"/>
      <c r="Q2" s="34"/>
      <c r="R2" s="34"/>
      <c r="S2" s="37"/>
    </row>
    <row r="3" spans="1:20" s="19" customFormat="1" ht="50.1" customHeight="1" thickBot="1" x14ac:dyDescent="0.3">
      <c r="A3" s="15" t="s">
        <v>34</v>
      </c>
      <c r="B3" s="17" t="s">
        <v>36</v>
      </c>
      <c r="C3" s="17" t="s">
        <v>365</v>
      </c>
      <c r="D3" s="17" t="s">
        <v>122</v>
      </c>
      <c r="E3" s="21" t="s">
        <v>174</v>
      </c>
      <c r="F3" s="21" t="s">
        <v>175</v>
      </c>
      <c r="G3" s="21" t="s">
        <v>242</v>
      </c>
      <c r="H3" s="16" t="s">
        <v>123</v>
      </c>
      <c r="I3" s="21" t="s">
        <v>49</v>
      </c>
      <c r="J3" s="28" t="s">
        <v>124</v>
      </c>
      <c r="K3" s="17" t="s">
        <v>37</v>
      </c>
      <c r="L3" s="17" t="s">
        <v>38</v>
      </c>
      <c r="M3" s="17" t="s">
        <v>176</v>
      </c>
      <c r="N3" s="17" t="s">
        <v>35</v>
      </c>
      <c r="O3" s="17" t="s">
        <v>72</v>
      </c>
      <c r="P3" s="17" t="s">
        <v>125</v>
      </c>
      <c r="Q3" s="17" t="s">
        <v>169</v>
      </c>
      <c r="R3" s="17" t="s">
        <v>71</v>
      </c>
      <c r="S3" s="18" t="s">
        <v>48</v>
      </c>
      <c r="T3" s="19" t="s">
        <v>328</v>
      </c>
    </row>
    <row r="6" spans="1:20" s="49" customFormat="1" ht="50.1" customHeight="1" x14ac:dyDescent="0.25">
      <c r="A6" s="20" t="s">
        <v>172</v>
      </c>
      <c r="B6" s="25"/>
      <c r="C6" s="25"/>
      <c r="D6" s="25"/>
      <c r="E6" s="43"/>
      <c r="F6" s="43"/>
      <c r="G6" s="43"/>
      <c r="H6" s="44"/>
      <c r="I6" s="45"/>
      <c r="J6" s="46"/>
      <c r="K6" s="26"/>
      <c r="L6" s="25"/>
      <c r="M6" s="47"/>
      <c r="N6" s="25"/>
      <c r="O6" s="25"/>
      <c r="P6" s="26"/>
      <c r="Q6" s="25"/>
      <c r="R6" s="47"/>
      <c r="S6" s="48"/>
    </row>
    <row r="7" spans="1:20" s="49" customFormat="1" ht="50.1" customHeight="1" x14ac:dyDescent="0.25">
      <c r="A7" s="41" t="s">
        <v>1</v>
      </c>
      <c r="B7" s="25" t="s">
        <v>46</v>
      </c>
      <c r="C7" s="51"/>
      <c r="D7" s="50"/>
      <c r="E7" s="52"/>
      <c r="F7" s="52"/>
      <c r="G7" s="52"/>
      <c r="H7" s="53"/>
      <c r="I7" s="45"/>
      <c r="J7" s="46"/>
      <c r="K7" s="26" t="s">
        <v>139</v>
      </c>
      <c r="L7" s="25" t="s">
        <v>134</v>
      </c>
      <c r="M7" s="47">
        <v>11</v>
      </c>
      <c r="N7" s="51"/>
      <c r="O7" s="51"/>
      <c r="P7" s="54" t="s">
        <v>131</v>
      </c>
      <c r="Q7" s="51"/>
      <c r="R7" s="47" t="s">
        <v>74</v>
      </c>
      <c r="S7" s="48">
        <v>37019</v>
      </c>
    </row>
    <row r="8" spans="1:20" s="49" customFormat="1" ht="50.1" customHeight="1" x14ac:dyDescent="0.25">
      <c r="A8" s="42" t="s">
        <v>21</v>
      </c>
      <c r="B8" s="25"/>
      <c r="C8" s="25"/>
      <c r="D8" s="50"/>
      <c r="E8" s="43"/>
      <c r="F8" s="43"/>
      <c r="G8" s="43"/>
      <c r="H8" s="44"/>
      <c r="I8" s="45"/>
      <c r="J8" s="46"/>
      <c r="K8" s="26" t="s">
        <v>140</v>
      </c>
      <c r="L8" s="25" t="s">
        <v>40</v>
      </c>
      <c r="M8" s="47">
        <v>12</v>
      </c>
      <c r="N8" s="25"/>
      <c r="O8" s="25"/>
      <c r="P8" s="26" t="s">
        <v>141</v>
      </c>
      <c r="Q8" s="25"/>
      <c r="R8" s="47" t="s">
        <v>74</v>
      </c>
      <c r="S8" s="48">
        <v>37019</v>
      </c>
    </row>
    <row r="9" spans="1:20" s="1" customFormat="1" ht="50.1" customHeight="1" x14ac:dyDescent="0.25">
      <c r="A9" s="4" t="s">
        <v>24</v>
      </c>
      <c r="B9" s="25" t="s">
        <v>46</v>
      </c>
      <c r="C9" s="5"/>
      <c r="D9" s="31"/>
      <c r="E9" s="22"/>
      <c r="F9" s="22"/>
      <c r="G9" s="22"/>
      <c r="H9" s="6"/>
      <c r="I9" s="38"/>
      <c r="J9" s="29"/>
      <c r="K9" s="9" t="s">
        <v>142</v>
      </c>
      <c r="L9" s="25" t="s">
        <v>134</v>
      </c>
      <c r="M9" s="8">
        <v>12</v>
      </c>
      <c r="N9" s="5"/>
      <c r="O9" s="5"/>
      <c r="P9" s="9" t="s">
        <v>131</v>
      </c>
      <c r="Q9" s="5"/>
      <c r="R9" s="8" t="s">
        <v>74</v>
      </c>
      <c r="S9" s="10">
        <v>37019</v>
      </c>
    </row>
    <row r="10" spans="1:20" s="5" customFormat="1" ht="50.1" customHeight="1" x14ac:dyDescent="0.25">
      <c r="A10" s="5" t="s">
        <v>32</v>
      </c>
      <c r="B10" s="5" t="s">
        <v>46</v>
      </c>
      <c r="C10" s="25" t="s">
        <v>148</v>
      </c>
      <c r="D10" s="32">
        <v>36462</v>
      </c>
      <c r="E10" s="22"/>
      <c r="F10" s="22"/>
      <c r="G10" s="22"/>
      <c r="H10" s="6">
        <v>19001</v>
      </c>
      <c r="I10" s="38"/>
      <c r="J10" s="29"/>
      <c r="K10" s="9" t="s">
        <v>154</v>
      </c>
      <c r="L10" s="5" t="s">
        <v>134</v>
      </c>
      <c r="M10" s="8">
        <v>12</v>
      </c>
      <c r="P10" s="9" t="s">
        <v>131</v>
      </c>
      <c r="R10" s="8" t="s">
        <v>73</v>
      </c>
      <c r="S10" s="39">
        <v>37133</v>
      </c>
    </row>
    <row r="11" spans="1:20" s="1" customFormat="1" ht="50.1" customHeight="1" x14ac:dyDescent="0.25">
      <c r="A11" s="4" t="s">
        <v>10</v>
      </c>
      <c r="B11" s="5" t="s">
        <v>209</v>
      </c>
      <c r="C11" s="5" t="s">
        <v>129</v>
      </c>
      <c r="D11" s="31"/>
      <c r="E11" s="22"/>
      <c r="F11" s="22"/>
      <c r="G11" s="22"/>
      <c r="H11" s="6">
        <v>25000</v>
      </c>
      <c r="I11" s="22"/>
      <c r="J11" s="29"/>
      <c r="K11" s="9" t="s">
        <v>212</v>
      </c>
      <c r="L11" s="5"/>
      <c r="M11" s="8">
        <v>12</v>
      </c>
      <c r="N11" s="5"/>
      <c r="O11" s="5"/>
      <c r="P11" s="9"/>
      <c r="Q11" s="5"/>
      <c r="R11" s="8" t="s">
        <v>74</v>
      </c>
      <c r="S11" s="10">
        <v>37063</v>
      </c>
    </row>
    <row r="12" spans="1:20" s="1" customFormat="1" ht="50.1" customHeight="1" x14ac:dyDescent="0.25">
      <c r="A12" s="4" t="s">
        <v>14</v>
      </c>
      <c r="B12" s="25" t="s">
        <v>209</v>
      </c>
      <c r="C12" s="5" t="s">
        <v>148</v>
      </c>
      <c r="D12" s="31"/>
      <c r="E12" s="22"/>
      <c r="F12" s="22"/>
      <c r="G12" s="22"/>
      <c r="H12" s="6">
        <v>300000</v>
      </c>
      <c r="I12" s="38"/>
      <c r="J12" s="29"/>
      <c r="K12" s="9" t="s">
        <v>215</v>
      </c>
      <c r="L12" s="25" t="s">
        <v>214</v>
      </c>
      <c r="M12" s="8">
        <v>12</v>
      </c>
      <c r="N12" s="5"/>
      <c r="O12" s="5"/>
      <c r="P12" s="9" t="s">
        <v>126</v>
      </c>
      <c r="Q12" s="5"/>
      <c r="R12" s="8" t="s">
        <v>74</v>
      </c>
      <c r="S12" s="10">
        <v>37063</v>
      </c>
    </row>
    <row r="13" spans="1:20" s="1" customFormat="1" ht="50.1" customHeight="1" x14ac:dyDescent="0.25">
      <c r="A13" s="11" t="s">
        <v>0</v>
      </c>
      <c r="B13" s="5"/>
      <c r="C13" s="7" t="s">
        <v>148</v>
      </c>
      <c r="D13" s="31"/>
      <c r="E13" s="23"/>
      <c r="F13" s="23"/>
      <c r="G13" s="23"/>
      <c r="H13" s="12"/>
      <c r="I13" s="38"/>
      <c r="J13" s="29"/>
      <c r="K13" s="9" t="s">
        <v>217</v>
      </c>
      <c r="L13" s="25" t="s">
        <v>218</v>
      </c>
      <c r="M13" s="8">
        <v>10</v>
      </c>
      <c r="N13" s="7"/>
      <c r="O13" s="7"/>
      <c r="P13" s="27"/>
      <c r="Q13" s="7"/>
      <c r="R13" s="8" t="s">
        <v>74</v>
      </c>
      <c r="S13" s="10">
        <v>37063</v>
      </c>
    </row>
    <row r="14" spans="1:20" s="1" customFormat="1" ht="50.1" customHeight="1" x14ac:dyDescent="0.25">
      <c r="A14" s="4" t="s">
        <v>16</v>
      </c>
      <c r="B14" s="25" t="s">
        <v>209</v>
      </c>
      <c r="C14" s="5"/>
      <c r="D14" s="31"/>
      <c r="E14" s="22"/>
      <c r="F14" s="22"/>
      <c r="G14" s="22"/>
      <c r="H14" s="6">
        <v>25000</v>
      </c>
      <c r="I14" s="38"/>
      <c r="J14" s="29"/>
      <c r="K14" s="9" t="s">
        <v>219</v>
      </c>
      <c r="L14" s="25" t="s">
        <v>214</v>
      </c>
      <c r="M14" s="8">
        <v>12</v>
      </c>
      <c r="N14" s="5"/>
      <c r="O14" s="5"/>
      <c r="P14" s="9"/>
      <c r="Q14" s="5"/>
      <c r="R14" s="8" t="s">
        <v>74</v>
      </c>
      <c r="S14" s="10">
        <v>37063</v>
      </c>
    </row>
    <row r="15" spans="1:20" s="1" customFormat="1" ht="50.1" customHeight="1" x14ac:dyDescent="0.25">
      <c r="A15" s="4" t="s">
        <v>61</v>
      </c>
      <c r="B15" s="5" t="s">
        <v>45</v>
      </c>
      <c r="C15" s="5"/>
      <c r="D15" s="31"/>
      <c r="E15" s="22"/>
      <c r="F15" s="22"/>
      <c r="G15" s="22"/>
      <c r="H15" s="6">
        <v>0</v>
      </c>
      <c r="I15" s="38"/>
      <c r="J15" s="29"/>
      <c r="K15" s="9" t="s">
        <v>217</v>
      </c>
      <c r="L15" s="25" t="s">
        <v>214</v>
      </c>
      <c r="M15" s="8">
        <v>12</v>
      </c>
      <c r="N15" s="5"/>
      <c r="O15" s="5"/>
      <c r="P15" s="9"/>
      <c r="Q15" s="5"/>
      <c r="R15" s="8" t="s">
        <v>74</v>
      </c>
      <c r="S15" s="10">
        <v>37063</v>
      </c>
    </row>
    <row r="16" spans="1:20" s="1" customFormat="1" ht="50.1" customHeight="1" x14ac:dyDescent="0.25">
      <c r="A16" s="4" t="s">
        <v>18</v>
      </c>
      <c r="B16" s="5"/>
      <c r="C16" s="5"/>
      <c r="D16" s="31"/>
      <c r="E16" s="22"/>
      <c r="F16" s="22"/>
      <c r="G16" s="22"/>
      <c r="H16" s="6">
        <v>348000</v>
      </c>
      <c r="I16" s="38"/>
      <c r="J16" s="29"/>
      <c r="K16" s="9" t="s">
        <v>219</v>
      </c>
      <c r="L16" s="25" t="s">
        <v>214</v>
      </c>
      <c r="M16" s="8">
        <v>12</v>
      </c>
      <c r="N16" s="5"/>
      <c r="O16" s="5"/>
      <c r="P16" s="9"/>
      <c r="Q16" s="5"/>
      <c r="R16" s="8" t="s">
        <v>74</v>
      </c>
      <c r="S16" s="10">
        <v>37063</v>
      </c>
    </row>
    <row r="17" spans="1:28" s="1" customFormat="1" ht="50.1" customHeight="1" x14ac:dyDescent="0.25">
      <c r="A17" s="4" t="s">
        <v>22</v>
      </c>
      <c r="B17" s="5"/>
      <c r="C17" s="5"/>
      <c r="D17" s="31"/>
      <c r="E17" s="22"/>
      <c r="F17" s="22"/>
      <c r="G17" s="22"/>
      <c r="H17" s="6"/>
      <c r="I17" s="38"/>
      <c r="J17" s="29"/>
      <c r="K17" s="9" t="s">
        <v>221</v>
      </c>
      <c r="L17" s="26" t="s">
        <v>222</v>
      </c>
      <c r="M17" s="8">
        <v>12</v>
      </c>
      <c r="N17" s="5"/>
      <c r="O17" s="5"/>
      <c r="P17" s="9" t="s">
        <v>131</v>
      </c>
      <c r="Q17" s="5"/>
      <c r="R17" s="8" t="s">
        <v>74</v>
      </c>
      <c r="S17" s="10">
        <v>37063</v>
      </c>
    </row>
    <row r="18" spans="1:28" s="1" customFormat="1" ht="50.1" customHeight="1" x14ac:dyDescent="0.25">
      <c r="A18" s="4" t="s">
        <v>58</v>
      </c>
      <c r="B18" s="25" t="s">
        <v>46</v>
      </c>
      <c r="C18" s="5"/>
      <c r="D18" s="31"/>
      <c r="E18" s="22"/>
      <c r="F18" s="22"/>
      <c r="G18" s="22"/>
      <c r="H18" s="6"/>
      <c r="I18" s="38"/>
      <c r="J18" s="29"/>
      <c r="K18" s="9" t="s">
        <v>226</v>
      </c>
      <c r="L18" s="5" t="s">
        <v>214</v>
      </c>
      <c r="M18" s="8"/>
      <c r="N18" s="5"/>
      <c r="O18" s="5"/>
      <c r="P18" s="9" t="s">
        <v>126</v>
      </c>
      <c r="Q18" s="5"/>
      <c r="R18" s="8"/>
      <c r="S18" s="10">
        <v>37063</v>
      </c>
    </row>
    <row r="19" spans="1:28" s="1" customFormat="1" ht="50.1" customHeight="1" x14ac:dyDescent="0.25">
      <c r="A19" s="4" t="s">
        <v>6</v>
      </c>
      <c r="B19" s="25" t="s">
        <v>209</v>
      </c>
      <c r="C19" s="5"/>
      <c r="D19" s="31"/>
      <c r="E19" s="22"/>
      <c r="F19" s="22"/>
      <c r="G19" s="22"/>
      <c r="H19" s="6"/>
      <c r="I19" s="38"/>
      <c r="J19" s="29"/>
      <c r="K19" s="9" t="s">
        <v>227</v>
      </c>
      <c r="L19" s="26" t="s">
        <v>228</v>
      </c>
      <c r="M19" s="8"/>
      <c r="N19" s="5"/>
      <c r="O19" s="5"/>
      <c r="P19" s="9"/>
      <c r="Q19" s="5"/>
      <c r="R19" s="8" t="s">
        <v>74</v>
      </c>
      <c r="S19" s="10">
        <v>37063</v>
      </c>
    </row>
    <row r="20" spans="1:28" s="1" customFormat="1" ht="50.1" customHeight="1" x14ac:dyDescent="0.25">
      <c r="A20" s="4" t="s">
        <v>19</v>
      </c>
      <c r="B20" s="5"/>
      <c r="C20" s="5"/>
      <c r="D20" s="31"/>
      <c r="E20" s="22"/>
      <c r="F20" s="22"/>
      <c r="G20" s="22"/>
      <c r="H20" s="6"/>
      <c r="I20" s="38"/>
      <c r="J20" s="29"/>
      <c r="K20" s="9" t="s">
        <v>255</v>
      </c>
      <c r="L20" s="25" t="s">
        <v>214</v>
      </c>
      <c r="M20" s="8"/>
      <c r="N20" s="5"/>
      <c r="O20" s="5"/>
      <c r="P20" s="9"/>
      <c r="Q20" s="5"/>
      <c r="R20" s="8" t="s">
        <v>74</v>
      </c>
      <c r="S20" s="10">
        <v>37089</v>
      </c>
    </row>
    <row r="21" spans="1:28" s="1" customFormat="1" ht="50.1" customHeight="1" x14ac:dyDescent="0.25">
      <c r="A21" s="11" t="s">
        <v>2</v>
      </c>
      <c r="B21" s="25" t="s">
        <v>46</v>
      </c>
      <c r="C21" s="7"/>
      <c r="D21" s="31"/>
      <c r="E21" s="23"/>
      <c r="F21" s="23"/>
      <c r="G21" s="23"/>
      <c r="H21" s="12"/>
      <c r="I21" s="38"/>
      <c r="J21" s="29"/>
      <c r="K21" s="9" t="s">
        <v>257</v>
      </c>
      <c r="L21" s="26" t="s">
        <v>222</v>
      </c>
      <c r="M21" s="8">
        <v>11</v>
      </c>
      <c r="N21" s="7"/>
      <c r="O21" s="7"/>
      <c r="P21" s="27" t="s">
        <v>145</v>
      </c>
      <c r="Q21" s="7"/>
      <c r="R21" s="8" t="s">
        <v>74</v>
      </c>
      <c r="S21" s="10">
        <v>37019</v>
      </c>
    </row>
    <row r="22" spans="1:28" s="1" customFormat="1" ht="50.1" customHeight="1" x14ac:dyDescent="0.25">
      <c r="A22" s="4" t="s">
        <v>68</v>
      </c>
      <c r="B22" s="5"/>
      <c r="C22" s="5"/>
      <c r="D22" s="31"/>
      <c r="E22" s="22"/>
      <c r="F22" s="22"/>
      <c r="G22" s="22"/>
      <c r="H22" s="6"/>
      <c r="I22" s="38"/>
      <c r="J22" s="29"/>
      <c r="K22" s="9" t="s">
        <v>262</v>
      </c>
      <c r="L22" s="25" t="s">
        <v>214</v>
      </c>
      <c r="M22" s="8">
        <v>10</v>
      </c>
      <c r="N22" s="5"/>
      <c r="O22" s="5"/>
      <c r="P22" s="9" t="s">
        <v>131</v>
      </c>
      <c r="Q22" s="5"/>
      <c r="R22" s="8" t="s">
        <v>74</v>
      </c>
      <c r="S22" s="10">
        <v>37019</v>
      </c>
    </row>
    <row r="23" spans="1:28" s="1" customFormat="1" ht="50.1" customHeight="1" x14ac:dyDescent="0.25">
      <c r="A23" s="11" t="s">
        <v>3</v>
      </c>
      <c r="B23" s="25" t="s">
        <v>45</v>
      </c>
      <c r="C23" s="7"/>
      <c r="D23" s="31"/>
      <c r="E23" s="23"/>
      <c r="F23" s="23"/>
      <c r="G23" s="23"/>
      <c r="H23" s="12"/>
      <c r="I23" s="38"/>
      <c r="J23" s="29"/>
      <c r="K23" s="9" t="s">
        <v>258</v>
      </c>
      <c r="L23" s="26" t="s">
        <v>214</v>
      </c>
      <c r="M23" s="8">
        <v>10</v>
      </c>
      <c r="N23" s="7"/>
      <c r="O23" s="7"/>
      <c r="P23" s="27"/>
      <c r="Q23" s="7"/>
      <c r="R23" s="8" t="s">
        <v>74</v>
      </c>
      <c r="S23" s="10"/>
    </row>
    <row r="24" spans="1:28" s="1" customFormat="1" ht="50.1" customHeight="1" x14ac:dyDescent="0.25">
      <c r="A24" s="4" t="s">
        <v>7</v>
      </c>
      <c r="B24" s="25" t="s">
        <v>259</v>
      </c>
      <c r="C24" s="5" t="s">
        <v>146</v>
      </c>
      <c r="D24" s="31"/>
      <c r="E24" s="22"/>
      <c r="F24" s="22"/>
      <c r="G24" s="22"/>
      <c r="H24" s="6"/>
      <c r="I24" s="38"/>
      <c r="J24" s="29"/>
      <c r="K24" s="9" t="s">
        <v>51</v>
      </c>
      <c r="L24" s="5" t="s">
        <v>52</v>
      </c>
      <c r="M24" s="8">
        <v>12</v>
      </c>
      <c r="N24" s="5"/>
      <c r="O24" s="5"/>
      <c r="P24" s="9" t="s">
        <v>126</v>
      </c>
      <c r="Q24" s="5"/>
      <c r="R24" s="8" t="s">
        <v>74</v>
      </c>
      <c r="S24" s="10">
        <v>36990</v>
      </c>
    </row>
    <row r="25" spans="1:28" s="1" customFormat="1" ht="50.1" customHeight="1" x14ac:dyDescent="0.25">
      <c r="A25" s="4" t="s">
        <v>31</v>
      </c>
      <c r="B25" s="5" t="s">
        <v>46</v>
      </c>
      <c r="C25" s="5"/>
      <c r="D25" s="31"/>
      <c r="E25" s="22"/>
      <c r="F25" s="22"/>
      <c r="G25" s="22"/>
      <c r="H25" s="6">
        <v>1072941</v>
      </c>
      <c r="I25" s="38"/>
      <c r="J25" s="29"/>
      <c r="K25" s="9" t="s">
        <v>263</v>
      </c>
      <c r="L25" s="25" t="s">
        <v>134</v>
      </c>
      <c r="M25" s="8">
        <v>12</v>
      </c>
      <c r="N25" s="5"/>
      <c r="O25" s="5"/>
      <c r="P25" s="9" t="s">
        <v>131</v>
      </c>
      <c r="Q25" s="5" t="s">
        <v>166</v>
      </c>
      <c r="R25" s="8" t="s">
        <v>74</v>
      </c>
      <c r="S25" s="10">
        <v>37133</v>
      </c>
    </row>
    <row r="26" spans="1:28" s="1" customFormat="1" ht="50.1" customHeight="1" x14ac:dyDescent="0.25">
      <c r="A26" s="4" t="s">
        <v>66</v>
      </c>
      <c r="B26" s="25" t="s">
        <v>46</v>
      </c>
      <c r="C26" s="5"/>
      <c r="D26" s="31"/>
      <c r="E26" s="22"/>
      <c r="F26" s="22"/>
      <c r="G26" s="22"/>
      <c r="H26" s="6">
        <v>0</v>
      </c>
      <c r="I26" s="38"/>
      <c r="J26" s="29"/>
      <c r="K26" s="9" t="s">
        <v>264</v>
      </c>
      <c r="L26" s="9" t="s">
        <v>265</v>
      </c>
      <c r="M26" s="8">
        <v>12</v>
      </c>
      <c r="N26" s="5"/>
      <c r="O26" s="5"/>
      <c r="P26" s="9" t="s">
        <v>309</v>
      </c>
      <c r="Q26" s="5"/>
      <c r="R26" s="8" t="s">
        <v>74</v>
      </c>
      <c r="S26" s="10">
        <v>37092</v>
      </c>
    </row>
    <row r="27" spans="1:28" s="1" customFormat="1" ht="50.1" customHeight="1" x14ac:dyDescent="0.25">
      <c r="A27" s="4" t="s">
        <v>11</v>
      </c>
      <c r="B27" s="5" t="s">
        <v>46</v>
      </c>
      <c r="C27" s="5"/>
      <c r="D27" s="31"/>
      <c r="E27" s="22"/>
      <c r="F27" s="22"/>
      <c r="G27" s="22"/>
      <c r="H27" s="6">
        <v>119150</v>
      </c>
      <c r="I27" s="38"/>
      <c r="J27" s="29"/>
      <c r="K27" s="40" t="s">
        <v>266</v>
      </c>
      <c r="L27" s="9" t="s">
        <v>267</v>
      </c>
      <c r="M27" s="8">
        <v>12</v>
      </c>
      <c r="N27" s="5"/>
      <c r="O27" s="5"/>
      <c r="P27" s="9" t="s">
        <v>131</v>
      </c>
      <c r="Q27" s="5" t="s">
        <v>166</v>
      </c>
      <c r="R27" s="8" t="s">
        <v>74</v>
      </c>
      <c r="S27" s="10">
        <v>37133</v>
      </c>
    </row>
    <row r="28" spans="1:28" s="1" customFormat="1" ht="50.1" customHeight="1" x14ac:dyDescent="0.25">
      <c r="A28" s="4" t="s">
        <v>180</v>
      </c>
      <c r="B28" s="25" t="s">
        <v>128</v>
      </c>
      <c r="C28" s="5" t="s">
        <v>146</v>
      </c>
      <c r="D28" s="32">
        <v>37042</v>
      </c>
      <c r="E28" s="22"/>
      <c r="F28" s="22"/>
      <c r="G28" s="22"/>
      <c r="H28" s="6"/>
      <c r="I28" s="38"/>
      <c r="J28" s="29"/>
      <c r="K28" s="9" t="s">
        <v>266</v>
      </c>
      <c r="L28" s="26" t="s">
        <v>203</v>
      </c>
      <c r="M28" s="8"/>
      <c r="N28" s="5"/>
      <c r="O28" s="5"/>
      <c r="P28" s="9"/>
      <c r="Q28" s="5"/>
      <c r="R28" s="8"/>
      <c r="S28" s="10">
        <v>37092</v>
      </c>
    </row>
    <row r="29" spans="1:28" s="49" customFormat="1" ht="50.1" customHeight="1" x14ac:dyDescent="0.25">
      <c r="A29" s="4" t="s">
        <v>55</v>
      </c>
      <c r="B29" s="5"/>
      <c r="C29" s="5"/>
      <c r="D29" s="31"/>
      <c r="E29" s="22"/>
      <c r="F29" s="22"/>
      <c r="G29" s="22"/>
      <c r="H29" s="6"/>
      <c r="I29" s="38"/>
      <c r="J29" s="29"/>
      <c r="K29" s="9" t="s">
        <v>302</v>
      </c>
      <c r="L29" s="5" t="s">
        <v>303</v>
      </c>
      <c r="M29" s="8"/>
      <c r="N29" s="5"/>
      <c r="O29" s="5"/>
      <c r="P29" s="9" t="s">
        <v>304</v>
      </c>
      <c r="Q29" s="5"/>
      <c r="R29" s="8"/>
      <c r="S29" s="10">
        <v>37092</v>
      </c>
    </row>
    <row r="30" spans="1:28" s="55" customFormat="1" ht="50.1" customHeight="1" x14ac:dyDescent="0.25">
      <c r="A30" s="4" t="s">
        <v>318</v>
      </c>
      <c r="B30" s="25" t="s">
        <v>46</v>
      </c>
      <c r="C30" s="25" t="s">
        <v>146</v>
      </c>
      <c r="D30" s="32">
        <v>37117</v>
      </c>
      <c r="E30" s="56"/>
      <c r="F30" s="56"/>
      <c r="G30" s="56"/>
      <c r="H30" s="57"/>
      <c r="I30" s="58"/>
      <c r="J30" s="59"/>
      <c r="K30" s="55" t="s">
        <v>334</v>
      </c>
      <c r="L30" s="5" t="s">
        <v>40</v>
      </c>
      <c r="M30" s="8"/>
      <c r="N30" s="5"/>
      <c r="O30" s="5"/>
      <c r="P30" s="9"/>
      <c r="Q30" s="5"/>
      <c r="R30" s="8"/>
      <c r="S30" s="10">
        <v>37126</v>
      </c>
      <c r="T30" s="40"/>
    </row>
    <row r="31" spans="1:28" s="1" customFormat="1" ht="50.1" customHeight="1" x14ac:dyDescent="0.25">
      <c r="E31" s="24"/>
      <c r="F31" s="24"/>
      <c r="G31" s="24"/>
      <c r="H31" s="2"/>
      <c r="I31" s="24"/>
      <c r="J31" s="30"/>
      <c r="K31" s="14"/>
      <c r="M31" s="13"/>
      <c r="P31" s="14"/>
      <c r="R31" s="13"/>
      <c r="S31" s="3"/>
    </row>
    <row r="32" spans="1:28" s="1" customFormat="1" ht="50.1" customHeight="1" x14ac:dyDescent="0.25">
      <c r="A32" s="107" t="s">
        <v>399</v>
      </c>
      <c r="B32" s="107" t="s">
        <v>433</v>
      </c>
      <c r="C32" s="107" t="s">
        <v>148</v>
      </c>
      <c r="D32" s="107"/>
      <c r="E32" s="107"/>
      <c r="F32" s="107"/>
      <c r="G32" s="111"/>
      <c r="H32" s="109"/>
      <c r="I32" s="109"/>
      <c r="J32" s="108"/>
      <c r="K32" s="108"/>
      <c r="L32" s="108"/>
      <c r="M32" s="108"/>
      <c r="N32" s="109"/>
      <c r="O32" s="109"/>
      <c r="P32" s="107" t="s">
        <v>131</v>
      </c>
      <c r="Q32" s="108"/>
      <c r="R32" s="109"/>
      <c r="S32" s="109"/>
      <c r="U32" s="108"/>
      <c r="V32" s="109"/>
      <c r="W32" s="109"/>
      <c r="X32" s="109"/>
      <c r="Y32" s="108"/>
      <c r="Z32" s="109"/>
      <c r="AA32" s="109"/>
      <c r="AB32" s="109"/>
    </row>
    <row r="33" spans="1:28" ht="48" x14ac:dyDescent="0.25">
      <c r="A33" s="107" t="s">
        <v>403</v>
      </c>
      <c r="B33" s="107" t="s">
        <v>433</v>
      </c>
      <c r="C33" s="107" t="s">
        <v>148</v>
      </c>
      <c r="D33" s="107"/>
      <c r="E33" s="107"/>
      <c r="F33" s="107"/>
      <c r="G33" s="111"/>
      <c r="H33" s="109"/>
      <c r="I33" s="109"/>
      <c r="J33" s="108"/>
      <c r="K33" s="108"/>
      <c r="L33" s="108"/>
      <c r="M33" s="108"/>
      <c r="N33" s="109"/>
      <c r="O33" s="109"/>
      <c r="P33" s="107" t="s">
        <v>131</v>
      </c>
      <c r="Q33" s="108"/>
      <c r="R33" s="109"/>
      <c r="S33" s="109"/>
      <c r="U33" s="108"/>
      <c r="V33" s="109"/>
      <c r="W33" s="109"/>
      <c r="X33" s="109"/>
      <c r="Y33" s="108"/>
      <c r="Z33" s="109"/>
      <c r="AA33" s="109"/>
      <c r="AB33" s="109"/>
    </row>
    <row r="34" spans="1:28" ht="24" x14ac:dyDescent="0.25">
      <c r="A34" s="107" t="s">
        <v>22</v>
      </c>
      <c r="B34" s="107" t="s">
        <v>433</v>
      </c>
      <c r="C34" s="107" t="s">
        <v>148</v>
      </c>
      <c r="D34" s="107"/>
      <c r="E34" s="107"/>
      <c r="F34" s="108"/>
      <c r="G34" s="109"/>
      <c r="H34" s="109"/>
      <c r="I34" s="109"/>
      <c r="J34" s="108"/>
      <c r="K34" s="108"/>
      <c r="L34" s="108"/>
      <c r="M34" s="108"/>
      <c r="N34" s="109"/>
      <c r="O34" s="109"/>
      <c r="P34" s="107" t="s">
        <v>126</v>
      </c>
      <c r="Q34" s="108"/>
      <c r="R34" s="109"/>
      <c r="S34" s="109"/>
      <c r="U34" s="108"/>
      <c r="V34" s="109"/>
      <c r="W34" s="109"/>
      <c r="X34" s="109"/>
      <c r="Y34" s="108"/>
      <c r="Z34" s="109"/>
      <c r="AA34" s="109"/>
      <c r="AB34" s="109"/>
    </row>
    <row r="35" spans="1:28" ht="36" x14ac:dyDescent="0.25">
      <c r="A35" s="107" t="s">
        <v>420</v>
      </c>
      <c r="B35" s="107" t="s">
        <v>433</v>
      </c>
      <c r="C35" s="107" t="s">
        <v>148</v>
      </c>
      <c r="D35" s="107"/>
      <c r="E35" s="107"/>
      <c r="F35" s="107"/>
      <c r="G35" s="111"/>
      <c r="H35" s="109"/>
      <c r="I35" s="109"/>
      <c r="J35" s="108"/>
      <c r="K35" s="108"/>
      <c r="L35" s="108"/>
      <c r="M35" s="108"/>
      <c r="N35" s="109"/>
      <c r="O35" s="109"/>
      <c r="P35" s="107" t="s">
        <v>131</v>
      </c>
      <c r="Q35" s="108"/>
      <c r="R35" s="109"/>
      <c r="S35" s="109"/>
      <c r="U35" s="108"/>
      <c r="V35" s="109"/>
      <c r="W35" s="109"/>
      <c r="X35" s="109"/>
      <c r="Y35" s="108"/>
      <c r="Z35" s="109"/>
      <c r="AA35" s="109"/>
      <c r="AB35" s="109"/>
    </row>
    <row r="36" spans="1:28" ht="52.8" x14ac:dyDescent="0.25">
      <c r="A36" s="68" t="s">
        <v>30</v>
      </c>
      <c r="B36" s="69" t="s">
        <v>46</v>
      </c>
      <c r="C36" s="69" t="s">
        <v>146</v>
      </c>
      <c r="D36" s="70">
        <v>36766</v>
      </c>
      <c r="E36" s="70"/>
      <c r="F36" s="70"/>
      <c r="G36" s="70"/>
      <c r="H36" s="72">
        <v>1903491</v>
      </c>
      <c r="I36" s="71"/>
      <c r="J36" s="74">
        <v>36892</v>
      </c>
      <c r="L36" s="72"/>
      <c r="M36" s="72"/>
      <c r="N36" s="72"/>
      <c r="O36" s="72"/>
      <c r="P36" s="75" t="s">
        <v>296</v>
      </c>
      <c r="Q36" s="69" t="s">
        <v>137</v>
      </c>
      <c r="S36" s="73"/>
      <c r="U36" s="75"/>
      <c r="W36" s="69"/>
      <c r="X36" s="76"/>
      <c r="Y36" s="75"/>
      <c r="Z36" s="69"/>
      <c r="AA36" s="77"/>
      <c r="AB36" s="90"/>
    </row>
  </sheetData>
  <customSheetViews>
    <customSheetView guid="{A44A57AA-9A10-45D3-BCC9-2366DCB069CE}" topLeftCell="G3">
      <pane ySplit="4" topLeftCell="A32" activePane="bottomLeft" state="frozenSplit"/>
      <selection pane="bottomLeft" activeCell="M36" sqref="M36"/>
      <pageMargins left="0.75" right="0.75" top="1" bottom="1" header="0.5" footer="0.5"/>
      <pageSetup orientation="portrait" r:id="rId1"/>
      <headerFooter alignWithMargins="0"/>
    </customSheetView>
    <customSheetView guid="{E86708B7-CB56-4C87-852F-A633F9DB4618}" showRuler="0" topLeftCell="G3">
      <pane ySplit="4" topLeftCell="A32" activePane="bottomLeft" state="frozenSplit"/>
      <selection pane="bottomLeft" activeCell="U36" sqref="U36"/>
      <pageMargins left="0.75" right="0.75" top="1" bottom="1" header="0.5" footer="0.5"/>
      <headerFooter alignWithMargins="0"/>
    </customSheetView>
    <customSheetView guid="{5F21E446-C48A-4A60-82BF-8BA1F20C5CDF}" showPageBreaks="1" showRuler="0">
      <selection activeCell="E3" sqref="E3"/>
      <pageMargins left="0.75" right="0.75" top="1" bottom="1" header="0.5" footer="0.5"/>
      <pageSetup orientation="portrait" r:id="rId2"/>
      <headerFooter alignWithMargins="0"/>
    </customSheetView>
    <customSheetView guid="{10128BC2-CFB8-4B3B-AE69-3EC0197C47A3}" showPageBreaks="1" showRuler="0" topLeftCell="G3">
      <pane ySplit="4" topLeftCell="A32" activePane="bottomLeft" state="frozenSplit"/>
      <selection pane="bottomLeft" activeCell="M36" sqref="M36"/>
      <pageMargins left="0.75" right="0.75" top="1" bottom="1" header="0.5" footer="0.5"/>
      <pageSetup orientation="portrait" r:id="rId3"/>
      <headerFooter alignWithMargins="0"/>
    </customSheetView>
  </customSheetViews>
  <mergeCells count="2">
    <mergeCell ref="A1:S1"/>
    <mergeCell ref="E2:H2"/>
  </mergeCells>
  <phoneticPr fontId="0" type="noConversion"/>
  <pageMargins left="0.75" right="0.75" top="1" bottom="1" header="0.5" footer="0.5"/>
  <pageSetup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workbookViewId="0">
      <selection activeCell="M37" sqref="M37"/>
    </sheetView>
  </sheetViews>
  <sheetFormatPr defaultRowHeight="13.2" x14ac:dyDescent="0.25"/>
  <sheetData>
    <row r="1" spans="1:29" s="67" customFormat="1" ht="50.1" customHeight="1" thickBot="1" x14ac:dyDescent="0.3">
      <c r="B1" s="61" t="s">
        <v>34</v>
      </c>
      <c r="C1" s="62" t="s">
        <v>376</v>
      </c>
      <c r="D1" s="62" t="s">
        <v>377</v>
      </c>
      <c r="E1" s="62" t="s">
        <v>378</v>
      </c>
      <c r="F1" s="62" t="s">
        <v>379</v>
      </c>
      <c r="G1" s="62" t="s">
        <v>380</v>
      </c>
      <c r="H1" s="62" t="s">
        <v>381</v>
      </c>
      <c r="I1" s="63" t="s">
        <v>374</v>
      </c>
      <c r="J1" s="63" t="s">
        <v>242</v>
      </c>
      <c r="K1" s="63" t="s">
        <v>175</v>
      </c>
      <c r="L1" s="64" t="s">
        <v>123</v>
      </c>
      <c r="M1" s="64" t="s">
        <v>382</v>
      </c>
      <c r="N1" s="64" t="s">
        <v>383</v>
      </c>
      <c r="O1" s="64" t="s">
        <v>384</v>
      </c>
      <c r="P1" s="64" t="s">
        <v>385</v>
      </c>
      <c r="Q1" s="64" t="s">
        <v>386</v>
      </c>
      <c r="R1" s="63" t="s">
        <v>375</v>
      </c>
      <c r="S1" s="65" t="s">
        <v>124</v>
      </c>
      <c r="T1" s="63" t="s">
        <v>387</v>
      </c>
      <c r="U1" s="62" t="s">
        <v>388</v>
      </c>
      <c r="V1" s="62" t="s">
        <v>389</v>
      </c>
      <c r="W1" s="62" t="s">
        <v>169</v>
      </c>
      <c r="X1" s="62" t="s">
        <v>390</v>
      </c>
      <c r="Y1" s="62" t="s">
        <v>71</v>
      </c>
      <c r="Z1" s="62" t="s">
        <v>37</v>
      </c>
      <c r="AA1" s="62" t="s">
        <v>38</v>
      </c>
      <c r="AB1" s="66" t="s">
        <v>48</v>
      </c>
      <c r="AC1" s="67" t="s">
        <v>328</v>
      </c>
    </row>
    <row r="2" spans="1:29" s="104" customFormat="1" ht="50.1" customHeight="1" x14ac:dyDescent="0.25">
      <c r="A2" s="106"/>
      <c r="B2" s="107" t="s">
        <v>395</v>
      </c>
      <c r="C2" s="107" t="s">
        <v>46</v>
      </c>
      <c r="D2" s="107" t="s">
        <v>148</v>
      </c>
      <c r="E2" s="107"/>
      <c r="F2" s="107"/>
      <c r="G2" s="107" t="s">
        <v>438</v>
      </c>
      <c r="H2" s="111" t="s">
        <v>465</v>
      </c>
      <c r="I2" s="111"/>
      <c r="J2" s="111"/>
      <c r="K2" s="108"/>
      <c r="L2" s="108"/>
      <c r="M2" s="108"/>
      <c r="N2" s="108"/>
      <c r="O2" s="111"/>
      <c r="P2" s="111"/>
      <c r="Q2" s="111"/>
      <c r="R2" s="108"/>
      <c r="S2" s="111"/>
      <c r="T2" s="111"/>
      <c r="U2" s="107" t="s">
        <v>131</v>
      </c>
      <c r="V2" s="108"/>
      <c r="W2" s="111"/>
      <c r="X2" s="111"/>
      <c r="Y2" s="111"/>
      <c r="Z2" s="108" t="s">
        <v>478</v>
      </c>
      <c r="AA2" s="111"/>
      <c r="AB2" s="134">
        <v>37147</v>
      </c>
      <c r="AC2" s="111"/>
    </row>
    <row r="3" spans="1:29" s="104" customFormat="1" ht="50.1" customHeight="1" x14ac:dyDescent="0.25">
      <c r="A3" s="106"/>
      <c r="B3" s="107" t="s">
        <v>396</v>
      </c>
      <c r="C3" s="107" t="s">
        <v>46</v>
      </c>
      <c r="D3" s="107" t="s">
        <v>148</v>
      </c>
      <c r="E3" s="107"/>
      <c r="F3" s="107"/>
      <c r="G3" s="107"/>
      <c r="H3" s="107" t="s">
        <v>470</v>
      </c>
      <c r="I3" s="111"/>
      <c r="J3" s="111"/>
      <c r="K3" s="108"/>
      <c r="L3" s="108"/>
      <c r="M3" s="108"/>
      <c r="N3" s="108"/>
      <c r="O3" s="111"/>
      <c r="P3" s="111"/>
      <c r="Q3" s="111"/>
      <c r="R3" s="108"/>
      <c r="S3" s="111"/>
      <c r="T3" s="111"/>
      <c r="U3" s="108"/>
      <c r="V3" s="108"/>
      <c r="W3" s="111"/>
      <c r="X3" s="111"/>
      <c r="Y3" s="111"/>
      <c r="Z3" s="108" t="s">
        <v>255</v>
      </c>
      <c r="AA3" s="111"/>
      <c r="AB3" s="111"/>
      <c r="AC3" s="111"/>
    </row>
  </sheetData>
  <customSheetViews>
    <customSheetView guid="{A44A57AA-9A10-45D3-BCC9-2366DCB069CE}">
      <selection activeCell="M37" sqref="M37"/>
      <pageMargins left="0.75" right="0.75" top="1" bottom="1" header="0.5" footer="0.5"/>
      <pageSetup orientation="landscape" r:id="rId1"/>
      <headerFooter alignWithMargins="0"/>
    </customSheetView>
    <customSheetView guid="{10128BC2-CFB8-4B3B-AE69-3EC0197C47A3}" showPageBreaks="1" showRuler="0">
      <selection activeCell="M37" sqref="M37"/>
      <pageMargins left="0.75" right="0.75" top="1" bottom="1" header="0.5" footer="0.5"/>
      <pageSetup orientation="landscape" r:id="rId2"/>
      <headerFooter alignWithMargins="0"/>
    </customSheetView>
  </customSheetViews>
  <phoneticPr fontId="0" type="noConversion"/>
  <pageMargins left="0.75" right="0.75" top="1" bottom="1" header="0.5" footer="0.5"/>
  <pageSetup orientation="landscape" r:id="rId3"/>
  <headerFooter alignWithMargins="0"/>
</worksheet>
</file>

<file path=xl/worksheets/wsSortMap1.xml><?xml version="1.0" encoding="utf-8"?>
<worksheetSortMap xmlns="http://schemas.microsoft.com/office/excel/2006/main">
  <rowSortMap ref="A10:IV129" count="59">
    <row newVal="9" oldVal="10"/>
    <row newVal="10" oldVal="9"/>
    <row newVal="71" oldVal="117"/>
    <row newVal="72" oldVal="71"/>
    <row newVal="73" oldVal="72"/>
    <row newVal="74" oldVal="73"/>
    <row newVal="75" oldVal="74"/>
    <row newVal="76" oldVal="75"/>
    <row newVal="77" oldVal="76"/>
    <row newVal="78" oldVal="77"/>
    <row newVal="79" oldVal="78"/>
    <row newVal="80" oldVal="79"/>
    <row newVal="81" oldVal="80"/>
    <row newVal="82" oldVal="81"/>
    <row newVal="83" oldVal="99"/>
    <row newVal="84" oldVal="82"/>
    <row newVal="85" oldVal="98"/>
    <row newVal="86" oldVal="83"/>
    <row newVal="87" oldVal="84"/>
    <row newVal="88" oldVal="100"/>
    <row newVal="89" oldVal="101"/>
    <row newVal="90" oldVal="85"/>
    <row newVal="91" oldVal="103"/>
    <row newVal="92" oldVal="104"/>
    <row newVal="93" oldVal="86"/>
    <row newVal="94" oldVal="87"/>
    <row newVal="95" oldVal="105"/>
    <row newVal="96" oldVal="88"/>
    <row newVal="97" oldVal="107"/>
    <row newVal="98" oldVal="108"/>
    <row newVal="99" oldVal="109"/>
    <row newVal="100" oldVal="110"/>
    <row newVal="101" oldVal="89"/>
    <row newVal="102" oldVal="111"/>
    <row newVal="103" oldVal="90"/>
    <row newVal="104" oldVal="113"/>
    <row newVal="105" oldVal="114"/>
    <row newVal="106" oldVal="116"/>
    <row newVal="107" oldVal="118"/>
    <row newVal="108" oldVal="91"/>
    <row newVal="109" oldVal="92"/>
    <row newVal="110" oldVal="119"/>
    <row newVal="111" oldVal="95"/>
    <row newVal="112" oldVal="120"/>
    <row newVal="113" oldVal="93"/>
    <row newVal="114" oldVal="94"/>
    <row newVal="115" oldVal="96"/>
    <row newVal="116" oldVal="122"/>
    <row newVal="117" oldVal="128"/>
    <row newVal="118" oldVal="124"/>
    <row newVal="119" oldVal="126"/>
    <row newVal="120" oldVal="123"/>
    <row newVal="121" oldVal="125"/>
    <row newVal="122" oldVal="97"/>
    <row newVal="123" oldVal="102"/>
    <row newVal="124" oldVal="106"/>
    <row newVal="125" oldVal="112"/>
    <row newVal="126" oldVal="115"/>
    <row newVal="128" oldVal="12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Bankruptcies</vt:lpstr>
      <vt:lpstr>Distressed</vt:lpstr>
      <vt:lpstr>Removed</vt:lpstr>
      <vt:lpstr>Removed new format</vt:lpstr>
      <vt:lpstr>Bankruptcies!Print_Area</vt:lpstr>
      <vt:lpstr>Bankruptcies!Print_Titles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serwin</dc:creator>
  <cp:lastModifiedBy>Havlíček Jan</cp:lastModifiedBy>
  <cp:lastPrinted>2001-09-14T03:38:00Z</cp:lastPrinted>
  <dcterms:created xsi:type="dcterms:W3CDTF">2001-04-09T17:31:38Z</dcterms:created>
  <dcterms:modified xsi:type="dcterms:W3CDTF">2023-09-13T22:47:30Z</dcterms:modified>
</cp:coreProperties>
</file>