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2958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Sheet1!$A$1:$Y$44</definedName>
  </definedNames>
  <calcPr calcId="0" calcOnSave="0"/>
</workbook>
</file>

<file path=xl/calcChain.xml><?xml version="1.0" encoding="utf-8"?>
<calcChain xmlns="http://schemas.openxmlformats.org/spreadsheetml/2006/main">
  <c r="X4" i="1" l="1"/>
  <c r="E5" i="1"/>
  <c r="F5" i="1"/>
  <c r="J5" i="1"/>
  <c r="K5" i="1"/>
  <c r="O5" i="1"/>
  <c r="P5" i="1"/>
  <c r="T5" i="1"/>
  <c r="U5" i="1"/>
  <c r="X5" i="1"/>
  <c r="E7" i="1"/>
  <c r="F7" i="1"/>
  <c r="K7" i="1"/>
  <c r="O7" i="1"/>
  <c r="P7" i="1"/>
  <c r="Q7" i="1"/>
  <c r="S7" i="1"/>
  <c r="T7" i="1"/>
  <c r="U7" i="1"/>
  <c r="X7" i="1"/>
  <c r="E8" i="1"/>
  <c r="F8" i="1"/>
  <c r="J8" i="1"/>
  <c r="K8" i="1"/>
  <c r="O8" i="1"/>
  <c r="P8" i="1"/>
  <c r="Q8" i="1"/>
  <c r="S8" i="1"/>
  <c r="T8" i="1"/>
  <c r="U8" i="1"/>
  <c r="E9" i="1"/>
  <c r="F9" i="1"/>
  <c r="J9" i="1"/>
  <c r="K9" i="1"/>
  <c r="O9" i="1"/>
  <c r="P9" i="1"/>
  <c r="Q9" i="1"/>
  <c r="T9" i="1"/>
  <c r="U9" i="1"/>
  <c r="X9" i="1"/>
  <c r="E10" i="1"/>
  <c r="F10" i="1"/>
  <c r="G10" i="1"/>
  <c r="H10" i="1"/>
  <c r="J10" i="1"/>
  <c r="K10" i="1"/>
  <c r="O10" i="1"/>
  <c r="P10" i="1"/>
  <c r="Q10" i="1"/>
  <c r="R10" i="1"/>
  <c r="S10" i="1"/>
  <c r="T10" i="1"/>
  <c r="U10" i="1"/>
  <c r="E11" i="1"/>
  <c r="F11" i="1"/>
  <c r="G11" i="1"/>
  <c r="H11" i="1"/>
  <c r="J11" i="1"/>
  <c r="K11" i="1"/>
  <c r="O11" i="1"/>
  <c r="P11" i="1"/>
  <c r="Q11" i="1"/>
  <c r="R11" i="1"/>
  <c r="S11" i="1"/>
  <c r="T11" i="1"/>
  <c r="U11" i="1"/>
  <c r="E12" i="1"/>
  <c r="F12" i="1"/>
  <c r="G12" i="1"/>
  <c r="H12" i="1"/>
  <c r="J12" i="1"/>
  <c r="K12" i="1"/>
  <c r="O12" i="1"/>
  <c r="P12" i="1"/>
  <c r="Q12" i="1"/>
  <c r="R12" i="1"/>
  <c r="S12" i="1"/>
  <c r="T12" i="1"/>
  <c r="U12" i="1"/>
  <c r="E13" i="1"/>
  <c r="F13" i="1"/>
  <c r="G13" i="1"/>
  <c r="H13" i="1"/>
  <c r="J13" i="1"/>
  <c r="K13" i="1"/>
  <c r="O13" i="1"/>
  <c r="P13" i="1"/>
  <c r="Q13" i="1"/>
  <c r="R13" i="1"/>
  <c r="S13" i="1"/>
  <c r="T13" i="1"/>
  <c r="U13" i="1"/>
  <c r="E14" i="1"/>
  <c r="F14" i="1"/>
  <c r="G14" i="1"/>
  <c r="H14" i="1"/>
  <c r="J14" i="1"/>
  <c r="K14" i="1"/>
  <c r="O14" i="1"/>
  <c r="P14" i="1"/>
  <c r="Q14" i="1"/>
  <c r="R14" i="1"/>
  <c r="S14" i="1"/>
  <c r="T14" i="1"/>
  <c r="U14" i="1"/>
  <c r="E15" i="1"/>
  <c r="F15" i="1"/>
  <c r="G15" i="1"/>
  <c r="H15" i="1"/>
  <c r="J15" i="1"/>
  <c r="K15" i="1"/>
  <c r="O15" i="1"/>
  <c r="P15" i="1"/>
  <c r="Q15" i="1"/>
  <c r="R15" i="1"/>
  <c r="S15" i="1"/>
  <c r="T15" i="1"/>
  <c r="U15" i="1"/>
  <c r="E16" i="1"/>
  <c r="F16" i="1"/>
  <c r="G16" i="1"/>
  <c r="H16" i="1"/>
  <c r="J16" i="1"/>
  <c r="K16" i="1"/>
  <c r="O16" i="1"/>
  <c r="P16" i="1"/>
  <c r="Q16" i="1"/>
  <c r="R16" i="1"/>
  <c r="S16" i="1"/>
  <c r="T16" i="1"/>
  <c r="U16" i="1"/>
  <c r="E17" i="1"/>
  <c r="F17" i="1"/>
  <c r="G17" i="1"/>
  <c r="H17" i="1"/>
  <c r="J17" i="1"/>
  <c r="K17" i="1"/>
  <c r="O17" i="1"/>
  <c r="P17" i="1"/>
  <c r="Q17" i="1"/>
  <c r="R17" i="1"/>
  <c r="S17" i="1"/>
  <c r="T17" i="1"/>
  <c r="U17" i="1"/>
  <c r="E18" i="1"/>
  <c r="F18" i="1"/>
  <c r="G18" i="1"/>
  <c r="H18" i="1"/>
  <c r="J18" i="1"/>
  <c r="K18" i="1"/>
  <c r="O18" i="1"/>
  <c r="P18" i="1"/>
  <c r="Q18" i="1"/>
  <c r="R18" i="1"/>
  <c r="S18" i="1"/>
  <c r="T18" i="1"/>
  <c r="U18" i="1"/>
  <c r="E19" i="1"/>
  <c r="F19" i="1"/>
  <c r="G19" i="1"/>
  <c r="H19" i="1"/>
  <c r="J19" i="1"/>
  <c r="K19" i="1"/>
  <c r="O19" i="1"/>
  <c r="P19" i="1"/>
  <c r="Q19" i="1"/>
  <c r="R19" i="1"/>
  <c r="S19" i="1"/>
  <c r="T19" i="1"/>
  <c r="U19" i="1"/>
  <c r="E20" i="1"/>
  <c r="F20" i="1"/>
  <c r="G20" i="1"/>
  <c r="H20" i="1"/>
  <c r="J20" i="1"/>
  <c r="K20" i="1"/>
  <c r="O20" i="1"/>
  <c r="P20" i="1"/>
  <c r="Q20" i="1"/>
  <c r="R20" i="1"/>
  <c r="S20" i="1"/>
  <c r="T20" i="1"/>
  <c r="U20" i="1"/>
  <c r="E21" i="1"/>
  <c r="F21" i="1"/>
  <c r="G21" i="1"/>
  <c r="H21" i="1"/>
  <c r="J21" i="1"/>
  <c r="K21" i="1"/>
  <c r="O21" i="1"/>
  <c r="P21" i="1"/>
  <c r="Q21" i="1"/>
  <c r="R21" i="1"/>
  <c r="S21" i="1"/>
  <c r="T21" i="1"/>
  <c r="U21" i="1"/>
  <c r="E22" i="1"/>
  <c r="F22" i="1"/>
  <c r="G22" i="1"/>
  <c r="H22" i="1"/>
  <c r="J22" i="1"/>
  <c r="K22" i="1"/>
  <c r="O22" i="1"/>
  <c r="P22" i="1"/>
  <c r="Q22" i="1"/>
  <c r="R22" i="1"/>
  <c r="S22" i="1"/>
  <c r="T22" i="1"/>
  <c r="U22" i="1"/>
  <c r="E23" i="1"/>
  <c r="F23" i="1"/>
  <c r="G23" i="1"/>
  <c r="H23" i="1"/>
  <c r="J23" i="1"/>
  <c r="K23" i="1"/>
  <c r="O23" i="1"/>
  <c r="P23" i="1"/>
  <c r="Q23" i="1"/>
  <c r="R23" i="1"/>
  <c r="S23" i="1"/>
  <c r="T23" i="1"/>
  <c r="U23" i="1"/>
  <c r="E24" i="1"/>
  <c r="F24" i="1"/>
  <c r="G24" i="1"/>
  <c r="H24" i="1"/>
  <c r="J24" i="1"/>
  <c r="K24" i="1"/>
  <c r="O24" i="1"/>
  <c r="P24" i="1"/>
  <c r="Q24" i="1"/>
  <c r="R24" i="1"/>
  <c r="S24" i="1"/>
  <c r="T24" i="1"/>
  <c r="U24" i="1"/>
  <c r="E25" i="1"/>
  <c r="F25" i="1"/>
  <c r="G25" i="1"/>
  <c r="H25" i="1"/>
  <c r="J25" i="1"/>
  <c r="K25" i="1"/>
  <c r="O25" i="1"/>
  <c r="P25" i="1"/>
  <c r="Q25" i="1"/>
  <c r="R25" i="1"/>
  <c r="S25" i="1"/>
  <c r="T25" i="1"/>
  <c r="U25" i="1"/>
  <c r="E26" i="1"/>
  <c r="F26" i="1"/>
  <c r="G26" i="1"/>
  <c r="H26" i="1"/>
  <c r="J26" i="1"/>
  <c r="K26" i="1"/>
  <c r="O26" i="1"/>
  <c r="P26" i="1"/>
  <c r="Q26" i="1"/>
  <c r="R26" i="1"/>
  <c r="S26" i="1"/>
  <c r="T26" i="1"/>
  <c r="U26" i="1"/>
  <c r="E27" i="1"/>
  <c r="F27" i="1"/>
  <c r="G27" i="1"/>
  <c r="H27" i="1"/>
  <c r="J27" i="1"/>
  <c r="K27" i="1"/>
  <c r="O27" i="1"/>
  <c r="P27" i="1"/>
  <c r="Q27" i="1"/>
  <c r="R27" i="1"/>
  <c r="S27" i="1"/>
  <c r="T27" i="1"/>
  <c r="U27" i="1"/>
  <c r="E28" i="1"/>
  <c r="F28" i="1"/>
  <c r="G28" i="1"/>
  <c r="H28" i="1"/>
  <c r="J28" i="1"/>
  <c r="K28" i="1"/>
  <c r="O28" i="1"/>
  <c r="P28" i="1"/>
  <c r="Q28" i="1"/>
  <c r="R28" i="1"/>
  <c r="S28" i="1"/>
  <c r="T28" i="1"/>
  <c r="U28" i="1"/>
  <c r="E29" i="1"/>
  <c r="F29" i="1"/>
  <c r="G29" i="1"/>
  <c r="H29" i="1"/>
  <c r="J29" i="1"/>
  <c r="K29" i="1"/>
  <c r="O29" i="1"/>
  <c r="P29" i="1"/>
  <c r="Q29" i="1"/>
  <c r="R29" i="1"/>
  <c r="S29" i="1"/>
  <c r="T29" i="1"/>
  <c r="U29" i="1"/>
  <c r="E30" i="1"/>
  <c r="F30" i="1"/>
  <c r="G30" i="1"/>
  <c r="H30" i="1"/>
  <c r="J30" i="1"/>
  <c r="K30" i="1"/>
  <c r="O30" i="1"/>
  <c r="P30" i="1"/>
  <c r="Q30" i="1"/>
  <c r="R30" i="1"/>
  <c r="S30" i="1"/>
  <c r="T30" i="1"/>
  <c r="U30" i="1"/>
  <c r="E31" i="1"/>
  <c r="F31" i="1"/>
  <c r="G31" i="1"/>
  <c r="H31" i="1"/>
  <c r="J31" i="1"/>
  <c r="K31" i="1"/>
  <c r="O31" i="1"/>
  <c r="P31" i="1"/>
  <c r="Q31" i="1"/>
  <c r="R31" i="1"/>
  <c r="S31" i="1"/>
  <c r="T31" i="1"/>
  <c r="U31" i="1"/>
  <c r="E32" i="1"/>
  <c r="F32" i="1"/>
  <c r="G32" i="1"/>
  <c r="H32" i="1"/>
  <c r="J32" i="1"/>
  <c r="K32" i="1"/>
  <c r="O32" i="1"/>
  <c r="P32" i="1"/>
  <c r="Q32" i="1"/>
  <c r="R32" i="1"/>
  <c r="S32" i="1"/>
  <c r="T32" i="1"/>
  <c r="U32" i="1"/>
  <c r="E33" i="1"/>
  <c r="F33" i="1"/>
  <c r="G33" i="1"/>
  <c r="H33" i="1"/>
  <c r="J33" i="1"/>
  <c r="K33" i="1"/>
  <c r="O33" i="1"/>
  <c r="P33" i="1"/>
  <c r="Q33" i="1"/>
  <c r="R33" i="1"/>
  <c r="S33" i="1"/>
  <c r="T33" i="1"/>
  <c r="U33" i="1"/>
  <c r="E34" i="1"/>
  <c r="F34" i="1"/>
  <c r="G34" i="1"/>
  <c r="H34" i="1"/>
  <c r="J34" i="1"/>
  <c r="K34" i="1"/>
  <c r="O34" i="1"/>
  <c r="P34" i="1"/>
  <c r="Q34" i="1"/>
  <c r="R34" i="1"/>
  <c r="S34" i="1"/>
  <c r="T34" i="1"/>
  <c r="U34" i="1"/>
  <c r="E35" i="1"/>
  <c r="F35" i="1"/>
  <c r="G35" i="1"/>
  <c r="H35" i="1"/>
  <c r="J35" i="1"/>
  <c r="K35" i="1"/>
  <c r="O35" i="1"/>
  <c r="P35" i="1"/>
  <c r="Q35" i="1"/>
  <c r="R35" i="1"/>
  <c r="S35" i="1"/>
  <c r="T35" i="1"/>
  <c r="U35" i="1"/>
  <c r="E36" i="1"/>
  <c r="F36" i="1"/>
  <c r="G36" i="1"/>
  <c r="H36" i="1"/>
  <c r="J36" i="1"/>
  <c r="K36" i="1"/>
  <c r="O36" i="1"/>
  <c r="P36" i="1"/>
  <c r="Q36" i="1"/>
  <c r="R36" i="1"/>
  <c r="S36" i="1"/>
  <c r="T36" i="1"/>
  <c r="U36" i="1"/>
  <c r="E37" i="1"/>
  <c r="F37" i="1"/>
  <c r="G37" i="1"/>
  <c r="H37" i="1"/>
  <c r="J37" i="1"/>
  <c r="K37" i="1"/>
  <c r="O37" i="1"/>
  <c r="P37" i="1"/>
  <c r="Q37" i="1"/>
  <c r="R37" i="1"/>
  <c r="S37" i="1"/>
  <c r="T37" i="1"/>
  <c r="U37" i="1"/>
  <c r="E38" i="1"/>
  <c r="F38" i="1"/>
  <c r="H38" i="1"/>
  <c r="J38" i="1"/>
  <c r="K38" i="1"/>
  <c r="O38" i="1"/>
  <c r="P38" i="1"/>
  <c r="Q38" i="1"/>
  <c r="R38" i="1"/>
  <c r="S38" i="1"/>
  <c r="T38" i="1"/>
  <c r="U38" i="1"/>
  <c r="E39" i="1"/>
  <c r="F39" i="1"/>
  <c r="G39" i="1"/>
  <c r="H39" i="1"/>
  <c r="J39" i="1"/>
  <c r="K39" i="1"/>
  <c r="O39" i="1"/>
  <c r="P39" i="1"/>
  <c r="Q39" i="1"/>
  <c r="R39" i="1"/>
  <c r="S39" i="1"/>
  <c r="T39" i="1"/>
  <c r="U39" i="1"/>
  <c r="E40" i="1"/>
  <c r="F40" i="1"/>
  <c r="G40" i="1"/>
  <c r="H40" i="1"/>
  <c r="J40" i="1"/>
  <c r="K40" i="1"/>
  <c r="O40" i="1"/>
  <c r="P40" i="1"/>
  <c r="Q40" i="1"/>
  <c r="R40" i="1"/>
  <c r="S40" i="1"/>
  <c r="T40" i="1"/>
  <c r="U40" i="1"/>
  <c r="E41" i="1"/>
  <c r="F41" i="1"/>
  <c r="G41" i="1"/>
  <c r="H41" i="1"/>
  <c r="J41" i="1"/>
  <c r="K41" i="1"/>
  <c r="O41" i="1"/>
  <c r="P41" i="1"/>
  <c r="Q41" i="1"/>
  <c r="R41" i="1"/>
  <c r="S41" i="1"/>
  <c r="T41" i="1"/>
  <c r="U41" i="1"/>
</calcChain>
</file>

<file path=xl/sharedStrings.xml><?xml version="1.0" encoding="utf-8"?>
<sst xmlns="http://schemas.openxmlformats.org/spreadsheetml/2006/main" count="36" uniqueCount="21">
  <si>
    <t>TRANSACTION SUMMARY</t>
  </si>
  <si>
    <t>All prices quoted in Euro</t>
  </si>
  <si>
    <t>EnBW Contract</t>
  </si>
  <si>
    <t>Third Party Supply Contract at Italian Border</t>
  </si>
  <si>
    <t>Third Party Transmission Contract from Laufenburg to Italian Border</t>
  </si>
  <si>
    <t>Spot Contract at Laufenburg</t>
  </si>
  <si>
    <t>Sum Volume</t>
  </si>
  <si>
    <t>MWh</t>
  </si>
  <si>
    <t>Payment made</t>
  </si>
  <si>
    <t>Euro</t>
  </si>
  <si>
    <t>Date</t>
  </si>
  <si>
    <t>MW</t>
  </si>
  <si>
    <t>Hours</t>
  </si>
  <si>
    <t>Value euro</t>
  </si>
  <si>
    <t>CHF</t>
  </si>
  <si>
    <t>Value CHF</t>
  </si>
  <si>
    <t>Eur</t>
  </si>
  <si>
    <t>Value Eur</t>
  </si>
  <si>
    <t>Enbw Purchase</t>
  </si>
  <si>
    <t>Damages Claimed</t>
  </si>
  <si>
    <t>ANHANG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</si>
</sst>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2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72" fontId="0" fillId="0" borderId="0" xfId="0" applyNumberFormat="1"/>
    <xf numFmtId="172" fontId="3" fillId="0" borderId="0" xfId="1" applyNumberFormat="1" applyFont="1" applyFill="1"/>
    <xf numFmtId="172" fontId="3" fillId="0" borderId="0" xfId="1" applyNumberFormat="1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1" fontId="0" fillId="0" borderId="6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7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1" xfId="0" applyNumberFormat="1" applyBorder="1"/>
    <xf numFmtId="1" fontId="0" fillId="0" borderId="12" xfId="0" applyNumberForma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January%20dam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ment"/>
      <sheetName val="Summary"/>
      <sheetName val="EGL"/>
      <sheetName val="EOS"/>
    </sheetNames>
    <sheetDataSet>
      <sheetData sheetId="0"/>
      <sheetData sheetId="1"/>
      <sheetData sheetId="2">
        <row r="12">
          <cell r="B12">
            <v>31.25</v>
          </cell>
          <cell r="C12">
            <v>44</v>
          </cell>
        </row>
        <row r="13">
          <cell r="B13">
            <v>31.25</v>
          </cell>
          <cell r="C13">
            <v>44</v>
          </cell>
        </row>
        <row r="14">
          <cell r="B14">
            <v>31.25</v>
          </cell>
          <cell r="C14">
            <v>44</v>
          </cell>
        </row>
        <row r="15">
          <cell r="B15">
            <v>31.25</v>
          </cell>
          <cell r="C15">
            <v>44</v>
          </cell>
        </row>
        <row r="16">
          <cell r="B16">
            <v>25</v>
          </cell>
          <cell r="C16">
            <v>44</v>
          </cell>
        </row>
        <row r="17">
          <cell r="B17">
            <v>25</v>
          </cell>
          <cell r="C17">
            <v>44</v>
          </cell>
        </row>
        <row r="18">
          <cell r="B18">
            <v>31.25</v>
          </cell>
          <cell r="C18">
            <v>44</v>
          </cell>
        </row>
        <row r="19">
          <cell r="B19">
            <v>31.25</v>
          </cell>
          <cell r="C19">
            <v>44</v>
          </cell>
        </row>
        <row r="20">
          <cell r="B20">
            <v>31.25</v>
          </cell>
          <cell r="C20">
            <v>44</v>
          </cell>
        </row>
        <row r="21">
          <cell r="B21">
            <v>31.25</v>
          </cell>
          <cell r="C21">
            <v>44</v>
          </cell>
        </row>
        <row r="22">
          <cell r="B22">
            <v>31.25</v>
          </cell>
          <cell r="C22">
            <v>44</v>
          </cell>
        </row>
        <row r="23">
          <cell r="B23">
            <v>25</v>
          </cell>
          <cell r="C23">
            <v>44</v>
          </cell>
        </row>
        <row r="24">
          <cell r="B24">
            <v>25</v>
          </cell>
          <cell r="C24">
            <v>44</v>
          </cell>
        </row>
        <row r="25">
          <cell r="B25">
            <v>31.25</v>
          </cell>
          <cell r="C25">
            <v>44</v>
          </cell>
        </row>
        <row r="26">
          <cell r="B26">
            <v>31.25</v>
          </cell>
          <cell r="C26">
            <v>44</v>
          </cell>
        </row>
        <row r="27">
          <cell r="B27">
            <v>31.25</v>
          </cell>
          <cell r="C27">
            <v>44</v>
          </cell>
        </row>
        <row r="28">
          <cell r="B28">
            <v>31.25</v>
          </cell>
          <cell r="C28">
            <v>44</v>
          </cell>
        </row>
        <row r="29">
          <cell r="B29">
            <v>31.25</v>
          </cell>
          <cell r="C29">
            <v>44</v>
          </cell>
        </row>
        <row r="30">
          <cell r="B30">
            <v>25</v>
          </cell>
          <cell r="C30">
            <v>44</v>
          </cell>
        </row>
        <row r="31">
          <cell r="B31">
            <v>25</v>
          </cell>
          <cell r="C31">
            <v>44</v>
          </cell>
        </row>
        <row r="32">
          <cell r="B32">
            <v>31.25</v>
          </cell>
          <cell r="C32">
            <v>44</v>
          </cell>
        </row>
        <row r="33">
          <cell r="B33">
            <v>31.25</v>
          </cell>
          <cell r="C33">
            <v>44</v>
          </cell>
        </row>
        <row r="34">
          <cell r="B34">
            <v>34.5</v>
          </cell>
          <cell r="C34">
            <v>44</v>
          </cell>
        </row>
        <row r="35">
          <cell r="B35">
            <v>34.5</v>
          </cell>
          <cell r="C35">
            <v>44</v>
          </cell>
        </row>
        <row r="36">
          <cell r="B36">
            <v>34.5</v>
          </cell>
          <cell r="C36">
            <v>44</v>
          </cell>
        </row>
        <row r="37">
          <cell r="B37">
            <v>34.5</v>
          </cell>
          <cell r="C37">
            <v>44</v>
          </cell>
        </row>
        <row r="38">
          <cell r="B38">
            <v>34.5</v>
          </cell>
          <cell r="C38">
            <v>44</v>
          </cell>
        </row>
        <row r="39">
          <cell r="B39">
            <v>34.5</v>
          </cell>
          <cell r="C39">
            <v>44</v>
          </cell>
        </row>
        <row r="40">
          <cell r="B40">
            <v>34.5</v>
          </cell>
        </row>
        <row r="42">
          <cell r="B42">
            <v>37.299999999999997</v>
          </cell>
          <cell r="C42">
            <v>44</v>
          </cell>
        </row>
        <row r="43">
          <cell r="B43">
            <v>37.299999999999997</v>
          </cell>
          <cell r="C43">
            <v>44</v>
          </cell>
        </row>
        <row r="44">
          <cell r="B44">
            <v>37.299999999999997</v>
          </cell>
          <cell r="C44">
            <v>44</v>
          </cell>
        </row>
      </sheetData>
      <sheetData sheetId="3">
        <row r="7">
          <cell r="AL7">
            <v>0</v>
          </cell>
        </row>
        <row r="8">
          <cell r="AL8">
            <v>0</v>
          </cell>
        </row>
        <row r="9">
          <cell r="AL9">
            <v>0</v>
          </cell>
        </row>
        <row r="10">
          <cell r="AL10">
            <v>26376.687116564419</v>
          </cell>
        </row>
        <row r="11">
          <cell r="AL11">
            <v>25260</v>
          </cell>
        </row>
        <row r="13">
          <cell r="AL13">
            <v>20232</v>
          </cell>
        </row>
        <row r="14">
          <cell r="AL14">
            <v>20897.996319018406</v>
          </cell>
        </row>
        <row r="15">
          <cell r="AL15">
            <v>22023.12883435583</v>
          </cell>
        </row>
        <row r="16">
          <cell r="AL16">
            <v>19233.12883435583</v>
          </cell>
        </row>
        <row r="17">
          <cell r="AL17">
            <v>25900.306748466257</v>
          </cell>
        </row>
        <row r="18">
          <cell r="AL18">
            <v>25976.999999999996</v>
          </cell>
        </row>
        <row r="19">
          <cell r="AL19">
            <v>25976.999999999996</v>
          </cell>
        </row>
        <row r="20">
          <cell r="AL20">
            <v>25976.999999999996</v>
          </cell>
        </row>
        <row r="21">
          <cell r="AL21">
            <v>25976.999999999996</v>
          </cell>
        </row>
        <row r="22">
          <cell r="AL22">
            <v>22331.288343558284</v>
          </cell>
        </row>
        <row r="23">
          <cell r="AL23">
            <v>22331.288343558284</v>
          </cell>
        </row>
        <row r="24">
          <cell r="AL24">
            <v>26508.75</v>
          </cell>
        </row>
        <row r="25">
          <cell r="AL25">
            <v>30228.75</v>
          </cell>
        </row>
        <row r="26">
          <cell r="AL26">
            <v>30228.75</v>
          </cell>
        </row>
        <row r="27">
          <cell r="AL27">
            <v>30228.75</v>
          </cell>
        </row>
        <row r="28">
          <cell r="AL28">
            <v>30228.75</v>
          </cell>
        </row>
        <row r="29">
          <cell r="AL29">
            <v>23361.963190184051</v>
          </cell>
        </row>
        <row r="30">
          <cell r="AL30">
            <v>23361.963190184051</v>
          </cell>
        </row>
        <row r="31">
          <cell r="AL31">
            <v>28822.745398773008</v>
          </cell>
        </row>
        <row r="32">
          <cell r="AL32">
            <v>28822.745398773008</v>
          </cell>
        </row>
        <row r="33">
          <cell r="AL33">
            <v>28822.745398773008</v>
          </cell>
        </row>
        <row r="34">
          <cell r="AL34">
            <v>28822.745398773008</v>
          </cell>
        </row>
        <row r="35">
          <cell r="AL35">
            <v>28822.745398773008</v>
          </cell>
        </row>
        <row r="36">
          <cell r="AL36">
            <v>28710.245398773008</v>
          </cell>
        </row>
        <row r="37">
          <cell r="AL37">
            <v>28710.245398773008</v>
          </cell>
        </row>
        <row r="38">
          <cell r="AL38">
            <v>27915</v>
          </cell>
        </row>
        <row r="40">
          <cell r="AL40">
            <v>3060</v>
          </cell>
        </row>
        <row r="41">
          <cell r="AM41">
            <v>30498.75</v>
          </cell>
        </row>
        <row r="42">
          <cell r="AM42">
            <v>30498.75</v>
          </cell>
        </row>
        <row r="43">
          <cell r="AM43">
            <v>30498.75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abSelected="1" topLeftCell="D1" workbookViewId="0">
      <selection activeCell="O2" sqref="O2"/>
    </sheetView>
  </sheetViews>
  <sheetFormatPr defaultRowHeight="13.2" x14ac:dyDescent="0.25"/>
  <cols>
    <col min="1" max="1" width="12" customWidth="1"/>
    <col min="5" max="5" width="10.33203125" customWidth="1"/>
    <col min="6" max="6" width="12.88671875" customWidth="1"/>
    <col min="11" max="11" width="10" customWidth="1"/>
    <col min="16" max="16" width="23.33203125" customWidth="1"/>
    <col min="21" max="21" width="10" customWidth="1"/>
    <col min="23" max="23" width="21.109375" customWidth="1"/>
    <col min="24" max="24" width="10.33203125" customWidth="1"/>
    <col min="25" max="25" width="10.44140625" customWidth="1"/>
  </cols>
  <sheetData>
    <row r="1" spans="1:25" ht="15.6" x14ac:dyDescent="0.3">
      <c r="A1" s="1" t="s">
        <v>0</v>
      </c>
    </row>
    <row r="2" spans="1:25" ht="21" x14ac:dyDescent="0.4">
      <c r="A2" t="s">
        <v>1</v>
      </c>
      <c r="M2" s="28" t="s">
        <v>20</v>
      </c>
    </row>
    <row r="3" spans="1:25" ht="13.8" thickBot="1" x14ac:dyDescent="0.3"/>
    <row r="4" spans="1:25" ht="13.8" thickBot="1" x14ac:dyDescent="0.3">
      <c r="B4" s="29" t="s">
        <v>2</v>
      </c>
      <c r="C4" s="30"/>
      <c r="D4" s="30"/>
      <c r="E4" s="30"/>
      <c r="F4" s="31"/>
      <c r="G4" s="29" t="s">
        <v>3</v>
      </c>
      <c r="H4" s="30"/>
      <c r="I4" s="30"/>
      <c r="J4" s="30"/>
      <c r="K4" s="31"/>
      <c r="L4" s="29" t="s">
        <v>4</v>
      </c>
      <c r="M4" s="30"/>
      <c r="N4" s="30"/>
      <c r="O4" s="30"/>
      <c r="P4" s="31"/>
      <c r="Q4" s="29" t="s">
        <v>5</v>
      </c>
      <c r="R4" s="30"/>
      <c r="S4" s="30"/>
      <c r="T4" s="30"/>
      <c r="U4" s="31"/>
      <c r="W4" s="2" t="s">
        <v>6</v>
      </c>
      <c r="X4" s="3">
        <f>T5+J5</f>
        <v>76800</v>
      </c>
      <c r="Y4" t="s">
        <v>7</v>
      </c>
    </row>
    <row r="5" spans="1:25" ht="13.8" thickBot="1" x14ac:dyDescent="0.3">
      <c r="E5" s="4">
        <f>SUM(E7:E41)</f>
        <v>76800</v>
      </c>
      <c r="F5" s="5">
        <f>SUM(F7:F41)</f>
        <v>1440000</v>
      </c>
      <c r="J5" s="4">
        <f>SUM(J7:J41)</f>
        <v>34992</v>
      </c>
      <c r="K5" s="5">
        <f>SUM(K7:K41)</f>
        <v>1100990.4000000001</v>
      </c>
      <c r="O5" s="4">
        <f>SUM(O7:O41)</f>
        <v>41808</v>
      </c>
      <c r="P5" s="5">
        <f>SUM(P7:P41)</f>
        <v>146853</v>
      </c>
      <c r="T5" s="4">
        <f>SUM(T7:T41)</f>
        <v>41808</v>
      </c>
      <c r="U5" s="5">
        <f>SUM(U7:U41)</f>
        <v>826646.96871165629</v>
      </c>
      <c r="W5" s="2" t="s">
        <v>8</v>
      </c>
      <c r="X5" s="3">
        <f>U5+P5+K5</f>
        <v>2074490.3687116564</v>
      </c>
      <c r="Y5" t="s">
        <v>9</v>
      </c>
    </row>
    <row r="6" spans="1:25" ht="13.8" thickBot="1" x14ac:dyDescent="0.3">
      <c r="A6" s="6" t="s">
        <v>10</v>
      </c>
      <c r="B6" s="7" t="s">
        <v>11</v>
      </c>
      <c r="C6" s="8" t="s">
        <v>9</v>
      </c>
      <c r="D6" s="8" t="s">
        <v>12</v>
      </c>
      <c r="E6" s="8" t="s">
        <v>7</v>
      </c>
      <c r="F6" s="9" t="s">
        <v>13</v>
      </c>
      <c r="G6" s="7" t="s">
        <v>11</v>
      </c>
      <c r="H6" s="8" t="s">
        <v>9</v>
      </c>
      <c r="I6" s="8" t="s">
        <v>12</v>
      </c>
      <c r="J6" s="8" t="s">
        <v>7</v>
      </c>
      <c r="K6" s="9" t="s">
        <v>13</v>
      </c>
      <c r="L6" s="7" t="s">
        <v>11</v>
      </c>
      <c r="M6" s="8" t="s">
        <v>14</v>
      </c>
      <c r="N6" s="8" t="s">
        <v>12</v>
      </c>
      <c r="O6" s="8" t="s">
        <v>7</v>
      </c>
      <c r="P6" s="9" t="s">
        <v>15</v>
      </c>
      <c r="Q6" s="8" t="s">
        <v>11</v>
      </c>
      <c r="R6" s="8" t="s">
        <v>16</v>
      </c>
      <c r="S6" s="8" t="s">
        <v>12</v>
      </c>
      <c r="T6" s="8" t="s">
        <v>7</v>
      </c>
      <c r="U6" s="9" t="s">
        <v>17</v>
      </c>
    </row>
    <row r="7" spans="1:25" x14ac:dyDescent="0.25">
      <c r="A7" s="10">
        <v>36526</v>
      </c>
      <c r="B7" s="11">
        <v>0</v>
      </c>
      <c r="C7" s="12">
        <v>0</v>
      </c>
      <c r="D7" s="12">
        <v>0</v>
      </c>
      <c r="E7" s="12">
        <f>D7*B7</f>
        <v>0</v>
      </c>
      <c r="F7" s="13">
        <f>D7*C7*B7</f>
        <v>0</v>
      </c>
      <c r="G7" s="14">
        <v>0</v>
      </c>
      <c r="H7" s="15">
        <v>0</v>
      </c>
      <c r="I7" s="16">
        <v>0</v>
      </c>
      <c r="J7" s="15">
        <v>0</v>
      </c>
      <c r="K7" s="17">
        <f>J7*H7</f>
        <v>0</v>
      </c>
      <c r="L7" s="18">
        <v>0</v>
      </c>
      <c r="M7" s="16">
        <v>0</v>
      </c>
      <c r="N7" s="16">
        <v>0</v>
      </c>
      <c r="O7" s="16">
        <f>+N7*L7</f>
        <v>0</v>
      </c>
      <c r="P7" s="17">
        <f>O7*M7</f>
        <v>0</v>
      </c>
      <c r="Q7" s="11">
        <f>L7</f>
        <v>0</v>
      </c>
      <c r="R7" s="12">
        <v>0</v>
      </c>
      <c r="S7" s="12">
        <f>N7</f>
        <v>0</v>
      </c>
      <c r="T7" s="12">
        <f>S7*Q7</f>
        <v>0</v>
      </c>
      <c r="U7" s="19">
        <f>[1]EOS!AL7</f>
        <v>0</v>
      </c>
      <c r="W7" s="2" t="s">
        <v>18</v>
      </c>
      <c r="X7" s="3">
        <f>+F5</f>
        <v>1440000</v>
      </c>
      <c r="Y7" t="s">
        <v>9</v>
      </c>
    </row>
    <row r="8" spans="1:25" x14ac:dyDescent="0.25">
      <c r="A8" s="10">
        <v>36527</v>
      </c>
      <c r="B8" s="18">
        <v>0</v>
      </c>
      <c r="C8" s="16">
        <v>0</v>
      </c>
      <c r="D8" s="16">
        <v>0</v>
      </c>
      <c r="E8" s="16">
        <f t="shared" ref="E8:E41" si="0">D8*B8</f>
        <v>0</v>
      </c>
      <c r="F8" s="17">
        <f t="shared" ref="F8:F41" si="1">D8*C8*B8</f>
        <v>0</v>
      </c>
      <c r="G8" s="18">
        <v>0</v>
      </c>
      <c r="H8" s="16">
        <v>0</v>
      </c>
      <c r="I8" s="16">
        <v>0</v>
      </c>
      <c r="J8" s="16">
        <f>I8*G8</f>
        <v>0</v>
      </c>
      <c r="K8" s="17">
        <f>J8*H8</f>
        <v>0</v>
      </c>
      <c r="L8" s="18">
        <v>0</v>
      </c>
      <c r="M8" s="16">
        <v>0</v>
      </c>
      <c r="N8" s="16">
        <v>0</v>
      </c>
      <c r="O8" s="16">
        <f t="shared" ref="O8:O41" si="2">+N8*L8</f>
        <v>0</v>
      </c>
      <c r="P8" s="17">
        <f t="shared" ref="P8:P41" si="3">O8*M8</f>
        <v>0</v>
      </c>
      <c r="Q8" s="18">
        <f>L8</f>
        <v>0</v>
      </c>
      <c r="R8" s="20">
        <v>0</v>
      </c>
      <c r="S8" s="16">
        <f>N8</f>
        <v>0</v>
      </c>
      <c r="T8" s="16">
        <f>S8*Q8</f>
        <v>0</v>
      </c>
      <c r="U8" s="21">
        <f>[1]EOS!AL8</f>
        <v>0</v>
      </c>
    </row>
    <row r="9" spans="1:25" ht="13.8" thickBot="1" x14ac:dyDescent="0.3">
      <c r="A9" s="10">
        <v>36528</v>
      </c>
      <c r="B9" s="18">
        <v>0</v>
      </c>
      <c r="C9" s="16">
        <v>0</v>
      </c>
      <c r="D9" s="16">
        <v>0</v>
      </c>
      <c r="E9" s="16">
        <f t="shared" si="0"/>
        <v>0</v>
      </c>
      <c r="F9" s="17">
        <f t="shared" si="1"/>
        <v>0</v>
      </c>
      <c r="G9" s="18">
        <v>0</v>
      </c>
      <c r="H9" s="16">
        <v>0</v>
      </c>
      <c r="I9" s="16">
        <v>0</v>
      </c>
      <c r="J9" s="16">
        <f t="shared" ref="J9:K24" si="4">I9*G9</f>
        <v>0</v>
      </c>
      <c r="K9" s="17">
        <f t="shared" si="4"/>
        <v>0</v>
      </c>
      <c r="L9" s="18">
        <v>0</v>
      </c>
      <c r="M9" s="16">
        <v>0</v>
      </c>
      <c r="N9" s="16">
        <v>0</v>
      </c>
      <c r="O9" s="16">
        <f t="shared" si="2"/>
        <v>0</v>
      </c>
      <c r="P9" s="17">
        <f t="shared" si="3"/>
        <v>0</v>
      </c>
      <c r="Q9" s="18">
        <f t="shared" ref="Q9:Q41" si="5">L9</f>
        <v>0</v>
      </c>
      <c r="R9" s="20">
        <v>0</v>
      </c>
      <c r="S9" s="16">
        <v>0</v>
      </c>
      <c r="T9" s="16">
        <f t="shared" ref="T9:T41" si="6">S9*Q9</f>
        <v>0</v>
      </c>
      <c r="U9" s="21">
        <f>[1]EOS!AL9</f>
        <v>0</v>
      </c>
      <c r="W9" s="2" t="s">
        <v>19</v>
      </c>
      <c r="X9" s="22">
        <f>X5-X7</f>
        <v>634490.36871165643</v>
      </c>
      <c r="Y9" t="s">
        <v>9</v>
      </c>
    </row>
    <row r="10" spans="1:25" ht="13.8" thickTop="1" x14ac:dyDescent="0.25">
      <c r="A10" s="10">
        <v>36529</v>
      </c>
      <c r="B10" s="18">
        <v>100</v>
      </c>
      <c r="C10" s="16">
        <v>18.75</v>
      </c>
      <c r="D10" s="16">
        <v>24</v>
      </c>
      <c r="E10" s="16">
        <f t="shared" si="0"/>
        <v>2400</v>
      </c>
      <c r="F10" s="17">
        <f t="shared" si="1"/>
        <v>45000</v>
      </c>
      <c r="G10" s="18">
        <f>[1]EGL!C12</f>
        <v>44</v>
      </c>
      <c r="H10" s="16">
        <f>[1]EGL!B12</f>
        <v>31.25</v>
      </c>
      <c r="I10" s="16">
        <v>24</v>
      </c>
      <c r="J10" s="16">
        <f t="shared" si="4"/>
        <v>1056</v>
      </c>
      <c r="K10" s="17">
        <f t="shared" si="4"/>
        <v>33000</v>
      </c>
      <c r="L10" s="18">
        <v>56</v>
      </c>
      <c r="M10" s="16">
        <v>3.5</v>
      </c>
      <c r="N10" s="16">
        <v>24</v>
      </c>
      <c r="O10" s="16">
        <f t="shared" si="2"/>
        <v>1344</v>
      </c>
      <c r="P10" s="17">
        <f t="shared" si="3"/>
        <v>4704</v>
      </c>
      <c r="Q10" s="18">
        <f t="shared" si="5"/>
        <v>56</v>
      </c>
      <c r="R10" s="20">
        <f>U10/T10</f>
        <v>19.625511247443765</v>
      </c>
      <c r="S10" s="16">
        <f t="shared" ref="S10:S41" si="7">N10</f>
        <v>24</v>
      </c>
      <c r="T10" s="16">
        <f t="shared" si="6"/>
        <v>1344</v>
      </c>
      <c r="U10" s="21">
        <f>[1]EOS!AL10</f>
        <v>26376.687116564419</v>
      </c>
    </row>
    <row r="11" spans="1:25" x14ac:dyDescent="0.25">
      <c r="A11" s="10">
        <v>36530</v>
      </c>
      <c r="B11" s="18">
        <v>100</v>
      </c>
      <c r="C11" s="16">
        <v>18.75</v>
      </c>
      <c r="D11" s="16">
        <v>24</v>
      </c>
      <c r="E11" s="16">
        <f t="shared" si="0"/>
        <v>2400</v>
      </c>
      <c r="F11" s="17">
        <f t="shared" si="1"/>
        <v>45000</v>
      </c>
      <c r="G11" s="18">
        <f>[1]EGL!C13</f>
        <v>44</v>
      </c>
      <c r="H11" s="16">
        <f>[1]EGL!B13</f>
        <v>31.25</v>
      </c>
      <c r="I11" s="16">
        <v>24</v>
      </c>
      <c r="J11" s="16">
        <f t="shared" si="4"/>
        <v>1056</v>
      </c>
      <c r="K11" s="17">
        <f t="shared" si="4"/>
        <v>33000</v>
      </c>
      <c r="L11" s="18">
        <v>56</v>
      </c>
      <c r="M11" s="20">
        <v>3.890625</v>
      </c>
      <c r="N11" s="16">
        <v>24</v>
      </c>
      <c r="O11" s="16">
        <f t="shared" si="2"/>
        <v>1344</v>
      </c>
      <c r="P11" s="17">
        <f t="shared" si="3"/>
        <v>5229</v>
      </c>
      <c r="Q11" s="18">
        <f t="shared" si="5"/>
        <v>56</v>
      </c>
      <c r="R11" s="20">
        <f>U11/T11</f>
        <v>18.794642857142858</v>
      </c>
      <c r="S11" s="16">
        <f t="shared" si="7"/>
        <v>24</v>
      </c>
      <c r="T11" s="16">
        <f t="shared" si="6"/>
        <v>1344</v>
      </c>
      <c r="U11" s="21">
        <f>[1]EOS!AL11</f>
        <v>25260</v>
      </c>
    </row>
    <row r="12" spans="1:25" x14ac:dyDescent="0.25">
      <c r="A12" s="10">
        <v>36531</v>
      </c>
      <c r="B12" s="18">
        <v>100</v>
      </c>
      <c r="C12" s="16">
        <v>18.75</v>
      </c>
      <c r="D12" s="16">
        <v>24</v>
      </c>
      <c r="E12" s="16">
        <f t="shared" si="0"/>
        <v>2400</v>
      </c>
      <c r="F12" s="17">
        <f t="shared" si="1"/>
        <v>45000</v>
      </c>
      <c r="G12" s="18">
        <f>[1]EGL!C14</f>
        <v>44</v>
      </c>
      <c r="H12" s="16">
        <f>[1]EGL!B14</f>
        <v>31.25</v>
      </c>
      <c r="I12" s="16">
        <v>24</v>
      </c>
      <c r="J12" s="16">
        <f t="shared" si="4"/>
        <v>1056</v>
      </c>
      <c r="K12" s="17">
        <f t="shared" si="4"/>
        <v>33000</v>
      </c>
      <c r="L12" s="18">
        <v>56</v>
      </c>
      <c r="M12" s="16">
        <v>3.5</v>
      </c>
      <c r="N12" s="16">
        <v>24</v>
      </c>
      <c r="O12" s="16">
        <f t="shared" si="2"/>
        <v>1344</v>
      </c>
      <c r="P12" s="17">
        <f t="shared" si="3"/>
        <v>4704</v>
      </c>
      <c r="Q12" s="18">
        <f t="shared" si="5"/>
        <v>56</v>
      </c>
      <c r="R12" s="20">
        <f>U12/T12</f>
        <v>15.053571428571429</v>
      </c>
      <c r="S12" s="16">
        <f t="shared" si="7"/>
        <v>24</v>
      </c>
      <c r="T12" s="16">
        <f t="shared" si="6"/>
        <v>1344</v>
      </c>
      <c r="U12" s="21">
        <f>[1]EOS!AL13</f>
        <v>20232</v>
      </c>
    </row>
    <row r="13" spans="1:25" x14ac:dyDescent="0.25">
      <c r="A13" s="10">
        <v>36532</v>
      </c>
      <c r="B13" s="18">
        <v>100</v>
      </c>
      <c r="C13" s="16">
        <v>18.75</v>
      </c>
      <c r="D13" s="16">
        <v>24</v>
      </c>
      <c r="E13" s="16">
        <f t="shared" si="0"/>
        <v>2400</v>
      </c>
      <c r="F13" s="17">
        <f t="shared" si="1"/>
        <v>45000</v>
      </c>
      <c r="G13" s="18">
        <f>[1]EGL!C15</f>
        <v>44</v>
      </c>
      <c r="H13" s="16">
        <f>[1]EGL!B15</f>
        <v>31.25</v>
      </c>
      <c r="I13" s="16">
        <v>24</v>
      </c>
      <c r="J13" s="16">
        <f t="shared" si="4"/>
        <v>1056</v>
      </c>
      <c r="K13" s="17">
        <f t="shared" si="4"/>
        <v>33000</v>
      </c>
      <c r="L13" s="18">
        <v>56</v>
      </c>
      <c r="M13" s="16">
        <v>3.5</v>
      </c>
      <c r="N13" s="16">
        <v>24</v>
      </c>
      <c r="O13" s="16">
        <f t="shared" si="2"/>
        <v>1344</v>
      </c>
      <c r="P13" s="17">
        <f t="shared" si="3"/>
        <v>4704</v>
      </c>
      <c r="Q13" s="18">
        <f t="shared" si="5"/>
        <v>56</v>
      </c>
      <c r="R13" s="20">
        <f t="shared" ref="R13:R37" si="8">U12/T13</f>
        <v>15.053571428571429</v>
      </c>
      <c r="S13" s="16">
        <f t="shared" si="7"/>
        <v>24</v>
      </c>
      <c r="T13" s="16">
        <f t="shared" si="6"/>
        <v>1344</v>
      </c>
      <c r="U13" s="21">
        <f>[1]EOS!AL14</f>
        <v>20897.996319018406</v>
      </c>
    </row>
    <row r="14" spans="1:25" x14ac:dyDescent="0.25">
      <c r="A14" s="10">
        <v>36533</v>
      </c>
      <c r="B14" s="18">
        <v>100</v>
      </c>
      <c r="C14" s="16">
        <v>18.75</v>
      </c>
      <c r="D14" s="16">
        <v>24</v>
      </c>
      <c r="E14" s="16">
        <f t="shared" si="0"/>
        <v>2400</v>
      </c>
      <c r="F14" s="17">
        <f t="shared" si="1"/>
        <v>45000</v>
      </c>
      <c r="G14" s="18">
        <f>[1]EGL!C16</f>
        <v>44</v>
      </c>
      <c r="H14" s="16">
        <f>[1]EGL!B16</f>
        <v>25</v>
      </c>
      <c r="I14" s="16">
        <v>24</v>
      </c>
      <c r="J14" s="16">
        <f t="shared" si="4"/>
        <v>1056</v>
      </c>
      <c r="K14" s="17">
        <f t="shared" si="4"/>
        <v>26400</v>
      </c>
      <c r="L14" s="18">
        <v>56</v>
      </c>
      <c r="M14" s="16">
        <v>3.5</v>
      </c>
      <c r="N14" s="16">
        <v>24</v>
      </c>
      <c r="O14" s="16">
        <f t="shared" si="2"/>
        <v>1344</v>
      </c>
      <c r="P14" s="17">
        <f t="shared" si="3"/>
        <v>4704</v>
      </c>
      <c r="Q14" s="18">
        <f t="shared" si="5"/>
        <v>56</v>
      </c>
      <c r="R14" s="20">
        <f t="shared" si="8"/>
        <v>15.549104404031553</v>
      </c>
      <c r="S14" s="16">
        <f t="shared" si="7"/>
        <v>24</v>
      </c>
      <c r="T14" s="16">
        <f t="shared" si="6"/>
        <v>1344</v>
      </c>
      <c r="U14" s="21">
        <f>[1]EOS!AL15</f>
        <v>22023.12883435583</v>
      </c>
    </row>
    <row r="15" spans="1:25" x14ac:dyDescent="0.25">
      <c r="A15" s="10">
        <v>36534</v>
      </c>
      <c r="B15" s="18">
        <v>100</v>
      </c>
      <c r="C15" s="16">
        <v>18.75</v>
      </c>
      <c r="D15" s="16">
        <v>24</v>
      </c>
      <c r="E15" s="16">
        <f t="shared" si="0"/>
        <v>2400</v>
      </c>
      <c r="F15" s="17">
        <f t="shared" si="1"/>
        <v>45000</v>
      </c>
      <c r="G15" s="18">
        <f>[1]EGL!C17</f>
        <v>44</v>
      </c>
      <c r="H15" s="16">
        <f>[1]EGL!B17</f>
        <v>25</v>
      </c>
      <c r="I15" s="16">
        <v>24</v>
      </c>
      <c r="J15" s="16">
        <f t="shared" si="4"/>
        <v>1056</v>
      </c>
      <c r="K15" s="17">
        <f t="shared" si="4"/>
        <v>26400</v>
      </c>
      <c r="L15" s="18">
        <v>56</v>
      </c>
      <c r="M15" s="16">
        <v>3.5</v>
      </c>
      <c r="N15" s="16">
        <v>24</v>
      </c>
      <c r="O15" s="16">
        <f t="shared" si="2"/>
        <v>1344</v>
      </c>
      <c r="P15" s="17">
        <f t="shared" si="3"/>
        <v>4704</v>
      </c>
      <c r="Q15" s="18">
        <f t="shared" si="5"/>
        <v>56</v>
      </c>
      <c r="R15" s="20">
        <f t="shared" si="8"/>
        <v>16.38625657318142</v>
      </c>
      <c r="S15" s="16">
        <f t="shared" si="7"/>
        <v>24</v>
      </c>
      <c r="T15" s="16">
        <f t="shared" si="6"/>
        <v>1344</v>
      </c>
      <c r="U15" s="21">
        <f>[1]EOS!AL16</f>
        <v>19233.12883435583</v>
      </c>
    </row>
    <row r="16" spans="1:25" x14ac:dyDescent="0.25">
      <c r="A16" s="10">
        <v>36535</v>
      </c>
      <c r="B16" s="18">
        <v>100</v>
      </c>
      <c r="C16" s="16">
        <v>18.75</v>
      </c>
      <c r="D16" s="16">
        <v>24</v>
      </c>
      <c r="E16" s="16">
        <f t="shared" si="0"/>
        <v>2400</v>
      </c>
      <c r="F16" s="17">
        <f t="shared" si="1"/>
        <v>45000</v>
      </c>
      <c r="G16" s="18">
        <f>[1]EGL!C18</f>
        <v>44</v>
      </c>
      <c r="H16" s="16">
        <f>[1]EGL!B18</f>
        <v>31.25</v>
      </c>
      <c r="I16" s="16">
        <v>24</v>
      </c>
      <c r="J16" s="16">
        <f t="shared" si="4"/>
        <v>1056</v>
      </c>
      <c r="K16" s="17">
        <f t="shared" si="4"/>
        <v>33000</v>
      </c>
      <c r="L16" s="18">
        <v>56</v>
      </c>
      <c r="M16" s="16">
        <v>3.5</v>
      </c>
      <c r="N16" s="16">
        <v>24</v>
      </c>
      <c r="O16" s="16">
        <f t="shared" si="2"/>
        <v>1344</v>
      </c>
      <c r="P16" s="17">
        <f t="shared" si="3"/>
        <v>4704</v>
      </c>
      <c r="Q16" s="18">
        <f t="shared" si="5"/>
        <v>56</v>
      </c>
      <c r="R16" s="20">
        <f t="shared" si="8"/>
        <v>14.310363716038564</v>
      </c>
      <c r="S16" s="16">
        <f t="shared" si="7"/>
        <v>24</v>
      </c>
      <c r="T16" s="16">
        <f t="shared" si="6"/>
        <v>1344</v>
      </c>
      <c r="U16" s="21">
        <f>[1]EOS!AL17</f>
        <v>25900.306748466257</v>
      </c>
    </row>
    <row r="17" spans="1:21" x14ac:dyDescent="0.25">
      <c r="A17" s="10">
        <v>36536</v>
      </c>
      <c r="B17" s="18">
        <v>100</v>
      </c>
      <c r="C17" s="16">
        <v>18.75</v>
      </c>
      <c r="D17" s="16">
        <v>24</v>
      </c>
      <c r="E17" s="16">
        <f t="shared" si="0"/>
        <v>2400</v>
      </c>
      <c r="F17" s="17">
        <f t="shared" si="1"/>
        <v>45000</v>
      </c>
      <c r="G17" s="18">
        <f>[1]EGL!C19</f>
        <v>44</v>
      </c>
      <c r="H17" s="16">
        <f>[1]EGL!B19</f>
        <v>31.25</v>
      </c>
      <c r="I17" s="16">
        <v>24</v>
      </c>
      <c r="J17" s="16">
        <f t="shared" si="4"/>
        <v>1056</v>
      </c>
      <c r="K17" s="17">
        <f t="shared" si="4"/>
        <v>33000</v>
      </c>
      <c r="L17" s="18">
        <v>56</v>
      </c>
      <c r="M17" s="16">
        <v>3.5</v>
      </c>
      <c r="N17" s="16">
        <v>24</v>
      </c>
      <c r="O17" s="16">
        <f t="shared" si="2"/>
        <v>1344</v>
      </c>
      <c r="P17" s="17">
        <f t="shared" si="3"/>
        <v>4704</v>
      </c>
      <c r="Q17" s="18">
        <f t="shared" si="5"/>
        <v>56</v>
      </c>
      <c r="R17" s="20">
        <f t="shared" si="8"/>
        <v>19.271061568799297</v>
      </c>
      <c r="S17" s="16">
        <f t="shared" si="7"/>
        <v>24</v>
      </c>
      <c r="T17" s="16">
        <f t="shared" si="6"/>
        <v>1344</v>
      </c>
      <c r="U17" s="21">
        <f>[1]EOS!AL18</f>
        <v>25976.999999999996</v>
      </c>
    </row>
    <row r="18" spans="1:21" x14ac:dyDescent="0.25">
      <c r="A18" s="10">
        <v>36537</v>
      </c>
      <c r="B18" s="18">
        <v>100</v>
      </c>
      <c r="C18" s="16">
        <v>18.75</v>
      </c>
      <c r="D18" s="16">
        <v>24</v>
      </c>
      <c r="E18" s="16">
        <f t="shared" si="0"/>
        <v>2400</v>
      </c>
      <c r="F18" s="17">
        <f t="shared" si="1"/>
        <v>45000</v>
      </c>
      <c r="G18" s="18">
        <f>[1]EGL!C20</f>
        <v>44</v>
      </c>
      <c r="H18" s="16">
        <f>[1]EGL!B20</f>
        <v>31.25</v>
      </c>
      <c r="I18" s="16">
        <v>24</v>
      </c>
      <c r="J18" s="16">
        <f t="shared" si="4"/>
        <v>1056</v>
      </c>
      <c r="K18" s="17">
        <f t="shared" si="4"/>
        <v>33000</v>
      </c>
      <c r="L18" s="18">
        <v>56</v>
      </c>
      <c r="M18" s="16">
        <v>3.5</v>
      </c>
      <c r="N18" s="16">
        <v>24</v>
      </c>
      <c r="O18" s="16">
        <f t="shared" si="2"/>
        <v>1344</v>
      </c>
      <c r="P18" s="17">
        <f t="shared" si="3"/>
        <v>4704</v>
      </c>
      <c r="Q18" s="18">
        <f t="shared" si="5"/>
        <v>56</v>
      </c>
      <c r="R18" s="20">
        <f t="shared" si="8"/>
        <v>19.328124999999996</v>
      </c>
      <c r="S18" s="16">
        <f t="shared" si="7"/>
        <v>24</v>
      </c>
      <c r="T18" s="16">
        <f t="shared" si="6"/>
        <v>1344</v>
      </c>
      <c r="U18" s="21">
        <f>[1]EOS!AL19</f>
        <v>25976.999999999996</v>
      </c>
    </row>
    <row r="19" spans="1:21" x14ac:dyDescent="0.25">
      <c r="A19" s="10">
        <v>36538</v>
      </c>
      <c r="B19" s="18">
        <v>100</v>
      </c>
      <c r="C19" s="16">
        <v>18.75</v>
      </c>
      <c r="D19" s="16">
        <v>24</v>
      </c>
      <c r="E19" s="16">
        <f t="shared" si="0"/>
        <v>2400</v>
      </c>
      <c r="F19" s="17">
        <f t="shared" si="1"/>
        <v>45000</v>
      </c>
      <c r="G19" s="18">
        <f>[1]EGL!C21</f>
        <v>44</v>
      </c>
      <c r="H19" s="16">
        <f>[1]EGL!B21</f>
        <v>31.25</v>
      </c>
      <c r="I19" s="16">
        <v>24</v>
      </c>
      <c r="J19" s="16">
        <f t="shared" si="4"/>
        <v>1056</v>
      </c>
      <c r="K19" s="17">
        <f t="shared" si="4"/>
        <v>33000</v>
      </c>
      <c r="L19" s="18">
        <v>56</v>
      </c>
      <c r="M19" s="16">
        <v>3.5</v>
      </c>
      <c r="N19" s="16">
        <v>24</v>
      </c>
      <c r="O19" s="16">
        <f t="shared" si="2"/>
        <v>1344</v>
      </c>
      <c r="P19" s="17">
        <f t="shared" si="3"/>
        <v>4704</v>
      </c>
      <c r="Q19" s="18">
        <f t="shared" si="5"/>
        <v>56</v>
      </c>
      <c r="R19" s="20">
        <f t="shared" si="8"/>
        <v>19.328124999999996</v>
      </c>
      <c r="S19" s="16">
        <f t="shared" si="7"/>
        <v>24</v>
      </c>
      <c r="T19" s="16">
        <f t="shared" si="6"/>
        <v>1344</v>
      </c>
      <c r="U19" s="21">
        <f>[1]EOS!AL20</f>
        <v>25976.999999999996</v>
      </c>
    </row>
    <row r="20" spans="1:21" x14ac:dyDescent="0.25">
      <c r="A20" s="10">
        <v>36539</v>
      </c>
      <c r="B20" s="18">
        <v>100</v>
      </c>
      <c r="C20" s="16">
        <v>18.75</v>
      </c>
      <c r="D20" s="16">
        <v>24</v>
      </c>
      <c r="E20" s="16">
        <f t="shared" si="0"/>
        <v>2400</v>
      </c>
      <c r="F20" s="17">
        <f t="shared" si="1"/>
        <v>45000</v>
      </c>
      <c r="G20" s="18">
        <f>[1]EGL!C22</f>
        <v>44</v>
      </c>
      <c r="H20" s="16">
        <f>[1]EGL!B22</f>
        <v>31.25</v>
      </c>
      <c r="I20" s="16">
        <v>24</v>
      </c>
      <c r="J20" s="16">
        <f t="shared" si="4"/>
        <v>1056</v>
      </c>
      <c r="K20" s="17">
        <f t="shared" si="4"/>
        <v>33000</v>
      </c>
      <c r="L20" s="18">
        <v>56</v>
      </c>
      <c r="M20" s="16">
        <v>3.5</v>
      </c>
      <c r="N20" s="16">
        <v>24</v>
      </c>
      <c r="O20" s="16">
        <f t="shared" si="2"/>
        <v>1344</v>
      </c>
      <c r="P20" s="17">
        <f t="shared" si="3"/>
        <v>4704</v>
      </c>
      <c r="Q20" s="18">
        <f t="shared" si="5"/>
        <v>56</v>
      </c>
      <c r="R20" s="20">
        <f t="shared" si="8"/>
        <v>19.328124999999996</v>
      </c>
      <c r="S20" s="16">
        <f t="shared" si="7"/>
        <v>24</v>
      </c>
      <c r="T20" s="16">
        <f t="shared" si="6"/>
        <v>1344</v>
      </c>
      <c r="U20" s="21">
        <f>[1]EOS!AL21</f>
        <v>25976.999999999996</v>
      </c>
    </row>
    <row r="21" spans="1:21" x14ac:dyDescent="0.25">
      <c r="A21" s="10">
        <v>36540</v>
      </c>
      <c r="B21" s="18">
        <v>100</v>
      </c>
      <c r="C21" s="16">
        <v>18.75</v>
      </c>
      <c r="D21" s="16">
        <v>24</v>
      </c>
      <c r="E21" s="16">
        <f t="shared" si="0"/>
        <v>2400</v>
      </c>
      <c r="F21" s="17">
        <f t="shared" si="1"/>
        <v>45000</v>
      </c>
      <c r="G21" s="18">
        <f>[1]EGL!C23</f>
        <v>44</v>
      </c>
      <c r="H21" s="16">
        <f>[1]EGL!B23</f>
        <v>25</v>
      </c>
      <c r="I21" s="16">
        <v>24</v>
      </c>
      <c r="J21" s="16">
        <f t="shared" si="4"/>
        <v>1056</v>
      </c>
      <c r="K21" s="17">
        <f t="shared" si="4"/>
        <v>26400</v>
      </c>
      <c r="L21" s="18">
        <v>56</v>
      </c>
      <c r="M21" s="16">
        <v>3.5</v>
      </c>
      <c r="N21" s="16">
        <v>24</v>
      </c>
      <c r="O21" s="16">
        <f t="shared" si="2"/>
        <v>1344</v>
      </c>
      <c r="P21" s="17">
        <f t="shared" si="3"/>
        <v>4704</v>
      </c>
      <c r="Q21" s="18">
        <f t="shared" si="5"/>
        <v>56</v>
      </c>
      <c r="R21" s="20">
        <f t="shared" si="8"/>
        <v>19.328124999999996</v>
      </c>
      <c r="S21" s="16">
        <f t="shared" si="7"/>
        <v>24</v>
      </c>
      <c r="T21" s="16">
        <f t="shared" si="6"/>
        <v>1344</v>
      </c>
      <c r="U21" s="21">
        <f>[1]EOS!AL22</f>
        <v>22331.288343558284</v>
      </c>
    </row>
    <row r="22" spans="1:21" x14ac:dyDescent="0.25">
      <c r="A22" s="10">
        <v>36541</v>
      </c>
      <c r="B22" s="18">
        <v>100</v>
      </c>
      <c r="C22" s="16">
        <v>18.75</v>
      </c>
      <c r="D22" s="16">
        <v>24</v>
      </c>
      <c r="E22" s="16">
        <f t="shared" si="0"/>
        <v>2400</v>
      </c>
      <c r="F22" s="17">
        <f t="shared" si="1"/>
        <v>45000</v>
      </c>
      <c r="G22" s="18">
        <f>[1]EGL!C24</f>
        <v>44</v>
      </c>
      <c r="H22" s="16">
        <f>[1]EGL!B24</f>
        <v>25</v>
      </c>
      <c r="I22" s="16">
        <v>24</v>
      </c>
      <c r="J22" s="16">
        <f t="shared" si="4"/>
        <v>1056</v>
      </c>
      <c r="K22" s="17">
        <f t="shared" si="4"/>
        <v>26400</v>
      </c>
      <c r="L22" s="18">
        <v>56</v>
      </c>
      <c r="M22" s="16">
        <v>3.5</v>
      </c>
      <c r="N22" s="16">
        <v>24</v>
      </c>
      <c r="O22" s="16">
        <f t="shared" si="2"/>
        <v>1344</v>
      </c>
      <c r="P22" s="17">
        <f t="shared" si="3"/>
        <v>4704</v>
      </c>
      <c r="Q22" s="18">
        <f t="shared" si="5"/>
        <v>56</v>
      </c>
      <c r="R22" s="20">
        <f t="shared" si="8"/>
        <v>16.61554192229039</v>
      </c>
      <c r="S22" s="16">
        <f t="shared" si="7"/>
        <v>24</v>
      </c>
      <c r="T22" s="16">
        <f t="shared" si="6"/>
        <v>1344</v>
      </c>
      <c r="U22" s="21">
        <f>[1]EOS!AL23</f>
        <v>22331.288343558284</v>
      </c>
    </row>
    <row r="23" spans="1:21" x14ac:dyDescent="0.25">
      <c r="A23" s="10">
        <v>36542</v>
      </c>
      <c r="B23" s="18">
        <v>100</v>
      </c>
      <c r="C23" s="16">
        <v>18.75</v>
      </c>
      <c r="D23" s="16">
        <v>24</v>
      </c>
      <c r="E23" s="16">
        <f t="shared" si="0"/>
        <v>2400</v>
      </c>
      <c r="F23" s="17">
        <f t="shared" si="1"/>
        <v>45000</v>
      </c>
      <c r="G23" s="18">
        <f>[1]EGL!C25</f>
        <v>44</v>
      </c>
      <c r="H23" s="16">
        <f>[1]EGL!B25</f>
        <v>31.25</v>
      </c>
      <c r="I23" s="16">
        <v>24</v>
      </c>
      <c r="J23" s="16">
        <f t="shared" si="4"/>
        <v>1056</v>
      </c>
      <c r="K23" s="17">
        <f t="shared" si="4"/>
        <v>33000</v>
      </c>
      <c r="L23" s="18">
        <v>56</v>
      </c>
      <c r="M23" s="16">
        <v>3.5</v>
      </c>
      <c r="N23" s="16">
        <v>24</v>
      </c>
      <c r="O23" s="16">
        <f t="shared" si="2"/>
        <v>1344</v>
      </c>
      <c r="P23" s="17">
        <f t="shared" si="3"/>
        <v>4704</v>
      </c>
      <c r="Q23" s="18">
        <f t="shared" si="5"/>
        <v>56</v>
      </c>
      <c r="R23" s="20">
        <f t="shared" si="8"/>
        <v>16.61554192229039</v>
      </c>
      <c r="S23" s="16">
        <f t="shared" si="7"/>
        <v>24</v>
      </c>
      <c r="T23" s="16">
        <f t="shared" si="6"/>
        <v>1344</v>
      </c>
      <c r="U23" s="21">
        <f>[1]EOS!AL24</f>
        <v>26508.75</v>
      </c>
    </row>
    <row r="24" spans="1:21" x14ac:dyDescent="0.25">
      <c r="A24" s="10">
        <v>36543</v>
      </c>
      <c r="B24" s="18">
        <v>100</v>
      </c>
      <c r="C24" s="16">
        <v>18.75</v>
      </c>
      <c r="D24" s="16">
        <v>24</v>
      </c>
      <c r="E24" s="16">
        <f t="shared" si="0"/>
        <v>2400</v>
      </c>
      <c r="F24" s="17">
        <f t="shared" si="1"/>
        <v>45000</v>
      </c>
      <c r="G24" s="18">
        <f>[1]EGL!C26</f>
        <v>44</v>
      </c>
      <c r="H24" s="16">
        <f>[1]EGL!B26</f>
        <v>31.25</v>
      </c>
      <c r="I24" s="16">
        <v>24</v>
      </c>
      <c r="J24" s="16">
        <f t="shared" si="4"/>
        <v>1056</v>
      </c>
      <c r="K24" s="17">
        <f t="shared" si="4"/>
        <v>33000</v>
      </c>
      <c r="L24" s="18">
        <v>56</v>
      </c>
      <c r="M24" s="16">
        <v>3.5</v>
      </c>
      <c r="N24" s="16">
        <v>24</v>
      </c>
      <c r="O24" s="16">
        <f t="shared" si="2"/>
        <v>1344</v>
      </c>
      <c r="P24" s="17">
        <f t="shared" si="3"/>
        <v>4704</v>
      </c>
      <c r="Q24" s="18">
        <f t="shared" si="5"/>
        <v>56</v>
      </c>
      <c r="R24" s="20">
        <f t="shared" si="8"/>
        <v>19.723772321428573</v>
      </c>
      <c r="S24" s="16">
        <f t="shared" si="7"/>
        <v>24</v>
      </c>
      <c r="T24" s="16">
        <f t="shared" si="6"/>
        <v>1344</v>
      </c>
      <c r="U24" s="21">
        <f>[1]EOS!AL25</f>
        <v>30228.75</v>
      </c>
    </row>
    <row r="25" spans="1:21" x14ac:dyDescent="0.25">
      <c r="A25" s="10">
        <v>36544</v>
      </c>
      <c r="B25" s="18">
        <v>100</v>
      </c>
      <c r="C25" s="16">
        <v>18.75</v>
      </c>
      <c r="D25" s="16">
        <v>24</v>
      </c>
      <c r="E25" s="16">
        <f t="shared" si="0"/>
        <v>2400</v>
      </c>
      <c r="F25" s="17">
        <f t="shared" si="1"/>
        <v>45000</v>
      </c>
      <c r="G25" s="18">
        <f>[1]EGL!C27</f>
        <v>44</v>
      </c>
      <c r="H25" s="16">
        <f>[1]EGL!B27</f>
        <v>31.25</v>
      </c>
      <c r="I25" s="16">
        <v>24</v>
      </c>
      <c r="J25" s="16">
        <f t="shared" ref="J25:K40" si="9">I25*G25</f>
        <v>1056</v>
      </c>
      <c r="K25" s="17">
        <f t="shared" si="9"/>
        <v>33000</v>
      </c>
      <c r="L25" s="18">
        <v>56</v>
      </c>
      <c r="M25" s="16">
        <v>3.5</v>
      </c>
      <c r="N25" s="16">
        <v>24</v>
      </c>
      <c r="O25" s="16">
        <f t="shared" si="2"/>
        <v>1344</v>
      </c>
      <c r="P25" s="17">
        <f t="shared" si="3"/>
        <v>4704</v>
      </c>
      <c r="Q25" s="18">
        <f t="shared" si="5"/>
        <v>56</v>
      </c>
      <c r="R25" s="20">
        <f t="shared" si="8"/>
        <v>22.491629464285715</v>
      </c>
      <c r="S25" s="16">
        <f t="shared" si="7"/>
        <v>24</v>
      </c>
      <c r="T25" s="16">
        <f t="shared" si="6"/>
        <v>1344</v>
      </c>
      <c r="U25" s="21">
        <f>[1]EOS!AL26</f>
        <v>30228.75</v>
      </c>
    </row>
    <row r="26" spans="1:21" x14ac:dyDescent="0.25">
      <c r="A26" s="10">
        <v>36545</v>
      </c>
      <c r="B26" s="18">
        <v>100</v>
      </c>
      <c r="C26" s="16">
        <v>18.75</v>
      </c>
      <c r="D26" s="16">
        <v>24</v>
      </c>
      <c r="E26" s="16">
        <f t="shared" si="0"/>
        <v>2400</v>
      </c>
      <c r="F26" s="17">
        <f t="shared" si="1"/>
        <v>45000</v>
      </c>
      <c r="G26" s="18">
        <f>[1]EGL!C28</f>
        <v>44</v>
      </c>
      <c r="H26" s="16">
        <f>[1]EGL!B28</f>
        <v>31.25</v>
      </c>
      <c r="I26" s="16">
        <v>24</v>
      </c>
      <c r="J26" s="16">
        <f t="shared" si="9"/>
        <v>1056</v>
      </c>
      <c r="K26" s="17">
        <f t="shared" si="9"/>
        <v>33000</v>
      </c>
      <c r="L26" s="18">
        <v>56</v>
      </c>
      <c r="M26" s="16">
        <v>3.5</v>
      </c>
      <c r="N26" s="16">
        <v>24</v>
      </c>
      <c r="O26" s="16">
        <f t="shared" si="2"/>
        <v>1344</v>
      </c>
      <c r="P26" s="17">
        <f t="shared" si="3"/>
        <v>4704</v>
      </c>
      <c r="Q26" s="18">
        <f t="shared" si="5"/>
        <v>56</v>
      </c>
      <c r="R26" s="20">
        <f t="shared" si="8"/>
        <v>22.491629464285715</v>
      </c>
      <c r="S26" s="16">
        <f t="shared" si="7"/>
        <v>24</v>
      </c>
      <c r="T26" s="16">
        <f t="shared" si="6"/>
        <v>1344</v>
      </c>
      <c r="U26" s="21">
        <f>[1]EOS!AL27</f>
        <v>30228.75</v>
      </c>
    </row>
    <row r="27" spans="1:21" x14ac:dyDescent="0.25">
      <c r="A27" s="10">
        <v>36546</v>
      </c>
      <c r="B27" s="18">
        <v>100</v>
      </c>
      <c r="C27" s="16">
        <v>18.75</v>
      </c>
      <c r="D27" s="16">
        <v>24</v>
      </c>
      <c r="E27" s="16">
        <f t="shared" si="0"/>
        <v>2400</v>
      </c>
      <c r="F27" s="17">
        <f t="shared" si="1"/>
        <v>45000</v>
      </c>
      <c r="G27" s="18">
        <f>[1]EGL!C29</f>
        <v>44</v>
      </c>
      <c r="H27" s="16">
        <f>[1]EGL!B29</f>
        <v>31.25</v>
      </c>
      <c r="I27" s="16">
        <v>24</v>
      </c>
      <c r="J27" s="16">
        <f t="shared" si="9"/>
        <v>1056</v>
      </c>
      <c r="K27" s="17">
        <f t="shared" si="9"/>
        <v>33000</v>
      </c>
      <c r="L27" s="18">
        <v>56</v>
      </c>
      <c r="M27" s="16">
        <v>3.5</v>
      </c>
      <c r="N27" s="16">
        <v>24</v>
      </c>
      <c r="O27" s="16">
        <f t="shared" si="2"/>
        <v>1344</v>
      </c>
      <c r="P27" s="17">
        <f t="shared" si="3"/>
        <v>4704</v>
      </c>
      <c r="Q27" s="18">
        <f t="shared" si="5"/>
        <v>56</v>
      </c>
      <c r="R27" s="20">
        <f t="shared" si="8"/>
        <v>22.491629464285715</v>
      </c>
      <c r="S27" s="16">
        <f t="shared" si="7"/>
        <v>24</v>
      </c>
      <c r="T27" s="16">
        <f t="shared" si="6"/>
        <v>1344</v>
      </c>
      <c r="U27" s="21">
        <f>[1]EOS!AL28</f>
        <v>30228.75</v>
      </c>
    </row>
    <row r="28" spans="1:21" x14ac:dyDescent="0.25">
      <c r="A28" s="10">
        <v>36547</v>
      </c>
      <c r="B28" s="18">
        <v>100</v>
      </c>
      <c r="C28" s="16">
        <v>18.75</v>
      </c>
      <c r="D28" s="16">
        <v>24</v>
      </c>
      <c r="E28" s="16">
        <f t="shared" si="0"/>
        <v>2400</v>
      </c>
      <c r="F28" s="17">
        <f t="shared" si="1"/>
        <v>45000</v>
      </c>
      <c r="G28" s="18">
        <f>[1]EGL!C30</f>
        <v>44</v>
      </c>
      <c r="H28" s="16">
        <f>[1]EGL!B30</f>
        <v>25</v>
      </c>
      <c r="I28" s="16">
        <v>24</v>
      </c>
      <c r="J28" s="16">
        <f t="shared" si="9"/>
        <v>1056</v>
      </c>
      <c r="K28" s="17">
        <f t="shared" si="9"/>
        <v>26400</v>
      </c>
      <c r="L28" s="18">
        <v>56</v>
      </c>
      <c r="M28" s="16">
        <v>3.5</v>
      </c>
      <c r="N28" s="16">
        <v>24</v>
      </c>
      <c r="O28" s="16">
        <f t="shared" si="2"/>
        <v>1344</v>
      </c>
      <c r="P28" s="17">
        <f t="shared" si="3"/>
        <v>4704</v>
      </c>
      <c r="Q28" s="18">
        <f t="shared" si="5"/>
        <v>56</v>
      </c>
      <c r="R28" s="20">
        <f t="shared" si="8"/>
        <v>22.491629464285715</v>
      </c>
      <c r="S28" s="16">
        <f t="shared" si="7"/>
        <v>24</v>
      </c>
      <c r="T28" s="16">
        <f t="shared" si="6"/>
        <v>1344</v>
      </c>
      <c r="U28" s="21">
        <f>[1]EOS!AL29</f>
        <v>23361.963190184051</v>
      </c>
    </row>
    <row r="29" spans="1:21" x14ac:dyDescent="0.25">
      <c r="A29" s="10">
        <v>36548</v>
      </c>
      <c r="B29" s="18">
        <v>100</v>
      </c>
      <c r="C29" s="16">
        <v>18.75</v>
      </c>
      <c r="D29" s="16">
        <v>24</v>
      </c>
      <c r="E29" s="16">
        <f t="shared" si="0"/>
        <v>2400</v>
      </c>
      <c r="F29" s="17">
        <f t="shared" si="1"/>
        <v>45000</v>
      </c>
      <c r="G29" s="18">
        <f>[1]EGL!C31</f>
        <v>44</v>
      </c>
      <c r="H29" s="16">
        <f>[1]EGL!B31</f>
        <v>25</v>
      </c>
      <c r="I29" s="16">
        <v>24</v>
      </c>
      <c r="J29" s="16">
        <f t="shared" si="9"/>
        <v>1056</v>
      </c>
      <c r="K29" s="17">
        <f t="shared" si="9"/>
        <v>26400</v>
      </c>
      <c r="L29" s="18">
        <v>56</v>
      </c>
      <c r="M29" s="16">
        <v>3.5</v>
      </c>
      <c r="N29" s="16">
        <v>24</v>
      </c>
      <c r="O29" s="16">
        <f t="shared" si="2"/>
        <v>1344</v>
      </c>
      <c r="P29" s="17">
        <f t="shared" si="3"/>
        <v>4704</v>
      </c>
      <c r="Q29" s="18">
        <f t="shared" si="5"/>
        <v>56</v>
      </c>
      <c r="R29" s="20">
        <f t="shared" si="8"/>
        <v>17.382413087934562</v>
      </c>
      <c r="S29" s="16">
        <f t="shared" si="7"/>
        <v>24</v>
      </c>
      <c r="T29" s="16">
        <f t="shared" si="6"/>
        <v>1344</v>
      </c>
      <c r="U29" s="21">
        <f>[1]EOS!AL30</f>
        <v>23361.963190184051</v>
      </c>
    </row>
    <row r="30" spans="1:21" x14ac:dyDescent="0.25">
      <c r="A30" s="10">
        <v>36549</v>
      </c>
      <c r="B30" s="18">
        <v>100</v>
      </c>
      <c r="C30" s="16">
        <v>18.75</v>
      </c>
      <c r="D30" s="16">
        <v>24</v>
      </c>
      <c r="E30" s="16">
        <f t="shared" si="0"/>
        <v>2400</v>
      </c>
      <c r="F30" s="17">
        <f t="shared" si="1"/>
        <v>45000</v>
      </c>
      <c r="G30" s="18">
        <f>[1]EGL!C32</f>
        <v>44</v>
      </c>
      <c r="H30" s="16">
        <f>[1]EGL!B32</f>
        <v>31.25</v>
      </c>
      <c r="I30" s="16">
        <v>24</v>
      </c>
      <c r="J30" s="16">
        <f t="shared" si="9"/>
        <v>1056</v>
      </c>
      <c r="K30" s="17">
        <f t="shared" si="9"/>
        <v>33000</v>
      </c>
      <c r="L30" s="18">
        <v>56</v>
      </c>
      <c r="M30" s="16">
        <v>3.5</v>
      </c>
      <c r="N30" s="16">
        <v>24</v>
      </c>
      <c r="O30" s="16">
        <f t="shared" si="2"/>
        <v>1344</v>
      </c>
      <c r="P30" s="17">
        <f t="shared" si="3"/>
        <v>4704</v>
      </c>
      <c r="Q30" s="18">
        <f t="shared" si="5"/>
        <v>56</v>
      </c>
      <c r="R30" s="20">
        <f t="shared" si="8"/>
        <v>17.382413087934562</v>
      </c>
      <c r="S30" s="16">
        <f t="shared" si="7"/>
        <v>24</v>
      </c>
      <c r="T30" s="16">
        <f t="shared" si="6"/>
        <v>1344</v>
      </c>
      <c r="U30" s="21">
        <f>[1]EOS!AL31</f>
        <v>28822.745398773008</v>
      </c>
    </row>
    <row r="31" spans="1:21" x14ac:dyDescent="0.25">
      <c r="A31" s="10">
        <v>36550</v>
      </c>
      <c r="B31" s="18">
        <v>100</v>
      </c>
      <c r="C31" s="16">
        <v>18.75</v>
      </c>
      <c r="D31" s="16">
        <v>24</v>
      </c>
      <c r="E31" s="16">
        <f t="shared" si="0"/>
        <v>2400</v>
      </c>
      <c r="F31" s="17">
        <f t="shared" si="1"/>
        <v>45000</v>
      </c>
      <c r="G31" s="18">
        <f>[1]EGL!C33</f>
        <v>44</v>
      </c>
      <c r="H31" s="16">
        <f>[1]EGL!B33</f>
        <v>31.25</v>
      </c>
      <c r="I31" s="16">
        <v>24</v>
      </c>
      <c r="J31" s="16">
        <f t="shared" si="9"/>
        <v>1056</v>
      </c>
      <c r="K31" s="17">
        <f t="shared" si="9"/>
        <v>33000</v>
      </c>
      <c r="L31" s="18">
        <v>56</v>
      </c>
      <c r="M31" s="16">
        <v>3.5</v>
      </c>
      <c r="N31" s="16">
        <v>24</v>
      </c>
      <c r="O31" s="16">
        <f t="shared" si="2"/>
        <v>1344</v>
      </c>
      <c r="P31" s="17">
        <f t="shared" si="3"/>
        <v>4704</v>
      </c>
      <c r="Q31" s="18">
        <f t="shared" si="5"/>
        <v>56</v>
      </c>
      <c r="R31" s="20">
        <f t="shared" si="8"/>
        <v>21.445495088372773</v>
      </c>
      <c r="S31" s="16">
        <f t="shared" si="7"/>
        <v>24</v>
      </c>
      <c r="T31" s="16">
        <f t="shared" si="6"/>
        <v>1344</v>
      </c>
      <c r="U31" s="21">
        <f>[1]EOS!AL32</f>
        <v>28822.745398773008</v>
      </c>
    </row>
    <row r="32" spans="1:21" x14ac:dyDescent="0.25">
      <c r="A32" s="10">
        <v>36551</v>
      </c>
      <c r="B32" s="18">
        <v>100</v>
      </c>
      <c r="C32" s="16">
        <v>18.75</v>
      </c>
      <c r="D32" s="16">
        <v>24</v>
      </c>
      <c r="E32" s="16">
        <f t="shared" si="0"/>
        <v>2400</v>
      </c>
      <c r="F32" s="17">
        <f t="shared" si="1"/>
        <v>45000</v>
      </c>
      <c r="G32" s="18">
        <f>[1]EGL!C34</f>
        <v>44</v>
      </c>
      <c r="H32" s="16">
        <f>[1]EGL!B34</f>
        <v>34.5</v>
      </c>
      <c r="I32" s="16">
        <v>24</v>
      </c>
      <c r="J32" s="16">
        <f t="shared" si="9"/>
        <v>1056</v>
      </c>
      <c r="K32" s="17">
        <f t="shared" si="9"/>
        <v>36432</v>
      </c>
      <c r="L32" s="18">
        <v>56</v>
      </c>
      <c r="M32" s="16">
        <v>3.5</v>
      </c>
      <c r="N32" s="16">
        <v>24</v>
      </c>
      <c r="O32" s="16">
        <f t="shared" si="2"/>
        <v>1344</v>
      </c>
      <c r="P32" s="17">
        <f t="shared" si="3"/>
        <v>4704</v>
      </c>
      <c r="Q32" s="18">
        <f t="shared" si="5"/>
        <v>56</v>
      </c>
      <c r="R32" s="20">
        <f t="shared" si="8"/>
        <v>21.445495088372773</v>
      </c>
      <c r="S32" s="16">
        <f t="shared" si="7"/>
        <v>24</v>
      </c>
      <c r="T32" s="16">
        <f t="shared" si="6"/>
        <v>1344</v>
      </c>
      <c r="U32" s="21">
        <f>[1]EOS!AL33</f>
        <v>28822.745398773008</v>
      </c>
    </row>
    <row r="33" spans="1:21" x14ac:dyDescent="0.25">
      <c r="A33" s="10">
        <v>36552</v>
      </c>
      <c r="B33" s="18">
        <v>100</v>
      </c>
      <c r="C33" s="16">
        <v>18.75</v>
      </c>
      <c r="D33" s="16">
        <v>24</v>
      </c>
      <c r="E33" s="16">
        <f t="shared" si="0"/>
        <v>2400</v>
      </c>
      <c r="F33" s="17">
        <f t="shared" si="1"/>
        <v>45000</v>
      </c>
      <c r="G33" s="18">
        <f>[1]EGL!C35</f>
        <v>44</v>
      </c>
      <c r="H33" s="16">
        <f>[1]EGL!B35</f>
        <v>34.5</v>
      </c>
      <c r="I33" s="16">
        <v>24</v>
      </c>
      <c r="J33" s="16">
        <f t="shared" si="9"/>
        <v>1056</v>
      </c>
      <c r="K33" s="17">
        <f t="shared" si="9"/>
        <v>36432</v>
      </c>
      <c r="L33" s="18">
        <v>56</v>
      </c>
      <c r="M33" s="16">
        <v>3.5</v>
      </c>
      <c r="N33" s="16">
        <v>24</v>
      </c>
      <c r="O33" s="16">
        <f t="shared" si="2"/>
        <v>1344</v>
      </c>
      <c r="P33" s="17">
        <f t="shared" si="3"/>
        <v>4704</v>
      </c>
      <c r="Q33" s="18">
        <f t="shared" si="5"/>
        <v>56</v>
      </c>
      <c r="R33" s="20">
        <f t="shared" si="8"/>
        <v>21.445495088372773</v>
      </c>
      <c r="S33" s="16">
        <f t="shared" si="7"/>
        <v>24</v>
      </c>
      <c r="T33" s="16">
        <f t="shared" si="6"/>
        <v>1344</v>
      </c>
      <c r="U33" s="21">
        <f>[1]EOS!AL34</f>
        <v>28822.745398773008</v>
      </c>
    </row>
    <row r="34" spans="1:21" x14ac:dyDescent="0.25">
      <c r="A34" s="10">
        <v>36553</v>
      </c>
      <c r="B34" s="18">
        <v>100</v>
      </c>
      <c r="C34" s="16">
        <v>18.75</v>
      </c>
      <c r="D34" s="16">
        <v>24</v>
      </c>
      <c r="E34" s="16">
        <f t="shared" si="0"/>
        <v>2400</v>
      </c>
      <c r="F34" s="17">
        <f t="shared" si="1"/>
        <v>45000</v>
      </c>
      <c r="G34" s="18">
        <f>[1]EGL!C36</f>
        <v>44</v>
      </c>
      <c r="H34" s="16">
        <f>[1]EGL!B36</f>
        <v>34.5</v>
      </c>
      <c r="I34" s="16">
        <v>24</v>
      </c>
      <c r="J34" s="16">
        <f t="shared" si="9"/>
        <v>1056</v>
      </c>
      <c r="K34" s="17">
        <f t="shared" si="9"/>
        <v>36432</v>
      </c>
      <c r="L34" s="18">
        <v>56</v>
      </c>
      <c r="M34" s="16">
        <v>3.5</v>
      </c>
      <c r="N34" s="16">
        <v>24</v>
      </c>
      <c r="O34" s="16">
        <f t="shared" si="2"/>
        <v>1344</v>
      </c>
      <c r="P34" s="17">
        <f t="shared" si="3"/>
        <v>4704</v>
      </c>
      <c r="Q34" s="18">
        <f t="shared" si="5"/>
        <v>56</v>
      </c>
      <c r="R34" s="20">
        <f t="shared" si="8"/>
        <v>21.445495088372773</v>
      </c>
      <c r="S34" s="16">
        <f t="shared" si="7"/>
        <v>24</v>
      </c>
      <c r="T34" s="16">
        <f t="shared" si="6"/>
        <v>1344</v>
      </c>
      <c r="U34" s="21">
        <f>[1]EOS!AL35</f>
        <v>28822.745398773008</v>
      </c>
    </row>
    <row r="35" spans="1:21" x14ac:dyDescent="0.25">
      <c r="A35" s="10">
        <v>36554</v>
      </c>
      <c r="B35" s="18">
        <v>100</v>
      </c>
      <c r="C35" s="16">
        <v>18.75</v>
      </c>
      <c r="D35" s="16">
        <v>24</v>
      </c>
      <c r="E35" s="16">
        <f t="shared" si="0"/>
        <v>2400</v>
      </c>
      <c r="F35" s="17">
        <f t="shared" si="1"/>
        <v>45000</v>
      </c>
      <c r="G35" s="18">
        <f>[1]EGL!C37</f>
        <v>44</v>
      </c>
      <c r="H35" s="16">
        <f>[1]EGL!B37</f>
        <v>34.5</v>
      </c>
      <c r="I35" s="16">
        <v>24</v>
      </c>
      <c r="J35" s="16">
        <f t="shared" si="9"/>
        <v>1056</v>
      </c>
      <c r="K35" s="17">
        <f t="shared" si="9"/>
        <v>36432</v>
      </c>
      <c r="L35" s="18">
        <v>56</v>
      </c>
      <c r="M35" s="16">
        <v>3.5</v>
      </c>
      <c r="N35" s="16">
        <v>24</v>
      </c>
      <c r="O35" s="16">
        <f t="shared" si="2"/>
        <v>1344</v>
      </c>
      <c r="P35" s="17">
        <f t="shared" si="3"/>
        <v>4704</v>
      </c>
      <c r="Q35" s="18">
        <f t="shared" si="5"/>
        <v>56</v>
      </c>
      <c r="R35" s="20">
        <f t="shared" si="8"/>
        <v>21.445495088372773</v>
      </c>
      <c r="S35" s="16">
        <f t="shared" si="7"/>
        <v>24</v>
      </c>
      <c r="T35" s="16">
        <f t="shared" si="6"/>
        <v>1344</v>
      </c>
      <c r="U35" s="21">
        <f>[1]EOS!AL36</f>
        <v>28710.245398773008</v>
      </c>
    </row>
    <row r="36" spans="1:21" x14ac:dyDescent="0.25">
      <c r="A36" s="10">
        <v>36555</v>
      </c>
      <c r="B36" s="18">
        <v>100</v>
      </c>
      <c r="C36" s="16">
        <v>18.75</v>
      </c>
      <c r="D36" s="16">
        <v>24</v>
      </c>
      <c r="E36" s="16">
        <f t="shared" si="0"/>
        <v>2400</v>
      </c>
      <c r="F36" s="17">
        <f t="shared" si="1"/>
        <v>45000</v>
      </c>
      <c r="G36" s="18">
        <f>[1]EGL!C38</f>
        <v>44</v>
      </c>
      <c r="H36" s="16">
        <f>[1]EGL!B38</f>
        <v>34.5</v>
      </c>
      <c r="I36" s="16">
        <v>24</v>
      </c>
      <c r="J36" s="16">
        <f t="shared" si="9"/>
        <v>1056</v>
      </c>
      <c r="K36" s="17">
        <f t="shared" si="9"/>
        <v>36432</v>
      </c>
      <c r="L36" s="18">
        <v>56</v>
      </c>
      <c r="M36" s="16">
        <v>3.5</v>
      </c>
      <c r="N36" s="16">
        <v>24</v>
      </c>
      <c r="O36" s="16">
        <f t="shared" si="2"/>
        <v>1344</v>
      </c>
      <c r="P36" s="17">
        <f t="shared" si="3"/>
        <v>4704</v>
      </c>
      <c r="Q36" s="18">
        <f t="shared" si="5"/>
        <v>56</v>
      </c>
      <c r="R36" s="20">
        <f t="shared" si="8"/>
        <v>21.361789731229916</v>
      </c>
      <c r="S36" s="16">
        <f t="shared" si="7"/>
        <v>24</v>
      </c>
      <c r="T36" s="16">
        <f t="shared" si="6"/>
        <v>1344</v>
      </c>
      <c r="U36" s="21">
        <f>[1]EOS!AL37</f>
        <v>28710.245398773008</v>
      </c>
    </row>
    <row r="37" spans="1:21" x14ac:dyDescent="0.25">
      <c r="A37" s="10">
        <v>36556</v>
      </c>
      <c r="B37" s="18">
        <v>100</v>
      </c>
      <c r="C37" s="16">
        <v>18.75</v>
      </c>
      <c r="D37" s="16">
        <v>24</v>
      </c>
      <c r="E37" s="16">
        <f t="shared" si="0"/>
        <v>2400</v>
      </c>
      <c r="F37" s="17">
        <f t="shared" si="1"/>
        <v>45000</v>
      </c>
      <c r="G37" s="18">
        <f>[1]EGL!C39</f>
        <v>44</v>
      </c>
      <c r="H37" s="16">
        <f>[1]EGL!B39</f>
        <v>34.5</v>
      </c>
      <c r="I37" s="16">
        <v>24</v>
      </c>
      <c r="J37" s="16">
        <f t="shared" si="9"/>
        <v>1056</v>
      </c>
      <c r="K37" s="17">
        <f t="shared" si="9"/>
        <v>36432</v>
      </c>
      <c r="L37" s="18">
        <v>56</v>
      </c>
      <c r="M37" s="16">
        <v>3.5</v>
      </c>
      <c r="N37" s="16">
        <v>24</v>
      </c>
      <c r="O37" s="16">
        <f t="shared" si="2"/>
        <v>1344</v>
      </c>
      <c r="P37" s="17">
        <f t="shared" si="3"/>
        <v>4704</v>
      </c>
      <c r="Q37" s="18">
        <f t="shared" si="5"/>
        <v>56</v>
      </c>
      <c r="R37" s="20">
        <f t="shared" si="8"/>
        <v>21.361789731229916</v>
      </c>
      <c r="S37" s="16">
        <f t="shared" si="7"/>
        <v>24</v>
      </c>
      <c r="T37" s="16">
        <f t="shared" si="6"/>
        <v>1344</v>
      </c>
      <c r="U37" s="21">
        <f>[1]EOS!AL38</f>
        <v>27915</v>
      </c>
    </row>
    <row r="38" spans="1:21" x14ac:dyDescent="0.25">
      <c r="A38" s="10">
        <v>36557</v>
      </c>
      <c r="B38" s="18">
        <v>100</v>
      </c>
      <c r="C38" s="16">
        <v>18.75</v>
      </c>
      <c r="D38" s="16">
        <v>24</v>
      </c>
      <c r="E38" s="16">
        <f t="shared" si="0"/>
        <v>2400</v>
      </c>
      <c r="F38" s="17">
        <f t="shared" si="1"/>
        <v>45000</v>
      </c>
      <c r="G38" s="18">
        <v>94</v>
      </c>
      <c r="H38" s="16">
        <f>[1]EGL!B40</f>
        <v>34.5</v>
      </c>
      <c r="I38" s="16">
        <v>24</v>
      </c>
      <c r="J38" s="16">
        <f t="shared" si="9"/>
        <v>2256</v>
      </c>
      <c r="K38" s="17">
        <f t="shared" si="9"/>
        <v>77832</v>
      </c>
      <c r="L38" s="18">
        <v>6</v>
      </c>
      <c r="M38" s="16">
        <v>3.5</v>
      </c>
      <c r="N38" s="16">
        <v>24</v>
      </c>
      <c r="O38" s="16">
        <f t="shared" si="2"/>
        <v>144</v>
      </c>
      <c r="P38" s="17">
        <f t="shared" si="3"/>
        <v>504</v>
      </c>
      <c r="Q38" s="18">
        <f t="shared" si="5"/>
        <v>6</v>
      </c>
      <c r="R38" s="20">
        <f>U38/T38</f>
        <v>21.25</v>
      </c>
      <c r="S38" s="16">
        <f t="shared" si="7"/>
        <v>24</v>
      </c>
      <c r="T38" s="16">
        <f t="shared" si="6"/>
        <v>144</v>
      </c>
      <c r="U38" s="21">
        <f>[1]EOS!AL40</f>
        <v>3060</v>
      </c>
    </row>
    <row r="39" spans="1:21" x14ac:dyDescent="0.25">
      <c r="A39" s="10">
        <v>36558</v>
      </c>
      <c r="B39" s="18">
        <v>100</v>
      </c>
      <c r="C39" s="16">
        <v>18.75</v>
      </c>
      <c r="D39" s="16">
        <v>24</v>
      </c>
      <c r="E39" s="16">
        <f t="shared" si="0"/>
        <v>2400</v>
      </c>
      <c r="F39" s="17">
        <f t="shared" si="1"/>
        <v>45000</v>
      </c>
      <c r="G39" s="18">
        <f>[1]EGL!C42</f>
        <v>44</v>
      </c>
      <c r="H39" s="16">
        <f>[1]EGL!B42</f>
        <v>37.299999999999997</v>
      </c>
      <c r="I39" s="16">
        <v>24</v>
      </c>
      <c r="J39" s="16">
        <f t="shared" si="9"/>
        <v>1056</v>
      </c>
      <c r="K39" s="17">
        <f t="shared" si="9"/>
        <v>39388.799999999996</v>
      </c>
      <c r="L39" s="18">
        <v>56</v>
      </c>
      <c r="M39" s="16">
        <v>3.5</v>
      </c>
      <c r="N39" s="16">
        <v>24</v>
      </c>
      <c r="O39" s="16">
        <f t="shared" si="2"/>
        <v>1344</v>
      </c>
      <c r="P39" s="17">
        <f t="shared" si="3"/>
        <v>4704</v>
      </c>
      <c r="Q39" s="18">
        <f t="shared" si="5"/>
        <v>56</v>
      </c>
      <c r="R39" s="20">
        <f>U39/T39</f>
        <v>22.692522321428573</v>
      </c>
      <c r="S39" s="16">
        <f t="shared" si="7"/>
        <v>24</v>
      </c>
      <c r="T39" s="16">
        <f t="shared" si="6"/>
        <v>1344</v>
      </c>
      <c r="U39" s="21">
        <f>[1]EOS!AM41</f>
        <v>30498.75</v>
      </c>
    </row>
    <row r="40" spans="1:21" x14ac:dyDescent="0.25">
      <c r="A40" s="10">
        <v>36559</v>
      </c>
      <c r="B40" s="18">
        <v>100</v>
      </c>
      <c r="C40" s="16">
        <v>18.75</v>
      </c>
      <c r="D40" s="16">
        <v>24</v>
      </c>
      <c r="E40" s="16">
        <f t="shared" si="0"/>
        <v>2400</v>
      </c>
      <c r="F40" s="17">
        <f t="shared" si="1"/>
        <v>45000</v>
      </c>
      <c r="G40" s="18">
        <f>[1]EGL!C43</f>
        <v>44</v>
      </c>
      <c r="H40" s="16">
        <f>[1]EGL!B43</f>
        <v>37.299999999999997</v>
      </c>
      <c r="I40" s="16">
        <v>24</v>
      </c>
      <c r="J40" s="16">
        <f t="shared" si="9"/>
        <v>1056</v>
      </c>
      <c r="K40" s="17">
        <f t="shared" si="9"/>
        <v>39388.799999999996</v>
      </c>
      <c r="L40" s="18">
        <v>56</v>
      </c>
      <c r="M40" s="16">
        <v>3.5</v>
      </c>
      <c r="N40" s="16">
        <v>24</v>
      </c>
      <c r="O40" s="16">
        <f t="shared" si="2"/>
        <v>1344</v>
      </c>
      <c r="P40" s="17">
        <f t="shared" si="3"/>
        <v>4704</v>
      </c>
      <c r="Q40" s="18">
        <f t="shared" si="5"/>
        <v>56</v>
      </c>
      <c r="R40" s="20">
        <f>U40/T40</f>
        <v>22.692522321428573</v>
      </c>
      <c r="S40" s="16">
        <f t="shared" si="7"/>
        <v>24</v>
      </c>
      <c r="T40" s="16">
        <f t="shared" si="6"/>
        <v>1344</v>
      </c>
      <c r="U40" s="21">
        <f>[1]EOS!AM42</f>
        <v>30498.75</v>
      </c>
    </row>
    <row r="41" spans="1:21" ht="13.8" thickBot="1" x14ac:dyDescent="0.3">
      <c r="A41" s="10">
        <v>36560</v>
      </c>
      <c r="B41" s="23">
        <v>100</v>
      </c>
      <c r="C41" s="24">
        <v>18.75</v>
      </c>
      <c r="D41" s="24">
        <v>24</v>
      </c>
      <c r="E41" s="24">
        <f t="shared" si="0"/>
        <v>2400</v>
      </c>
      <c r="F41" s="25">
        <f t="shared" si="1"/>
        <v>45000</v>
      </c>
      <c r="G41" s="23">
        <f>[1]EGL!C44</f>
        <v>44</v>
      </c>
      <c r="H41" s="24">
        <f>[1]EGL!B44</f>
        <v>37.299999999999997</v>
      </c>
      <c r="I41" s="24">
        <v>24</v>
      </c>
      <c r="J41" s="24">
        <f>I41*G41</f>
        <v>1056</v>
      </c>
      <c r="K41" s="25">
        <f>J41*H41</f>
        <v>39388.799999999996</v>
      </c>
      <c r="L41" s="23">
        <v>56</v>
      </c>
      <c r="M41" s="24">
        <v>3.5</v>
      </c>
      <c r="N41" s="24">
        <v>24</v>
      </c>
      <c r="O41" s="24">
        <f t="shared" si="2"/>
        <v>1344</v>
      </c>
      <c r="P41" s="25">
        <f t="shared" si="3"/>
        <v>4704</v>
      </c>
      <c r="Q41" s="23">
        <f t="shared" si="5"/>
        <v>56</v>
      </c>
      <c r="R41" s="26">
        <f>U39/T41</f>
        <v>22.692522321428573</v>
      </c>
      <c r="S41" s="24">
        <f t="shared" si="7"/>
        <v>24</v>
      </c>
      <c r="T41" s="24">
        <f t="shared" si="6"/>
        <v>1344</v>
      </c>
      <c r="U41" s="27">
        <f>[1]EOS!AM43</f>
        <v>30498.75</v>
      </c>
    </row>
  </sheetData>
  <mergeCells count="4">
    <mergeCell ref="B4:F4"/>
    <mergeCell ref="G4:K4"/>
    <mergeCell ref="L4:P4"/>
    <mergeCell ref="Q4:U4"/>
  </mergeCells>
  <pageMargins left="0.24" right="0.31" top="1" bottom="1" header="0.5" footer="0.5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rbrun</dc:creator>
  <cp:lastModifiedBy>Havlíček Jan</cp:lastModifiedBy>
  <cp:lastPrinted>2000-02-17T18:37:01Z</cp:lastPrinted>
  <dcterms:created xsi:type="dcterms:W3CDTF">2000-02-15T19:02:10Z</dcterms:created>
  <dcterms:modified xsi:type="dcterms:W3CDTF">2023-09-13T22:47:43Z</dcterms:modified>
</cp:coreProperties>
</file>