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<sst xmlns="http://schemas.openxmlformats.org/spreadsheetml/2006/main" count="914" uniqueCount="171">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</sst>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37211</v>
      </c>
      <c r="F3" s="12">
        <v>37210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f>2306800-560</f>
        <v>2306240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2306240</v>
      </c>
      <c r="K5" s="7">
        <f>J5</f>
        <v>2306240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98.16</v>
      </c>
      <c r="F8" s="1">
        <v>99</v>
      </c>
      <c r="G8" s="7">
        <f>C8*(E8-F8)</f>
        <v>8400.0000000000346</v>
      </c>
      <c r="H8" s="7">
        <f>C8*(E8-F8)</f>
        <v>8400.0000000000346</v>
      </c>
      <c r="J8" s="7">
        <f>G8</f>
        <v>8400.0000000000346</v>
      </c>
      <c r="K8" s="7">
        <f t="shared" ref="K8:K14" si="0">J8</f>
        <v>8400.0000000000346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113.56</v>
      </c>
      <c r="F9" s="1">
        <v>114.87</v>
      </c>
      <c r="G9" s="7">
        <f>C9*(E9-F9)</f>
        <v>26200.000000000044</v>
      </c>
      <c r="H9" s="7">
        <f>C9*(E9-F9)</f>
        <v>26200.000000000044</v>
      </c>
      <c r="J9" s="7">
        <f>G9</f>
        <v>26200.000000000044</v>
      </c>
      <c r="K9" s="7">
        <f t="shared" si="0"/>
        <v>26200.000000000044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38.96</v>
      </c>
      <c r="F10" s="1">
        <v>39.5</v>
      </c>
      <c r="G10" s="7">
        <f>C10*(E10-F10)</f>
        <v>5399.9999999999918</v>
      </c>
      <c r="H10" s="7">
        <f>C10*(E10-F10)</f>
        <v>5399.9999999999918</v>
      </c>
      <c r="J10" s="7">
        <f>G10</f>
        <v>5399.9999999999918</v>
      </c>
      <c r="K10" s="7">
        <f t="shared" si="0"/>
        <v>5399.9999999999918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42.16</v>
      </c>
      <c r="F11" s="1">
        <v>44</v>
      </c>
      <c r="G11" s="7">
        <f>C11*(E11-F11)</f>
        <v>9200.0000000000164</v>
      </c>
      <c r="H11" s="7">
        <f>C11*(E11-F11)</f>
        <v>9200.0000000000164</v>
      </c>
      <c r="J11" s="7">
        <f>G11</f>
        <v>9200.0000000000164</v>
      </c>
      <c r="K11" s="7">
        <f t="shared" si="0"/>
        <v>9200.0000000000164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2355440</v>
      </c>
      <c r="N16" s="80">
        <v>2322140</v>
      </c>
      <c r="O16" s="67">
        <f>M16-N16</f>
        <v>33300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14.5</v>
      </c>
      <c r="F22" s="1">
        <v>14.79</v>
      </c>
      <c r="G22" s="7">
        <f t="shared" ref="G22:G27" si="1">C22*(E22-F22)</f>
        <v>-260.9999999999992</v>
      </c>
      <c r="H22" s="7">
        <f t="shared" ref="H22:H27" si="2">C22*(E22-F22)</f>
        <v>-260.9999999999992</v>
      </c>
      <c r="I22" s="1"/>
      <c r="J22" s="7">
        <f t="shared" ref="J22:J27" si="3">C22*E22</f>
        <v>13050</v>
      </c>
      <c r="K22" s="7">
        <f t="shared" ref="K22:K33" si="4">J22</f>
        <v>13050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17.170000000000002</v>
      </c>
      <c r="F23" s="1">
        <v>17</v>
      </c>
      <c r="G23" s="7">
        <f t="shared" si="1"/>
        <v>17.000000000000171</v>
      </c>
      <c r="H23" s="7">
        <f t="shared" si="2"/>
        <v>17.000000000000171</v>
      </c>
      <c r="I23" s="1"/>
      <c r="J23" s="7">
        <f t="shared" si="3"/>
        <v>1717.0000000000002</v>
      </c>
      <c r="K23" s="7">
        <f t="shared" si="4"/>
        <v>1717.0000000000002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41.7</v>
      </c>
      <c r="F24" s="1">
        <v>42.05</v>
      </c>
      <c r="G24" s="7">
        <f t="shared" si="1"/>
        <v>-29.049999999999528</v>
      </c>
      <c r="H24" s="7">
        <f t="shared" si="2"/>
        <v>-29.049999999999528</v>
      </c>
      <c r="I24" s="1"/>
      <c r="J24" s="7">
        <f t="shared" si="3"/>
        <v>3461.1000000000004</v>
      </c>
      <c r="K24" s="7">
        <f t="shared" si="4"/>
        <v>3461.1000000000004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</v>
      </c>
      <c r="F25" s="1">
        <v>11.5</v>
      </c>
      <c r="G25" s="7">
        <f t="shared" si="1"/>
        <v>84.5</v>
      </c>
      <c r="H25" s="7">
        <f t="shared" si="2"/>
        <v>84.5</v>
      </c>
      <c r="I25" s="1"/>
      <c r="J25" s="7">
        <f t="shared" si="3"/>
        <v>2028</v>
      </c>
      <c r="K25" s="7">
        <f t="shared" si="4"/>
        <v>2028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267.94459999999998</v>
      </c>
      <c r="D30" s="13">
        <f>C30*1</f>
        <v>267.94459999999998</v>
      </c>
      <c r="E30" s="16">
        <v>8.98</v>
      </c>
      <c r="F30" s="16">
        <v>9.48</v>
      </c>
      <c r="G30" s="7">
        <f>C30*(E30-F30)</f>
        <v>-133.97229999999999</v>
      </c>
      <c r="H30" s="7">
        <f>C30*(E30-F30)</f>
        <v>-133.97229999999999</v>
      </c>
      <c r="I30" s="3"/>
      <c r="J30" s="7">
        <f>C30*E30</f>
        <v>2406.1425079999999</v>
      </c>
      <c r="K30" s="7">
        <f t="shared" si="4"/>
        <v>2406.1425079999999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8.98</v>
      </c>
      <c r="F36" s="1">
        <f>F$30</f>
        <v>9.48</v>
      </c>
      <c r="G36" s="7">
        <f>C36*(E36-F36)</f>
        <v>-48.396500000000003</v>
      </c>
      <c r="H36" s="7">
        <f>C36*(E36-F36)</f>
        <v>-48.396500000000003</v>
      </c>
      <c r="I36" s="1"/>
      <c r="J36" s="7">
        <f>C36*E36</f>
        <v>869.20114000000012</v>
      </c>
      <c r="K36" s="7">
        <f>J36</f>
        <v>869.20114000000012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8.98</v>
      </c>
      <c r="F39" s="1">
        <f>F$30</f>
        <v>9.48</v>
      </c>
      <c r="G39" s="99">
        <f>C39*(E39-F39)</f>
        <v>-4133.5</v>
      </c>
      <c r="H39" s="99">
        <f>C39*(E39-F39)*0.5895</f>
        <v>-2436.6982499999999</v>
      </c>
      <c r="I39" s="100" t="s">
        <v>52</v>
      </c>
      <c r="J39" s="99">
        <f>C39*E39*0.9</f>
        <v>66813.894</v>
      </c>
      <c r="K39" s="99">
        <f>J39*0.614</f>
        <v>41023.730916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8.98</v>
      </c>
      <c r="F42" s="1">
        <f t="shared" si="5"/>
        <v>9.48</v>
      </c>
      <c r="G42" s="7">
        <f>C42*(E42-F42)</f>
        <v>-653.79309999999998</v>
      </c>
      <c r="H42" s="7">
        <f>C42*(E42-F42)</f>
        <v>-653.79309999999998</v>
      </c>
      <c r="I42" s="1"/>
      <c r="J42" s="7">
        <f>C42*E42</f>
        <v>11742.124076</v>
      </c>
      <c r="K42" s="7">
        <f>J42</f>
        <v>11742.124076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8.98</v>
      </c>
      <c r="F43" s="1">
        <f t="shared" si="5"/>
        <v>9.48</v>
      </c>
      <c r="G43" s="7">
        <f>C43*(E43-F43)</f>
        <v>-89.0167</v>
      </c>
      <c r="H43" s="7">
        <f>C43*(E43-F43)</f>
        <v>-89.0167</v>
      </c>
      <c r="I43" s="1"/>
      <c r="J43" s="7">
        <f>C43*E43</f>
        <v>1598.7399320000002</v>
      </c>
      <c r="K43" s="7">
        <f>J43</f>
        <v>1598.7399320000002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8.98</v>
      </c>
      <c r="F44" s="1">
        <f t="shared" si="5"/>
        <v>9.48</v>
      </c>
      <c r="G44" s="7">
        <f>C44*(E44-F44)</f>
        <v>-201.42705000000001</v>
      </c>
      <c r="H44" s="7">
        <f>C44*(E44-F44)</f>
        <v>-201.42705000000001</v>
      </c>
      <c r="I44" s="1"/>
      <c r="J44" s="7">
        <f>C44*E44</f>
        <v>3617.6298180000003</v>
      </c>
      <c r="K44" s="7">
        <f>J44</f>
        <v>3617.6298180000003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8.98</v>
      </c>
      <c r="F47" s="1">
        <f t="shared" si="6"/>
        <v>9.48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8.98</v>
      </c>
      <c r="F48" s="1">
        <f t="shared" si="6"/>
        <v>9.48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8.98</v>
      </c>
      <c r="F49" s="1">
        <f t="shared" si="6"/>
        <v>9.48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8.98</v>
      </c>
      <c r="F50" s="1">
        <f t="shared" si="6"/>
        <v>9.48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8.98</v>
      </c>
      <c r="F51" s="1">
        <f t="shared" si="6"/>
        <v>9.48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8.98</v>
      </c>
      <c r="F52" s="1">
        <f t="shared" si="6"/>
        <v>9.48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8.98</v>
      </c>
      <c r="F53" s="1">
        <f t="shared" si="6"/>
        <v>9.48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8.98</v>
      </c>
      <c r="F56" s="1">
        <f>F$30</f>
        <v>9.48</v>
      </c>
      <c r="G56" s="7">
        <f>C56*(E56-F56)</f>
        <v>-1158.5</v>
      </c>
      <c r="H56" s="7">
        <f>C56*(E56-F56)*0.5895</f>
        <v>-682.93574999999998</v>
      </c>
      <c r="I56" s="1"/>
      <c r="J56" s="7">
        <f>C56*E56</f>
        <v>20806.66</v>
      </c>
      <c r="K56" s="7">
        <f>J56*0.614</f>
        <v>12775.28924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8.98</v>
      </c>
      <c r="F59" s="1">
        <f>F$30</f>
        <v>9.48</v>
      </c>
      <c r="G59" s="7">
        <f>C59*(E59-F59)</f>
        <v>-962</v>
      </c>
      <c r="H59" s="7">
        <f>C59*(E59-F59)*0.5895</f>
        <v>-567.09900000000005</v>
      </c>
      <c r="I59" s="1"/>
      <c r="J59" s="7">
        <f>C59*E59</f>
        <v>17277.52</v>
      </c>
      <c r="K59" s="7">
        <f>J59*0.614</f>
        <v>10608.397279999999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2979792.78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2979792.78</v>
      </c>
      <c r="K63" s="7">
        <f t="shared" si="12"/>
        <v>2979792.78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0.05</v>
      </c>
      <c r="F64" s="1">
        <v>0.05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250</v>
      </c>
    </row>
    <row r="65" spans="1:16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0.1</v>
      </c>
      <c r="F67" s="1">
        <v>0.1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500</v>
      </c>
    </row>
    <row r="68" spans="1:16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0.05</v>
      </c>
      <c r="F69" s="1">
        <v>0.05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125</v>
      </c>
    </row>
    <row r="70" spans="1:16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</v>
      </c>
      <c r="F71" s="1">
        <v>0.2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3000</v>
      </c>
      <c r="O71" s="5" t="s">
        <v>52</v>
      </c>
    </row>
    <row r="72" spans="1:16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0.05</v>
      </c>
      <c r="F73" s="1">
        <v>0.05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500</v>
      </c>
      <c r="O73" s="7" t="s">
        <v>52</v>
      </c>
    </row>
    <row r="74" spans="1:16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0.15</v>
      </c>
      <c r="F74" s="1">
        <v>0.15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1500</v>
      </c>
      <c r="O74" s="7" t="s">
        <v>52</v>
      </c>
    </row>
    <row r="75" spans="1:16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0.15</v>
      </c>
      <c r="F75" s="1">
        <v>0.15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1500</v>
      </c>
      <c r="O75" s="7" t="s">
        <v>52</v>
      </c>
    </row>
    <row r="76" spans="1:16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0.15</v>
      </c>
      <c r="F76" s="1">
        <v>0.15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1500</v>
      </c>
      <c r="O76" s="80" t="s">
        <v>52</v>
      </c>
    </row>
    <row r="77" spans="1:16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15250</v>
      </c>
      <c r="N78" s="80">
        <v>1000</v>
      </c>
      <c r="O78" s="80">
        <v>2979792.78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2979792.78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40.5</v>
      </c>
      <c r="F80" s="16">
        <v>41.55</v>
      </c>
      <c r="G80" s="7">
        <f>C80*(E80-F80)</f>
        <v>-406.34999999999889</v>
      </c>
      <c r="H80" s="7">
        <f>C80*(E80-F80)</f>
        <v>-406.34999999999889</v>
      </c>
      <c r="I80" s="1"/>
      <c r="J80" s="7">
        <f>C80*E80</f>
        <v>15673.5</v>
      </c>
      <c r="K80" s="7">
        <f>J80</f>
        <v>15673.5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49.93</v>
      </c>
      <c r="F84" s="1">
        <v>49.93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11739.641460000001</v>
      </c>
      <c r="K84" s="7">
        <f>J84</f>
        <v>11739.641460000001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9.27</v>
      </c>
      <c r="F85" s="1">
        <v>9.27</v>
      </c>
      <c r="G85" s="7">
        <f t="shared" si="16"/>
        <v>0</v>
      </c>
      <c r="H85" s="7">
        <f t="shared" si="17"/>
        <v>0</v>
      </c>
      <c r="I85" s="1"/>
      <c r="J85" s="7">
        <f t="shared" si="18"/>
        <v>6972.2265600000001</v>
      </c>
      <c r="K85" s="7">
        <f t="shared" ref="K85:K101" si="19">J85</f>
        <v>6972.2265600000001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20.329999999999998</v>
      </c>
      <c r="F86" s="1">
        <v>20.329999999999998</v>
      </c>
      <c r="G86" s="7">
        <f t="shared" si="16"/>
        <v>0</v>
      </c>
      <c r="H86" s="7">
        <f t="shared" si="17"/>
        <v>0</v>
      </c>
      <c r="I86" s="1"/>
      <c r="J86" s="7">
        <f t="shared" si="18"/>
        <v>54378.602679999989</v>
      </c>
      <c r="K86" s="7">
        <f t="shared" si="19"/>
        <v>54378.602679999989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7.85</v>
      </c>
      <c r="F87" s="1">
        <v>7.85</v>
      </c>
      <c r="G87" s="7">
        <f t="shared" si="16"/>
        <v>0</v>
      </c>
      <c r="H87" s="7">
        <f t="shared" si="17"/>
        <v>0</v>
      </c>
      <c r="I87" s="1"/>
      <c r="J87" s="7">
        <f t="shared" si="18"/>
        <v>9736.4020999999993</v>
      </c>
      <c r="K87" s="7">
        <f t="shared" si="19"/>
        <v>9736.4020999999993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37.15</v>
      </c>
      <c r="F88" s="1">
        <v>37.15</v>
      </c>
      <c r="G88" s="7">
        <f t="shared" si="16"/>
        <v>0</v>
      </c>
      <c r="H88" s="7">
        <f t="shared" si="17"/>
        <v>0</v>
      </c>
      <c r="I88" s="1"/>
      <c r="J88" s="7">
        <f t="shared" si="18"/>
        <v>9697.784599999999</v>
      </c>
      <c r="K88" s="7">
        <f t="shared" si="19"/>
        <v>9697.784599999999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27.09</v>
      </c>
      <c r="F89" s="1">
        <v>27.09</v>
      </c>
      <c r="G89" s="7">
        <f t="shared" si="16"/>
        <v>0</v>
      </c>
      <c r="H89" s="7">
        <f t="shared" si="17"/>
        <v>0</v>
      </c>
      <c r="I89" s="1"/>
      <c r="J89" s="7">
        <f t="shared" si="18"/>
        <v>10254.269340000001</v>
      </c>
      <c r="K89" s="7">
        <f t="shared" si="19"/>
        <v>10254.269340000001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11</v>
      </c>
      <c r="F90" s="1">
        <v>11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15854.541999999999</v>
      </c>
      <c r="K90" s="7">
        <f t="shared" si="19"/>
        <v>15854.541999999999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-3853200</v>
      </c>
      <c r="N98" s="26">
        <f>M98/M105</f>
        <v>-0.66773642019125068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227114.65407672201</v>
      </c>
      <c r="N99" s="26">
        <f>M99/M105</f>
        <v>3.9357605648854092E-2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6028425.7620000001</v>
      </c>
      <c r="N101" s="26">
        <f>M101/M105</f>
        <v>1.0446899817571349</v>
      </c>
    </row>
    <row r="102" spans="1:15" x14ac:dyDescent="0.25">
      <c r="A102" s="8"/>
      <c r="E102" s="1"/>
      <c r="F102" s="1"/>
      <c r="I102" s="1"/>
      <c r="M102" s="80" t="s">
        <v>159</v>
      </c>
      <c r="N102" s="26"/>
    </row>
    <row r="103" spans="1:15" x14ac:dyDescent="0.25">
      <c r="A103" s="8" t="s">
        <v>87</v>
      </c>
      <c r="B103" s="2" t="s">
        <v>150</v>
      </c>
      <c r="C103" s="13">
        <v>-95000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-95000</v>
      </c>
      <c r="K103" s="7">
        <f>J103</f>
        <v>-95000</v>
      </c>
      <c r="L103" s="3">
        <v>0</v>
      </c>
      <c r="M103" s="80">
        <f>SUM(K103:K105)</f>
        <v>-485000</v>
      </c>
      <c r="N103" s="26">
        <f>+M103/M105</f>
        <v>-8.404758740598893E-2</v>
      </c>
    </row>
    <row r="104" spans="1:15" x14ac:dyDescent="0.25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5770540.4160767216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SUM(C47:C59)+C30+C36+C39+C42+C43+C44</f>
        <v>21743.211300000003</v>
      </c>
      <c r="D108" s="13">
        <f>SUM(D5:D105)</f>
        <v>14761.211300000001</v>
      </c>
      <c r="G108" s="7">
        <f>SUM(G5:G106)</f>
        <v>41224.494350000081</v>
      </c>
      <c r="H108" s="7">
        <f>SUM(H5:H106)</f>
        <v>43791.761350000081</v>
      </c>
      <c r="J108" s="7">
        <f>SUM(J5:J106)</f>
        <v>5811031.0726407217</v>
      </c>
      <c r="K108" s="7">
        <f>SUM(K5:K106)</f>
        <v>5770540.4160767216</v>
      </c>
      <c r="M108" s="92">
        <f>SUM(K42:K59)+K30+K36</f>
        <v>43617.523993999996</v>
      </c>
      <c r="N108" s="94">
        <f>M108/K108</f>
        <v>7.5586549697289366E-3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19.66</v>
      </c>
      <c r="F112" s="1">
        <v>19.66</v>
      </c>
      <c r="G112" s="7">
        <f>C112*(E112-F112)</f>
        <v>0</v>
      </c>
      <c r="H112" s="7">
        <f>C112*(E112-F112)</f>
        <v>0</v>
      </c>
      <c r="I112" s="1"/>
      <c r="J112" s="7">
        <f>C112*E112</f>
        <v>24153.922120000003</v>
      </c>
      <c r="K112" s="7">
        <f>J112</f>
        <v>24153.922120000003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40.5</v>
      </c>
      <c r="F113" s="1">
        <f>+F80</f>
        <v>41.55</v>
      </c>
      <c r="G113" s="7">
        <f>C113*(E113-F113)</f>
        <v>-406.34999999999889</v>
      </c>
      <c r="H113" s="7">
        <f>C113*(E113-F113)</f>
        <v>-406.34999999999889</v>
      </c>
      <c r="I113" s="1"/>
      <c r="J113" s="7">
        <f>C113*E113</f>
        <v>15673.5</v>
      </c>
      <c r="K113" s="7">
        <f>J113</f>
        <v>15673.5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10.79</v>
      </c>
      <c r="F117" s="1">
        <v>10.79</v>
      </c>
      <c r="G117" s="7">
        <f>C117*(E117-F117)</f>
        <v>0</v>
      </c>
      <c r="H117" s="7">
        <f>C117*(E117-F117)</f>
        <v>0</v>
      </c>
      <c r="I117" s="1"/>
      <c r="J117" s="7">
        <f>C117*E117</f>
        <v>21724.370200000001</v>
      </c>
      <c r="K117" s="7">
        <f>J117</f>
        <v>21724.370200000001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40.5</v>
      </c>
      <c r="F118" s="1">
        <f>+F80</f>
        <v>41.55</v>
      </c>
      <c r="G118" s="7">
        <f>C118*(E118-F118)</f>
        <v>-406.34999999999889</v>
      </c>
      <c r="H118" s="7">
        <f>C118*(E118-F118)</f>
        <v>-406.34999999999889</v>
      </c>
      <c r="I118" s="1"/>
      <c r="J118" s="7">
        <f>C118*E118</f>
        <v>15673.5</v>
      </c>
      <c r="K118" s="7">
        <f>J118</f>
        <v>15673.5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40.5</v>
      </c>
      <c r="F121" s="1">
        <f>+F80</f>
        <v>41.55</v>
      </c>
      <c r="G121" s="7">
        <f>C121*(E121-F121)</f>
        <v>-406.34999999999889</v>
      </c>
      <c r="H121" s="7">
        <f>C121*(E121-F121)</f>
        <v>-406.34999999999889</v>
      </c>
      <c r="I121" s="1"/>
      <c r="J121" s="7">
        <f>C121*E121</f>
        <v>15673.5</v>
      </c>
      <c r="K121" s="7">
        <f>J121</f>
        <v>15673.5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8.98</v>
      </c>
      <c r="F125" s="1">
        <f>F$30</f>
        <v>9.48</v>
      </c>
      <c r="G125" s="7">
        <f>C125*(E125-F125)</f>
        <v>-144</v>
      </c>
      <c r="H125" s="7">
        <f>C125*(E125-F125)*0.5895</f>
        <v>-84.888000000000005</v>
      </c>
      <c r="I125" s="1"/>
      <c r="J125" s="7">
        <f>C125*E125</f>
        <v>2586.2400000000002</v>
      </c>
      <c r="K125" s="7">
        <f>J125*0.5995</f>
        <v>1550.4508800000003</v>
      </c>
      <c r="L125" s="3">
        <v>2</v>
      </c>
      <c r="M125" s="80">
        <f>SUM(K108:K125)+K134</f>
        <v>5865595.1492767222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8.98</v>
      </c>
      <c r="F128" s="1">
        <f t="shared" si="20"/>
        <v>9.48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8.98</v>
      </c>
      <c r="F129" s="1">
        <f t="shared" si="20"/>
        <v>9.48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8.98</v>
      </c>
      <c r="F130" s="1">
        <f t="shared" si="20"/>
        <v>9.48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8.98</v>
      </c>
      <c r="F131" s="1">
        <f t="shared" si="20"/>
        <v>9.48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-3853200</v>
      </c>
      <c r="N132" s="26">
        <f>M132/M139</f>
        <v>-0.65691543687176113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321563.89727672201</v>
      </c>
      <c r="N133" s="26">
        <f>M133/M139</f>
        <v>5.4822040917088116E-2</v>
      </c>
      <c r="O133" s="5" t="s">
        <v>22</v>
      </c>
    </row>
    <row r="134" spans="1:16" x14ac:dyDescent="0.25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8.98</v>
      </c>
      <c r="F134" s="1">
        <f t="shared" si="21"/>
        <v>9.48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8.98</v>
      </c>
      <c r="F135" s="1">
        <f t="shared" si="21"/>
        <v>9.48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6029031.2520000003</v>
      </c>
      <c r="N135" s="26">
        <f>M135/M139</f>
        <v>1.0278635157326588</v>
      </c>
      <c r="O135" s="7" t="s">
        <v>52</v>
      </c>
      <c r="P135" s="15" t="s">
        <v>52</v>
      </c>
    </row>
    <row r="136" spans="1:16" x14ac:dyDescent="0.25">
      <c r="A136" s="8"/>
      <c r="B136" s="2" t="s">
        <v>122</v>
      </c>
      <c r="C136" s="13">
        <v>25</v>
      </c>
      <c r="D136" s="13">
        <v>0</v>
      </c>
      <c r="E136" s="1">
        <f t="shared" si="21"/>
        <v>8.98</v>
      </c>
      <c r="F136" s="1">
        <f t="shared" si="21"/>
        <v>9.48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5">
      <c r="A137" s="8"/>
      <c r="B137" s="2" t="s">
        <v>123</v>
      </c>
      <c r="C137" s="13">
        <v>7608</v>
      </c>
      <c r="D137" s="13">
        <v>0</v>
      </c>
      <c r="E137" s="1">
        <f t="shared" si="21"/>
        <v>8.98</v>
      </c>
      <c r="F137" s="1">
        <f t="shared" si="21"/>
        <v>9.48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-485000</v>
      </c>
      <c r="N137" s="26">
        <f>+M137/M139</f>
        <v>-8.2685556649746736E-2</v>
      </c>
      <c r="P137" s="15" t="s">
        <v>52</v>
      </c>
    </row>
    <row r="138" spans="1:16" x14ac:dyDescent="0.25">
      <c r="A138" s="8"/>
      <c r="B138" s="2" t="s">
        <v>124</v>
      </c>
      <c r="C138" s="13">
        <v>2540</v>
      </c>
      <c r="D138" s="13">
        <v>0</v>
      </c>
      <c r="E138" s="1">
        <f t="shared" si="21"/>
        <v>8.98</v>
      </c>
      <c r="F138" s="1">
        <f t="shared" si="21"/>
        <v>9.48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139</v>
      </c>
      <c r="C139" s="13">
        <v>1524</v>
      </c>
      <c r="D139" s="13">
        <v>0</v>
      </c>
      <c r="E139" s="1">
        <f t="shared" si="21"/>
        <v>8.98</v>
      </c>
      <c r="F139" s="1">
        <f t="shared" si="21"/>
        <v>9.48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5865595.1492767213</v>
      </c>
      <c r="N139" s="26">
        <f>+M139/K145</f>
        <v>0.99999999999999989</v>
      </c>
    </row>
    <row r="140" spans="1:16" x14ac:dyDescent="0.25">
      <c r="A140" s="8"/>
      <c r="B140" s="2" t="s">
        <v>140</v>
      </c>
      <c r="C140" s="13">
        <v>1968</v>
      </c>
      <c r="D140" s="13">
        <v>0</v>
      </c>
      <c r="E140" s="1">
        <f t="shared" si="21"/>
        <v>8.98</v>
      </c>
      <c r="F140" s="1">
        <f t="shared" si="21"/>
        <v>9.48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145</v>
      </c>
      <c r="C141" s="13">
        <v>1967</v>
      </c>
      <c r="D141" s="13">
        <v>0</v>
      </c>
      <c r="E141" s="1">
        <f t="shared" si="21"/>
        <v>8.98</v>
      </c>
      <c r="F141" s="1">
        <f t="shared" si="21"/>
        <v>9.48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8.98</v>
      </c>
      <c r="F142" s="1">
        <f t="shared" si="21"/>
        <v>9.48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66082.211299999995</v>
      </c>
      <c r="D145" s="13">
        <f>SUM(D125:D142)+D108</f>
        <v>30041.211300000003</v>
      </c>
      <c r="G145" s="7">
        <f>SUM(G108:G143)</f>
        <v>39861.444350000085</v>
      </c>
      <c r="H145" s="7">
        <f>SUM(H108:H143)</f>
        <v>42487.823350000086</v>
      </c>
      <c r="J145" s="7">
        <f>SUM(J108:J143)</f>
        <v>5907121.5949607221</v>
      </c>
      <c r="K145" s="7">
        <f>SUM(K108:K143)</f>
        <v>5865595.1492767222</v>
      </c>
      <c r="M145" s="92">
        <f>SUM(K125:K142)+M108</f>
        <v>45167.974873999992</v>
      </c>
      <c r="N145" s="94">
        <f>M145/K145</f>
        <v>7.7004930828834285E-3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0.05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288527.02080383612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293279.75746383611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/>
      <c r="H170" s="2"/>
      <c r="I170" s="2"/>
      <c r="K170" s="15"/>
      <c r="L170" s="66"/>
      <c r="M170" s="81"/>
    </row>
    <row r="171" spans="2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29912.38</v>
      </c>
      <c r="C7" s="16">
        <f>H33</f>
        <v>17932.471810000003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2586.2400000000002</v>
      </c>
      <c r="H25" s="11">
        <f t="shared" si="0"/>
        <v>1550.4508800000003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29912.38</v>
      </c>
      <c r="H33" s="11">
        <f t="shared" si="0"/>
        <v>17932.471810000003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2002.5400000000002</v>
      </c>
      <c r="H46" s="11">
        <f t="shared" si="0"/>
        <v>1200.5227300000001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2002.5400000000002</v>
      </c>
      <c r="H47" s="11">
        <f t="shared" si="0"/>
        <v>1200.5227300000001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1993.5600000000002</v>
      </c>
      <c r="H48" s="11">
        <f t="shared" si="0"/>
        <v>1195.1392200000003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2352.7600000000002</v>
      </c>
      <c r="H57" s="11">
        <f t="shared" si="0"/>
        <v>1410.4796200000003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2352.7600000000002</v>
      </c>
      <c r="H58" s="11">
        <f t="shared" si="0"/>
        <v>1410.4796200000003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2352.7600000000002</v>
      </c>
      <c r="H59" s="11">
        <f t="shared" si="0"/>
        <v>1410.4796200000003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2586.2400000000002</v>
      </c>
      <c r="H68" s="11">
        <f t="shared" si="0"/>
        <v>1550.4508800000003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2586.2400000000002</v>
      </c>
      <c r="H69" s="11">
        <f t="shared" si="0"/>
        <v>1550.4508800000003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2577.2600000000002</v>
      </c>
      <c r="H70" s="11">
        <f t="shared" si="0"/>
        <v>1545.0673700000002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53305.280000000006</v>
      </c>
      <c r="H75" s="15">
        <f>SUM(H14:H73)</f>
        <v>31956.515360000012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2023-09-13T22:48:32Z</dcterms:modified>
</cp:coreProperties>
</file>