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<sst xmlns="http://schemas.openxmlformats.org/spreadsheetml/2006/main" count="927" uniqueCount="173">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</sst>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H44" activePane="bottomRight" state="frozen"/>
      <selection pane="topRight" activeCell="C1" sqref="C1"/>
      <selection pane="bottomLeft" activeCell="A4" sqref="A4"/>
      <selection pane="bottomRight" activeCell="N61" sqref="N61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664062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37190</v>
      </c>
      <c r="F3" s="12">
        <v>37189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v>2553062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2553062</v>
      </c>
      <c r="K5" s="7">
        <f>J5</f>
        <v>2553062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14.09</v>
      </c>
      <c r="F6" s="1">
        <v>14.09</v>
      </c>
      <c r="G6" s="7">
        <f>C6*(E6-F6)</f>
        <v>0</v>
      </c>
      <c r="H6" s="7">
        <f>C6*(E6-F6)</f>
        <v>0</v>
      </c>
      <c r="J6" s="7">
        <f>C6*E6</f>
        <v>14090</v>
      </c>
      <c r="K6" s="7">
        <f>J6</f>
        <v>14090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80.349999999999994</v>
      </c>
      <c r="F9" s="1">
        <v>80.349999999999994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94.98</v>
      </c>
      <c r="F10" s="1">
        <v>94.98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-6000</v>
      </c>
      <c r="D11" s="13" t="s">
        <v>52</v>
      </c>
      <c r="E11" s="1">
        <v>110.57</v>
      </c>
      <c r="F11" s="1">
        <v>110.57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36.799999999999997</v>
      </c>
      <c r="F12" s="1">
        <v>36.799999999999997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2567152</v>
      </c>
      <c r="N17" s="80">
        <v>2567152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13.95</v>
      </c>
      <c r="F23" s="1">
        <v>13.95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12555</v>
      </c>
      <c r="K23" s="7">
        <f t="shared" ref="K23:K34" si="4">J23</f>
        <v>12555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17.899999999999999</v>
      </c>
      <c r="G24" s="7">
        <f t="shared" si="1"/>
        <v>0</v>
      </c>
      <c r="H24" s="7">
        <f t="shared" si="2"/>
        <v>0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49.9</v>
      </c>
      <c r="F25" s="1">
        <v>49.9</v>
      </c>
      <c r="G25" s="7">
        <f t="shared" si="1"/>
        <v>0</v>
      </c>
      <c r="H25" s="7">
        <f t="shared" si="2"/>
        <v>0</v>
      </c>
      <c r="I25" s="1"/>
      <c r="J25" s="7">
        <f t="shared" si="3"/>
        <v>4141.7</v>
      </c>
      <c r="K25" s="7">
        <f t="shared" si="4"/>
        <v>4141.7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9.67</v>
      </c>
      <c r="F26" s="1">
        <v>9.67</v>
      </c>
      <c r="G26" s="7">
        <f t="shared" si="1"/>
        <v>0</v>
      </c>
      <c r="H26" s="7">
        <f t="shared" si="2"/>
        <v>0</v>
      </c>
      <c r="I26" s="1"/>
      <c r="J26" s="7">
        <f t="shared" si="3"/>
        <v>1634.23</v>
      </c>
      <c r="K26" s="7">
        <f t="shared" si="4"/>
        <v>1634.23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16.350000000000001</v>
      </c>
      <c r="F31" s="16">
        <v>16.350000000000001</v>
      </c>
      <c r="G31" s="7">
        <f>C31*(E31-F31)</f>
        <v>0</v>
      </c>
      <c r="H31" s="7">
        <f>C31*(E31-F31)</f>
        <v>0</v>
      </c>
      <c r="I31" s="3"/>
      <c r="J31" s="7">
        <f>C31*E31</f>
        <v>4358.1873299999997</v>
      </c>
      <c r="K31" s="7">
        <f t="shared" si="4"/>
        <v>4358.1873299999997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16.350000000000001</v>
      </c>
      <c r="F37" s="1">
        <f>F$31</f>
        <v>16.350000000000001</v>
      </c>
      <c r="G37" s="7">
        <f>C37*(E37-F37)</f>
        <v>0</v>
      </c>
      <c r="H37" s="7">
        <f>C37*(E37-F37)</f>
        <v>0</v>
      </c>
      <c r="I37" s="1"/>
      <c r="J37" s="7">
        <f>C37*E37</f>
        <v>1582.5655500000003</v>
      </c>
      <c r="K37" s="7">
        <f>J37</f>
        <v>1582.5655500000003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5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5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5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16.350000000000001</v>
      </c>
      <c r="F47" s="1">
        <f t="shared" si="5"/>
        <v>16.350000000000001</v>
      </c>
      <c r="G47" s="7">
        <f>C47*(E47-F47)</f>
        <v>0</v>
      </c>
      <c r="H47" s="7">
        <f>C47*(E47-F47)</f>
        <v>0</v>
      </c>
      <c r="I47" s="1"/>
      <c r="J47" s="7">
        <f>C47*E47</f>
        <v>21379.034370000001</v>
      </c>
      <c r="K47" s="7">
        <f>J47</f>
        <v>21379.034370000001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16.350000000000001</v>
      </c>
      <c r="F48" s="1">
        <f t="shared" si="5"/>
        <v>16.350000000000001</v>
      </c>
      <c r="G48" s="7">
        <f>C48*(E48-F48)</f>
        <v>0</v>
      </c>
      <c r="H48" s="7">
        <f>C48*(E48-F48)</f>
        <v>0</v>
      </c>
      <c r="I48" s="1"/>
      <c r="J48" s="7">
        <f>C48*E48</f>
        <v>2910.8460900000005</v>
      </c>
      <c r="K48" s="7">
        <f>J48</f>
        <v>2910.8460900000005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16.350000000000001</v>
      </c>
      <c r="F49" s="1">
        <f t="shared" si="5"/>
        <v>16.350000000000001</v>
      </c>
      <c r="G49" s="7">
        <f>C49*(E49-F49)</f>
        <v>0</v>
      </c>
      <c r="H49" s="7">
        <f>C49*(E49-F49)</f>
        <v>0</v>
      </c>
      <c r="I49" s="1"/>
      <c r="J49" s="7">
        <f>C49*E49</f>
        <v>6586.6645350000008</v>
      </c>
      <c r="K49" s="7">
        <f>J49</f>
        <v>6586.6645350000008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16.350000000000001</v>
      </c>
      <c r="F52" s="1">
        <f t="shared" si="6"/>
        <v>16.350000000000001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16.350000000000001</v>
      </c>
      <c r="F53" s="1">
        <f t="shared" si="6"/>
        <v>16.350000000000001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16.350000000000001</v>
      </c>
      <c r="F54" s="1">
        <f t="shared" si="6"/>
        <v>16.350000000000001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16.350000000000001</v>
      </c>
      <c r="F55" s="1">
        <f t="shared" si="6"/>
        <v>16.350000000000001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16.350000000000001</v>
      </c>
      <c r="F56" s="1">
        <f t="shared" si="6"/>
        <v>16.350000000000001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16.350000000000001</v>
      </c>
      <c r="F57" s="1">
        <f t="shared" si="6"/>
        <v>16.350000000000001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16.350000000000001</v>
      </c>
      <c r="F58" s="1">
        <f t="shared" si="6"/>
        <v>16.350000000000001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16.350000000000001</v>
      </c>
      <c r="F61" s="1">
        <f>F$31</f>
        <v>16.350000000000001</v>
      </c>
      <c r="G61" s="7">
        <f>C61*(E61-F61)</f>
        <v>0</v>
      </c>
      <c r="H61" s="7">
        <f>C61*(E61-F61)*0.5895</f>
        <v>0</v>
      </c>
      <c r="I61" s="1"/>
      <c r="J61" s="7">
        <f>C61*E61</f>
        <v>37882.950000000004</v>
      </c>
      <c r="K61" s="7">
        <f>J61*0.614</f>
        <v>23260.131300000001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16.350000000000001</v>
      </c>
      <c r="F64" s="1">
        <f>F$31</f>
        <v>16.350000000000001</v>
      </c>
      <c r="G64" s="7">
        <f>C64*(E64-F64)</f>
        <v>0</v>
      </c>
      <c r="H64" s="7">
        <f>C64*(E64-F64)*0.5895</f>
        <v>0</v>
      </c>
      <c r="I64" s="1"/>
      <c r="J64" s="7">
        <f>C64*E64</f>
        <v>31457.4</v>
      </c>
      <c r="K64" s="7">
        <f>J64*0.614</f>
        <v>19314.8436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2997378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2997378</v>
      </c>
      <c r="K67" s="7">
        <f t="shared" ref="K67:K82" si="12">J67</f>
        <v>2997378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0.85</v>
      </c>
      <c r="F68" s="1">
        <v>0.85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4250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1500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3750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2500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30875</v>
      </c>
      <c r="N82" s="80">
        <v>1000</v>
      </c>
      <c r="O82" s="80">
        <v>2997378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2997378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37.869999999999997</v>
      </c>
      <c r="F84" s="16">
        <v>37.869999999999997</v>
      </c>
      <c r="G84" s="7">
        <f>C84*(E84-F84)</f>
        <v>0</v>
      </c>
      <c r="H84" s="7">
        <f>C84*(E84-F84)</f>
        <v>0</v>
      </c>
      <c r="I84" s="1"/>
      <c r="J84" s="7">
        <f>C84*E84</f>
        <v>14655.689999999999</v>
      </c>
      <c r="K84" s="7">
        <f>J84</f>
        <v>14655.689999999999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47.69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11162.512159999998</v>
      </c>
      <c r="K88" s="7">
        <f>J88</f>
        <v>11162.512159999998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8.77</v>
      </c>
      <c r="G89" s="7">
        <f t="shared" si="16"/>
        <v>0</v>
      </c>
      <c r="H89" s="7">
        <f t="shared" si="17"/>
        <v>0</v>
      </c>
      <c r="I89" s="1"/>
      <c r="J89" s="7">
        <f t="shared" si="18"/>
        <v>6596.1625599999998</v>
      </c>
      <c r="K89" s="7">
        <f t="shared" ref="K89:K105" si="19">J89</f>
        <v>6596.1625599999998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19.95</v>
      </c>
      <c r="G90" s="7">
        <f t="shared" si="16"/>
        <v>0</v>
      </c>
      <c r="H90" s="7">
        <f t="shared" si="17"/>
        <v>0</v>
      </c>
      <c r="I90" s="1"/>
      <c r="J90" s="7">
        <f t="shared" si="18"/>
        <v>53362.180199999995</v>
      </c>
      <c r="K90" s="7">
        <f t="shared" si="19"/>
        <v>53362.180199999995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7.73</v>
      </c>
      <c r="G91" s="7">
        <f t="shared" si="16"/>
        <v>0</v>
      </c>
      <c r="H91" s="7">
        <f t="shared" si="17"/>
        <v>0</v>
      </c>
      <c r="I91" s="1"/>
      <c r="J91" s="7">
        <f t="shared" si="18"/>
        <v>9587.56538</v>
      </c>
      <c r="K91" s="7">
        <f t="shared" si="19"/>
        <v>9587.56538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36.19</v>
      </c>
      <c r="G92" s="7">
        <f t="shared" si="16"/>
        <v>0</v>
      </c>
      <c r="H92" s="7">
        <f t="shared" si="17"/>
        <v>0</v>
      </c>
      <c r="I92" s="1"/>
      <c r="J92" s="7">
        <f t="shared" si="18"/>
        <v>9447.1823599999989</v>
      </c>
      <c r="K92" s="7">
        <f t="shared" si="19"/>
        <v>9447.1823599999989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26.07</v>
      </c>
      <c r="G93" s="7">
        <f t="shared" si="16"/>
        <v>0</v>
      </c>
      <c r="H93" s="7">
        <f t="shared" si="17"/>
        <v>0</v>
      </c>
      <c r="I93" s="1"/>
      <c r="J93" s="7">
        <f t="shared" si="18"/>
        <v>9868.1728199999998</v>
      </c>
      <c r="K93" s="7">
        <f t="shared" si="19"/>
        <v>9868.1728199999998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-3849630</v>
      </c>
      <c r="N102" s="26">
        <f>M102/M109</f>
        <v>-0.63610002021868561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232047.54068172202</v>
      </c>
      <c r="N103" s="26">
        <f>M103/M109</f>
        <v>3.8342761595098654E-2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6389878.0647860002</v>
      </c>
      <c r="N105" s="26">
        <f>M105/M109</f>
        <v>1.0558421370898787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-200000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-200000</v>
      </c>
      <c r="K107" s="7">
        <f>J107</f>
        <v>-200000</v>
      </c>
      <c r="L107" s="3">
        <v>0</v>
      </c>
      <c r="M107" s="80">
        <f>SUM(K107:K109)</f>
        <v>-570000</v>
      </c>
      <c r="N107" s="26">
        <f>+M107/M109</f>
        <v>-9.4184898684977716E-2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6051925.6054677237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21394.822500000002</v>
      </c>
      <c r="D112" s="13">
        <f>SUM(D5:D109)</f>
        <v>6492.8225000000002</v>
      </c>
      <c r="G112" s="7">
        <f>SUM(G5:G110)</f>
        <v>0</v>
      </c>
      <c r="H112" s="7">
        <f>SUM(H5:H110)</f>
        <v>0</v>
      </c>
      <c r="J112" s="7">
        <f>SUM(J5:J110)</f>
        <v>6460404.8632017234</v>
      </c>
      <c r="K112" s="7">
        <f>SUM(K5:K110)</f>
        <v>6051925.6054677237</v>
      </c>
      <c r="M112" s="92">
        <f>SUM(K47:K64)+K31+K37</f>
        <v>79392.272775000005</v>
      </c>
      <c r="N112" s="94">
        <f>M112/K112</f>
        <v>1.3118514329269282E-2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18.649999999999999</v>
      </c>
      <c r="G116" s="7">
        <f>C116*(E116-F116)</f>
        <v>0</v>
      </c>
      <c r="H116" s="7">
        <f>C116*(E116-F116)</f>
        <v>0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37.869999999999997</v>
      </c>
      <c r="F117" s="1">
        <f>+F84</f>
        <v>37.869999999999997</v>
      </c>
      <c r="G117" s="7">
        <f>C117*(E117-F117)</f>
        <v>0</v>
      </c>
      <c r="H117" s="7">
        <f>C117*(E117-F117)</f>
        <v>0</v>
      </c>
      <c r="I117" s="1"/>
      <c r="J117" s="7">
        <f>C117*E117</f>
        <v>14655.689999999999</v>
      </c>
      <c r="K117" s="7">
        <f>J117</f>
        <v>14655.689999999999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10.86</v>
      </c>
      <c r="G121" s="7">
        <f>C121*(E121-F121)</f>
        <v>0</v>
      </c>
      <c r="H121" s="7">
        <f>C121*(E121-F121)</f>
        <v>0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37.869999999999997</v>
      </c>
      <c r="F122" s="1">
        <f>+F84</f>
        <v>37.869999999999997</v>
      </c>
      <c r="G122" s="7">
        <f>C122*(E122-F122)</f>
        <v>0</v>
      </c>
      <c r="H122" s="7">
        <f>C122*(E122-F122)</f>
        <v>0</v>
      </c>
      <c r="I122" s="1"/>
      <c r="J122" s="7">
        <f>C122*E122</f>
        <v>14655.689999999999</v>
      </c>
      <c r="K122" s="7">
        <f>J122</f>
        <v>14655.689999999999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37.869999999999997</v>
      </c>
      <c r="F125" s="1">
        <f>+F84</f>
        <v>37.869999999999997</v>
      </c>
      <c r="G125" s="7">
        <f>C125*(E125-F125)</f>
        <v>0</v>
      </c>
      <c r="H125" s="7">
        <f>C125*(E125-F125)</f>
        <v>0</v>
      </c>
      <c r="I125" s="1"/>
      <c r="J125" s="7">
        <f>C125*E125</f>
        <v>14655.689999999999</v>
      </c>
      <c r="K125" s="7">
        <f>J125</f>
        <v>14655.689999999999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16.350000000000001</v>
      </c>
      <c r="F129" s="1">
        <f>F$31</f>
        <v>16.350000000000001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4708.8</v>
      </c>
      <c r="K129" s="7">
        <f>J129*0.5995</f>
        <v>2822.9256000000005</v>
      </c>
      <c r="L129" s="3">
        <v>2</v>
      </c>
      <c r="M129" s="80">
        <f>SUM(K112:K129)+K138</f>
        <v>6143969.4021677263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16.350000000000001</v>
      </c>
      <c r="F132" s="1">
        <f t="shared" si="20"/>
        <v>16.350000000000001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16.350000000000001</v>
      </c>
      <c r="F133" s="1">
        <f t="shared" si="20"/>
        <v>16.350000000000001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16.350000000000001</v>
      </c>
      <c r="F134" s="1">
        <f t="shared" si="20"/>
        <v>16.350000000000001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16.350000000000001</v>
      </c>
      <c r="F135" s="1">
        <f t="shared" si="20"/>
        <v>16.350000000000001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-3849630</v>
      </c>
      <c r="N136" s="26">
        <f>M136/M143</f>
        <v>-0.62657050320624452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323615.897381722</v>
      </c>
      <c r="N137" s="26">
        <f>M137/M143</f>
        <v>5.2672120611073257E-2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16.350000000000001</v>
      </c>
      <c r="F138" s="1">
        <f t="shared" si="21"/>
        <v>16.350000000000001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16.350000000000001</v>
      </c>
      <c r="F139" s="1">
        <f t="shared" si="21"/>
        <v>16.350000000000001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6390353.5047860006</v>
      </c>
      <c r="N139" s="26">
        <f>M139/M143</f>
        <v>1.0401017789137015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1"/>
        <v>16.350000000000001</v>
      </c>
      <c r="F140" s="1">
        <f t="shared" si="21"/>
        <v>16.350000000000001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1"/>
        <v>16.350000000000001</v>
      </c>
      <c r="F141" s="1">
        <f t="shared" si="21"/>
        <v>16.350000000000001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-570000</v>
      </c>
      <c r="N141" s="26">
        <f>+M141/M143</f>
        <v>-9.2773899524774953E-2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1"/>
        <v>16.350000000000001</v>
      </c>
      <c r="F142" s="1">
        <f t="shared" si="21"/>
        <v>16.350000000000001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1"/>
        <v>16.350000000000001</v>
      </c>
      <c r="F143" s="1">
        <f t="shared" si="21"/>
        <v>16.350000000000001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6143969.4021677235</v>
      </c>
      <c r="N143" s="26">
        <f>+M143/K149</f>
        <v>0.99999999999999956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1"/>
        <v>16.350000000000001</v>
      </c>
      <c r="F144" s="1">
        <f t="shared" si="21"/>
        <v>16.350000000000001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1"/>
        <v>16.350000000000001</v>
      </c>
      <c r="F145" s="1">
        <f t="shared" si="21"/>
        <v>16.350000000000001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16.350000000000001</v>
      </c>
      <c r="F146" s="1">
        <f t="shared" si="21"/>
        <v>16.350000000000001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65733.822500000009</v>
      </c>
      <c r="D149" s="13">
        <f>SUM(D129:D146)+D112</f>
        <v>21772.822500000002</v>
      </c>
      <c r="G149" s="7">
        <f>SUM(G112:G147)</f>
        <v>0</v>
      </c>
      <c r="H149" s="7">
        <f>SUM(H112:H147)</f>
        <v>0</v>
      </c>
      <c r="J149" s="7">
        <f>SUM(J112:J147)</f>
        <v>6554334.5343017261</v>
      </c>
      <c r="K149" s="7">
        <f>SUM(K112:K147)</f>
        <v>6143969.4021677263</v>
      </c>
      <c r="M149" s="92">
        <f>SUM(K129:K146)+M112</f>
        <v>82215.198375000007</v>
      </c>
      <c r="N149" s="94">
        <f>M149/K149</f>
        <v>1.3381446585002961E-2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319541.67196869582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324401.58443445596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54461.850000000006</v>
      </c>
      <c r="C7" s="16">
        <f>H33</f>
        <v>32649.879075000004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-30941.999999999978</v>
      </c>
      <c r="H14" s="11">
        <f>G14*0.5995</f>
        <v>-18549.728999999988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4708.8</v>
      </c>
      <c r="H25" s="11">
        <f t="shared" si="0"/>
        <v>2822.9256000000005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54461.850000000006</v>
      </c>
      <c r="H33" s="11">
        <f t="shared" si="0"/>
        <v>32649.879075000004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3646.05</v>
      </c>
      <c r="H47" s="11">
        <f t="shared" si="0"/>
        <v>2185.8069750000004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3646.05</v>
      </c>
      <c r="H48" s="11">
        <f t="shared" si="0"/>
        <v>2185.8069750000004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3629.7000000000003</v>
      </c>
      <c r="H49" s="11">
        <f t="shared" si="0"/>
        <v>2176.0051500000004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4283.7000000000007</v>
      </c>
      <c r="H58" s="11">
        <f t="shared" si="0"/>
        <v>2568.0781500000007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4283.7000000000007</v>
      </c>
      <c r="H59" s="11">
        <f t="shared" si="0"/>
        <v>2568.0781500000007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4283.7000000000007</v>
      </c>
      <c r="H60" s="11">
        <f t="shared" si="0"/>
        <v>2568.0781500000007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4708.8</v>
      </c>
      <c r="H69" s="11">
        <f t="shared" si="0"/>
        <v>2822.9256000000005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4708.8</v>
      </c>
      <c r="H70" s="11">
        <f t="shared" si="0"/>
        <v>2822.9256000000005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4692.4500000000007</v>
      </c>
      <c r="H71" s="11">
        <f t="shared" si="0"/>
        <v>2813.1237750000005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66111.60000000002</v>
      </c>
      <c r="H76" s="15">
        <f>SUM(H14:H74)</f>
        <v>39633.904200000019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2023-09-13T22:48:46Z</dcterms:modified>
</cp:coreProperties>
</file>