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368" yWindow="336" windowWidth="2988" windowHeight="7812" activeTab="8"/>
  </bookViews>
  <sheets>
    <sheet name="pvrjan_2001" sheetId="1" r:id="rId1"/>
    <sheet name="pvrfeb_2001" sheetId="13" r:id="rId2"/>
    <sheet name="pvrmar_2001" sheetId="14" r:id="rId3"/>
    <sheet name="pvrapr_2001" sheetId="15" r:id="rId4"/>
    <sheet name="pvrmay_2001" sheetId="16" r:id="rId5"/>
    <sheet name="pvrjune_2001" sheetId="17" r:id="rId6"/>
    <sheet name="pvrjuly_2001" sheetId="18" r:id="rId7"/>
    <sheet name="pvraug_2001" sheetId="19" r:id="rId8"/>
    <sheet name="pvrsept_2001" sheetId="26" r:id="rId9"/>
    <sheet name="pvroct_2001" sheetId="24" r:id="rId10"/>
    <sheet name="pvrnov_2001" sheetId="25" r:id="rId11"/>
    <sheet name="pvrdec_2001" sheetId="27" r:id="rId12"/>
  </sheets>
  <definedNames>
    <definedName name="_xlnm.Print_Area" localSheetId="1">pvrfeb_2001!$A$1:$AF$44</definedName>
  </definedNames>
  <calcPr calcId="92512"/>
</workbook>
</file>

<file path=xl/calcChain.xml><?xml version="1.0" encoding="utf-8"?>
<calcChain xmlns="http://schemas.openxmlformats.org/spreadsheetml/2006/main">
  <c r="F8" i="15" l="1"/>
  <c r="K8" i="15"/>
  <c r="L8" i="15"/>
  <c r="Q8" i="15"/>
  <c r="S8" i="15"/>
  <c r="T8" i="15"/>
  <c r="AB8" i="15"/>
  <c r="AD8" i="15"/>
  <c r="B9" i="15"/>
  <c r="F9" i="15"/>
  <c r="K9" i="15"/>
  <c r="L9" i="15"/>
  <c r="Q9" i="15"/>
  <c r="S9" i="15"/>
  <c r="T9" i="15"/>
  <c r="AB9" i="15"/>
  <c r="AD9" i="15"/>
  <c r="B10" i="15"/>
  <c r="F10" i="15"/>
  <c r="K10" i="15"/>
  <c r="L10" i="15"/>
  <c r="Q10" i="15"/>
  <c r="S10" i="15"/>
  <c r="T10" i="15"/>
  <c r="AB10" i="15"/>
  <c r="AD10" i="15"/>
  <c r="B11" i="15"/>
  <c r="F11" i="15"/>
  <c r="K11" i="15"/>
  <c r="L11" i="15"/>
  <c r="Q11" i="15"/>
  <c r="S11" i="15"/>
  <c r="T11" i="15"/>
  <c r="AB11" i="15"/>
  <c r="AD11" i="15"/>
  <c r="B12" i="15"/>
  <c r="F12" i="15"/>
  <c r="K12" i="15"/>
  <c r="L12" i="15"/>
  <c r="Q12" i="15"/>
  <c r="S12" i="15"/>
  <c r="T12" i="15"/>
  <c r="AB12" i="15"/>
  <c r="AD12" i="15"/>
  <c r="B13" i="15"/>
  <c r="F13" i="15"/>
  <c r="K13" i="15"/>
  <c r="L13" i="15"/>
  <c r="Q13" i="15"/>
  <c r="S13" i="15"/>
  <c r="T13" i="15"/>
  <c r="AB13" i="15"/>
  <c r="AD13" i="15"/>
  <c r="B14" i="15"/>
  <c r="F14" i="15"/>
  <c r="K14" i="15"/>
  <c r="L14" i="15"/>
  <c r="Q14" i="15"/>
  <c r="S14" i="15"/>
  <c r="T14" i="15"/>
  <c r="AB14" i="15"/>
  <c r="AD14" i="15"/>
  <c r="B15" i="15"/>
  <c r="F15" i="15"/>
  <c r="K15" i="15"/>
  <c r="L15" i="15"/>
  <c r="Q15" i="15"/>
  <c r="S15" i="15"/>
  <c r="T15" i="15"/>
  <c r="AB15" i="15"/>
  <c r="AD15" i="15"/>
  <c r="B16" i="15"/>
  <c r="F16" i="15"/>
  <c r="K16" i="15"/>
  <c r="L16" i="15"/>
  <c r="Q16" i="15"/>
  <c r="S16" i="15"/>
  <c r="T16" i="15"/>
  <c r="AB16" i="15"/>
  <c r="AD16" i="15"/>
  <c r="B17" i="15"/>
  <c r="F17" i="15"/>
  <c r="K17" i="15"/>
  <c r="L17" i="15"/>
  <c r="Q17" i="15"/>
  <c r="S17" i="15"/>
  <c r="T17" i="15"/>
  <c r="AB17" i="15"/>
  <c r="AD17" i="15"/>
  <c r="B18" i="15"/>
  <c r="F18" i="15"/>
  <c r="K18" i="15"/>
  <c r="L18" i="15"/>
  <c r="Q18" i="15"/>
  <c r="S18" i="15"/>
  <c r="T18" i="15"/>
  <c r="AB18" i="15"/>
  <c r="AD18" i="15"/>
  <c r="B19" i="15"/>
  <c r="F19" i="15"/>
  <c r="K19" i="15"/>
  <c r="L19" i="15"/>
  <c r="Q19" i="15"/>
  <c r="S19" i="15"/>
  <c r="T19" i="15"/>
  <c r="AB19" i="15"/>
  <c r="AD19" i="15"/>
  <c r="B20" i="15"/>
  <c r="F20" i="15"/>
  <c r="K20" i="15"/>
  <c r="L20" i="15"/>
  <c r="Q20" i="15"/>
  <c r="S20" i="15"/>
  <c r="T20" i="15"/>
  <c r="AB20" i="15"/>
  <c r="AD20" i="15"/>
  <c r="B21" i="15"/>
  <c r="F21" i="15"/>
  <c r="K21" i="15"/>
  <c r="L21" i="15"/>
  <c r="Q21" i="15"/>
  <c r="S21" i="15"/>
  <c r="T21" i="15"/>
  <c r="AB21" i="15"/>
  <c r="AD21" i="15"/>
  <c r="B22" i="15"/>
  <c r="F22" i="15"/>
  <c r="K22" i="15"/>
  <c r="L22" i="15"/>
  <c r="Q22" i="15"/>
  <c r="S22" i="15"/>
  <c r="T22" i="15"/>
  <c r="AB22" i="15"/>
  <c r="AD22" i="15"/>
  <c r="B23" i="15"/>
  <c r="F23" i="15"/>
  <c r="K23" i="15"/>
  <c r="L23" i="15"/>
  <c r="Q23" i="15"/>
  <c r="S23" i="15"/>
  <c r="T23" i="15"/>
  <c r="AB23" i="15"/>
  <c r="AD23" i="15"/>
  <c r="B24" i="15"/>
  <c r="F24" i="15"/>
  <c r="K24" i="15"/>
  <c r="L24" i="15"/>
  <c r="Q24" i="15"/>
  <c r="S24" i="15"/>
  <c r="T24" i="15"/>
  <c r="AB24" i="15"/>
  <c r="AD24" i="15"/>
  <c r="B25" i="15"/>
  <c r="F25" i="15"/>
  <c r="K25" i="15"/>
  <c r="L25" i="15"/>
  <c r="Q25" i="15"/>
  <c r="S25" i="15"/>
  <c r="T25" i="15"/>
  <c r="AB25" i="15"/>
  <c r="AD25" i="15"/>
  <c r="B26" i="15"/>
  <c r="F26" i="15"/>
  <c r="K26" i="15"/>
  <c r="L26" i="15"/>
  <c r="Q26" i="15"/>
  <c r="S26" i="15"/>
  <c r="T26" i="15"/>
  <c r="AB26" i="15"/>
  <c r="AD26" i="15"/>
  <c r="B27" i="15"/>
  <c r="F27" i="15"/>
  <c r="K27" i="15"/>
  <c r="L27" i="15"/>
  <c r="Q27" i="15"/>
  <c r="S27" i="15"/>
  <c r="T27" i="15"/>
  <c r="AB27" i="15"/>
  <c r="AD27" i="15"/>
  <c r="B28" i="15"/>
  <c r="F28" i="15"/>
  <c r="K28" i="15"/>
  <c r="L28" i="15"/>
  <c r="Q28" i="15"/>
  <c r="S28" i="15"/>
  <c r="T28" i="15"/>
  <c r="AB28" i="15"/>
  <c r="AD28" i="15"/>
  <c r="B29" i="15"/>
  <c r="F29" i="15"/>
  <c r="K29" i="15"/>
  <c r="L29" i="15"/>
  <c r="Q29" i="15"/>
  <c r="S29" i="15"/>
  <c r="T29" i="15"/>
  <c r="AB29" i="15"/>
  <c r="AD29" i="15"/>
  <c r="B30" i="15"/>
  <c r="F30" i="15"/>
  <c r="K30" i="15"/>
  <c r="L30" i="15"/>
  <c r="Q30" i="15"/>
  <c r="S30" i="15"/>
  <c r="T30" i="15"/>
  <c r="AB30" i="15"/>
  <c r="AD30" i="15"/>
  <c r="B31" i="15"/>
  <c r="F31" i="15"/>
  <c r="K31" i="15"/>
  <c r="L31" i="15"/>
  <c r="Q31" i="15"/>
  <c r="S31" i="15"/>
  <c r="T31" i="15"/>
  <c r="AB31" i="15"/>
  <c r="AD31" i="15"/>
  <c r="B32" i="15"/>
  <c r="F32" i="15"/>
  <c r="K32" i="15"/>
  <c r="L32" i="15"/>
  <c r="Q32" i="15"/>
  <c r="S32" i="15"/>
  <c r="T32" i="15"/>
  <c r="AB32" i="15"/>
  <c r="AD32" i="15"/>
  <c r="B33" i="15"/>
  <c r="F33" i="15"/>
  <c r="K33" i="15"/>
  <c r="L33" i="15"/>
  <c r="Q33" i="15"/>
  <c r="S33" i="15"/>
  <c r="T33" i="15"/>
  <c r="AB33" i="15"/>
  <c r="AD33" i="15"/>
  <c r="B34" i="15"/>
  <c r="F34" i="15"/>
  <c r="K34" i="15"/>
  <c r="L34" i="15"/>
  <c r="Q34" i="15"/>
  <c r="S34" i="15"/>
  <c r="T34" i="15"/>
  <c r="AB34" i="15"/>
  <c r="AD34" i="15"/>
  <c r="B35" i="15"/>
  <c r="F35" i="15"/>
  <c r="K35" i="15"/>
  <c r="L35" i="15"/>
  <c r="Q35" i="15"/>
  <c r="S35" i="15"/>
  <c r="T35" i="15"/>
  <c r="AB35" i="15"/>
  <c r="AD35" i="15"/>
  <c r="B36" i="15"/>
  <c r="F36" i="15"/>
  <c r="K36" i="15"/>
  <c r="L36" i="15"/>
  <c r="Q36" i="15"/>
  <c r="S36" i="15"/>
  <c r="T36" i="15"/>
  <c r="AB36" i="15"/>
  <c r="AD36" i="15"/>
  <c r="B37" i="15"/>
  <c r="F37" i="15"/>
  <c r="K37" i="15"/>
  <c r="L37" i="15"/>
  <c r="Q37" i="15"/>
  <c r="S37" i="15"/>
  <c r="T37" i="15"/>
  <c r="AB37" i="15"/>
  <c r="AD37" i="15"/>
  <c r="F38" i="15"/>
  <c r="K38" i="15"/>
  <c r="L38" i="15"/>
  <c r="Q38" i="15"/>
  <c r="S38" i="15"/>
  <c r="T38" i="15"/>
  <c r="AB38" i="15"/>
  <c r="AD38" i="15"/>
  <c r="C39" i="15"/>
  <c r="D39" i="15"/>
  <c r="F39" i="15"/>
  <c r="H39" i="15"/>
  <c r="I39" i="15"/>
  <c r="K39" i="15"/>
  <c r="L39" i="15"/>
  <c r="N39" i="15"/>
  <c r="O39" i="15"/>
  <c r="Q39" i="15"/>
  <c r="S39" i="15"/>
  <c r="T39" i="15"/>
  <c r="B43" i="15"/>
  <c r="F8" i="19"/>
  <c r="K8" i="19"/>
  <c r="L8" i="19"/>
  <c r="Q8" i="19"/>
  <c r="S8" i="19"/>
  <c r="T8" i="19"/>
  <c r="AB8" i="19"/>
  <c r="AD8" i="19"/>
  <c r="B9" i="19"/>
  <c r="F9" i="19"/>
  <c r="K9" i="19"/>
  <c r="L9" i="19"/>
  <c r="Q9" i="19"/>
  <c r="S9" i="19"/>
  <c r="T9" i="19"/>
  <c r="AB9" i="19"/>
  <c r="AD9" i="19"/>
  <c r="B10" i="19"/>
  <c r="F10" i="19"/>
  <c r="K10" i="19"/>
  <c r="L10" i="19"/>
  <c r="Q10" i="19"/>
  <c r="S10" i="19"/>
  <c r="T10" i="19"/>
  <c r="AB10" i="19"/>
  <c r="AD10" i="19"/>
  <c r="B11" i="19"/>
  <c r="F11" i="19"/>
  <c r="K11" i="19"/>
  <c r="L11" i="19"/>
  <c r="Q11" i="19"/>
  <c r="S11" i="19"/>
  <c r="T11" i="19"/>
  <c r="AB11" i="19"/>
  <c r="AD11" i="19"/>
  <c r="B12" i="19"/>
  <c r="F12" i="19"/>
  <c r="K12" i="19"/>
  <c r="L12" i="19"/>
  <c r="Q12" i="19"/>
  <c r="S12" i="19"/>
  <c r="T12" i="19"/>
  <c r="AB12" i="19"/>
  <c r="AD12" i="19"/>
  <c r="B13" i="19"/>
  <c r="F13" i="19"/>
  <c r="K13" i="19"/>
  <c r="L13" i="19"/>
  <c r="Q13" i="19"/>
  <c r="S13" i="19"/>
  <c r="T13" i="19"/>
  <c r="AB13" i="19"/>
  <c r="AD13" i="19"/>
  <c r="B14" i="19"/>
  <c r="F14" i="19"/>
  <c r="K14" i="19"/>
  <c r="L14" i="19"/>
  <c r="Q14" i="19"/>
  <c r="S14" i="19"/>
  <c r="T14" i="19"/>
  <c r="AB14" i="19"/>
  <c r="AD14" i="19"/>
  <c r="B15" i="19"/>
  <c r="F15" i="19"/>
  <c r="K15" i="19"/>
  <c r="L15" i="19"/>
  <c r="Q15" i="19"/>
  <c r="S15" i="19"/>
  <c r="T15" i="19"/>
  <c r="AB15" i="19"/>
  <c r="AD15" i="19"/>
  <c r="B16" i="19"/>
  <c r="F16" i="19"/>
  <c r="K16" i="19"/>
  <c r="L16" i="19"/>
  <c r="Q16" i="19"/>
  <c r="S16" i="19"/>
  <c r="T16" i="19"/>
  <c r="AB16" i="19"/>
  <c r="AD16" i="19"/>
  <c r="B17" i="19"/>
  <c r="F17" i="19"/>
  <c r="K17" i="19"/>
  <c r="L17" i="19"/>
  <c r="Q17" i="19"/>
  <c r="S17" i="19"/>
  <c r="T17" i="19"/>
  <c r="AB17" i="19"/>
  <c r="AD17" i="19"/>
  <c r="B18" i="19"/>
  <c r="F18" i="19"/>
  <c r="K18" i="19"/>
  <c r="L18" i="19"/>
  <c r="Q18" i="19"/>
  <c r="S18" i="19"/>
  <c r="T18" i="19"/>
  <c r="AB18" i="19"/>
  <c r="AD18" i="19"/>
  <c r="B19" i="19"/>
  <c r="F19" i="19"/>
  <c r="K19" i="19"/>
  <c r="L19" i="19"/>
  <c r="Q19" i="19"/>
  <c r="S19" i="19"/>
  <c r="T19" i="19"/>
  <c r="AB19" i="19"/>
  <c r="AD19" i="19"/>
  <c r="B20" i="19"/>
  <c r="F20" i="19"/>
  <c r="K20" i="19"/>
  <c r="L20" i="19"/>
  <c r="Q20" i="19"/>
  <c r="S20" i="19"/>
  <c r="T20" i="19"/>
  <c r="AB20" i="19"/>
  <c r="AD20" i="19"/>
  <c r="B21" i="19"/>
  <c r="F21" i="19"/>
  <c r="K21" i="19"/>
  <c r="L21" i="19"/>
  <c r="Q21" i="19"/>
  <c r="S21" i="19"/>
  <c r="T21" i="19"/>
  <c r="AB21" i="19"/>
  <c r="AD21" i="19"/>
  <c r="B22" i="19"/>
  <c r="F22" i="19"/>
  <c r="K22" i="19"/>
  <c r="L22" i="19"/>
  <c r="Q22" i="19"/>
  <c r="S22" i="19"/>
  <c r="T22" i="19"/>
  <c r="AB22" i="19"/>
  <c r="AD22" i="19"/>
  <c r="B23" i="19"/>
  <c r="F23" i="19"/>
  <c r="K23" i="19"/>
  <c r="L23" i="19"/>
  <c r="Q23" i="19"/>
  <c r="S23" i="19"/>
  <c r="T23" i="19"/>
  <c r="AB23" i="19"/>
  <c r="AD23" i="19"/>
  <c r="B24" i="19"/>
  <c r="F24" i="19"/>
  <c r="K24" i="19"/>
  <c r="L24" i="19"/>
  <c r="Q24" i="19"/>
  <c r="S24" i="19"/>
  <c r="T24" i="19"/>
  <c r="AB24" i="19"/>
  <c r="AD24" i="19"/>
  <c r="B25" i="19"/>
  <c r="F25" i="19"/>
  <c r="K25" i="19"/>
  <c r="L25" i="19"/>
  <c r="Q25" i="19"/>
  <c r="S25" i="19"/>
  <c r="T25" i="19"/>
  <c r="AB25" i="19"/>
  <c r="AD25" i="19"/>
  <c r="B26" i="19"/>
  <c r="F26" i="19"/>
  <c r="K26" i="19"/>
  <c r="L26" i="19"/>
  <c r="Q26" i="19"/>
  <c r="S26" i="19"/>
  <c r="T26" i="19"/>
  <c r="AB26" i="19"/>
  <c r="AD26" i="19"/>
  <c r="B27" i="19"/>
  <c r="F27" i="19"/>
  <c r="K27" i="19"/>
  <c r="L27" i="19"/>
  <c r="Q27" i="19"/>
  <c r="S27" i="19"/>
  <c r="T27" i="19"/>
  <c r="AB27" i="19"/>
  <c r="AD27" i="19"/>
  <c r="B28" i="19"/>
  <c r="F28" i="19"/>
  <c r="K28" i="19"/>
  <c r="L28" i="19"/>
  <c r="Q28" i="19"/>
  <c r="S28" i="19"/>
  <c r="T28" i="19"/>
  <c r="AB28" i="19"/>
  <c r="AD28" i="19"/>
  <c r="B29" i="19"/>
  <c r="F29" i="19"/>
  <c r="K29" i="19"/>
  <c r="L29" i="19"/>
  <c r="Q29" i="19"/>
  <c r="S29" i="19"/>
  <c r="T29" i="19"/>
  <c r="AB29" i="19"/>
  <c r="AD29" i="19"/>
  <c r="B30" i="19"/>
  <c r="F30" i="19"/>
  <c r="K30" i="19"/>
  <c r="L30" i="19"/>
  <c r="Q30" i="19"/>
  <c r="S30" i="19"/>
  <c r="T30" i="19"/>
  <c r="AB30" i="19"/>
  <c r="AD30" i="19"/>
  <c r="B31" i="19"/>
  <c r="F31" i="19"/>
  <c r="K31" i="19"/>
  <c r="L31" i="19"/>
  <c r="Q31" i="19"/>
  <c r="S31" i="19"/>
  <c r="T31" i="19"/>
  <c r="AB31" i="19"/>
  <c r="AD31" i="19"/>
  <c r="B32" i="19"/>
  <c r="F32" i="19"/>
  <c r="K32" i="19"/>
  <c r="L32" i="19"/>
  <c r="Q32" i="19"/>
  <c r="S32" i="19"/>
  <c r="T32" i="19"/>
  <c r="AB32" i="19"/>
  <c r="AD32" i="19"/>
  <c r="B33" i="19"/>
  <c r="F33" i="19"/>
  <c r="K33" i="19"/>
  <c r="L33" i="19"/>
  <c r="Q33" i="19"/>
  <c r="S33" i="19"/>
  <c r="T33" i="19"/>
  <c r="AB33" i="19"/>
  <c r="AD33" i="19"/>
  <c r="B34" i="19"/>
  <c r="F34" i="19"/>
  <c r="K34" i="19"/>
  <c r="L34" i="19"/>
  <c r="Q34" i="19"/>
  <c r="S34" i="19"/>
  <c r="T34" i="19"/>
  <c r="AB34" i="19"/>
  <c r="AD34" i="19"/>
  <c r="B35" i="19"/>
  <c r="F35" i="19"/>
  <c r="K35" i="19"/>
  <c r="L35" i="19"/>
  <c r="Q35" i="19"/>
  <c r="S35" i="19"/>
  <c r="T35" i="19"/>
  <c r="AB35" i="19"/>
  <c r="AD35" i="19"/>
  <c r="B36" i="19"/>
  <c r="F36" i="19"/>
  <c r="K36" i="19"/>
  <c r="L36" i="19"/>
  <c r="Q36" i="19"/>
  <c r="S36" i="19"/>
  <c r="T36" i="19"/>
  <c r="AB36" i="19"/>
  <c r="AD36" i="19"/>
  <c r="B37" i="19"/>
  <c r="F37" i="19"/>
  <c r="K37" i="19"/>
  <c r="L37" i="19"/>
  <c r="Q37" i="19"/>
  <c r="S37" i="19"/>
  <c r="T37" i="19"/>
  <c r="AB37" i="19"/>
  <c r="AD37" i="19"/>
  <c r="B38" i="19"/>
  <c r="F38" i="19"/>
  <c r="K38" i="19"/>
  <c r="L38" i="19"/>
  <c r="Q38" i="19"/>
  <c r="S38" i="19"/>
  <c r="T38" i="19"/>
  <c r="F39" i="19"/>
  <c r="K39" i="19"/>
  <c r="L39" i="19"/>
  <c r="Q39" i="19"/>
  <c r="S39" i="19"/>
  <c r="AB39" i="19"/>
  <c r="AD39" i="19"/>
  <c r="C40" i="19"/>
  <c r="D40" i="19"/>
  <c r="F40" i="19"/>
  <c r="H40" i="19"/>
  <c r="I40" i="19"/>
  <c r="K40" i="19"/>
  <c r="L40" i="19"/>
  <c r="N40" i="19"/>
  <c r="O40" i="19"/>
  <c r="Q40" i="19"/>
  <c r="S40" i="19"/>
  <c r="T40" i="19"/>
  <c r="B44" i="19"/>
  <c r="F8" i="27"/>
  <c r="K8" i="27"/>
  <c r="L8" i="27"/>
  <c r="Q8" i="27"/>
  <c r="S8" i="27"/>
  <c r="T8" i="27"/>
  <c r="AB8" i="27"/>
  <c r="AD8" i="27"/>
  <c r="B9" i="27"/>
  <c r="F9" i="27"/>
  <c r="K9" i="27"/>
  <c r="L9" i="27"/>
  <c r="Q9" i="27"/>
  <c r="S9" i="27"/>
  <c r="T9" i="27"/>
  <c r="AB9" i="27"/>
  <c r="AD9" i="27"/>
  <c r="B10" i="27"/>
  <c r="F10" i="27"/>
  <c r="K10" i="27"/>
  <c r="L10" i="27"/>
  <c r="Q10" i="27"/>
  <c r="S10" i="27"/>
  <c r="T10" i="27"/>
  <c r="AB10" i="27"/>
  <c r="AD10" i="27"/>
  <c r="B11" i="27"/>
  <c r="F11" i="27"/>
  <c r="K11" i="27"/>
  <c r="L11" i="27"/>
  <c r="Q11" i="27"/>
  <c r="S11" i="27"/>
  <c r="T11" i="27"/>
  <c r="AB11" i="27"/>
  <c r="AD11" i="27"/>
  <c r="B12" i="27"/>
  <c r="F12" i="27"/>
  <c r="K12" i="27"/>
  <c r="L12" i="27"/>
  <c r="Q12" i="27"/>
  <c r="S12" i="27"/>
  <c r="T12" i="27"/>
  <c r="AB12" i="27"/>
  <c r="AD12" i="27"/>
  <c r="B13" i="27"/>
  <c r="F13" i="27"/>
  <c r="K13" i="27"/>
  <c r="L13" i="27"/>
  <c r="Q13" i="27"/>
  <c r="S13" i="27"/>
  <c r="T13" i="27"/>
  <c r="AB13" i="27"/>
  <c r="AD13" i="27"/>
  <c r="B14" i="27"/>
  <c r="F14" i="27"/>
  <c r="K14" i="27"/>
  <c r="L14" i="27"/>
  <c r="Q14" i="27"/>
  <c r="S14" i="27"/>
  <c r="T14" i="27"/>
  <c r="AB14" i="27"/>
  <c r="AD14" i="27"/>
  <c r="B15" i="27"/>
  <c r="F15" i="27"/>
  <c r="K15" i="27"/>
  <c r="L15" i="27"/>
  <c r="Q15" i="27"/>
  <c r="S15" i="27"/>
  <c r="T15" i="27"/>
  <c r="AB15" i="27"/>
  <c r="AD15" i="27"/>
  <c r="B16" i="27"/>
  <c r="F16" i="27"/>
  <c r="K16" i="27"/>
  <c r="L16" i="27"/>
  <c r="Q16" i="27"/>
  <c r="S16" i="27"/>
  <c r="T16" i="27"/>
  <c r="AB16" i="27"/>
  <c r="AD16" i="27"/>
  <c r="B17" i="27"/>
  <c r="F17" i="27"/>
  <c r="K17" i="27"/>
  <c r="L17" i="27"/>
  <c r="Q17" i="27"/>
  <c r="S17" i="27"/>
  <c r="T17" i="27"/>
  <c r="AB17" i="27"/>
  <c r="AD17" i="27"/>
  <c r="B18" i="27"/>
  <c r="F18" i="27"/>
  <c r="K18" i="27"/>
  <c r="L18" i="27"/>
  <c r="Q18" i="27"/>
  <c r="S18" i="27"/>
  <c r="T18" i="27"/>
  <c r="AB18" i="27"/>
  <c r="AD18" i="27"/>
  <c r="B19" i="27"/>
  <c r="F19" i="27"/>
  <c r="K19" i="27"/>
  <c r="L19" i="27"/>
  <c r="Q19" i="27"/>
  <c r="S19" i="27"/>
  <c r="T19" i="27"/>
  <c r="AB19" i="27"/>
  <c r="AD19" i="27"/>
  <c r="B20" i="27"/>
  <c r="F20" i="27"/>
  <c r="K20" i="27"/>
  <c r="L20" i="27"/>
  <c r="Q20" i="27"/>
  <c r="S20" i="27"/>
  <c r="T20" i="27"/>
  <c r="AB20" i="27"/>
  <c r="AD20" i="27"/>
  <c r="B21" i="27"/>
  <c r="F21" i="27"/>
  <c r="K21" i="27"/>
  <c r="L21" i="27"/>
  <c r="Q21" i="27"/>
  <c r="S21" i="27"/>
  <c r="T21" i="27"/>
  <c r="AB21" i="27"/>
  <c r="AD21" i="27"/>
  <c r="B22" i="27"/>
  <c r="F22" i="27"/>
  <c r="K22" i="27"/>
  <c r="L22" i="27"/>
  <c r="Q22" i="27"/>
  <c r="S22" i="27"/>
  <c r="T22" i="27"/>
  <c r="AB22" i="27"/>
  <c r="AD22" i="27"/>
  <c r="B23" i="27"/>
  <c r="F23" i="27"/>
  <c r="K23" i="27"/>
  <c r="L23" i="27"/>
  <c r="Q23" i="27"/>
  <c r="S23" i="27"/>
  <c r="T23" i="27"/>
  <c r="AB23" i="27"/>
  <c r="AD23" i="27"/>
  <c r="B24" i="27"/>
  <c r="F24" i="27"/>
  <c r="K24" i="27"/>
  <c r="L24" i="27"/>
  <c r="Q24" i="27"/>
  <c r="S24" i="27"/>
  <c r="T24" i="27"/>
  <c r="AB24" i="27"/>
  <c r="AD24" i="27"/>
  <c r="B25" i="27"/>
  <c r="F25" i="27"/>
  <c r="K25" i="27"/>
  <c r="L25" i="27"/>
  <c r="Q25" i="27"/>
  <c r="S25" i="27"/>
  <c r="T25" i="27"/>
  <c r="AB25" i="27"/>
  <c r="AD25" i="27"/>
  <c r="B26" i="27"/>
  <c r="F26" i="27"/>
  <c r="K26" i="27"/>
  <c r="L26" i="27"/>
  <c r="Q26" i="27"/>
  <c r="S26" i="27"/>
  <c r="T26" i="27"/>
  <c r="AB26" i="27"/>
  <c r="AD26" i="27"/>
  <c r="B27" i="27"/>
  <c r="F27" i="27"/>
  <c r="K27" i="27"/>
  <c r="L27" i="27"/>
  <c r="Q27" i="27"/>
  <c r="S27" i="27"/>
  <c r="T27" i="27"/>
  <c r="AB27" i="27"/>
  <c r="AD27" i="27"/>
  <c r="B28" i="27"/>
  <c r="F28" i="27"/>
  <c r="K28" i="27"/>
  <c r="L28" i="27"/>
  <c r="Q28" i="27"/>
  <c r="S28" i="27"/>
  <c r="T28" i="27"/>
  <c r="AB28" i="27"/>
  <c r="AD28" i="27"/>
  <c r="B29" i="27"/>
  <c r="F29" i="27"/>
  <c r="K29" i="27"/>
  <c r="L29" i="27"/>
  <c r="Q29" i="27"/>
  <c r="S29" i="27"/>
  <c r="T29" i="27"/>
  <c r="AB29" i="27"/>
  <c r="AD29" i="27"/>
  <c r="B30" i="27"/>
  <c r="F30" i="27"/>
  <c r="K30" i="27"/>
  <c r="L30" i="27"/>
  <c r="Q30" i="27"/>
  <c r="S30" i="27"/>
  <c r="T30" i="27"/>
  <c r="AB30" i="27"/>
  <c r="AD30" i="27"/>
  <c r="B31" i="27"/>
  <c r="F31" i="27"/>
  <c r="K31" i="27"/>
  <c r="L31" i="27"/>
  <c r="Q31" i="27"/>
  <c r="S31" i="27"/>
  <c r="T31" i="27"/>
  <c r="AB31" i="27"/>
  <c r="AD31" i="27"/>
  <c r="B32" i="27"/>
  <c r="F32" i="27"/>
  <c r="K32" i="27"/>
  <c r="L32" i="27"/>
  <c r="Q32" i="27"/>
  <c r="S32" i="27"/>
  <c r="T32" i="27"/>
  <c r="AB32" i="27"/>
  <c r="AD32" i="27"/>
  <c r="B33" i="27"/>
  <c r="F33" i="27"/>
  <c r="K33" i="27"/>
  <c r="L33" i="27"/>
  <c r="Q33" i="27"/>
  <c r="S33" i="27"/>
  <c r="T33" i="27"/>
  <c r="AB33" i="27"/>
  <c r="AD33" i="27"/>
  <c r="B34" i="27"/>
  <c r="F34" i="27"/>
  <c r="K34" i="27"/>
  <c r="L34" i="27"/>
  <c r="Q34" i="27"/>
  <c r="S34" i="27"/>
  <c r="T34" i="27"/>
  <c r="AB34" i="27"/>
  <c r="AD34" i="27"/>
  <c r="B35" i="27"/>
  <c r="F35" i="27"/>
  <c r="K35" i="27"/>
  <c r="L35" i="27"/>
  <c r="Q35" i="27"/>
  <c r="S35" i="27"/>
  <c r="T35" i="27"/>
  <c r="AB35" i="27"/>
  <c r="AD35" i="27"/>
  <c r="B36" i="27"/>
  <c r="F36" i="27"/>
  <c r="K36" i="27"/>
  <c r="L36" i="27"/>
  <c r="Q36" i="27"/>
  <c r="S36" i="27"/>
  <c r="T36" i="27"/>
  <c r="AB36" i="27"/>
  <c r="AD36" i="27"/>
  <c r="B37" i="27"/>
  <c r="F37" i="27"/>
  <c r="K37" i="27"/>
  <c r="L37" i="27"/>
  <c r="Q37" i="27"/>
  <c r="S37" i="27"/>
  <c r="T37" i="27"/>
  <c r="AB37" i="27"/>
  <c r="AD37" i="27"/>
  <c r="B38" i="27"/>
  <c r="F38" i="27"/>
  <c r="K38" i="27"/>
  <c r="L38" i="27"/>
  <c r="Q38" i="27"/>
  <c r="S38" i="27"/>
  <c r="T38" i="27"/>
  <c r="F39" i="27"/>
  <c r="K39" i="27"/>
  <c r="L39" i="27"/>
  <c r="Q39" i="27"/>
  <c r="S39" i="27"/>
  <c r="AB39" i="27"/>
  <c r="AD39" i="27"/>
  <c r="C40" i="27"/>
  <c r="D40" i="27"/>
  <c r="F40" i="27"/>
  <c r="H40" i="27"/>
  <c r="I40" i="27"/>
  <c r="K40" i="27"/>
  <c r="L40" i="27"/>
  <c r="N40" i="27"/>
  <c r="O40" i="27"/>
  <c r="Q40" i="27"/>
  <c r="S40" i="27"/>
  <c r="T40" i="27"/>
  <c r="B44" i="27"/>
  <c r="F8" i="13"/>
  <c r="K8" i="13"/>
  <c r="L8" i="13"/>
  <c r="Q8" i="13"/>
  <c r="S8" i="13"/>
  <c r="T8" i="13"/>
  <c r="B9" i="13"/>
  <c r="F9" i="13"/>
  <c r="K9" i="13"/>
  <c r="L9" i="13"/>
  <c r="Q9" i="13"/>
  <c r="S9" i="13"/>
  <c r="T9" i="13"/>
  <c r="V9" i="13"/>
  <c r="B10" i="13"/>
  <c r="F10" i="13"/>
  <c r="K10" i="13"/>
  <c r="L10" i="13"/>
  <c r="Q10" i="13"/>
  <c r="S10" i="13"/>
  <c r="T10" i="13"/>
  <c r="V10" i="13"/>
  <c r="B11" i="13"/>
  <c r="F11" i="13"/>
  <c r="K11" i="13"/>
  <c r="L11" i="13"/>
  <c r="Q11" i="13"/>
  <c r="S11" i="13"/>
  <c r="T11" i="13"/>
  <c r="V11" i="13"/>
  <c r="B12" i="13"/>
  <c r="F12" i="13"/>
  <c r="K12" i="13"/>
  <c r="L12" i="13"/>
  <c r="Q12" i="13"/>
  <c r="S12" i="13"/>
  <c r="T12" i="13"/>
  <c r="V12" i="13"/>
  <c r="B13" i="13"/>
  <c r="F13" i="13"/>
  <c r="K13" i="13"/>
  <c r="L13" i="13"/>
  <c r="Q13" i="13"/>
  <c r="S13" i="13"/>
  <c r="T13" i="13"/>
  <c r="V13" i="13"/>
  <c r="AD13" i="13"/>
  <c r="B14" i="13"/>
  <c r="F14" i="13"/>
  <c r="K14" i="13"/>
  <c r="L14" i="13"/>
  <c r="Q14" i="13"/>
  <c r="S14" i="13"/>
  <c r="T14" i="13"/>
  <c r="V14" i="13"/>
  <c r="AD14" i="13"/>
  <c r="B15" i="13"/>
  <c r="F15" i="13"/>
  <c r="K15" i="13"/>
  <c r="L15" i="13"/>
  <c r="Q15" i="13"/>
  <c r="S15" i="13"/>
  <c r="T15" i="13"/>
  <c r="V15" i="13"/>
  <c r="AD15" i="13"/>
  <c r="B16" i="13"/>
  <c r="F16" i="13"/>
  <c r="K16" i="13"/>
  <c r="L16" i="13"/>
  <c r="Q16" i="13"/>
  <c r="S16" i="13"/>
  <c r="T16" i="13"/>
  <c r="V16" i="13"/>
  <c r="AD16" i="13"/>
  <c r="B17" i="13"/>
  <c r="F17" i="13"/>
  <c r="K17" i="13"/>
  <c r="L17" i="13"/>
  <c r="Q17" i="13"/>
  <c r="S17" i="13"/>
  <c r="T17" i="13"/>
  <c r="V17" i="13"/>
  <c r="AD17" i="13"/>
  <c r="B18" i="13"/>
  <c r="F18" i="13"/>
  <c r="K18" i="13"/>
  <c r="L18" i="13"/>
  <c r="Q18" i="13"/>
  <c r="S18" i="13"/>
  <c r="T18" i="13"/>
  <c r="V18" i="13"/>
  <c r="AD18" i="13"/>
  <c r="B19" i="13"/>
  <c r="F19" i="13"/>
  <c r="K19" i="13"/>
  <c r="L19" i="13"/>
  <c r="Q19" i="13"/>
  <c r="S19" i="13"/>
  <c r="T19" i="13"/>
  <c r="V19" i="13"/>
  <c r="AD19" i="13"/>
  <c r="B20" i="13"/>
  <c r="F20" i="13"/>
  <c r="K20" i="13"/>
  <c r="L20" i="13"/>
  <c r="Q20" i="13"/>
  <c r="S20" i="13"/>
  <c r="T20" i="13"/>
  <c r="V20" i="13"/>
  <c r="AD20" i="13"/>
  <c r="B21" i="13"/>
  <c r="F21" i="13"/>
  <c r="K21" i="13"/>
  <c r="L21" i="13"/>
  <c r="Q21" i="13"/>
  <c r="S21" i="13"/>
  <c r="T21" i="13"/>
  <c r="V21" i="13"/>
  <c r="AD21" i="13"/>
  <c r="B22" i="13"/>
  <c r="F22" i="13"/>
  <c r="K22" i="13"/>
  <c r="L22" i="13"/>
  <c r="Q22" i="13"/>
  <c r="S22" i="13"/>
  <c r="T22" i="13"/>
  <c r="V22" i="13"/>
  <c r="AD22" i="13"/>
  <c r="B23" i="13"/>
  <c r="F23" i="13"/>
  <c r="K23" i="13"/>
  <c r="L23" i="13"/>
  <c r="Q23" i="13"/>
  <c r="S23" i="13"/>
  <c r="T23" i="13"/>
  <c r="V23" i="13"/>
  <c r="AD23" i="13"/>
  <c r="B24" i="13"/>
  <c r="F24" i="13"/>
  <c r="K24" i="13"/>
  <c r="L24" i="13"/>
  <c r="Q24" i="13"/>
  <c r="S24" i="13"/>
  <c r="T24" i="13"/>
  <c r="V24" i="13"/>
  <c r="AD24" i="13"/>
  <c r="B25" i="13"/>
  <c r="F25" i="13"/>
  <c r="K25" i="13"/>
  <c r="L25" i="13"/>
  <c r="Q25" i="13"/>
  <c r="S25" i="13"/>
  <c r="T25" i="13"/>
  <c r="V25" i="13"/>
  <c r="AD25" i="13"/>
  <c r="B26" i="13"/>
  <c r="F26" i="13"/>
  <c r="K26" i="13"/>
  <c r="L26" i="13"/>
  <c r="Q26" i="13"/>
  <c r="S26" i="13"/>
  <c r="T26" i="13"/>
  <c r="V26" i="13"/>
  <c r="AD26" i="13"/>
  <c r="B27" i="13"/>
  <c r="F27" i="13"/>
  <c r="K27" i="13"/>
  <c r="L27" i="13"/>
  <c r="Q27" i="13"/>
  <c r="S27" i="13"/>
  <c r="T27" i="13"/>
  <c r="V27" i="13"/>
  <c r="AD27" i="13"/>
  <c r="B28" i="13"/>
  <c r="F28" i="13"/>
  <c r="K28" i="13"/>
  <c r="L28" i="13"/>
  <c r="Q28" i="13"/>
  <c r="S28" i="13"/>
  <c r="T28" i="13"/>
  <c r="V28" i="13"/>
  <c r="AD28" i="13"/>
  <c r="B29" i="13"/>
  <c r="F29" i="13"/>
  <c r="K29" i="13"/>
  <c r="L29" i="13"/>
  <c r="Q29" i="13"/>
  <c r="S29" i="13"/>
  <c r="T29" i="13"/>
  <c r="V29" i="13"/>
  <c r="AD29" i="13"/>
  <c r="B30" i="13"/>
  <c r="F30" i="13"/>
  <c r="K30" i="13"/>
  <c r="L30" i="13"/>
  <c r="Q30" i="13"/>
  <c r="S30" i="13"/>
  <c r="T30" i="13"/>
  <c r="V30" i="13"/>
  <c r="AD30" i="13"/>
  <c r="B31" i="13"/>
  <c r="F31" i="13"/>
  <c r="K31" i="13"/>
  <c r="L31" i="13"/>
  <c r="Q31" i="13"/>
  <c r="S31" i="13"/>
  <c r="T31" i="13"/>
  <c r="V31" i="13"/>
  <c r="AD31" i="13"/>
  <c r="B32" i="13"/>
  <c r="F32" i="13"/>
  <c r="K32" i="13"/>
  <c r="L32" i="13"/>
  <c r="Q32" i="13"/>
  <c r="S32" i="13"/>
  <c r="T32" i="13"/>
  <c r="V32" i="13"/>
  <c r="AD32" i="13"/>
  <c r="B33" i="13"/>
  <c r="F33" i="13"/>
  <c r="K33" i="13"/>
  <c r="L33" i="13"/>
  <c r="Q33" i="13"/>
  <c r="S33" i="13"/>
  <c r="T33" i="13"/>
  <c r="V33" i="13"/>
  <c r="AD33" i="13"/>
  <c r="B34" i="13"/>
  <c r="K34" i="13"/>
  <c r="L34" i="13"/>
  <c r="Q34" i="13"/>
  <c r="S34" i="13"/>
  <c r="T34" i="13"/>
  <c r="V34" i="13"/>
  <c r="AD34" i="13"/>
  <c r="B35" i="13"/>
  <c r="F35" i="13"/>
  <c r="K35" i="13"/>
  <c r="L35" i="13"/>
  <c r="Q35" i="13"/>
  <c r="S35" i="13"/>
  <c r="T35" i="13"/>
  <c r="V35" i="13"/>
  <c r="AD35" i="13"/>
  <c r="F36" i="13"/>
  <c r="K36" i="13"/>
  <c r="L36" i="13"/>
  <c r="Q36" i="13"/>
  <c r="S36" i="13"/>
  <c r="F37" i="13"/>
  <c r="K37" i="13"/>
  <c r="L37" i="13"/>
  <c r="Q37" i="13"/>
  <c r="S37" i="13"/>
  <c r="F38" i="13"/>
  <c r="K38" i="13"/>
  <c r="L38" i="13"/>
  <c r="Q38" i="13"/>
  <c r="S38" i="13"/>
  <c r="C39" i="13"/>
  <c r="D39" i="13"/>
  <c r="F39" i="13"/>
  <c r="H39" i="13"/>
  <c r="I39" i="13"/>
  <c r="K39" i="13"/>
  <c r="L39" i="13"/>
  <c r="N39" i="13"/>
  <c r="O39" i="13"/>
  <c r="Q39" i="13"/>
  <c r="S39" i="13"/>
  <c r="T39" i="13"/>
  <c r="B43" i="13"/>
  <c r="F8" i="1"/>
  <c r="K8" i="1"/>
  <c r="L8" i="1"/>
  <c r="Q8" i="1"/>
  <c r="S8" i="1"/>
  <c r="T8" i="1"/>
  <c r="B9" i="1"/>
  <c r="F9" i="1"/>
  <c r="K9" i="1"/>
  <c r="L9" i="1"/>
  <c r="Q9" i="1"/>
  <c r="S9" i="1"/>
  <c r="T9" i="1"/>
  <c r="B10" i="1"/>
  <c r="F10" i="1"/>
  <c r="K10" i="1"/>
  <c r="L10" i="1"/>
  <c r="Q10" i="1"/>
  <c r="S10" i="1"/>
  <c r="T10" i="1"/>
  <c r="B11" i="1"/>
  <c r="F11" i="1"/>
  <c r="K11" i="1"/>
  <c r="L11" i="1"/>
  <c r="Q11" i="1"/>
  <c r="S11" i="1"/>
  <c r="T11" i="1"/>
  <c r="B12" i="1"/>
  <c r="F12" i="1"/>
  <c r="K12" i="1"/>
  <c r="L12" i="1"/>
  <c r="Q12" i="1"/>
  <c r="S12" i="1"/>
  <c r="T12" i="1"/>
  <c r="B13" i="1"/>
  <c r="F13" i="1"/>
  <c r="K13" i="1"/>
  <c r="L13" i="1"/>
  <c r="Q13" i="1"/>
  <c r="S13" i="1"/>
  <c r="T13" i="1"/>
  <c r="B14" i="1"/>
  <c r="F14" i="1"/>
  <c r="K14" i="1"/>
  <c r="L14" i="1"/>
  <c r="Q14" i="1"/>
  <c r="S14" i="1"/>
  <c r="T14" i="1"/>
  <c r="B15" i="1"/>
  <c r="F15" i="1"/>
  <c r="K15" i="1"/>
  <c r="L15" i="1"/>
  <c r="Q15" i="1"/>
  <c r="S15" i="1"/>
  <c r="T15" i="1"/>
  <c r="B16" i="1"/>
  <c r="F16" i="1"/>
  <c r="K16" i="1"/>
  <c r="L16" i="1"/>
  <c r="Q16" i="1"/>
  <c r="S16" i="1"/>
  <c r="T16" i="1"/>
  <c r="B17" i="1"/>
  <c r="F17" i="1"/>
  <c r="K17" i="1"/>
  <c r="L17" i="1"/>
  <c r="Q17" i="1"/>
  <c r="S17" i="1"/>
  <c r="T17" i="1"/>
  <c r="B18" i="1"/>
  <c r="F18" i="1"/>
  <c r="K18" i="1"/>
  <c r="L18" i="1"/>
  <c r="Q18" i="1"/>
  <c r="S18" i="1"/>
  <c r="T18" i="1"/>
  <c r="B19" i="1"/>
  <c r="F19" i="1"/>
  <c r="K19" i="1"/>
  <c r="L19" i="1"/>
  <c r="Q19" i="1"/>
  <c r="S19" i="1"/>
  <c r="T19" i="1"/>
  <c r="B20" i="1"/>
  <c r="F20" i="1"/>
  <c r="K20" i="1"/>
  <c r="L20" i="1"/>
  <c r="Q20" i="1"/>
  <c r="S20" i="1"/>
  <c r="T20" i="1"/>
  <c r="B21" i="1"/>
  <c r="F21" i="1"/>
  <c r="K21" i="1"/>
  <c r="L21" i="1"/>
  <c r="Q21" i="1"/>
  <c r="S21" i="1"/>
  <c r="T21" i="1"/>
  <c r="B22" i="1"/>
  <c r="F22" i="1"/>
  <c r="K22" i="1"/>
  <c r="L22" i="1"/>
  <c r="Q22" i="1"/>
  <c r="S22" i="1"/>
  <c r="T22" i="1"/>
  <c r="B23" i="1"/>
  <c r="F23" i="1"/>
  <c r="K23" i="1"/>
  <c r="L23" i="1"/>
  <c r="Q23" i="1"/>
  <c r="S23" i="1"/>
  <c r="T23" i="1"/>
  <c r="B24" i="1"/>
  <c r="F24" i="1"/>
  <c r="K24" i="1"/>
  <c r="L24" i="1"/>
  <c r="Q24" i="1"/>
  <c r="S24" i="1"/>
  <c r="T24" i="1"/>
  <c r="B25" i="1"/>
  <c r="F25" i="1"/>
  <c r="K25" i="1"/>
  <c r="L25" i="1"/>
  <c r="Q25" i="1"/>
  <c r="S25" i="1"/>
  <c r="T25" i="1"/>
  <c r="B26" i="1"/>
  <c r="F26" i="1"/>
  <c r="K26" i="1"/>
  <c r="L26" i="1"/>
  <c r="Q26" i="1"/>
  <c r="S26" i="1"/>
  <c r="T26" i="1"/>
  <c r="B27" i="1"/>
  <c r="F27" i="1"/>
  <c r="K27" i="1"/>
  <c r="L27" i="1"/>
  <c r="Q27" i="1"/>
  <c r="S27" i="1"/>
  <c r="T27" i="1"/>
  <c r="B28" i="1"/>
  <c r="F28" i="1"/>
  <c r="K28" i="1"/>
  <c r="L28" i="1"/>
  <c r="Q28" i="1"/>
  <c r="S28" i="1"/>
  <c r="T28" i="1"/>
  <c r="B29" i="1"/>
  <c r="F29" i="1"/>
  <c r="K29" i="1"/>
  <c r="L29" i="1"/>
  <c r="Q29" i="1"/>
  <c r="S29" i="1"/>
  <c r="T29" i="1"/>
  <c r="B30" i="1"/>
  <c r="F30" i="1"/>
  <c r="K30" i="1"/>
  <c r="L30" i="1"/>
  <c r="Q30" i="1"/>
  <c r="S30" i="1"/>
  <c r="T30" i="1"/>
  <c r="B31" i="1"/>
  <c r="F31" i="1"/>
  <c r="K31" i="1"/>
  <c r="L31" i="1"/>
  <c r="Q31" i="1"/>
  <c r="S31" i="1"/>
  <c r="T31" i="1"/>
  <c r="B32" i="1"/>
  <c r="F32" i="1"/>
  <c r="K32" i="1"/>
  <c r="L32" i="1"/>
  <c r="Q32" i="1"/>
  <c r="S32" i="1"/>
  <c r="T32" i="1"/>
  <c r="B33" i="1"/>
  <c r="F33" i="1"/>
  <c r="K33" i="1"/>
  <c r="L33" i="1"/>
  <c r="Q33" i="1"/>
  <c r="S33" i="1"/>
  <c r="T33" i="1"/>
  <c r="B34" i="1"/>
  <c r="F34" i="1"/>
  <c r="K34" i="1"/>
  <c r="L34" i="1"/>
  <c r="Q34" i="1"/>
  <c r="S34" i="1"/>
  <c r="T34" i="1"/>
  <c r="B35" i="1"/>
  <c r="F35" i="1"/>
  <c r="L35" i="1"/>
  <c r="Q35" i="1"/>
  <c r="S35" i="1"/>
  <c r="T35" i="1"/>
  <c r="B36" i="1"/>
  <c r="F36" i="1"/>
  <c r="K36" i="1"/>
  <c r="L36" i="1"/>
  <c r="Q36" i="1"/>
  <c r="S36" i="1"/>
  <c r="T36" i="1"/>
  <c r="B37" i="1"/>
  <c r="F37" i="1"/>
  <c r="K37" i="1"/>
  <c r="L37" i="1"/>
  <c r="Q37" i="1"/>
  <c r="S37" i="1"/>
  <c r="T37" i="1"/>
  <c r="B38" i="1"/>
  <c r="F38" i="1"/>
  <c r="K38" i="1"/>
  <c r="L38" i="1"/>
  <c r="Q38" i="1"/>
  <c r="S38" i="1"/>
  <c r="T38" i="1"/>
  <c r="C39" i="1"/>
  <c r="D39" i="1"/>
  <c r="F39" i="1"/>
  <c r="H39" i="1"/>
  <c r="I39" i="1"/>
  <c r="K39" i="1"/>
  <c r="L39" i="1"/>
  <c r="N39" i="1"/>
  <c r="O39" i="1"/>
  <c r="Q39" i="1"/>
  <c r="S39" i="1"/>
  <c r="T39" i="1"/>
  <c r="B43" i="1"/>
  <c r="F8" i="18"/>
  <c r="K8" i="18"/>
  <c r="L8" i="18"/>
  <c r="Q8" i="18"/>
  <c r="S8" i="18"/>
  <c r="T8" i="18"/>
  <c r="AB8" i="18"/>
  <c r="AD8" i="18"/>
  <c r="B9" i="18"/>
  <c r="F9" i="18"/>
  <c r="K9" i="18"/>
  <c r="L9" i="18"/>
  <c r="Q9" i="18"/>
  <c r="S9" i="18"/>
  <c r="T9" i="18"/>
  <c r="AB9" i="18"/>
  <c r="AD9" i="18"/>
  <c r="B10" i="18"/>
  <c r="F10" i="18"/>
  <c r="K10" i="18"/>
  <c r="L10" i="18"/>
  <c r="Q10" i="18"/>
  <c r="S10" i="18"/>
  <c r="T10" i="18"/>
  <c r="AB10" i="18"/>
  <c r="AD10" i="18"/>
  <c r="B11" i="18"/>
  <c r="F11" i="18"/>
  <c r="K11" i="18"/>
  <c r="L11" i="18"/>
  <c r="Q11" i="18"/>
  <c r="S11" i="18"/>
  <c r="T11" i="18"/>
  <c r="AB11" i="18"/>
  <c r="AD11" i="18"/>
  <c r="B12" i="18"/>
  <c r="F12" i="18"/>
  <c r="K12" i="18"/>
  <c r="L12" i="18"/>
  <c r="Q12" i="18"/>
  <c r="S12" i="18"/>
  <c r="T12" i="18"/>
  <c r="AB12" i="18"/>
  <c r="AD12" i="18"/>
  <c r="B13" i="18"/>
  <c r="F13" i="18"/>
  <c r="K13" i="18"/>
  <c r="L13" i="18"/>
  <c r="Q13" i="18"/>
  <c r="S13" i="18"/>
  <c r="T13" i="18"/>
  <c r="AB13" i="18"/>
  <c r="AD13" i="18"/>
  <c r="B14" i="18"/>
  <c r="F14" i="18"/>
  <c r="K14" i="18"/>
  <c r="L14" i="18"/>
  <c r="Q14" i="18"/>
  <c r="S14" i="18"/>
  <c r="T14" i="18"/>
  <c r="AB14" i="18"/>
  <c r="AD14" i="18"/>
  <c r="B15" i="18"/>
  <c r="F15" i="18"/>
  <c r="K15" i="18"/>
  <c r="L15" i="18"/>
  <c r="Q15" i="18"/>
  <c r="S15" i="18"/>
  <c r="T15" i="18"/>
  <c r="AB15" i="18"/>
  <c r="AD15" i="18"/>
  <c r="B16" i="18"/>
  <c r="F16" i="18"/>
  <c r="K16" i="18"/>
  <c r="L16" i="18"/>
  <c r="Q16" i="18"/>
  <c r="S16" i="18"/>
  <c r="T16" i="18"/>
  <c r="AB16" i="18"/>
  <c r="AD16" i="18"/>
  <c r="B17" i="18"/>
  <c r="F17" i="18"/>
  <c r="K17" i="18"/>
  <c r="L17" i="18"/>
  <c r="Q17" i="18"/>
  <c r="S17" i="18"/>
  <c r="T17" i="18"/>
  <c r="AB17" i="18"/>
  <c r="AD17" i="18"/>
  <c r="B18" i="18"/>
  <c r="F18" i="18"/>
  <c r="K18" i="18"/>
  <c r="L18" i="18"/>
  <c r="Q18" i="18"/>
  <c r="S18" i="18"/>
  <c r="T18" i="18"/>
  <c r="AB18" i="18"/>
  <c r="AD18" i="18"/>
  <c r="B19" i="18"/>
  <c r="F19" i="18"/>
  <c r="K19" i="18"/>
  <c r="L19" i="18"/>
  <c r="Q19" i="18"/>
  <c r="S19" i="18"/>
  <c r="T19" i="18"/>
  <c r="AB19" i="18"/>
  <c r="AD19" i="18"/>
  <c r="B20" i="18"/>
  <c r="F20" i="18"/>
  <c r="K20" i="18"/>
  <c r="L20" i="18"/>
  <c r="Q20" i="18"/>
  <c r="S20" i="18"/>
  <c r="T20" i="18"/>
  <c r="AB20" i="18"/>
  <c r="AD20" i="18"/>
  <c r="B21" i="18"/>
  <c r="F21" i="18"/>
  <c r="K21" i="18"/>
  <c r="L21" i="18"/>
  <c r="Q21" i="18"/>
  <c r="S21" i="18"/>
  <c r="T21" i="18"/>
  <c r="AB21" i="18"/>
  <c r="AD21" i="18"/>
  <c r="B22" i="18"/>
  <c r="F22" i="18"/>
  <c r="K22" i="18"/>
  <c r="L22" i="18"/>
  <c r="Q22" i="18"/>
  <c r="S22" i="18"/>
  <c r="T22" i="18"/>
  <c r="AB22" i="18"/>
  <c r="AD22" i="18"/>
  <c r="B23" i="18"/>
  <c r="F23" i="18"/>
  <c r="K23" i="18"/>
  <c r="L23" i="18"/>
  <c r="Q23" i="18"/>
  <c r="S23" i="18"/>
  <c r="T23" i="18"/>
  <c r="AB23" i="18"/>
  <c r="AD23" i="18"/>
  <c r="B24" i="18"/>
  <c r="F24" i="18"/>
  <c r="K24" i="18"/>
  <c r="L24" i="18"/>
  <c r="Q24" i="18"/>
  <c r="S24" i="18"/>
  <c r="T24" i="18"/>
  <c r="AB24" i="18"/>
  <c r="AD24" i="18"/>
  <c r="B25" i="18"/>
  <c r="F25" i="18"/>
  <c r="K25" i="18"/>
  <c r="L25" i="18"/>
  <c r="Q25" i="18"/>
  <c r="S25" i="18"/>
  <c r="T25" i="18"/>
  <c r="AB25" i="18"/>
  <c r="AD25" i="18"/>
  <c r="B26" i="18"/>
  <c r="F26" i="18"/>
  <c r="K26" i="18"/>
  <c r="L26" i="18"/>
  <c r="Q26" i="18"/>
  <c r="S26" i="18"/>
  <c r="T26" i="18"/>
  <c r="AB26" i="18"/>
  <c r="AD26" i="18"/>
  <c r="B27" i="18"/>
  <c r="F27" i="18"/>
  <c r="K27" i="18"/>
  <c r="L27" i="18"/>
  <c r="Q27" i="18"/>
  <c r="S27" i="18"/>
  <c r="T27" i="18"/>
  <c r="AB27" i="18"/>
  <c r="AD27" i="18"/>
  <c r="B28" i="18"/>
  <c r="F28" i="18"/>
  <c r="K28" i="18"/>
  <c r="L28" i="18"/>
  <c r="Q28" i="18"/>
  <c r="S28" i="18"/>
  <c r="T28" i="18"/>
  <c r="AB28" i="18"/>
  <c r="AD28" i="18"/>
  <c r="B29" i="18"/>
  <c r="F29" i="18"/>
  <c r="K29" i="18"/>
  <c r="L29" i="18"/>
  <c r="Q29" i="18"/>
  <c r="S29" i="18"/>
  <c r="T29" i="18"/>
  <c r="AB29" i="18"/>
  <c r="AD29" i="18"/>
  <c r="B30" i="18"/>
  <c r="F30" i="18"/>
  <c r="K30" i="18"/>
  <c r="L30" i="18"/>
  <c r="Q30" i="18"/>
  <c r="S30" i="18"/>
  <c r="T30" i="18"/>
  <c r="AB30" i="18"/>
  <c r="AD30" i="18"/>
  <c r="B31" i="18"/>
  <c r="F31" i="18"/>
  <c r="K31" i="18"/>
  <c r="L31" i="18"/>
  <c r="Q31" i="18"/>
  <c r="S31" i="18"/>
  <c r="T31" i="18"/>
  <c r="AB31" i="18"/>
  <c r="AD31" i="18"/>
  <c r="B32" i="18"/>
  <c r="F32" i="18"/>
  <c r="K32" i="18"/>
  <c r="L32" i="18"/>
  <c r="Q32" i="18"/>
  <c r="S32" i="18"/>
  <c r="T32" i="18"/>
  <c r="AB32" i="18"/>
  <c r="AD32" i="18"/>
  <c r="B33" i="18"/>
  <c r="F33" i="18"/>
  <c r="K33" i="18"/>
  <c r="L33" i="18"/>
  <c r="Q33" i="18"/>
  <c r="S33" i="18"/>
  <c r="T33" i="18"/>
  <c r="AB33" i="18"/>
  <c r="AD33" i="18"/>
  <c r="B34" i="18"/>
  <c r="F34" i="18"/>
  <c r="K34" i="18"/>
  <c r="L34" i="18"/>
  <c r="Q34" i="18"/>
  <c r="S34" i="18"/>
  <c r="T34" i="18"/>
  <c r="AB34" i="18"/>
  <c r="AD34" i="18"/>
  <c r="B35" i="18"/>
  <c r="F35" i="18"/>
  <c r="K35" i="18"/>
  <c r="L35" i="18"/>
  <c r="Q35" i="18"/>
  <c r="S35" i="18"/>
  <c r="T35" i="18"/>
  <c r="AB35" i="18"/>
  <c r="AD35" i="18"/>
  <c r="B36" i="18"/>
  <c r="F36" i="18"/>
  <c r="K36" i="18"/>
  <c r="L36" i="18"/>
  <c r="Q36" i="18"/>
  <c r="S36" i="18"/>
  <c r="T36" i="18"/>
  <c r="AB36" i="18"/>
  <c r="AD36" i="18"/>
  <c r="B37" i="18"/>
  <c r="F37" i="18"/>
  <c r="K37" i="18"/>
  <c r="L37" i="18"/>
  <c r="Q37" i="18"/>
  <c r="S37" i="18"/>
  <c r="T37" i="18"/>
  <c r="AB37" i="18"/>
  <c r="AD37" i="18"/>
  <c r="F38" i="18"/>
  <c r="K38" i="18"/>
  <c r="L38" i="18"/>
  <c r="Q38" i="18"/>
  <c r="S38" i="18"/>
  <c r="T38" i="18"/>
  <c r="AB38" i="18"/>
  <c r="AD38" i="18"/>
  <c r="C39" i="18"/>
  <c r="D39" i="18"/>
  <c r="F39" i="18"/>
  <c r="H39" i="18"/>
  <c r="I39" i="18"/>
  <c r="K39" i="18"/>
  <c r="L39" i="18"/>
  <c r="N39" i="18"/>
  <c r="O39" i="18"/>
  <c r="Q39" i="18"/>
  <c r="S39" i="18"/>
  <c r="T39" i="18"/>
  <c r="B43" i="18"/>
  <c r="F8" i="17"/>
  <c r="K8" i="17"/>
  <c r="L8" i="17"/>
  <c r="Q8" i="17"/>
  <c r="S8" i="17"/>
  <c r="T8" i="17"/>
  <c r="AB8" i="17"/>
  <c r="AD8" i="17"/>
  <c r="B9" i="17"/>
  <c r="F9" i="17"/>
  <c r="K9" i="17"/>
  <c r="L9" i="17"/>
  <c r="Q9" i="17"/>
  <c r="S9" i="17"/>
  <c r="T9" i="17"/>
  <c r="AB9" i="17"/>
  <c r="AD9" i="17"/>
  <c r="B10" i="17"/>
  <c r="F10" i="17"/>
  <c r="K10" i="17"/>
  <c r="L10" i="17"/>
  <c r="Q10" i="17"/>
  <c r="S10" i="17"/>
  <c r="T10" i="17"/>
  <c r="AB10" i="17"/>
  <c r="AD10" i="17"/>
  <c r="B11" i="17"/>
  <c r="F11" i="17"/>
  <c r="K11" i="17"/>
  <c r="L11" i="17"/>
  <c r="Q11" i="17"/>
  <c r="S11" i="17"/>
  <c r="T11" i="17"/>
  <c r="AB11" i="17"/>
  <c r="AD11" i="17"/>
  <c r="B12" i="17"/>
  <c r="F12" i="17"/>
  <c r="K12" i="17"/>
  <c r="L12" i="17"/>
  <c r="Q12" i="17"/>
  <c r="S12" i="17"/>
  <c r="T12" i="17"/>
  <c r="AB12" i="17"/>
  <c r="AD12" i="17"/>
  <c r="B13" i="17"/>
  <c r="F13" i="17"/>
  <c r="K13" i="17"/>
  <c r="L13" i="17"/>
  <c r="Q13" i="17"/>
  <c r="S13" i="17"/>
  <c r="T13" i="17"/>
  <c r="AB13" i="17"/>
  <c r="AD13" i="17"/>
  <c r="B14" i="17"/>
  <c r="F14" i="17"/>
  <c r="K14" i="17"/>
  <c r="Q14" i="17"/>
  <c r="S14" i="17"/>
  <c r="T14" i="17"/>
  <c r="AB14" i="17"/>
  <c r="AD14" i="17"/>
  <c r="B15" i="17"/>
  <c r="F15" i="17"/>
  <c r="K15" i="17"/>
  <c r="Q15" i="17"/>
  <c r="S15" i="17"/>
  <c r="T15" i="17"/>
  <c r="AB15" i="17"/>
  <c r="AD15" i="17"/>
  <c r="B16" i="17"/>
  <c r="F16" i="17"/>
  <c r="K16" i="17"/>
  <c r="Q16" i="17"/>
  <c r="S16" i="17"/>
  <c r="T16" i="17"/>
  <c r="AB16" i="17"/>
  <c r="AD16" i="17"/>
  <c r="B17" i="17"/>
  <c r="F17" i="17"/>
  <c r="K17" i="17"/>
  <c r="Q17" i="17"/>
  <c r="S17" i="17"/>
  <c r="T17" i="17"/>
  <c r="AB17" i="17"/>
  <c r="AD17" i="17"/>
  <c r="B18" i="17"/>
  <c r="F18" i="17"/>
  <c r="K18" i="17"/>
  <c r="Q18" i="17"/>
  <c r="S18" i="17"/>
  <c r="T18" i="17"/>
  <c r="AB18" i="17"/>
  <c r="AD18" i="17"/>
  <c r="B19" i="17"/>
  <c r="F19" i="17"/>
  <c r="K19" i="17"/>
  <c r="Q19" i="17"/>
  <c r="S19" i="17"/>
  <c r="T19" i="17"/>
  <c r="AB19" i="17"/>
  <c r="AD19" i="17"/>
  <c r="B20" i="17"/>
  <c r="F20" i="17"/>
  <c r="K20" i="17"/>
  <c r="Q20" i="17"/>
  <c r="S20" i="17"/>
  <c r="T20" i="17"/>
  <c r="AB20" i="17"/>
  <c r="AD20" i="17"/>
  <c r="B21" i="17"/>
  <c r="F21" i="17"/>
  <c r="K21" i="17"/>
  <c r="Q21" i="17"/>
  <c r="S21" i="17"/>
  <c r="T21" i="17"/>
  <c r="AB21" i="17"/>
  <c r="AD21" i="17"/>
  <c r="B22" i="17"/>
  <c r="F22" i="17"/>
  <c r="K22" i="17"/>
  <c r="Q22" i="17"/>
  <c r="S22" i="17"/>
  <c r="T22" i="17"/>
  <c r="AB22" i="17"/>
  <c r="AD22" i="17"/>
  <c r="B23" i="17"/>
  <c r="F23" i="17"/>
  <c r="K23" i="17"/>
  <c r="Q23" i="17"/>
  <c r="S23" i="17"/>
  <c r="T23" i="17"/>
  <c r="AB23" i="17"/>
  <c r="AD23" i="17"/>
  <c r="B24" i="17"/>
  <c r="F24" i="17"/>
  <c r="K24" i="17"/>
  <c r="Q24" i="17"/>
  <c r="S24" i="17"/>
  <c r="T24" i="17"/>
  <c r="AB24" i="17"/>
  <c r="AD24" i="17"/>
  <c r="B25" i="17"/>
  <c r="F25" i="17"/>
  <c r="K25" i="17"/>
  <c r="Q25" i="17"/>
  <c r="S25" i="17"/>
  <c r="T25" i="17"/>
  <c r="AB25" i="17"/>
  <c r="AD25" i="17"/>
  <c r="B26" i="17"/>
  <c r="F26" i="17"/>
  <c r="K26" i="17"/>
  <c r="Q26" i="17"/>
  <c r="S26" i="17"/>
  <c r="T26" i="17"/>
  <c r="AB26" i="17"/>
  <c r="AD26" i="17"/>
  <c r="B27" i="17"/>
  <c r="F27" i="17"/>
  <c r="K27" i="17"/>
  <c r="Q27" i="17"/>
  <c r="S27" i="17"/>
  <c r="T27" i="17"/>
  <c r="AB27" i="17"/>
  <c r="AD27" i="17"/>
  <c r="B28" i="17"/>
  <c r="F28" i="17"/>
  <c r="K28" i="17"/>
  <c r="Q28" i="17"/>
  <c r="S28" i="17"/>
  <c r="T28" i="17"/>
  <c r="AB28" i="17"/>
  <c r="AD28" i="17"/>
  <c r="B29" i="17"/>
  <c r="F29" i="17"/>
  <c r="K29" i="17"/>
  <c r="Q29" i="17"/>
  <c r="S29" i="17"/>
  <c r="T29" i="17"/>
  <c r="AB29" i="17"/>
  <c r="AD29" i="17"/>
  <c r="B30" i="17"/>
  <c r="F30" i="17"/>
  <c r="K30" i="17"/>
  <c r="Q30" i="17"/>
  <c r="S30" i="17"/>
  <c r="T30" i="17"/>
  <c r="AB30" i="17"/>
  <c r="AD30" i="17"/>
  <c r="B31" i="17"/>
  <c r="F31" i="17"/>
  <c r="K31" i="17"/>
  <c r="L31" i="17"/>
  <c r="Q31" i="17"/>
  <c r="S31" i="17"/>
  <c r="T31" i="17"/>
  <c r="AB31" i="17"/>
  <c r="AD31" i="17"/>
  <c r="B32" i="17"/>
  <c r="F32" i="17"/>
  <c r="K32" i="17"/>
  <c r="L32" i="17"/>
  <c r="Q32" i="17"/>
  <c r="S32" i="17"/>
  <c r="T32" i="17"/>
  <c r="AB32" i="17"/>
  <c r="AD32" i="17"/>
  <c r="B33" i="17"/>
  <c r="F33" i="17"/>
  <c r="K33" i="17"/>
  <c r="L33" i="17"/>
  <c r="Q33" i="17"/>
  <c r="S33" i="17"/>
  <c r="T33" i="17"/>
  <c r="AB33" i="17"/>
  <c r="AD33" i="17"/>
  <c r="B34" i="17"/>
  <c r="F34" i="17"/>
  <c r="K34" i="17"/>
  <c r="L34" i="17"/>
  <c r="Q34" i="17"/>
  <c r="S34" i="17"/>
  <c r="T34" i="17"/>
  <c r="AB34" i="17"/>
  <c r="AD34" i="17"/>
  <c r="B35" i="17"/>
  <c r="F35" i="17"/>
  <c r="K35" i="17"/>
  <c r="L35" i="17"/>
  <c r="Q35" i="17"/>
  <c r="S35" i="17"/>
  <c r="T35" i="17"/>
  <c r="AB35" i="17"/>
  <c r="AD35" i="17"/>
  <c r="B36" i="17"/>
  <c r="F36" i="17"/>
  <c r="K36" i="17"/>
  <c r="L36" i="17"/>
  <c r="Q36" i="17"/>
  <c r="S36" i="17"/>
  <c r="T36" i="17"/>
  <c r="AB36" i="17"/>
  <c r="AD36" i="17"/>
  <c r="B37" i="17"/>
  <c r="F37" i="17"/>
  <c r="K37" i="17"/>
  <c r="L37" i="17"/>
  <c r="Q37" i="17"/>
  <c r="S37" i="17"/>
  <c r="T37" i="17"/>
  <c r="AB37" i="17"/>
  <c r="AD37" i="17"/>
  <c r="F38" i="17"/>
  <c r="K38" i="17"/>
  <c r="L38" i="17"/>
  <c r="Q38" i="17"/>
  <c r="S38" i="17"/>
  <c r="T38" i="17"/>
  <c r="AB38" i="17"/>
  <c r="AD38" i="17"/>
  <c r="C39" i="17"/>
  <c r="D39" i="17"/>
  <c r="F39" i="17"/>
  <c r="H39" i="17"/>
  <c r="I39" i="17"/>
  <c r="K39" i="17"/>
  <c r="L39" i="17"/>
  <c r="N39" i="17"/>
  <c r="O39" i="17"/>
  <c r="Q39" i="17"/>
  <c r="S39" i="17"/>
  <c r="T39" i="17"/>
  <c r="B43" i="17"/>
  <c r="F8" i="14"/>
  <c r="K8" i="14"/>
  <c r="L8" i="14"/>
  <c r="Q8" i="14"/>
  <c r="S8" i="14"/>
  <c r="T8" i="14"/>
  <c r="AB8" i="14"/>
  <c r="B9" i="14"/>
  <c r="F9" i="14"/>
  <c r="K9" i="14"/>
  <c r="L9" i="14"/>
  <c r="Q9" i="14"/>
  <c r="S9" i="14"/>
  <c r="T9" i="14"/>
  <c r="AB9" i="14"/>
  <c r="B10" i="14"/>
  <c r="F10" i="14"/>
  <c r="K10" i="14"/>
  <c r="L10" i="14"/>
  <c r="Q10" i="14"/>
  <c r="S10" i="14"/>
  <c r="T10" i="14"/>
  <c r="B11" i="14"/>
  <c r="F11" i="14"/>
  <c r="K11" i="14"/>
  <c r="L11" i="14"/>
  <c r="Q11" i="14"/>
  <c r="S11" i="14"/>
  <c r="T11" i="14"/>
  <c r="B12" i="14"/>
  <c r="F12" i="14"/>
  <c r="K12" i="14"/>
  <c r="L12" i="14"/>
  <c r="Q12" i="14"/>
  <c r="S12" i="14"/>
  <c r="T12" i="14"/>
  <c r="AB12" i="14"/>
  <c r="B13" i="14"/>
  <c r="F13" i="14"/>
  <c r="K13" i="14"/>
  <c r="L13" i="14"/>
  <c r="Q13" i="14"/>
  <c r="S13" i="14"/>
  <c r="T13" i="14"/>
  <c r="AB13" i="14"/>
  <c r="B14" i="14"/>
  <c r="F14" i="14"/>
  <c r="K14" i="14"/>
  <c r="L14" i="14"/>
  <c r="Q14" i="14"/>
  <c r="S14" i="14"/>
  <c r="T14" i="14"/>
  <c r="AB14" i="14"/>
  <c r="B15" i="14"/>
  <c r="F15" i="14"/>
  <c r="K15" i="14"/>
  <c r="L15" i="14"/>
  <c r="Q15" i="14"/>
  <c r="S15" i="14"/>
  <c r="T15" i="14"/>
  <c r="AB15" i="14"/>
  <c r="B16" i="14"/>
  <c r="F16" i="14"/>
  <c r="K16" i="14"/>
  <c r="L16" i="14"/>
  <c r="Q16" i="14"/>
  <c r="S16" i="14"/>
  <c r="T16" i="14"/>
  <c r="AB16" i="14"/>
  <c r="B17" i="14"/>
  <c r="F17" i="14"/>
  <c r="K17" i="14"/>
  <c r="L17" i="14"/>
  <c r="Q17" i="14"/>
  <c r="S17" i="14"/>
  <c r="T17" i="14"/>
  <c r="AB17" i="14"/>
  <c r="B18" i="14"/>
  <c r="F18" i="14"/>
  <c r="K18" i="14"/>
  <c r="L18" i="14"/>
  <c r="Q18" i="14"/>
  <c r="S18" i="14"/>
  <c r="T18" i="14"/>
  <c r="AB18" i="14"/>
  <c r="B19" i="14"/>
  <c r="F19" i="14"/>
  <c r="K19" i="14"/>
  <c r="L19" i="14"/>
  <c r="Q19" i="14"/>
  <c r="S19" i="14"/>
  <c r="T19" i="14"/>
  <c r="AB19" i="14"/>
  <c r="B20" i="14"/>
  <c r="F20" i="14"/>
  <c r="K20" i="14"/>
  <c r="L20" i="14"/>
  <c r="Q20" i="14"/>
  <c r="S20" i="14"/>
  <c r="T20" i="14"/>
  <c r="AB20" i="14"/>
  <c r="B21" i="14"/>
  <c r="F21" i="14"/>
  <c r="K21" i="14"/>
  <c r="L21" i="14"/>
  <c r="Q21" i="14"/>
  <c r="S21" i="14"/>
  <c r="T21" i="14"/>
  <c r="AB21" i="14"/>
  <c r="B22" i="14"/>
  <c r="F22" i="14"/>
  <c r="K22" i="14"/>
  <c r="L22" i="14"/>
  <c r="Q22" i="14"/>
  <c r="S22" i="14"/>
  <c r="T22" i="14"/>
  <c r="AB22" i="14"/>
  <c r="B23" i="14"/>
  <c r="F23" i="14"/>
  <c r="K23" i="14"/>
  <c r="L23" i="14"/>
  <c r="Q23" i="14"/>
  <c r="S23" i="14"/>
  <c r="T23" i="14"/>
  <c r="AB23" i="14"/>
  <c r="B24" i="14"/>
  <c r="F24" i="14"/>
  <c r="K24" i="14"/>
  <c r="L24" i="14"/>
  <c r="Q24" i="14"/>
  <c r="S24" i="14"/>
  <c r="T24" i="14"/>
  <c r="AB24" i="14"/>
  <c r="B25" i="14"/>
  <c r="F25" i="14"/>
  <c r="K25" i="14"/>
  <c r="L25" i="14"/>
  <c r="Q25" i="14"/>
  <c r="S25" i="14"/>
  <c r="T25" i="14"/>
  <c r="AB25" i="14"/>
  <c r="B26" i="14"/>
  <c r="F26" i="14"/>
  <c r="K26" i="14"/>
  <c r="L26" i="14"/>
  <c r="Q26" i="14"/>
  <c r="S26" i="14"/>
  <c r="T26" i="14"/>
  <c r="AB26" i="14"/>
  <c r="B27" i="14"/>
  <c r="F27" i="14"/>
  <c r="K27" i="14"/>
  <c r="L27" i="14"/>
  <c r="Q27" i="14"/>
  <c r="S27" i="14"/>
  <c r="T27" i="14"/>
  <c r="AB27" i="14"/>
  <c r="B28" i="14"/>
  <c r="F28" i="14"/>
  <c r="K28" i="14"/>
  <c r="L28" i="14"/>
  <c r="Q28" i="14"/>
  <c r="S28" i="14"/>
  <c r="T28" i="14"/>
  <c r="AB28" i="14"/>
  <c r="B29" i="14"/>
  <c r="F29" i="14"/>
  <c r="K29" i="14"/>
  <c r="L29" i="14"/>
  <c r="Q29" i="14"/>
  <c r="S29" i="14"/>
  <c r="T29" i="14"/>
  <c r="AB29" i="14"/>
  <c r="B30" i="14"/>
  <c r="F30" i="14"/>
  <c r="K30" i="14"/>
  <c r="L30" i="14"/>
  <c r="Q30" i="14"/>
  <c r="S30" i="14"/>
  <c r="T30" i="14"/>
  <c r="AB30" i="14"/>
  <c r="B31" i="14"/>
  <c r="F31" i="14"/>
  <c r="K31" i="14"/>
  <c r="L31" i="14"/>
  <c r="Q31" i="14"/>
  <c r="S31" i="14"/>
  <c r="T31" i="14"/>
  <c r="AB31" i="14"/>
  <c r="B32" i="14"/>
  <c r="F32" i="14"/>
  <c r="K32" i="14"/>
  <c r="L32" i="14"/>
  <c r="Q32" i="14"/>
  <c r="S32" i="14"/>
  <c r="T32" i="14"/>
  <c r="AB32" i="14"/>
  <c r="B33" i="14"/>
  <c r="F33" i="14"/>
  <c r="K33" i="14"/>
  <c r="L33" i="14"/>
  <c r="Q33" i="14"/>
  <c r="S33" i="14"/>
  <c r="T33" i="14"/>
  <c r="AB33" i="14"/>
  <c r="B34" i="14"/>
  <c r="F34" i="14"/>
  <c r="K34" i="14"/>
  <c r="L34" i="14"/>
  <c r="Q34" i="14"/>
  <c r="S34" i="14"/>
  <c r="T34" i="14"/>
  <c r="AB34" i="14"/>
  <c r="B35" i="14"/>
  <c r="F35" i="14"/>
  <c r="K35" i="14"/>
  <c r="L35" i="14"/>
  <c r="Q35" i="14"/>
  <c r="S35" i="14"/>
  <c r="T35" i="14"/>
  <c r="AB35" i="14"/>
  <c r="B36" i="14"/>
  <c r="F36" i="14"/>
  <c r="K36" i="14"/>
  <c r="L36" i="14"/>
  <c r="Q36" i="14"/>
  <c r="S36" i="14"/>
  <c r="T36" i="14"/>
  <c r="AB36" i="14"/>
  <c r="B37" i="14"/>
  <c r="F37" i="14"/>
  <c r="K37" i="14"/>
  <c r="L37" i="14"/>
  <c r="Q37" i="14"/>
  <c r="S37" i="14"/>
  <c r="T37" i="14"/>
  <c r="AB37" i="14"/>
  <c r="B38" i="14"/>
  <c r="F38" i="14"/>
  <c r="K38" i="14"/>
  <c r="L38" i="14"/>
  <c r="Q38" i="14"/>
  <c r="S38" i="14"/>
  <c r="T38" i="14"/>
  <c r="AB38" i="14"/>
  <c r="C39" i="14"/>
  <c r="D39" i="14"/>
  <c r="F39" i="14"/>
  <c r="H39" i="14"/>
  <c r="I39" i="14"/>
  <c r="K39" i="14"/>
  <c r="L39" i="14"/>
  <c r="N39" i="14"/>
  <c r="O39" i="14"/>
  <c r="Q39" i="14"/>
  <c r="S39" i="14"/>
  <c r="T39" i="14"/>
  <c r="B43" i="14"/>
  <c r="F8" i="16"/>
  <c r="K8" i="16"/>
  <c r="L8" i="16"/>
  <c r="Q8" i="16"/>
  <c r="S8" i="16"/>
  <c r="T8" i="16"/>
  <c r="AB8" i="16"/>
  <c r="AD8" i="16"/>
  <c r="B9" i="16"/>
  <c r="F9" i="16"/>
  <c r="K9" i="16"/>
  <c r="L9" i="16"/>
  <c r="Q9" i="16"/>
  <c r="S9" i="16"/>
  <c r="T9" i="16"/>
  <c r="AB9" i="16"/>
  <c r="AD9" i="16"/>
  <c r="B10" i="16"/>
  <c r="F10" i="16"/>
  <c r="K10" i="16"/>
  <c r="L10" i="16"/>
  <c r="Q10" i="16"/>
  <c r="S10" i="16"/>
  <c r="T10" i="16"/>
  <c r="AB10" i="16"/>
  <c r="AD10" i="16"/>
  <c r="B11" i="16"/>
  <c r="F11" i="16"/>
  <c r="K11" i="16"/>
  <c r="L11" i="16"/>
  <c r="Q11" i="16"/>
  <c r="S11" i="16"/>
  <c r="T11" i="16"/>
  <c r="AB11" i="16"/>
  <c r="AD11" i="16"/>
  <c r="B12" i="16"/>
  <c r="F12" i="16"/>
  <c r="K12" i="16"/>
  <c r="L12" i="16"/>
  <c r="Q12" i="16"/>
  <c r="S12" i="16"/>
  <c r="T12" i="16"/>
  <c r="AB12" i="16"/>
  <c r="AD12" i="16"/>
  <c r="B13" i="16"/>
  <c r="F13" i="16"/>
  <c r="K13" i="16"/>
  <c r="L13" i="16"/>
  <c r="Q13" i="16"/>
  <c r="S13" i="16"/>
  <c r="T13" i="16"/>
  <c r="AB13" i="16"/>
  <c r="AD13" i="16"/>
  <c r="B14" i="16"/>
  <c r="F14" i="16"/>
  <c r="K14" i="16"/>
  <c r="L14" i="16"/>
  <c r="Q14" i="16"/>
  <c r="S14" i="16"/>
  <c r="T14" i="16"/>
  <c r="AB14" i="16"/>
  <c r="AD14" i="16"/>
  <c r="B15" i="16"/>
  <c r="F15" i="16"/>
  <c r="K15" i="16"/>
  <c r="L15" i="16"/>
  <c r="Q15" i="16"/>
  <c r="S15" i="16"/>
  <c r="T15" i="16"/>
  <c r="AB15" i="16"/>
  <c r="AD15" i="16"/>
  <c r="B16" i="16"/>
  <c r="F16" i="16"/>
  <c r="K16" i="16"/>
  <c r="L16" i="16"/>
  <c r="Q16" i="16"/>
  <c r="S16" i="16"/>
  <c r="T16" i="16"/>
  <c r="AB16" i="16"/>
  <c r="AD16" i="16"/>
  <c r="B17" i="16"/>
  <c r="F17" i="16"/>
  <c r="K17" i="16"/>
  <c r="L17" i="16"/>
  <c r="Q17" i="16"/>
  <c r="S17" i="16"/>
  <c r="T17" i="16"/>
  <c r="AB17" i="16"/>
  <c r="AD17" i="16"/>
  <c r="B18" i="16"/>
  <c r="F18" i="16"/>
  <c r="K18" i="16"/>
  <c r="L18" i="16"/>
  <c r="Q18" i="16"/>
  <c r="S18" i="16"/>
  <c r="T18" i="16"/>
  <c r="AB18" i="16"/>
  <c r="AD18" i="16"/>
  <c r="B19" i="16"/>
  <c r="F19" i="16"/>
  <c r="K19" i="16"/>
  <c r="L19" i="16"/>
  <c r="Q19" i="16"/>
  <c r="S19" i="16"/>
  <c r="T19" i="16"/>
  <c r="AB19" i="16"/>
  <c r="AD19" i="16"/>
  <c r="B20" i="16"/>
  <c r="F20" i="16"/>
  <c r="K20" i="16"/>
  <c r="L20" i="16"/>
  <c r="Q20" i="16"/>
  <c r="S20" i="16"/>
  <c r="T20" i="16"/>
  <c r="AB20" i="16"/>
  <c r="AD20" i="16"/>
  <c r="B21" i="16"/>
  <c r="F21" i="16"/>
  <c r="K21" i="16"/>
  <c r="L21" i="16"/>
  <c r="Q21" i="16"/>
  <c r="S21" i="16"/>
  <c r="T21" i="16"/>
  <c r="AB21" i="16"/>
  <c r="AD21" i="16"/>
  <c r="B22" i="16"/>
  <c r="F22" i="16"/>
  <c r="K22" i="16"/>
  <c r="L22" i="16"/>
  <c r="Q22" i="16"/>
  <c r="S22" i="16"/>
  <c r="T22" i="16"/>
  <c r="AB22" i="16"/>
  <c r="AD22" i="16"/>
  <c r="B23" i="16"/>
  <c r="F23" i="16"/>
  <c r="K23" i="16"/>
  <c r="L23" i="16"/>
  <c r="Q23" i="16"/>
  <c r="S23" i="16"/>
  <c r="T23" i="16"/>
  <c r="AB23" i="16"/>
  <c r="AD23" i="16"/>
  <c r="B24" i="16"/>
  <c r="F24" i="16"/>
  <c r="K24" i="16"/>
  <c r="L24" i="16"/>
  <c r="Q24" i="16"/>
  <c r="S24" i="16"/>
  <c r="T24" i="16"/>
  <c r="AB24" i="16"/>
  <c r="AD24" i="16"/>
  <c r="B25" i="16"/>
  <c r="F25" i="16"/>
  <c r="K25" i="16"/>
  <c r="L25" i="16"/>
  <c r="Q25" i="16"/>
  <c r="S25" i="16"/>
  <c r="T25" i="16"/>
  <c r="AB25" i="16"/>
  <c r="AD25" i="16"/>
  <c r="B26" i="16"/>
  <c r="F26" i="16"/>
  <c r="K26" i="16"/>
  <c r="L26" i="16"/>
  <c r="Q26" i="16"/>
  <c r="S26" i="16"/>
  <c r="T26" i="16"/>
  <c r="AB26" i="16"/>
  <c r="AD26" i="16"/>
  <c r="B27" i="16"/>
  <c r="F27" i="16"/>
  <c r="K27" i="16"/>
  <c r="L27" i="16"/>
  <c r="Q27" i="16"/>
  <c r="S27" i="16"/>
  <c r="T27" i="16"/>
  <c r="AB27" i="16"/>
  <c r="AD27" i="16"/>
  <c r="B28" i="16"/>
  <c r="F28" i="16"/>
  <c r="K28" i="16"/>
  <c r="L28" i="16"/>
  <c r="Q28" i="16"/>
  <c r="S28" i="16"/>
  <c r="T28" i="16"/>
  <c r="AB28" i="16"/>
  <c r="AD28" i="16"/>
  <c r="B29" i="16"/>
  <c r="F29" i="16"/>
  <c r="K29" i="16"/>
  <c r="L29" i="16"/>
  <c r="Q29" i="16"/>
  <c r="S29" i="16"/>
  <c r="T29" i="16"/>
  <c r="AB29" i="16"/>
  <c r="AD29" i="16"/>
  <c r="B30" i="16"/>
  <c r="F30" i="16"/>
  <c r="K30" i="16"/>
  <c r="L30" i="16"/>
  <c r="Q30" i="16"/>
  <c r="S30" i="16"/>
  <c r="T30" i="16"/>
  <c r="AB30" i="16"/>
  <c r="AD30" i="16"/>
  <c r="B31" i="16"/>
  <c r="F31" i="16"/>
  <c r="K31" i="16"/>
  <c r="L31" i="16"/>
  <c r="Q31" i="16"/>
  <c r="S31" i="16"/>
  <c r="T31" i="16"/>
  <c r="AB31" i="16"/>
  <c r="AD31" i="16"/>
  <c r="B32" i="16"/>
  <c r="F32" i="16"/>
  <c r="K32" i="16"/>
  <c r="L32" i="16"/>
  <c r="Q32" i="16"/>
  <c r="S32" i="16"/>
  <c r="T32" i="16"/>
  <c r="AB32" i="16"/>
  <c r="AD32" i="16"/>
  <c r="B33" i="16"/>
  <c r="F33" i="16"/>
  <c r="K33" i="16"/>
  <c r="L33" i="16"/>
  <c r="Q33" i="16"/>
  <c r="S33" i="16"/>
  <c r="T33" i="16"/>
  <c r="AB33" i="16"/>
  <c r="AD33" i="16"/>
  <c r="B34" i="16"/>
  <c r="F34" i="16"/>
  <c r="K34" i="16"/>
  <c r="L34" i="16"/>
  <c r="Q34" i="16"/>
  <c r="S34" i="16"/>
  <c r="T34" i="16"/>
  <c r="AB34" i="16"/>
  <c r="AD34" i="16"/>
  <c r="B35" i="16"/>
  <c r="F35" i="16"/>
  <c r="K35" i="16"/>
  <c r="L35" i="16"/>
  <c r="Q35" i="16"/>
  <c r="S35" i="16"/>
  <c r="T35" i="16"/>
  <c r="B36" i="16"/>
  <c r="F36" i="16"/>
  <c r="K36" i="16"/>
  <c r="L36" i="16"/>
  <c r="Q36" i="16"/>
  <c r="S36" i="16"/>
  <c r="T36" i="16"/>
  <c r="AB36" i="16"/>
  <c r="AD36" i="16"/>
  <c r="B37" i="16"/>
  <c r="F37" i="16"/>
  <c r="K37" i="16"/>
  <c r="L37" i="16"/>
  <c r="Q37" i="16"/>
  <c r="S37" i="16"/>
  <c r="T37" i="16"/>
  <c r="AB37" i="16"/>
  <c r="AD37" i="16"/>
  <c r="F38" i="16"/>
  <c r="K38" i="16"/>
  <c r="L38" i="16"/>
  <c r="Q38" i="16"/>
  <c r="S38" i="16"/>
  <c r="T38" i="16"/>
  <c r="AB38" i="16"/>
  <c r="AD38" i="16"/>
  <c r="C39" i="16"/>
  <c r="D39" i="16"/>
  <c r="F39" i="16"/>
  <c r="H39" i="16"/>
  <c r="I39" i="16"/>
  <c r="K39" i="16"/>
  <c r="L39" i="16"/>
  <c r="N39" i="16"/>
  <c r="O39" i="16"/>
  <c r="Q39" i="16"/>
  <c r="S39" i="16"/>
  <c r="T39" i="16"/>
  <c r="B43" i="16"/>
  <c r="F8" i="25"/>
  <c r="K8" i="25"/>
  <c r="L8" i="25"/>
  <c r="Q8" i="25"/>
  <c r="S8" i="25"/>
  <c r="T8" i="25"/>
  <c r="AB8" i="25"/>
  <c r="AD8" i="25"/>
  <c r="B9" i="25"/>
  <c r="F9" i="25"/>
  <c r="K9" i="25"/>
  <c r="L9" i="25"/>
  <c r="Q9" i="25"/>
  <c r="S9" i="25"/>
  <c r="T9" i="25"/>
  <c r="AB9" i="25"/>
  <c r="AD9" i="25"/>
  <c r="B10" i="25"/>
  <c r="F10" i="25"/>
  <c r="K10" i="25"/>
  <c r="L10" i="25"/>
  <c r="Q10" i="25"/>
  <c r="S10" i="25"/>
  <c r="T10" i="25"/>
  <c r="AB10" i="25"/>
  <c r="AD10" i="25"/>
  <c r="B11" i="25"/>
  <c r="F11" i="25"/>
  <c r="K11" i="25"/>
  <c r="L11" i="25"/>
  <c r="Q11" i="25"/>
  <c r="S11" i="25"/>
  <c r="T11" i="25"/>
  <c r="AB11" i="25"/>
  <c r="AD11" i="25"/>
  <c r="B12" i="25"/>
  <c r="F12" i="25"/>
  <c r="K12" i="25"/>
  <c r="L12" i="25"/>
  <c r="Q12" i="25"/>
  <c r="S12" i="25"/>
  <c r="T12" i="25"/>
  <c r="AB12" i="25"/>
  <c r="AD12" i="25"/>
  <c r="B13" i="25"/>
  <c r="F13" i="25"/>
  <c r="K13" i="25"/>
  <c r="L13" i="25"/>
  <c r="Q13" i="25"/>
  <c r="S13" i="25"/>
  <c r="T13" i="25"/>
  <c r="AB13" i="25"/>
  <c r="AD13" i="25"/>
  <c r="B14" i="25"/>
  <c r="F14" i="25"/>
  <c r="K14" i="25"/>
  <c r="L14" i="25"/>
  <c r="Q14" i="25"/>
  <c r="S14" i="25"/>
  <c r="T14" i="25"/>
  <c r="AB14" i="25"/>
  <c r="AD14" i="25"/>
  <c r="B15" i="25"/>
  <c r="F15" i="25"/>
  <c r="K15" i="25"/>
  <c r="L15" i="25"/>
  <c r="Q15" i="25"/>
  <c r="S15" i="25"/>
  <c r="T15" i="25"/>
  <c r="AB15" i="25"/>
  <c r="AD15" i="25"/>
  <c r="B16" i="25"/>
  <c r="F16" i="25"/>
  <c r="K16" i="25"/>
  <c r="L16" i="25"/>
  <c r="Q16" i="25"/>
  <c r="S16" i="25"/>
  <c r="T16" i="25"/>
  <c r="AB16" i="25"/>
  <c r="AD16" i="25"/>
  <c r="B17" i="25"/>
  <c r="F17" i="25"/>
  <c r="K17" i="25"/>
  <c r="L17" i="25"/>
  <c r="Q17" i="25"/>
  <c r="S17" i="25"/>
  <c r="T17" i="25"/>
  <c r="AB17" i="25"/>
  <c r="AD17" i="25"/>
  <c r="B18" i="25"/>
  <c r="F18" i="25"/>
  <c r="K18" i="25"/>
  <c r="L18" i="25"/>
  <c r="Q18" i="25"/>
  <c r="S18" i="25"/>
  <c r="T18" i="25"/>
  <c r="AB18" i="25"/>
  <c r="AD18" i="25"/>
  <c r="B19" i="25"/>
  <c r="F19" i="25"/>
  <c r="K19" i="25"/>
  <c r="L19" i="25"/>
  <c r="Q19" i="25"/>
  <c r="S19" i="25"/>
  <c r="T19" i="25"/>
  <c r="AB19" i="25"/>
  <c r="AD19" i="25"/>
  <c r="B20" i="25"/>
  <c r="F20" i="25"/>
  <c r="K20" i="25"/>
  <c r="L20" i="25"/>
  <c r="Q20" i="25"/>
  <c r="S20" i="25"/>
  <c r="T20" i="25"/>
  <c r="AB20" i="25"/>
  <c r="AD20" i="25"/>
  <c r="B21" i="25"/>
  <c r="F21" i="25"/>
  <c r="K21" i="25"/>
  <c r="L21" i="25"/>
  <c r="Q21" i="25"/>
  <c r="S21" i="25"/>
  <c r="T21" i="25"/>
  <c r="AB21" i="25"/>
  <c r="AD21" i="25"/>
  <c r="B22" i="25"/>
  <c r="F22" i="25"/>
  <c r="K22" i="25"/>
  <c r="L22" i="25"/>
  <c r="Q22" i="25"/>
  <c r="S22" i="25"/>
  <c r="T22" i="25"/>
  <c r="AB22" i="25"/>
  <c r="AD22" i="25"/>
  <c r="B23" i="25"/>
  <c r="F23" i="25"/>
  <c r="K23" i="25"/>
  <c r="L23" i="25"/>
  <c r="Q23" i="25"/>
  <c r="S23" i="25"/>
  <c r="T23" i="25"/>
  <c r="AB23" i="25"/>
  <c r="AD23" i="25"/>
  <c r="B24" i="25"/>
  <c r="F24" i="25"/>
  <c r="K24" i="25"/>
  <c r="L24" i="25"/>
  <c r="Q24" i="25"/>
  <c r="S24" i="25"/>
  <c r="T24" i="25"/>
  <c r="AB24" i="25"/>
  <c r="AD24" i="25"/>
  <c r="B25" i="25"/>
  <c r="F25" i="25"/>
  <c r="K25" i="25"/>
  <c r="L25" i="25"/>
  <c r="Q25" i="25"/>
  <c r="S25" i="25"/>
  <c r="T25" i="25"/>
  <c r="AB25" i="25"/>
  <c r="AD25" i="25"/>
  <c r="B26" i="25"/>
  <c r="F26" i="25"/>
  <c r="K26" i="25"/>
  <c r="L26" i="25"/>
  <c r="Q26" i="25"/>
  <c r="S26" i="25"/>
  <c r="T26" i="25"/>
  <c r="AB26" i="25"/>
  <c r="AD26" i="25"/>
  <c r="B27" i="25"/>
  <c r="F27" i="25"/>
  <c r="K27" i="25"/>
  <c r="L27" i="25"/>
  <c r="Q27" i="25"/>
  <c r="S27" i="25"/>
  <c r="T27" i="25"/>
  <c r="AB27" i="25"/>
  <c r="AD27" i="25"/>
  <c r="B28" i="25"/>
  <c r="F28" i="25"/>
  <c r="K28" i="25"/>
  <c r="L28" i="25"/>
  <c r="Q28" i="25"/>
  <c r="S28" i="25"/>
  <c r="T28" i="25"/>
  <c r="AB28" i="25"/>
  <c r="AD28" i="25"/>
  <c r="B29" i="25"/>
  <c r="F29" i="25"/>
  <c r="K29" i="25"/>
  <c r="L29" i="25"/>
  <c r="Q29" i="25"/>
  <c r="S29" i="25"/>
  <c r="T29" i="25"/>
  <c r="AB29" i="25"/>
  <c r="AD29" i="25"/>
  <c r="B30" i="25"/>
  <c r="F30" i="25"/>
  <c r="K30" i="25"/>
  <c r="L30" i="25"/>
  <c r="Q30" i="25"/>
  <c r="S30" i="25"/>
  <c r="T30" i="25"/>
  <c r="AB30" i="25"/>
  <c r="AD30" i="25"/>
  <c r="B31" i="25"/>
  <c r="F31" i="25"/>
  <c r="K31" i="25"/>
  <c r="L31" i="25"/>
  <c r="Q31" i="25"/>
  <c r="S31" i="25"/>
  <c r="T31" i="25"/>
  <c r="AB31" i="25"/>
  <c r="AD31" i="25"/>
  <c r="B32" i="25"/>
  <c r="F32" i="25"/>
  <c r="K32" i="25"/>
  <c r="L32" i="25"/>
  <c r="Q32" i="25"/>
  <c r="S32" i="25"/>
  <c r="T32" i="25"/>
  <c r="AB32" i="25"/>
  <c r="AD32" i="25"/>
  <c r="B33" i="25"/>
  <c r="F33" i="25"/>
  <c r="K33" i="25"/>
  <c r="L33" i="25"/>
  <c r="Q33" i="25"/>
  <c r="S33" i="25"/>
  <c r="T33" i="25"/>
  <c r="AB33" i="25"/>
  <c r="AD33" i="25"/>
  <c r="B34" i="25"/>
  <c r="F34" i="25"/>
  <c r="K34" i="25"/>
  <c r="L34" i="25"/>
  <c r="Q34" i="25"/>
  <c r="S34" i="25"/>
  <c r="T34" i="25"/>
  <c r="AB34" i="25"/>
  <c r="AD34" i="25"/>
  <c r="B35" i="25"/>
  <c r="F35" i="25"/>
  <c r="K35" i="25"/>
  <c r="L35" i="25"/>
  <c r="Q35" i="25"/>
  <c r="S35" i="25"/>
  <c r="T35" i="25"/>
  <c r="AB35" i="25"/>
  <c r="AD35" i="25"/>
  <c r="B36" i="25"/>
  <c r="F36" i="25"/>
  <c r="K36" i="25"/>
  <c r="L36" i="25"/>
  <c r="Q36" i="25"/>
  <c r="S36" i="25"/>
  <c r="T36" i="25"/>
  <c r="AB36" i="25"/>
  <c r="AD36" i="25"/>
  <c r="B37" i="25"/>
  <c r="F37" i="25"/>
  <c r="K37" i="25"/>
  <c r="L37" i="25"/>
  <c r="Q37" i="25"/>
  <c r="S37" i="25"/>
  <c r="T37" i="25"/>
  <c r="AB37" i="25"/>
  <c r="AD37" i="25"/>
  <c r="F38" i="25"/>
  <c r="K38" i="25"/>
  <c r="L38" i="25"/>
  <c r="Q38" i="25"/>
  <c r="S38" i="25"/>
  <c r="T38" i="25"/>
  <c r="AB39" i="25"/>
  <c r="AD39" i="25"/>
  <c r="C40" i="25"/>
  <c r="D40" i="25"/>
  <c r="F40" i="25"/>
  <c r="H40" i="25"/>
  <c r="I40" i="25"/>
  <c r="K40" i="25"/>
  <c r="L40" i="25"/>
  <c r="N40" i="25"/>
  <c r="O40" i="25"/>
  <c r="Q40" i="25"/>
  <c r="S40" i="25"/>
  <c r="T40" i="25"/>
  <c r="B44" i="25"/>
  <c r="F8" i="24"/>
  <c r="K8" i="24"/>
  <c r="L8" i="24"/>
  <c r="Q8" i="24"/>
  <c r="S8" i="24"/>
  <c r="T8" i="24"/>
  <c r="AB8" i="24"/>
  <c r="AD8" i="24"/>
  <c r="B9" i="24"/>
  <c r="F9" i="24"/>
  <c r="K9" i="24"/>
  <c r="L9" i="24"/>
  <c r="Q9" i="24"/>
  <c r="S9" i="24"/>
  <c r="T9" i="24"/>
  <c r="AB9" i="24"/>
  <c r="AD9" i="24"/>
  <c r="B10" i="24"/>
  <c r="F10" i="24"/>
  <c r="K10" i="24"/>
  <c r="L10" i="24"/>
  <c r="Q10" i="24"/>
  <c r="S10" i="24"/>
  <c r="T10" i="24"/>
  <c r="AB10" i="24"/>
  <c r="AD10" i="24"/>
  <c r="B11" i="24"/>
  <c r="F11" i="24"/>
  <c r="K11" i="24"/>
  <c r="L11" i="24"/>
  <c r="Q11" i="24"/>
  <c r="S11" i="24"/>
  <c r="T11" i="24"/>
  <c r="AB11" i="24"/>
  <c r="AD11" i="24"/>
  <c r="B12" i="24"/>
  <c r="F12" i="24"/>
  <c r="K12" i="24"/>
  <c r="L12" i="24"/>
  <c r="Q12" i="24"/>
  <c r="S12" i="24"/>
  <c r="T12" i="24"/>
  <c r="AB12" i="24"/>
  <c r="AD12" i="24"/>
  <c r="B13" i="24"/>
  <c r="F13" i="24"/>
  <c r="K13" i="24"/>
  <c r="L13" i="24"/>
  <c r="Q13" i="24"/>
  <c r="S13" i="24"/>
  <c r="T13" i="24"/>
  <c r="AB13" i="24"/>
  <c r="AD13" i="24"/>
  <c r="B14" i="24"/>
  <c r="F14" i="24"/>
  <c r="K14" i="24"/>
  <c r="L14" i="24"/>
  <c r="Q14" i="24"/>
  <c r="S14" i="24"/>
  <c r="T14" i="24"/>
  <c r="AB14" i="24"/>
  <c r="AD14" i="24"/>
  <c r="B15" i="24"/>
  <c r="F15" i="24"/>
  <c r="K15" i="24"/>
  <c r="L15" i="24"/>
  <c r="Q15" i="24"/>
  <c r="S15" i="24"/>
  <c r="T15" i="24"/>
  <c r="AB15" i="24"/>
  <c r="AD15" i="24"/>
  <c r="B16" i="24"/>
  <c r="F16" i="24"/>
  <c r="K16" i="24"/>
  <c r="L16" i="24"/>
  <c r="Q16" i="24"/>
  <c r="S16" i="24"/>
  <c r="T16" i="24"/>
  <c r="AB16" i="24"/>
  <c r="AD16" i="24"/>
  <c r="B17" i="24"/>
  <c r="F17" i="24"/>
  <c r="K17" i="24"/>
  <c r="L17" i="24"/>
  <c r="Q17" i="24"/>
  <c r="S17" i="24"/>
  <c r="T17" i="24"/>
  <c r="AB17" i="24"/>
  <c r="AD17" i="24"/>
  <c r="B18" i="24"/>
  <c r="F18" i="24"/>
  <c r="K18" i="24"/>
  <c r="L18" i="24"/>
  <c r="Q18" i="24"/>
  <c r="S18" i="24"/>
  <c r="T18" i="24"/>
  <c r="AB18" i="24"/>
  <c r="AD18" i="24"/>
  <c r="B19" i="24"/>
  <c r="F19" i="24"/>
  <c r="K19" i="24"/>
  <c r="L19" i="24"/>
  <c r="Q19" i="24"/>
  <c r="S19" i="24"/>
  <c r="T19" i="24"/>
  <c r="AB19" i="24"/>
  <c r="AD19" i="24"/>
  <c r="B20" i="24"/>
  <c r="F20" i="24"/>
  <c r="K20" i="24"/>
  <c r="L20" i="24"/>
  <c r="Q20" i="24"/>
  <c r="S20" i="24"/>
  <c r="T20" i="24"/>
  <c r="AB20" i="24"/>
  <c r="AD20" i="24"/>
  <c r="B21" i="24"/>
  <c r="F21" i="24"/>
  <c r="K21" i="24"/>
  <c r="L21" i="24"/>
  <c r="Q21" i="24"/>
  <c r="S21" i="24"/>
  <c r="T21" i="24"/>
  <c r="AB21" i="24"/>
  <c r="AD21" i="24"/>
  <c r="B22" i="24"/>
  <c r="F22" i="24"/>
  <c r="K22" i="24"/>
  <c r="L22" i="24"/>
  <c r="Q22" i="24"/>
  <c r="S22" i="24"/>
  <c r="T22" i="24"/>
  <c r="AB22" i="24"/>
  <c r="AD22" i="24"/>
  <c r="B23" i="24"/>
  <c r="F23" i="24"/>
  <c r="K23" i="24"/>
  <c r="L23" i="24"/>
  <c r="Q23" i="24"/>
  <c r="S23" i="24"/>
  <c r="T23" i="24"/>
  <c r="AB23" i="24"/>
  <c r="AD23" i="24"/>
  <c r="B24" i="24"/>
  <c r="F24" i="24"/>
  <c r="K24" i="24"/>
  <c r="L24" i="24"/>
  <c r="Q24" i="24"/>
  <c r="S24" i="24"/>
  <c r="T24" i="24"/>
  <c r="AB24" i="24"/>
  <c r="AD24" i="24"/>
  <c r="B25" i="24"/>
  <c r="F25" i="24"/>
  <c r="K25" i="24"/>
  <c r="L25" i="24"/>
  <c r="Q25" i="24"/>
  <c r="S25" i="24"/>
  <c r="T25" i="24"/>
  <c r="AB25" i="24"/>
  <c r="AD25" i="24"/>
  <c r="B26" i="24"/>
  <c r="F26" i="24"/>
  <c r="K26" i="24"/>
  <c r="L26" i="24"/>
  <c r="Q26" i="24"/>
  <c r="S26" i="24"/>
  <c r="T26" i="24"/>
  <c r="AB26" i="24"/>
  <c r="AD26" i="24"/>
  <c r="B27" i="24"/>
  <c r="F27" i="24"/>
  <c r="K27" i="24"/>
  <c r="L27" i="24"/>
  <c r="Q27" i="24"/>
  <c r="S27" i="24"/>
  <c r="T27" i="24"/>
  <c r="AB27" i="24"/>
  <c r="AD27" i="24"/>
  <c r="B28" i="24"/>
  <c r="F28" i="24"/>
  <c r="K28" i="24"/>
  <c r="L28" i="24"/>
  <c r="Q28" i="24"/>
  <c r="S28" i="24"/>
  <c r="T28" i="24"/>
  <c r="AB28" i="24"/>
  <c r="AD28" i="24"/>
  <c r="B29" i="24"/>
  <c r="F29" i="24"/>
  <c r="K29" i="24"/>
  <c r="L29" i="24"/>
  <c r="Q29" i="24"/>
  <c r="S29" i="24"/>
  <c r="T29" i="24"/>
  <c r="AB29" i="24"/>
  <c r="AD29" i="24"/>
  <c r="B30" i="24"/>
  <c r="F30" i="24"/>
  <c r="K30" i="24"/>
  <c r="L30" i="24"/>
  <c r="Q30" i="24"/>
  <c r="S30" i="24"/>
  <c r="T30" i="24"/>
  <c r="AB30" i="24"/>
  <c r="AD30" i="24"/>
  <c r="B31" i="24"/>
  <c r="F31" i="24"/>
  <c r="K31" i="24"/>
  <c r="L31" i="24"/>
  <c r="Q31" i="24"/>
  <c r="S31" i="24"/>
  <c r="T31" i="24"/>
  <c r="AB31" i="24"/>
  <c r="AD31" i="24"/>
  <c r="B32" i="24"/>
  <c r="F32" i="24"/>
  <c r="K32" i="24"/>
  <c r="L32" i="24"/>
  <c r="Q32" i="24"/>
  <c r="S32" i="24"/>
  <c r="T32" i="24"/>
  <c r="AB32" i="24"/>
  <c r="AD32" i="24"/>
  <c r="B33" i="24"/>
  <c r="F33" i="24"/>
  <c r="K33" i="24"/>
  <c r="L33" i="24"/>
  <c r="Q33" i="24"/>
  <c r="S33" i="24"/>
  <c r="T33" i="24"/>
  <c r="AB33" i="24"/>
  <c r="AD33" i="24"/>
  <c r="B34" i="24"/>
  <c r="F34" i="24"/>
  <c r="K34" i="24"/>
  <c r="L34" i="24"/>
  <c r="Q34" i="24"/>
  <c r="S34" i="24"/>
  <c r="T34" i="24"/>
  <c r="AB34" i="24"/>
  <c r="AD34" i="24"/>
  <c r="B35" i="24"/>
  <c r="F35" i="24"/>
  <c r="K35" i="24"/>
  <c r="L35" i="24"/>
  <c r="Q35" i="24"/>
  <c r="S35" i="24"/>
  <c r="T35" i="24"/>
  <c r="AB35" i="24"/>
  <c r="AD35" i="24"/>
  <c r="B36" i="24"/>
  <c r="F36" i="24"/>
  <c r="K36" i="24"/>
  <c r="L36" i="24"/>
  <c r="Q36" i="24"/>
  <c r="S36" i="24"/>
  <c r="T36" i="24"/>
  <c r="AB36" i="24"/>
  <c r="AD36" i="24"/>
  <c r="B37" i="24"/>
  <c r="F37" i="24"/>
  <c r="K37" i="24"/>
  <c r="L37" i="24"/>
  <c r="Q37" i="24"/>
  <c r="S37" i="24"/>
  <c r="T37" i="24"/>
  <c r="AB37" i="24"/>
  <c r="AD37" i="24"/>
  <c r="B38" i="24"/>
  <c r="F38" i="24"/>
  <c r="K38" i="24"/>
  <c r="L38" i="24"/>
  <c r="Q38" i="24"/>
  <c r="S38" i="24"/>
  <c r="T38" i="24"/>
  <c r="AB39" i="24"/>
  <c r="AD39" i="24"/>
  <c r="C40" i="24"/>
  <c r="D40" i="24"/>
  <c r="F40" i="24"/>
  <c r="H40" i="24"/>
  <c r="I40" i="24"/>
  <c r="K40" i="24"/>
  <c r="L40" i="24"/>
  <c r="N40" i="24"/>
  <c r="O40" i="24"/>
  <c r="Q40" i="24"/>
  <c r="S40" i="24"/>
  <c r="T40" i="24"/>
  <c r="B44" i="24"/>
  <c r="F8" i="26"/>
  <c r="K8" i="26"/>
  <c r="L8" i="26"/>
  <c r="Q8" i="26"/>
  <c r="S8" i="26"/>
  <c r="T8" i="26"/>
  <c r="AB8" i="26"/>
  <c r="AD8" i="26"/>
  <c r="B9" i="26"/>
  <c r="F9" i="26"/>
  <c r="K9" i="26"/>
  <c r="L9" i="26"/>
  <c r="Q9" i="26"/>
  <c r="S9" i="26"/>
  <c r="T9" i="26"/>
  <c r="AB9" i="26"/>
  <c r="AD9" i="26"/>
  <c r="B10" i="26"/>
  <c r="F10" i="26"/>
  <c r="K10" i="26"/>
  <c r="L10" i="26"/>
  <c r="Q10" i="26"/>
  <c r="S10" i="26"/>
  <c r="T10" i="26"/>
  <c r="AB10" i="26"/>
  <c r="AD10" i="26"/>
  <c r="B11" i="26"/>
  <c r="F11" i="26"/>
  <c r="K11" i="26"/>
  <c r="L11" i="26"/>
  <c r="Q11" i="26"/>
  <c r="S11" i="26"/>
  <c r="T11" i="26"/>
  <c r="AB11" i="26"/>
  <c r="AD11" i="26"/>
  <c r="B12" i="26"/>
  <c r="F12" i="26"/>
  <c r="K12" i="26"/>
  <c r="L12" i="26"/>
  <c r="Q12" i="26"/>
  <c r="S12" i="26"/>
  <c r="T12" i="26"/>
  <c r="AB12" i="26"/>
  <c r="AD12" i="26"/>
  <c r="B13" i="26"/>
  <c r="F13" i="26"/>
  <c r="K13" i="26"/>
  <c r="L13" i="26"/>
  <c r="Q13" i="26"/>
  <c r="S13" i="26"/>
  <c r="T13" i="26"/>
  <c r="AB13" i="26"/>
  <c r="AD13" i="26"/>
  <c r="B14" i="26"/>
  <c r="F14" i="26"/>
  <c r="K14" i="26"/>
  <c r="L14" i="26"/>
  <c r="Q14" i="26"/>
  <c r="S14" i="26"/>
  <c r="T14" i="26"/>
  <c r="AB14" i="26"/>
  <c r="AD14" i="26"/>
  <c r="B15" i="26"/>
  <c r="F15" i="26"/>
  <c r="K15" i="26"/>
  <c r="L15" i="26"/>
  <c r="Q15" i="26"/>
  <c r="S15" i="26"/>
  <c r="T15" i="26"/>
  <c r="AB15" i="26"/>
  <c r="AD15" i="26"/>
  <c r="B16" i="26"/>
  <c r="F16" i="26"/>
  <c r="K16" i="26"/>
  <c r="L16" i="26"/>
  <c r="Q16" i="26"/>
  <c r="S16" i="26"/>
  <c r="T16" i="26"/>
  <c r="AB16" i="26"/>
  <c r="AD16" i="26"/>
  <c r="B17" i="26"/>
  <c r="F17" i="26"/>
  <c r="K17" i="26"/>
  <c r="L17" i="26"/>
  <c r="Q17" i="26"/>
  <c r="S17" i="26"/>
  <c r="T17" i="26"/>
  <c r="AB17" i="26"/>
  <c r="AD17" i="26"/>
  <c r="B18" i="26"/>
  <c r="F18" i="26"/>
  <c r="K18" i="26"/>
  <c r="L18" i="26"/>
  <c r="Q18" i="26"/>
  <c r="S18" i="26"/>
  <c r="T18" i="26"/>
  <c r="AB18" i="26"/>
  <c r="AD18" i="26"/>
  <c r="B19" i="26"/>
  <c r="F19" i="26"/>
  <c r="K19" i="26"/>
  <c r="L19" i="26"/>
  <c r="Q19" i="26"/>
  <c r="S19" i="26"/>
  <c r="T19" i="26"/>
  <c r="AB19" i="26"/>
  <c r="AD19" i="26"/>
  <c r="B20" i="26"/>
  <c r="F20" i="26"/>
  <c r="K20" i="26"/>
  <c r="L20" i="26"/>
  <c r="Q20" i="26"/>
  <c r="S20" i="26"/>
  <c r="T20" i="26"/>
  <c r="AB20" i="26"/>
  <c r="AD20" i="26"/>
  <c r="B21" i="26"/>
  <c r="F21" i="26"/>
  <c r="K21" i="26"/>
  <c r="L21" i="26"/>
  <c r="Q21" i="26"/>
  <c r="S21" i="26"/>
  <c r="T21" i="26"/>
  <c r="AB21" i="26"/>
  <c r="AD21" i="26"/>
  <c r="B22" i="26"/>
  <c r="F22" i="26"/>
  <c r="K22" i="26"/>
  <c r="L22" i="26"/>
  <c r="Q22" i="26"/>
  <c r="S22" i="26"/>
  <c r="T22" i="26"/>
  <c r="AB22" i="26"/>
  <c r="AD22" i="26"/>
  <c r="B23" i="26"/>
  <c r="F23" i="26"/>
  <c r="K23" i="26"/>
  <c r="L23" i="26"/>
  <c r="Q23" i="26"/>
  <c r="S23" i="26"/>
  <c r="T23" i="26"/>
  <c r="AB23" i="26"/>
  <c r="AD23" i="26"/>
  <c r="B24" i="26"/>
  <c r="F24" i="26"/>
  <c r="K24" i="26"/>
  <c r="L24" i="26"/>
  <c r="Q24" i="26"/>
  <c r="S24" i="26"/>
  <c r="T24" i="26"/>
  <c r="AB24" i="26"/>
  <c r="AD24" i="26"/>
  <c r="B25" i="26"/>
  <c r="F25" i="26"/>
  <c r="K25" i="26"/>
  <c r="L25" i="26"/>
  <c r="Q25" i="26"/>
  <c r="S25" i="26"/>
  <c r="T25" i="26"/>
  <c r="AB25" i="26"/>
  <c r="AD25" i="26"/>
  <c r="B26" i="26"/>
  <c r="F26" i="26"/>
  <c r="K26" i="26"/>
  <c r="L26" i="26"/>
  <c r="Q26" i="26"/>
  <c r="S26" i="26"/>
  <c r="T26" i="26"/>
  <c r="AB26" i="26"/>
  <c r="AD26" i="26"/>
  <c r="B27" i="26"/>
  <c r="F27" i="26"/>
  <c r="K27" i="26"/>
  <c r="L27" i="26"/>
  <c r="Q27" i="26"/>
  <c r="S27" i="26"/>
  <c r="T27" i="26"/>
  <c r="AB27" i="26"/>
  <c r="AD27" i="26"/>
  <c r="B28" i="26"/>
  <c r="F28" i="26"/>
  <c r="K28" i="26"/>
  <c r="L28" i="26"/>
  <c r="Q28" i="26"/>
  <c r="S28" i="26"/>
  <c r="T28" i="26"/>
  <c r="AB28" i="26"/>
  <c r="AD28" i="26"/>
  <c r="B29" i="26"/>
  <c r="F29" i="26"/>
  <c r="K29" i="26"/>
  <c r="L29" i="26"/>
  <c r="Q29" i="26"/>
  <c r="S29" i="26"/>
  <c r="T29" i="26"/>
  <c r="AB29" i="26"/>
  <c r="AD29" i="26"/>
  <c r="B30" i="26"/>
  <c r="F30" i="26"/>
  <c r="K30" i="26"/>
  <c r="L30" i="26"/>
  <c r="Q30" i="26"/>
  <c r="S30" i="26"/>
  <c r="T30" i="26"/>
  <c r="AB30" i="26"/>
  <c r="AD30" i="26"/>
  <c r="B31" i="26"/>
  <c r="F31" i="26"/>
  <c r="K31" i="26"/>
  <c r="L31" i="26"/>
  <c r="Q31" i="26"/>
  <c r="S31" i="26"/>
  <c r="T31" i="26"/>
  <c r="AB31" i="26"/>
  <c r="AD31" i="26"/>
  <c r="B32" i="26"/>
  <c r="F32" i="26"/>
  <c r="K32" i="26"/>
  <c r="L32" i="26"/>
  <c r="Q32" i="26"/>
  <c r="S32" i="26"/>
  <c r="T32" i="26"/>
  <c r="AB32" i="26"/>
  <c r="AD32" i="26"/>
  <c r="B33" i="26"/>
  <c r="F33" i="26"/>
  <c r="K33" i="26"/>
  <c r="L33" i="26"/>
  <c r="Q33" i="26"/>
  <c r="S33" i="26"/>
  <c r="T33" i="26"/>
  <c r="AB33" i="26"/>
  <c r="AD33" i="26"/>
  <c r="B34" i="26"/>
  <c r="F34" i="26"/>
  <c r="K34" i="26"/>
  <c r="L34" i="26"/>
  <c r="Q34" i="26"/>
  <c r="S34" i="26"/>
  <c r="T34" i="26"/>
  <c r="AB34" i="26"/>
  <c r="AD34" i="26"/>
  <c r="B35" i="26"/>
  <c r="F35" i="26"/>
  <c r="K35" i="26"/>
  <c r="L35" i="26"/>
  <c r="Q35" i="26"/>
  <c r="S35" i="26"/>
  <c r="T35" i="26"/>
  <c r="AB35" i="26"/>
  <c r="AD35" i="26"/>
  <c r="B36" i="26"/>
  <c r="F36" i="26"/>
  <c r="K36" i="26"/>
  <c r="L36" i="26"/>
  <c r="Q36" i="26"/>
  <c r="S36" i="26"/>
  <c r="T36" i="26"/>
  <c r="AB36" i="26"/>
  <c r="AD36" i="26"/>
  <c r="B37" i="26"/>
  <c r="F37" i="26"/>
  <c r="K37" i="26"/>
  <c r="L37" i="26"/>
  <c r="Q37" i="26"/>
  <c r="S37" i="26"/>
  <c r="T37" i="26"/>
  <c r="AB37" i="26"/>
  <c r="AD37" i="26"/>
  <c r="AB39" i="26"/>
  <c r="AD39" i="26"/>
  <c r="C40" i="26"/>
  <c r="D40" i="26"/>
  <c r="F40" i="26"/>
  <c r="H40" i="26"/>
  <c r="I40" i="26"/>
  <c r="K40" i="26"/>
  <c r="L40" i="26"/>
  <c r="N40" i="26"/>
  <c r="O40" i="26"/>
  <c r="Q40" i="26"/>
  <c r="S40" i="26"/>
  <c r="T40" i="26"/>
  <c r="B44" i="26"/>
</calcChain>
</file>

<file path=xl/sharedStrings.xml><?xml version="1.0" encoding="utf-8"?>
<sst xmlns="http://schemas.openxmlformats.org/spreadsheetml/2006/main" count="804" uniqueCount="131">
  <si>
    <t>METERED VOL.</t>
  </si>
  <si>
    <t>PVR</t>
  </si>
  <si>
    <t>SCHEDULED PVR (63024) VOLUMES</t>
  </si>
  <si>
    <t>VARIANCE</t>
  </si>
  <si>
    <t>%</t>
  </si>
  <si>
    <t>INLET 1708</t>
  </si>
  <si>
    <t>OUTLET 1707</t>
  </si>
  <si>
    <t>SHRINKAGE</t>
  </si>
  <si>
    <t>Scheduled</t>
  </si>
  <si>
    <t>Less Sales</t>
  </si>
  <si>
    <t>PVR SHRINKAGE/</t>
  </si>
  <si>
    <t>DEVIATION</t>
  </si>
  <si>
    <t>COMMENTS</t>
  </si>
  <si>
    <t>DATE</t>
  </si>
  <si>
    <t>Rich</t>
  </si>
  <si>
    <t>Lean</t>
  </si>
  <si>
    <t>*Balance</t>
  </si>
  <si>
    <t>*Inlet less Outlet</t>
  </si>
  <si>
    <t>Deliveries</t>
  </si>
  <si>
    <t>to Inlet</t>
  </si>
  <si>
    <t>Balance</t>
  </si>
  <si>
    <t>SCHEDULED BALANCE</t>
  </si>
  <si>
    <t>658604-01</t>
  </si>
  <si>
    <t>658606-01</t>
  </si>
  <si>
    <t>658603-01</t>
  </si>
  <si>
    <t>658605-01</t>
  </si>
  <si>
    <t>Total:</t>
  </si>
  <si>
    <t>PAGER</t>
  </si>
  <si>
    <t>DELAINE KURTH</t>
  </si>
  <si>
    <t>(800)462-5880</t>
  </si>
  <si>
    <t>(918)732-1322</t>
  </si>
  <si>
    <t>JIMMIE MOSHER</t>
  </si>
  <si>
    <t>(918)588-7691</t>
  </si>
  <si>
    <t>JERRY KNIGHT</t>
  </si>
  <si>
    <t xml:space="preserve">ONEOK PROCESSING @ THE PVR POINT FOR:  </t>
  </si>
  <si>
    <t>(713)853-5799</t>
  </si>
  <si>
    <t>MIPS HELP</t>
  </si>
  <si>
    <t>DESK</t>
  </si>
  <si>
    <t>(918)732-1346</t>
  </si>
  <si>
    <t>JANUARY 2001</t>
  </si>
  <si>
    <t>FEBRUARY 2001</t>
  </si>
  <si>
    <t>MARCH 2001</t>
  </si>
  <si>
    <t>APRIL 2001</t>
  </si>
  <si>
    <t>Positive = Northern owes Oneok</t>
  </si>
  <si>
    <t>Negative = Oneok owes Northern</t>
  </si>
  <si>
    <t>(800)538-7243(pin1173)</t>
  </si>
  <si>
    <t>(800)538-7243(pin3407)</t>
  </si>
  <si>
    <t>CELL</t>
  </si>
  <si>
    <t>(918)645-5947</t>
  </si>
  <si>
    <t>01/05/01, Lean Stream converted to Rich Stream; Rich Stream is being bypassed.</t>
  </si>
  <si>
    <t>The Volume on both lean streams has been revised</t>
  </si>
  <si>
    <t>from the 5th forward.</t>
  </si>
  <si>
    <t>Inlet (1708)</t>
  </si>
  <si>
    <t>PVR (63024)</t>
  </si>
  <si>
    <t>Oxy's Shrink</t>
  </si>
  <si>
    <t>Given by Oneok</t>
  </si>
  <si>
    <t>Comments</t>
  </si>
  <si>
    <t>Totals</t>
  </si>
  <si>
    <t>GPM/Duke was contacted/ communicated they will confirm the Dumas Point (18058)during the evening cycle.</t>
  </si>
  <si>
    <t xml:space="preserve"> The scheduled volumes were communicated to Ed in  Gas Control during the evening cycle.</t>
  </si>
  <si>
    <t>POI 78130</t>
  </si>
  <si>
    <t xml:space="preserve"> The scheduled volumes were communicated to Ed in  Gas Control during the evening cycle.(RJ)</t>
  </si>
  <si>
    <t>No fax received for the 11th</t>
  </si>
  <si>
    <t xml:space="preserve"> The scheduled volumes were communicated to Jeff in  Gas Control during the evening cycle.(RJ)</t>
  </si>
  <si>
    <t>PVR SHRINK /</t>
  </si>
  <si>
    <t>PVR / DEL.</t>
  </si>
  <si>
    <t>POI 63024</t>
  </si>
  <si>
    <t>MCMC / DEL.</t>
  </si>
  <si>
    <t>Scheduled volumes were communicated to Crandal during the completion of the Non Grid A.M. Cycle.</t>
  </si>
  <si>
    <t>MCMC Meas. VOLS.</t>
  </si>
  <si>
    <t xml:space="preserve"> PVR / MCMC SCHEDULED VOLUMES </t>
  </si>
  <si>
    <t>Scheduled volumes were communicated to Rodey during the completion of the during the Intraday I Cycle.</t>
  </si>
  <si>
    <t>No fax received for the 16th</t>
  </si>
  <si>
    <t>Intraday I / Scheduled</t>
  </si>
  <si>
    <t>Scheduled volumes were communicated to Margaret during the completion of the during the Intraday I Cycle.</t>
  </si>
  <si>
    <t>Scheduled volumes were communicated to Roy during the completion of the during the Intraday I Cycle.</t>
  </si>
  <si>
    <t>Scheduled volumes were communicated to Ed  after the completion of the Non Grid AM Cycle.  Jmcd</t>
  </si>
  <si>
    <t>Scheduled volumes were communicated to Roy  after the completion of the Non Grid AM Cycle. Jmcd</t>
  </si>
  <si>
    <t>Scheduled volumes were communicated to Margaret  after the completion of the Intraday I Cycle. Jmcd</t>
  </si>
  <si>
    <t>Scheduled volumes were communicated to Margaret  after the completion of the Intraday I Cycle.  Jmcd</t>
  </si>
  <si>
    <t>Scheduled volumes were communicated to Rory  after the completion of the Non Grid AM Cycle.  RHB</t>
  </si>
  <si>
    <t>PVR SHRINK</t>
  </si>
  <si>
    <t>MCMC Meas.VOLS</t>
  </si>
  <si>
    <t>PVR/MCMC SCHEDULED VOLUMES</t>
  </si>
  <si>
    <t>PVR/DEL.</t>
  </si>
  <si>
    <t>MCMC/DEL.</t>
  </si>
  <si>
    <t>Inlet  (1708)</t>
  </si>
  <si>
    <t>Oxy"s Shrink</t>
  </si>
  <si>
    <t>Relayed Nongrid info to Helen, GC Central//sf</t>
  </si>
  <si>
    <t>Relayed Nongrid info to Roy for Helen, GC Central//sf</t>
  </si>
  <si>
    <t>Relayed Nongrid info to Richard, GC Central//sf</t>
  </si>
  <si>
    <t>Relayed Nongrid info to Gail, GC Central//sf</t>
  </si>
  <si>
    <t>Relayed Nongrid info to Crandall, GC Central//sf</t>
  </si>
  <si>
    <t>Non-Grid/Scheduled</t>
  </si>
  <si>
    <t>Relayed to Margaret, GC Central//sf</t>
  </si>
  <si>
    <t>Relayed to Roy, GC Central//ruthe newman - x37100</t>
  </si>
  <si>
    <t>Relayed to Helen, GC Central//ruthe newman - x37100</t>
  </si>
  <si>
    <t>Relayed to Jeff, GC Central//sf</t>
  </si>
  <si>
    <t>Relayed to Crandall, GC Central//sf</t>
  </si>
  <si>
    <t>Relayed to Crandall, GC Central///sf</t>
  </si>
  <si>
    <t>Relayed to Helen, GC Central///rhb</t>
  </si>
  <si>
    <t>Relayed to Crandall, GC Central///rhb</t>
  </si>
  <si>
    <t>Relayed to Crandall, GC Central//ruthe newman - x37100</t>
  </si>
  <si>
    <t>Relayed to Crandall, GC Central//RHB</t>
  </si>
  <si>
    <t>Relayed to Margaret, GC Central//ruthe newman - x37100</t>
  </si>
  <si>
    <t>Relayed to Steve, GC Central//ruthe newman - x37100</t>
  </si>
  <si>
    <t>NNG</t>
  </si>
  <si>
    <t>SCHEDULED</t>
  </si>
  <si>
    <t>ONEOK</t>
  </si>
  <si>
    <t>DIFFERENCE</t>
  </si>
  <si>
    <t>Relayed to Rodney, GC Central//Sherry</t>
  </si>
  <si>
    <t>Relayed to Rodney, GC Central//ruthe</t>
  </si>
  <si>
    <t>Relayed to Jeff, GC Central//ruthe</t>
  </si>
  <si>
    <t>Relayed to Ron Spain, GC Central //JAdams</t>
  </si>
  <si>
    <t>e-mailed and called Jknight for volumes for 29-30-ja</t>
  </si>
  <si>
    <t>MAY 2001</t>
  </si>
  <si>
    <t>JUNE 2001</t>
  </si>
  <si>
    <t>JULY 2001</t>
  </si>
  <si>
    <t>AUGUST 2001</t>
  </si>
  <si>
    <t>SEPTEMBER 2001</t>
  </si>
  <si>
    <t>OCTOBER 2001</t>
  </si>
  <si>
    <t>NOVEMBER 2001</t>
  </si>
  <si>
    <t>DECEMBER 2001</t>
  </si>
  <si>
    <t xml:space="preserve">Notified Gas Control  (Crandall), RHB </t>
  </si>
  <si>
    <t>Plant down 24 hrs - 5/26&amp;27</t>
  </si>
  <si>
    <t>Confirmed w/Ed, Gas Control//sf</t>
  </si>
  <si>
    <t>Confirmed w/Roy, Gas Control//sf</t>
  </si>
  <si>
    <t>Measurement to verify volumes .</t>
  </si>
  <si>
    <t>ESTIMATED</t>
  </si>
  <si>
    <t>965924-00</t>
  </si>
  <si>
    <t>Notified Jerry Knight,  he will make an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</si>
</sst>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m\-d\-yy"/>
    <numFmt numFmtId="166" formatCode="0.00_)"/>
    <numFmt numFmtId="167" formatCode="#,##0.00&quot; $&quot;;\-#,##0.00&quot; $&quot;"/>
    <numFmt numFmtId="168" formatCode="_-* #,##0.0_-;\-* #,##0.0_-;_-* &quot;-&quot;??_-;_-@_-"/>
    <numFmt numFmtId="169" formatCode="0_);[Red]\(0\)"/>
  </numFmts>
  <fonts count="24"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  <family val="2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b/>
      <sz val="14"/>
      <name val="Arial"/>
    </font>
    <font>
      <b/>
      <sz val="12"/>
      <name val="Arial"/>
    </font>
    <font>
      <b/>
      <sz val="11"/>
      <name val="Arial"/>
      <family val="2"/>
    </font>
    <font>
      <b/>
      <sz val="11"/>
      <name val="Arial"/>
    </font>
    <font>
      <b/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1"/>
      <color indexed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8">
    <xf numFmtId="0" fontId="0" fillId="0" borderId="0"/>
    <xf numFmtId="165" fontId="1" fillId="2" borderId="1">
      <alignment horizontal="center" vertical="center"/>
    </xf>
    <xf numFmtId="43" fontId="2" fillId="0" borderId="0" applyFont="0" applyFill="0" applyBorder="0" applyAlignment="0" applyProtection="0"/>
    <xf numFmtId="6" fontId="4" fillId="0" borderId="0">
      <protection locked="0"/>
    </xf>
    <xf numFmtId="168" fontId="2" fillId="0" borderId="0">
      <protection locked="0"/>
    </xf>
    <xf numFmtId="38" fontId="5" fillId="3" borderId="0" applyNumberFormat="0" applyBorder="0" applyAlignment="0" applyProtection="0"/>
    <xf numFmtId="0" fontId="6" fillId="0" borderId="0" applyNumberFormat="0" applyFill="0" applyBorder="0" applyAlignment="0" applyProtection="0"/>
    <xf numFmtId="167" fontId="2" fillId="0" borderId="0">
      <protection locked="0"/>
    </xf>
    <xf numFmtId="167" fontId="2" fillId="0" borderId="0">
      <protection locked="0"/>
    </xf>
    <xf numFmtId="0" fontId="7" fillId="0" borderId="2" applyNumberFormat="0" applyFill="0" applyAlignment="0" applyProtection="0"/>
    <xf numFmtId="10" fontId="5" fillId="4" borderId="3" applyNumberFormat="0" applyBorder="0" applyAlignment="0" applyProtection="0"/>
    <xf numFmtId="37" fontId="8" fillId="0" borderId="0"/>
    <xf numFmtId="166" fontId="9" fillId="0" borderId="0"/>
    <xf numFmtId="10" fontId="2" fillId="0" borderId="0" applyFont="0" applyFill="0" applyBorder="0" applyAlignment="0" applyProtection="0"/>
    <xf numFmtId="167" fontId="2" fillId="0" borderId="4">
      <protection locked="0"/>
    </xf>
    <xf numFmtId="37" fontId="5" fillId="5" borderId="0" applyNumberFormat="0" applyBorder="0" applyAlignment="0" applyProtection="0"/>
    <xf numFmtId="37" fontId="10" fillId="0" borderId="0"/>
    <xf numFmtId="3" fontId="11" fillId="0" borderId="2" applyProtection="0"/>
  </cellStyleXfs>
  <cellXfs count="193">
    <xf numFmtId="0" fontId="0" fillId="0" borderId="0" xfId="0"/>
    <xf numFmtId="0" fontId="12" fillId="0" borderId="0" xfId="0" applyFont="1"/>
    <xf numFmtId="164" fontId="2" fillId="0" borderId="0" xfId="2" applyNumberFormat="1"/>
    <xf numFmtId="164" fontId="13" fillId="0" borderId="0" xfId="2" quotePrefix="1" applyNumberFormat="1" applyFont="1"/>
    <xf numFmtId="0" fontId="0" fillId="0" borderId="0" xfId="0" applyBorder="1"/>
    <xf numFmtId="0" fontId="0" fillId="0" borderId="5" xfId="0" applyBorder="1"/>
    <xf numFmtId="164" fontId="14" fillId="0" borderId="6" xfId="2" applyNumberFormat="1" applyFont="1" applyBorder="1" applyAlignment="1">
      <alignment horizontal="centerContinuous"/>
    </xf>
    <xf numFmtId="164" fontId="2" fillId="0" borderId="7" xfId="2" applyNumberFormat="1" applyBorder="1" applyAlignment="1">
      <alignment horizontal="centerContinuous"/>
    </xf>
    <xf numFmtId="0" fontId="0" fillId="0" borderId="7" xfId="0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6" borderId="5" xfId="0" applyFill="1" applyBorder="1" applyAlignment="1">
      <alignment horizontal="centerContinuous"/>
    </xf>
    <xf numFmtId="0" fontId="14" fillId="4" borderId="5" xfId="0" applyFont="1" applyFill="1" applyBorder="1" applyAlignment="1">
      <alignment horizontal="center"/>
    </xf>
    <xf numFmtId="164" fontId="1" fillId="0" borderId="9" xfId="2" applyNumberFormat="1" applyFont="1" applyBorder="1" applyAlignment="1">
      <alignment horizontal="centerContinuous"/>
    </xf>
    <xf numFmtId="164" fontId="2" fillId="0" borderId="10" xfId="2" applyNumberFormat="1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0" borderId="11" xfId="0" applyBorder="1" applyAlignment="1">
      <alignment horizontal="centerContinuous"/>
    </xf>
    <xf numFmtId="0" fontId="1" fillId="0" borderId="5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12" xfId="0" applyFont="1" applyBorder="1" applyAlignment="1">
      <alignment horizontal="center"/>
    </xf>
    <xf numFmtId="164" fontId="14" fillId="0" borderId="13" xfId="2" applyNumberFormat="1" applyFont="1" applyBorder="1" applyAlignment="1">
      <alignment horizontal="centerContinuous"/>
    </xf>
    <xf numFmtId="164" fontId="15" fillId="0" borderId="14" xfId="2" applyNumberFormat="1" applyFont="1" applyBorder="1" applyAlignment="1">
      <alignment horizontal="centerContinuous"/>
    </xf>
    <xf numFmtId="0" fontId="15" fillId="0" borderId="14" xfId="0" applyFont="1" applyBorder="1" applyAlignment="1">
      <alignment horizontal="centerContinuous"/>
    </xf>
    <xf numFmtId="0" fontId="15" fillId="0" borderId="15" xfId="0" applyFont="1" applyBorder="1" applyAlignment="1">
      <alignment horizontal="centerContinuous"/>
    </xf>
    <xf numFmtId="0" fontId="15" fillId="6" borderId="12" xfId="0" applyFont="1" applyFill="1" applyBorder="1" applyAlignment="1">
      <alignment horizontal="centerContinuous"/>
    </xf>
    <xf numFmtId="0" fontId="15" fillId="4" borderId="12" xfId="0" applyFont="1" applyFill="1" applyBorder="1" applyAlignment="1">
      <alignment horizontal="center"/>
    </xf>
    <xf numFmtId="164" fontId="16" fillId="7" borderId="5" xfId="2" applyNumberFormat="1" applyFont="1" applyFill="1" applyBorder="1" applyAlignment="1">
      <alignment horizontal="center"/>
    </xf>
    <xf numFmtId="0" fontId="15" fillId="4" borderId="5" xfId="0" applyFont="1" applyFill="1" applyBorder="1" applyAlignment="1">
      <alignment horizontal="centerContinuous"/>
    </xf>
    <xf numFmtId="0" fontId="15" fillId="4" borderId="5" xfId="0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6" xfId="0" applyFont="1" applyBorder="1" applyAlignment="1">
      <alignment horizontal="center"/>
    </xf>
    <xf numFmtId="164" fontId="1" fillId="7" borderId="17" xfId="2" applyNumberFormat="1" applyFont="1" applyFill="1" applyBorder="1" applyAlignment="1">
      <alignment horizontal="center"/>
    </xf>
    <xf numFmtId="164" fontId="16" fillId="7" borderId="17" xfId="2" applyNumberFormat="1" applyFont="1" applyFill="1" applyBorder="1" applyAlignment="1">
      <alignment horizontal="centerContinuous"/>
    </xf>
    <xf numFmtId="0" fontId="16" fillId="4" borderId="5" xfId="0" applyFont="1" applyFill="1" applyBorder="1" applyAlignment="1">
      <alignment horizontal="center"/>
    </xf>
    <xf numFmtId="0" fontId="16" fillId="7" borderId="17" xfId="0" applyFont="1" applyFill="1" applyBorder="1" applyAlignment="1">
      <alignment horizontal="center"/>
    </xf>
    <xf numFmtId="0" fontId="16" fillId="6" borderId="12" xfId="0" applyFont="1" applyFill="1" applyBorder="1" applyAlignment="1">
      <alignment horizontal="center"/>
    </xf>
    <xf numFmtId="0" fontId="17" fillId="4" borderId="16" xfId="0" applyFont="1" applyFill="1" applyBorder="1" applyAlignment="1">
      <alignment horizontal="center"/>
    </xf>
    <xf numFmtId="164" fontId="16" fillId="7" borderId="16" xfId="2" applyNumberFormat="1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Continuous"/>
    </xf>
    <xf numFmtId="0" fontId="16" fillId="4" borderId="16" xfId="0" applyFont="1" applyFill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6" fillId="4" borderId="9" xfId="0" applyFont="1" applyFill="1" applyBorder="1" applyAlignment="1">
      <alignment horizontal="center"/>
    </xf>
    <xf numFmtId="164" fontId="1" fillId="4" borderId="10" xfId="2" applyNumberFormat="1" applyFont="1" applyFill="1" applyBorder="1" applyAlignment="1">
      <alignment horizontal="center"/>
    </xf>
    <xf numFmtId="164" fontId="16" fillId="4" borderId="11" xfId="2" applyNumberFormat="1" applyFont="1" applyFill="1" applyBorder="1" applyAlignment="1">
      <alignment horizontal="centerContinuous"/>
    </xf>
    <xf numFmtId="0" fontId="16" fillId="4" borderId="1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164" fontId="1" fillId="4" borderId="9" xfId="2" applyNumberFormat="1" applyFont="1" applyFill="1" applyBorder="1" applyAlignment="1">
      <alignment horizontal="center"/>
    </xf>
    <xf numFmtId="0" fontId="17" fillId="4" borderId="11" xfId="0" applyFont="1" applyFill="1" applyBorder="1" applyAlignment="1">
      <alignment horizontal="center"/>
    </xf>
    <xf numFmtId="0" fontId="17" fillId="4" borderId="12" xfId="0" applyFont="1" applyFill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64" fontId="2" fillId="0" borderId="19" xfId="2" applyNumberFormat="1" applyFont="1" applyBorder="1"/>
    <xf numFmtId="0" fontId="0" fillId="4" borderId="12" xfId="0" applyFill="1" applyBorder="1"/>
    <xf numFmtId="164" fontId="2" fillId="0" borderId="20" xfId="0" applyNumberFormat="1" applyFont="1" applyBorder="1"/>
    <xf numFmtId="164" fontId="0" fillId="6" borderId="12" xfId="0" applyNumberFormat="1" applyFill="1" applyBorder="1"/>
    <xf numFmtId="164" fontId="1" fillId="0" borderId="20" xfId="0" applyNumberFormat="1" applyFont="1" applyBorder="1" applyAlignment="1">
      <alignment horizontal="right"/>
    </xf>
    <xf numFmtId="164" fontId="1" fillId="0" borderId="20" xfId="0" applyNumberFormat="1" applyFont="1" applyBorder="1"/>
    <xf numFmtId="164" fontId="0" fillId="0" borderId="20" xfId="0" applyNumberFormat="1" applyBorder="1"/>
    <xf numFmtId="164" fontId="2" fillId="0" borderId="18" xfId="0" applyNumberFormat="1" applyFont="1" applyBorder="1"/>
    <xf numFmtId="164" fontId="1" fillId="0" borderId="18" xfId="0" applyNumberFormat="1" applyFont="1" applyBorder="1" applyAlignment="1">
      <alignment horizontal="right"/>
    </xf>
    <xf numFmtId="164" fontId="1" fillId="0" borderId="18" xfId="0" applyNumberFormat="1" applyFont="1" applyBorder="1"/>
    <xf numFmtId="164" fontId="0" fillId="0" borderId="18" xfId="0" applyNumberFormat="1" applyBorder="1"/>
    <xf numFmtId="0" fontId="0" fillId="6" borderId="12" xfId="0" applyFill="1" applyBorder="1"/>
    <xf numFmtId="0" fontId="1" fillId="0" borderId="17" xfId="0" applyFont="1" applyBorder="1" applyAlignment="1">
      <alignment horizontal="right"/>
    </xf>
    <xf numFmtId="164" fontId="2" fillId="0" borderId="17" xfId="2" applyNumberFormat="1" applyBorder="1"/>
    <xf numFmtId="0" fontId="0" fillId="4" borderId="16" xfId="0" applyFill="1" applyBorder="1"/>
    <xf numFmtId="164" fontId="2" fillId="0" borderId="17" xfId="0" applyNumberFormat="1" applyFont="1" applyBorder="1"/>
    <xf numFmtId="164" fontId="0" fillId="6" borderId="16" xfId="0" applyNumberFormat="1" applyFill="1" applyBorder="1"/>
    <xf numFmtId="164" fontId="1" fillId="0" borderId="17" xfId="0" applyNumberFormat="1" applyFont="1" applyBorder="1"/>
    <xf numFmtId="164" fontId="1" fillId="0" borderId="17" xfId="0" applyNumberFormat="1" applyFont="1" applyBorder="1" applyAlignment="1">
      <alignment horizontal="right"/>
    </xf>
    <xf numFmtId="0" fontId="15" fillId="4" borderId="16" xfId="0" applyFont="1" applyFill="1" applyBorder="1" applyAlignment="1">
      <alignment horizontal="centerContinuous"/>
    </xf>
    <xf numFmtId="164" fontId="1" fillId="4" borderId="17" xfId="0" applyNumberFormat="1" applyFont="1" applyFill="1" applyBorder="1"/>
    <xf numFmtId="0" fontId="5" fillId="0" borderId="0" xfId="0" applyFont="1"/>
    <xf numFmtId="0" fontId="16" fillId="0" borderId="12" xfId="0" applyFont="1" applyBorder="1" applyAlignment="1">
      <alignment horizontal="center"/>
    </xf>
    <xf numFmtId="0" fontId="16" fillId="7" borderId="0" xfId="0" applyFont="1" applyFill="1" applyBorder="1" applyAlignment="1">
      <alignment horizontal="center"/>
    </xf>
    <xf numFmtId="0" fontId="16" fillId="7" borderId="9" xfId="0" applyFont="1" applyFill="1" applyBorder="1" applyAlignment="1">
      <alignment horizontal="center"/>
    </xf>
    <xf numFmtId="0" fontId="17" fillId="4" borderId="15" xfId="0" applyFont="1" applyFill="1" applyBorder="1" applyAlignment="1">
      <alignment horizontal="center"/>
    </xf>
    <xf numFmtId="164" fontId="16" fillId="7" borderId="13" xfId="2" applyNumberFormat="1" applyFont="1" applyFill="1" applyBorder="1" applyAlignment="1">
      <alignment horizontal="center"/>
    </xf>
    <xf numFmtId="164" fontId="16" fillId="7" borderId="15" xfId="2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5" xfId="0" applyNumberFormat="1" applyBorder="1" applyAlignment="1">
      <alignment horizontal="center"/>
    </xf>
    <xf numFmtId="10" fontId="15" fillId="0" borderId="12" xfId="0" applyNumberFormat="1" applyFont="1" applyBorder="1" applyAlignment="1">
      <alignment horizontal="center"/>
    </xf>
    <xf numFmtId="10" fontId="16" fillId="0" borderId="16" xfId="0" applyNumberFormat="1" applyFont="1" applyBorder="1" applyAlignment="1">
      <alignment horizontal="center"/>
    </xf>
    <xf numFmtId="10" fontId="16" fillId="0" borderId="5" xfId="0" applyNumberFormat="1" applyFont="1" applyBorder="1" applyAlignment="1">
      <alignment horizontal="center"/>
    </xf>
    <xf numFmtId="10" fontId="16" fillId="0" borderId="12" xfId="0" applyNumberFormat="1" applyFon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16" fillId="0" borderId="17" xfId="0" applyNumberFormat="1" applyFont="1" applyBorder="1" applyAlignment="1">
      <alignment horizontal="center"/>
    </xf>
    <xf numFmtId="164" fontId="2" fillId="0" borderId="21" xfId="2" applyNumberFormat="1" applyBorder="1"/>
    <xf numFmtId="164" fontId="2" fillId="0" borderId="22" xfId="2" applyNumberFormat="1" applyBorder="1"/>
    <xf numFmtId="164" fontId="16" fillId="4" borderId="6" xfId="2" applyNumberFormat="1" applyFont="1" applyFill="1" applyBorder="1" applyAlignment="1">
      <alignment horizontal="center"/>
    </xf>
    <xf numFmtId="164" fontId="2" fillId="0" borderId="16" xfId="2" applyNumberFormat="1" applyBorder="1"/>
    <xf numFmtId="164" fontId="16" fillId="4" borderId="8" xfId="2" applyNumberFormat="1" applyFont="1" applyFill="1" applyBorder="1" applyAlignment="1">
      <alignment horizontal="center"/>
    </xf>
    <xf numFmtId="164" fontId="1" fillId="0" borderId="16" xfId="2" applyNumberFormat="1" applyFont="1" applyBorder="1" applyAlignment="1">
      <alignment horizontal="right"/>
    </xf>
    <xf numFmtId="14" fontId="0" fillId="8" borderId="17" xfId="0" applyNumberFormat="1" applyFill="1" applyBorder="1" applyAlignment="1">
      <alignment horizontal="center"/>
    </xf>
    <xf numFmtId="0" fontId="0" fillId="0" borderId="0" xfId="0" applyProtection="1">
      <protection locked="0"/>
    </xf>
    <xf numFmtId="10" fontId="16" fillId="0" borderId="5" xfId="0" applyNumberFormat="1" applyFont="1" applyBorder="1" applyAlignment="1" applyProtection="1">
      <alignment horizontal="center"/>
      <protection locked="0"/>
    </xf>
    <xf numFmtId="10" fontId="16" fillId="0" borderId="12" xfId="0" applyNumberFormat="1" applyFont="1" applyBorder="1" applyAlignment="1" applyProtection="1">
      <alignment horizontal="center"/>
      <protection locked="0"/>
    </xf>
    <xf numFmtId="10" fontId="16" fillId="0" borderId="17" xfId="0" applyNumberFormat="1" applyFont="1" applyBorder="1" applyAlignment="1" applyProtection="1">
      <alignment horizontal="center"/>
      <protection locked="0"/>
    </xf>
    <xf numFmtId="10" fontId="5" fillId="0" borderId="12" xfId="0" applyNumberFormat="1" applyFont="1" applyBorder="1" applyAlignment="1" applyProtection="1">
      <alignment horizontal="center"/>
      <protection locked="0"/>
    </xf>
    <xf numFmtId="10" fontId="0" fillId="8" borderId="5" xfId="0" applyNumberFormat="1" applyFill="1" applyBorder="1" applyAlignment="1" applyProtection="1">
      <alignment horizontal="center"/>
      <protection locked="0"/>
    </xf>
    <xf numFmtId="10" fontId="15" fillId="8" borderId="12" xfId="0" applyNumberFormat="1" applyFont="1" applyFill="1" applyBorder="1" applyAlignment="1" applyProtection="1">
      <alignment horizontal="center"/>
      <protection locked="0"/>
    </xf>
    <xf numFmtId="10" fontId="16" fillId="8" borderId="16" xfId="0" applyNumberFormat="1" applyFont="1" applyFill="1" applyBorder="1" applyAlignment="1" applyProtection="1">
      <alignment horizontal="center"/>
      <protection locked="0"/>
    </xf>
    <xf numFmtId="164" fontId="18" fillId="0" borderId="18" xfId="0" applyNumberFormat="1" applyFont="1" applyBorder="1"/>
    <xf numFmtId="164" fontId="19" fillId="0" borderId="18" xfId="0" applyNumberFormat="1" applyFont="1" applyBorder="1" applyAlignment="1">
      <alignment horizontal="right"/>
    </xf>
    <xf numFmtId="0" fontId="18" fillId="0" borderId="0" xfId="0" applyFont="1"/>
    <xf numFmtId="164" fontId="18" fillId="0" borderId="22" xfId="2" applyNumberFormat="1" applyFont="1" applyBorder="1"/>
    <xf numFmtId="0" fontId="20" fillId="4" borderId="12" xfId="0" applyFont="1" applyFill="1" applyBorder="1" applyAlignment="1">
      <alignment horizontal="centerContinuous"/>
    </xf>
    <xf numFmtId="10" fontId="18" fillId="0" borderId="12" xfId="0" applyNumberFormat="1" applyFont="1" applyBorder="1" applyAlignment="1">
      <alignment horizontal="center"/>
    </xf>
    <xf numFmtId="164" fontId="19" fillId="0" borderId="12" xfId="0" applyNumberFormat="1" applyFont="1" applyBorder="1" applyAlignment="1">
      <alignment horizontal="right"/>
    </xf>
    <xf numFmtId="164" fontId="18" fillId="0" borderId="15" xfId="2" applyNumberFormat="1" applyFont="1" applyBorder="1"/>
    <xf numFmtId="164" fontId="3" fillId="0" borderId="18" xfId="0" applyNumberFormat="1" applyFont="1" applyBorder="1"/>
    <xf numFmtId="164" fontId="3" fillId="0" borderId="12" xfId="0" applyNumberFormat="1" applyFont="1" applyBorder="1"/>
    <xf numFmtId="164" fontId="16" fillId="0" borderId="18" xfId="0" applyNumberFormat="1" applyFont="1" applyBorder="1"/>
    <xf numFmtId="164" fontId="16" fillId="0" borderId="12" xfId="0" applyNumberFormat="1" applyFont="1" applyBorder="1"/>
    <xf numFmtId="164" fontId="2" fillId="0" borderId="0" xfId="2" applyNumberFormat="1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164" fontId="2" fillId="0" borderId="0" xfId="2" applyNumberFormat="1" applyFont="1"/>
    <xf numFmtId="10" fontId="17" fillId="0" borderId="12" xfId="0" applyNumberFormat="1" applyFont="1" applyBorder="1" applyAlignment="1" applyProtection="1">
      <alignment horizontal="center" wrapText="1"/>
      <protection locked="0"/>
    </xf>
    <xf numFmtId="164" fontId="16" fillId="7" borderId="9" xfId="2" applyNumberFormat="1" applyFont="1" applyFill="1" applyBorder="1" applyAlignment="1">
      <alignment horizontal="center"/>
    </xf>
    <xf numFmtId="164" fontId="16" fillId="7" borderId="11" xfId="2" applyNumberFormat="1" applyFont="1" applyFill="1" applyBorder="1" applyAlignment="1">
      <alignment horizontal="center"/>
    </xf>
    <xf numFmtId="164" fontId="2" fillId="0" borderId="23" xfId="2" applyNumberFormat="1" applyFont="1" applyBorder="1"/>
    <xf numFmtId="164" fontId="2" fillId="0" borderId="24" xfId="2" applyNumberFormat="1" applyFont="1" applyBorder="1"/>
    <xf numFmtId="164" fontId="16" fillId="4" borderId="9" xfId="2" applyNumberFormat="1" applyFont="1" applyFill="1" applyBorder="1" applyAlignment="1">
      <alignment horizontal="center"/>
    </xf>
    <xf numFmtId="164" fontId="16" fillId="4" borderId="11" xfId="2" applyNumberFormat="1" applyFont="1" applyFill="1" applyBorder="1" applyAlignment="1">
      <alignment horizontal="center"/>
    </xf>
    <xf numFmtId="0" fontId="17" fillId="0" borderId="15" xfId="0" applyFont="1" applyFill="1" applyBorder="1" applyAlignment="1">
      <alignment horizontal="center"/>
    </xf>
    <xf numFmtId="164" fontId="0" fillId="0" borderId="0" xfId="2" applyNumberFormat="1" applyFont="1"/>
    <xf numFmtId="164" fontId="15" fillId="0" borderId="0" xfId="2" applyNumberFormat="1" applyFont="1" applyAlignment="1">
      <alignment horizontal="center"/>
    </xf>
    <xf numFmtId="164" fontId="16" fillId="0" borderId="0" xfId="2" applyNumberFormat="1" applyFont="1" applyAlignment="1">
      <alignment horizontal="center"/>
    </xf>
    <xf numFmtId="164" fontId="0" fillId="8" borderId="17" xfId="2" applyNumberFormat="1" applyFont="1" applyFill="1" applyBorder="1" applyAlignment="1">
      <alignment horizontal="center"/>
    </xf>
    <xf numFmtId="38" fontId="2" fillId="0" borderId="19" xfId="2" applyNumberFormat="1" applyFont="1" applyBorder="1"/>
    <xf numFmtId="38" fontId="2" fillId="0" borderId="17" xfId="2" applyNumberFormat="1" applyBorder="1"/>
    <xf numFmtId="38" fontId="2" fillId="0" borderId="20" xfId="0" applyNumberFormat="1" applyFont="1" applyBorder="1"/>
    <xf numFmtId="38" fontId="2" fillId="0" borderId="18" xfId="0" applyNumberFormat="1" applyFont="1" applyBorder="1"/>
    <xf numFmtId="38" fontId="18" fillId="0" borderId="18" xfId="0" applyNumberFormat="1" applyFont="1" applyBorder="1"/>
    <xf numFmtId="38" fontId="2" fillId="0" borderId="17" xfId="0" applyNumberFormat="1" applyFont="1" applyBorder="1"/>
    <xf numFmtId="38" fontId="1" fillId="0" borderId="20" xfId="0" applyNumberFormat="1" applyFont="1" applyBorder="1" applyAlignment="1">
      <alignment horizontal="right"/>
    </xf>
    <xf numFmtId="38" fontId="1" fillId="0" borderId="18" xfId="0" applyNumberFormat="1" applyFont="1" applyBorder="1" applyAlignment="1">
      <alignment horizontal="right"/>
    </xf>
    <xf numFmtId="38" fontId="19" fillId="0" borderId="18" xfId="0" applyNumberFormat="1" applyFont="1" applyBorder="1" applyAlignment="1">
      <alignment horizontal="right"/>
    </xf>
    <xf numFmtId="38" fontId="3" fillId="0" borderId="18" xfId="0" applyNumberFormat="1" applyFont="1" applyBorder="1"/>
    <xf numFmtId="38" fontId="3" fillId="0" borderId="12" xfId="0" applyNumberFormat="1" applyFont="1" applyBorder="1"/>
    <xf numFmtId="38" fontId="19" fillId="0" borderId="12" xfId="0" applyNumberFormat="1" applyFont="1" applyBorder="1" applyAlignment="1">
      <alignment horizontal="right"/>
    </xf>
    <xf numFmtId="38" fontId="1" fillId="0" borderId="17" xfId="0" applyNumberFormat="1" applyFont="1" applyBorder="1"/>
    <xf numFmtId="38" fontId="1" fillId="0" borderId="17" xfId="0" applyNumberFormat="1" applyFont="1" applyBorder="1" applyAlignment="1">
      <alignment horizontal="right"/>
    </xf>
    <xf numFmtId="38" fontId="2" fillId="0" borderId="22" xfId="2" applyNumberFormat="1" applyBorder="1"/>
    <xf numFmtId="38" fontId="2" fillId="0" borderId="16" xfId="2" applyNumberFormat="1" applyBorder="1"/>
    <xf numFmtId="38" fontId="1" fillId="0" borderId="16" xfId="2" applyNumberFormat="1" applyFont="1" applyBorder="1" applyAlignment="1">
      <alignment horizontal="right"/>
    </xf>
    <xf numFmtId="38" fontId="1" fillId="0" borderId="18" xfId="0" applyNumberFormat="1" applyFont="1" applyBorder="1"/>
    <xf numFmtId="38" fontId="16" fillId="0" borderId="18" xfId="0" applyNumberFormat="1" applyFont="1" applyBorder="1"/>
    <xf numFmtId="38" fontId="16" fillId="0" borderId="12" xfId="0" applyNumberFormat="1" applyFont="1" applyBorder="1"/>
    <xf numFmtId="38" fontId="21" fillId="0" borderId="18" xfId="0" applyNumberFormat="1" applyFont="1" applyBorder="1"/>
    <xf numFmtId="10" fontId="22" fillId="0" borderId="5" xfId="0" applyNumberFormat="1" applyFont="1" applyBorder="1" applyAlignment="1">
      <alignment horizontal="center"/>
    </xf>
    <xf numFmtId="10" fontId="23" fillId="0" borderId="12" xfId="0" applyNumberFormat="1" applyFont="1" applyBorder="1" applyAlignment="1">
      <alignment horizontal="center"/>
    </xf>
    <xf numFmtId="10" fontId="23" fillId="0" borderId="16" xfId="0" applyNumberFormat="1" applyFont="1" applyBorder="1" applyAlignment="1">
      <alignment horizontal="center"/>
    </xf>
    <xf numFmtId="10" fontId="23" fillId="0" borderId="5" xfId="0" applyNumberFormat="1" applyFont="1" applyBorder="1" applyAlignment="1">
      <alignment horizontal="center"/>
    </xf>
    <xf numFmtId="164" fontId="0" fillId="0" borderId="0" xfId="2" applyNumberFormat="1" applyFont="1" applyBorder="1"/>
    <xf numFmtId="164" fontId="15" fillId="0" borderId="0" xfId="2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64" fontId="17" fillId="0" borderId="0" xfId="2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164" fontId="16" fillId="0" borderId="0" xfId="2" applyNumberFormat="1" applyFont="1" applyBorder="1" applyAlignment="1">
      <alignment horizontal="center"/>
    </xf>
    <xf numFmtId="164" fontId="2" fillId="0" borderId="0" xfId="2" applyNumberFormat="1" applyFont="1" applyBorder="1"/>
    <xf numFmtId="164" fontId="17" fillId="0" borderId="0" xfId="2" applyNumberFormat="1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164" fontId="0" fillId="0" borderId="0" xfId="2" applyNumberFormat="1" applyFon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38" fontId="0" fillId="0" borderId="12" xfId="0" applyNumberFormat="1" applyBorder="1" applyAlignment="1">
      <alignment horizontal="center"/>
    </xf>
    <xf numFmtId="38" fontId="0" fillId="0" borderId="0" xfId="2" applyNumberFormat="1" applyFont="1"/>
    <xf numFmtId="38" fontId="16" fillId="0" borderId="17" xfId="0" applyNumberFormat="1" applyFont="1" applyBorder="1" applyAlignment="1">
      <alignment horizontal="center"/>
    </xf>
    <xf numFmtId="164" fontId="2" fillId="0" borderId="0" xfId="2" applyNumberFormat="1" applyBorder="1"/>
    <xf numFmtId="164" fontId="2" fillId="0" borderId="0" xfId="2" applyNumberFormat="1" applyFill="1" applyBorder="1" applyAlignment="1">
      <alignment horizontal="center"/>
    </xf>
    <xf numFmtId="38" fontId="2" fillId="0" borderId="0" xfId="2" applyNumberFormat="1"/>
    <xf numFmtId="164" fontId="3" fillId="0" borderId="19" xfId="2" applyNumberFormat="1" applyFont="1" applyBorder="1"/>
    <xf numFmtId="164" fontId="16" fillId="0" borderId="19" xfId="2" applyNumberFormat="1" applyFont="1" applyBorder="1"/>
    <xf numFmtId="38" fontId="3" fillId="0" borderId="20" xfId="0" applyNumberFormat="1" applyFont="1" applyBorder="1"/>
    <xf numFmtId="38" fontId="3" fillId="0" borderId="17" xfId="0" applyNumberFormat="1" applyFont="1" applyBorder="1"/>
    <xf numFmtId="38" fontId="16" fillId="4" borderId="17" xfId="0" applyNumberFormat="1" applyFont="1" applyFill="1" applyBorder="1"/>
    <xf numFmtId="38" fontId="16" fillId="0" borderId="20" xfId="0" applyNumberFormat="1" applyFont="1" applyBorder="1" applyAlignment="1">
      <alignment horizontal="right"/>
    </xf>
    <xf numFmtId="38" fontId="16" fillId="0" borderId="18" xfId="0" applyNumberFormat="1" applyFont="1" applyBorder="1" applyAlignment="1">
      <alignment horizontal="right"/>
    </xf>
    <xf numFmtId="38" fontId="16" fillId="0" borderId="12" xfId="0" applyNumberFormat="1" applyFont="1" applyBorder="1" applyAlignment="1">
      <alignment horizontal="right"/>
    </xf>
    <xf numFmtId="38" fontId="16" fillId="0" borderId="17" xfId="0" applyNumberFormat="1" applyFont="1" applyBorder="1" applyAlignment="1">
      <alignment horizontal="right"/>
    </xf>
    <xf numFmtId="38" fontId="15" fillId="4" borderId="12" xfId="0" applyNumberFormat="1" applyFont="1" applyFill="1" applyBorder="1" applyAlignment="1">
      <alignment horizontal="centerContinuous"/>
    </xf>
    <xf numFmtId="38" fontId="1" fillId="0" borderId="20" xfId="0" applyNumberFormat="1" applyFont="1" applyBorder="1"/>
    <xf numFmtId="38" fontId="20" fillId="4" borderId="12" xfId="0" applyNumberFormat="1" applyFont="1" applyFill="1" applyBorder="1" applyAlignment="1">
      <alignment horizontal="centerContinuous"/>
    </xf>
    <xf numFmtId="38" fontId="15" fillId="4" borderId="16" xfId="0" applyNumberFormat="1" applyFont="1" applyFill="1" applyBorder="1" applyAlignment="1">
      <alignment horizontal="centerContinuous"/>
    </xf>
    <xf numFmtId="37" fontId="3" fillId="0" borderId="19" xfId="2" applyNumberFormat="1" applyFont="1" applyBorder="1"/>
    <xf numFmtId="37" fontId="3" fillId="0" borderId="16" xfId="2" applyNumberFormat="1" applyFont="1" applyBorder="1"/>
    <xf numFmtId="37" fontId="16" fillId="0" borderId="16" xfId="2" applyNumberFormat="1" applyFont="1" applyBorder="1" applyAlignment="1">
      <alignment horizontal="right"/>
    </xf>
    <xf numFmtId="38" fontId="0" fillId="4" borderId="12" xfId="0" applyNumberFormat="1" applyFill="1" applyBorder="1"/>
    <xf numFmtId="38" fontId="0" fillId="4" borderId="16" xfId="0" applyNumberFormat="1" applyFill="1" applyBorder="1"/>
    <xf numFmtId="10" fontId="3" fillId="0" borderId="12" xfId="0" applyNumberFormat="1" applyFont="1" applyBorder="1" applyAlignment="1">
      <alignment horizontal="center"/>
    </xf>
    <xf numFmtId="0" fontId="16" fillId="4" borderId="17" xfId="0" applyFont="1" applyFill="1" applyBorder="1" applyAlignment="1">
      <alignment horizontal="center"/>
    </xf>
    <xf numFmtId="169" fontId="18" fillId="0" borderId="18" xfId="0" applyNumberFormat="1" applyFont="1" applyBorder="1"/>
    <xf numFmtId="38" fontId="3" fillId="0" borderId="19" xfId="2" applyNumberFormat="1" applyFont="1" applyBorder="1"/>
  </cellXfs>
  <cellStyles count="18">
    <cellStyle name="Actual Date" xfId="1"/>
    <cellStyle name="Comma" xfId="2" builtinId="3"/>
    <cellStyle name="Date" xfId="3"/>
    <cellStyle name="Fixed" xfId="4"/>
    <cellStyle name="Grey" xfId="5"/>
    <cellStyle name="HEADER" xfId="6"/>
    <cellStyle name="Heading1" xfId="7"/>
    <cellStyle name="Heading2" xfId="8"/>
    <cellStyle name="HIGHLIGHT" xfId="9"/>
    <cellStyle name="Input [yellow]" xfId="10"/>
    <cellStyle name="no dec" xfId="11"/>
    <cellStyle name="Normal" xfId="0" builtinId="0"/>
    <cellStyle name="Normal - Style1" xfId="12"/>
    <cellStyle name="Percent [2]" xfId="13"/>
    <cellStyle name="Total" xfId="14" builtinId="25" customBuiltin="1"/>
    <cellStyle name="Unprot" xfId="15"/>
    <cellStyle name="Unprot$" xfId="16"/>
    <cellStyle name="Unprotect" xfId="1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zoomScale="75" workbookViewId="0">
      <selection activeCell="T8" sqref="T8"/>
    </sheetView>
  </sheetViews>
  <sheetFormatPr defaultRowHeight="13.2"/>
  <cols>
    <col min="1" max="1" width="2.44140625" customWidth="1"/>
    <col min="2" max="2" width="9.6640625" customWidth="1"/>
    <col min="3" max="3" width="11.6640625" style="2" customWidth="1"/>
    <col min="4" max="4" width="13.109375" style="2" customWidth="1"/>
    <col min="5" max="5" width="1.6640625" customWidth="1"/>
    <col min="6" max="6" width="11.88671875" customWidth="1"/>
    <col min="7" max="7" width="1.44140625" customWidth="1"/>
    <col min="8" max="8" width="12.6640625" style="2" customWidth="1"/>
    <col min="9" max="9" width="10.6640625" style="2" customWidth="1"/>
    <col min="10" max="10" width="1.6640625" customWidth="1"/>
    <col min="11" max="11" width="13.44140625" customWidth="1"/>
    <col min="12" max="12" width="14.109375" customWidth="1"/>
    <col min="13" max="13" width="2.109375" customWidth="1"/>
    <col min="14" max="14" width="11" style="2" customWidth="1"/>
    <col min="15" max="15" width="11.5546875" style="2" customWidth="1"/>
    <col min="16" max="16" width="1.6640625" style="4" customWidth="1"/>
    <col min="17" max="17" width="13.109375" customWidth="1"/>
    <col min="18" max="18" width="2.44140625" customWidth="1"/>
    <col min="19" max="19" width="21.88671875" customWidth="1"/>
    <col min="20" max="20" width="12.44140625" style="78" customWidth="1"/>
    <col min="21" max="21" width="42.5546875" style="93" customWidth="1"/>
  </cols>
  <sheetData>
    <row r="1" spans="1:21" ht="17.399999999999999">
      <c r="A1" s="1" t="s">
        <v>34</v>
      </c>
      <c r="I1" s="3" t="s">
        <v>39</v>
      </c>
    </row>
    <row r="2" spans="1:21" ht="13.8" thickBot="1"/>
    <row r="3" spans="1:21" ht="14.4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1</v>
      </c>
      <c r="N3" s="12" t="s">
        <v>2</v>
      </c>
      <c r="O3" s="13"/>
      <c r="P3" s="14"/>
      <c r="Q3" s="15"/>
      <c r="S3" s="16" t="s">
        <v>3</v>
      </c>
      <c r="T3" s="79" t="s">
        <v>4</v>
      </c>
      <c r="U3" s="98"/>
    </row>
    <row r="4" spans="1:21" s="17" customFormat="1" ht="14.4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7</v>
      </c>
      <c r="N4" s="25" t="s">
        <v>8</v>
      </c>
      <c r="O4" s="25" t="s">
        <v>9</v>
      </c>
      <c r="P4" s="26"/>
      <c r="Q4" s="27" t="s">
        <v>8</v>
      </c>
      <c r="S4" s="28" t="s">
        <v>10</v>
      </c>
      <c r="T4" s="80" t="s">
        <v>11</v>
      </c>
      <c r="U4" s="99" t="s">
        <v>12</v>
      </c>
    </row>
    <row r="5" spans="1:21" s="29" customFormat="1" ht="14.4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18</v>
      </c>
      <c r="O5" s="37" t="s">
        <v>19</v>
      </c>
      <c r="P5" s="38"/>
      <c r="Q5" s="39" t="s">
        <v>20</v>
      </c>
      <c r="S5" s="40" t="s">
        <v>21</v>
      </c>
      <c r="T5" s="81"/>
      <c r="U5" s="100"/>
    </row>
    <row r="6" spans="1:21" s="29" customFormat="1" ht="14.4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75"/>
      <c r="N6" s="118"/>
      <c r="O6" s="119"/>
      <c r="P6" s="38"/>
      <c r="Q6" s="44"/>
      <c r="S6" s="28"/>
      <c r="T6" s="82"/>
      <c r="U6" s="94"/>
    </row>
    <row r="7" spans="1:2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95"/>
    </row>
    <row r="8" spans="1:21" ht="13.8">
      <c r="B8" s="49">
        <v>36892</v>
      </c>
      <c r="C8" s="50">
        <v>-392494</v>
      </c>
      <c r="D8" s="50">
        <v>-346770</v>
      </c>
      <c r="E8" s="51"/>
      <c r="F8" s="52">
        <f>SUM(C8:D8)</f>
        <v>-739264</v>
      </c>
      <c r="G8" s="53"/>
      <c r="H8" s="50">
        <v>331719</v>
      </c>
      <c r="I8" s="50">
        <v>346585</v>
      </c>
      <c r="J8" s="51"/>
      <c r="K8" s="52">
        <f>SUM(H8:I8)</f>
        <v>678304</v>
      </c>
      <c r="L8" s="54">
        <f t="shared" ref="L8:L38" si="0">F8+K8</f>
        <v>-60960</v>
      </c>
      <c r="N8" s="120">
        <v>-22483</v>
      </c>
      <c r="O8" s="86">
        <v>0</v>
      </c>
      <c r="P8" s="38"/>
      <c r="Q8" s="55">
        <f t="shared" ref="Q8:Q35" si="1">SUM(N8:P8)</f>
        <v>-22483</v>
      </c>
      <c r="S8" s="56">
        <f t="shared" ref="S8:S38" si="2">L8-Q8</f>
        <v>-38477</v>
      </c>
      <c r="T8" s="84">
        <f t="shared" ref="T8:T39" si="3">+S8/Q8*-1</f>
        <v>-1.7113819330160567</v>
      </c>
      <c r="U8" s="97"/>
    </row>
    <row r="9" spans="1:21" ht="13.8">
      <c r="B9" s="49">
        <f t="shared" ref="B9:B38" si="4">+B8+1</f>
        <v>36893</v>
      </c>
      <c r="C9" s="50">
        <v>-356659</v>
      </c>
      <c r="D9" s="50">
        <v>-372714</v>
      </c>
      <c r="E9" s="51"/>
      <c r="F9" s="57">
        <f t="shared" ref="F9:F38" si="5">SUM(C9:E9)</f>
        <v>-729373</v>
      </c>
      <c r="G9" s="53"/>
      <c r="H9" s="50">
        <v>299244</v>
      </c>
      <c r="I9" s="50">
        <v>372704</v>
      </c>
      <c r="J9" s="51"/>
      <c r="K9" s="57">
        <f t="shared" ref="K9:K37" si="6">SUM(H9:J9)</f>
        <v>671948</v>
      </c>
      <c r="L9" s="58">
        <f t="shared" si="0"/>
        <v>-57425</v>
      </c>
      <c r="N9" s="120">
        <v>-22879</v>
      </c>
      <c r="O9" s="87"/>
      <c r="P9" s="38"/>
      <c r="Q9" s="59">
        <f t="shared" si="1"/>
        <v>-22879</v>
      </c>
      <c r="S9" s="60">
        <f t="shared" si="2"/>
        <v>-34546</v>
      </c>
      <c r="T9" s="84">
        <f t="shared" si="3"/>
        <v>-1.5099436164168014</v>
      </c>
      <c r="U9" s="97"/>
    </row>
    <row r="10" spans="1:21" ht="13.8">
      <c r="B10" s="49">
        <f t="shared" si="4"/>
        <v>36894</v>
      </c>
      <c r="C10" s="50">
        <v>-323450</v>
      </c>
      <c r="D10" s="50">
        <v>-390699</v>
      </c>
      <c r="E10" s="51"/>
      <c r="F10" s="57">
        <f t="shared" si="5"/>
        <v>-714149</v>
      </c>
      <c r="G10" s="53"/>
      <c r="H10" s="50">
        <v>271612</v>
      </c>
      <c r="I10" s="50">
        <v>390316</v>
      </c>
      <c r="J10" s="51"/>
      <c r="K10" s="57">
        <f t="shared" si="6"/>
        <v>661928</v>
      </c>
      <c r="L10" s="58">
        <f t="shared" si="0"/>
        <v>-52221</v>
      </c>
      <c r="N10" s="120">
        <v>-57065</v>
      </c>
      <c r="O10" s="87"/>
      <c r="P10" s="38"/>
      <c r="Q10" s="59">
        <f t="shared" si="1"/>
        <v>-57065</v>
      </c>
      <c r="S10" s="60">
        <f t="shared" si="2"/>
        <v>4844</v>
      </c>
      <c r="T10" s="84">
        <f t="shared" si="3"/>
        <v>8.488565670726364E-2</v>
      </c>
      <c r="U10" s="97"/>
    </row>
    <row r="11" spans="1:21" ht="13.8">
      <c r="B11" s="49">
        <f t="shared" si="4"/>
        <v>36895</v>
      </c>
      <c r="C11" s="50">
        <v>-314036</v>
      </c>
      <c r="D11" s="50">
        <v>-404897</v>
      </c>
      <c r="E11" s="51"/>
      <c r="F11" s="57">
        <f t="shared" si="5"/>
        <v>-718933</v>
      </c>
      <c r="G11" s="53"/>
      <c r="H11" s="50">
        <v>265012</v>
      </c>
      <c r="I11" s="50">
        <v>402798</v>
      </c>
      <c r="J11" s="51"/>
      <c r="K11" s="57">
        <f t="shared" si="6"/>
        <v>667810</v>
      </c>
      <c r="L11" s="58">
        <f t="shared" si="0"/>
        <v>-51123</v>
      </c>
      <c r="N11" s="120">
        <v>-59037</v>
      </c>
      <c r="O11" s="87"/>
      <c r="P11" s="38"/>
      <c r="Q11" s="59">
        <f t="shared" si="1"/>
        <v>-59037</v>
      </c>
      <c r="S11" s="60">
        <f t="shared" si="2"/>
        <v>7914</v>
      </c>
      <c r="T11" s="84">
        <f t="shared" si="3"/>
        <v>0.13405152700848622</v>
      </c>
      <c r="U11" s="97"/>
    </row>
    <row r="12" spans="1:21" ht="13.8">
      <c r="B12" s="49">
        <f t="shared" si="4"/>
        <v>36896</v>
      </c>
      <c r="C12" s="50">
        <v>-339797</v>
      </c>
      <c r="D12" s="50">
        <v>-124627</v>
      </c>
      <c r="E12" s="51"/>
      <c r="F12" s="57">
        <f t="shared" si="5"/>
        <v>-464424</v>
      </c>
      <c r="G12" s="53"/>
      <c r="H12" s="50">
        <v>285280</v>
      </c>
      <c r="I12" s="50">
        <v>124532</v>
      </c>
      <c r="J12" s="51"/>
      <c r="K12" s="57">
        <f t="shared" si="6"/>
        <v>409812</v>
      </c>
      <c r="L12" s="58">
        <f t="shared" si="0"/>
        <v>-54612</v>
      </c>
      <c r="N12" s="120">
        <v>-52079</v>
      </c>
      <c r="O12" s="87"/>
      <c r="P12" s="38"/>
      <c r="Q12" s="59">
        <f t="shared" si="1"/>
        <v>-52079</v>
      </c>
      <c r="S12" s="60">
        <f t="shared" si="2"/>
        <v>-2533</v>
      </c>
      <c r="T12" s="84">
        <f t="shared" si="3"/>
        <v>-4.8637646652201466E-2</v>
      </c>
      <c r="U12" s="97"/>
    </row>
    <row r="13" spans="1:21" ht="21">
      <c r="B13" s="49">
        <f t="shared" si="4"/>
        <v>36897</v>
      </c>
      <c r="C13" s="50">
        <v>-329900</v>
      </c>
      <c r="D13" s="50">
        <v>0</v>
      </c>
      <c r="E13" s="51"/>
      <c r="F13" s="57">
        <f t="shared" si="5"/>
        <v>-329900</v>
      </c>
      <c r="G13" s="53"/>
      <c r="H13" s="50">
        <v>284349</v>
      </c>
      <c r="I13" s="50">
        <v>0</v>
      </c>
      <c r="J13" s="51"/>
      <c r="K13" s="57">
        <f t="shared" si="6"/>
        <v>284349</v>
      </c>
      <c r="L13" s="58">
        <f t="shared" si="0"/>
        <v>-45551</v>
      </c>
      <c r="N13" s="120">
        <v>-64277</v>
      </c>
      <c r="O13" s="87"/>
      <c r="P13" s="38"/>
      <c r="Q13" s="59">
        <f t="shared" si="1"/>
        <v>-64277</v>
      </c>
      <c r="S13" s="60">
        <f t="shared" si="2"/>
        <v>18726</v>
      </c>
      <c r="T13" s="84">
        <f t="shared" si="3"/>
        <v>0.29133282511629355</v>
      </c>
      <c r="U13" s="117" t="s">
        <v>49</v>
      </c>
    </row>
    <row r="14" spans="1:21" ht="13.8">
      <c r="B14" s="49">
        <f t="shared" si="4"/>
        <v>36898</v>
      </c>
      <c r="C14" s="50">
        <v>-320846</v>
      </c>
      <c r="D14" s="50">
        <v>0</v>
      </c>
      <c r="E14" s="51"/>
      <c r="F14" s="57">
        <f t="shared" si="5"/>
        <v>-320846</v>
      </c>
      <c r="G14" s="53"/>
      <c r="H14" s="50">
        <v>276697</v>
      </c>
      <c r="I14" s="50">
        <v>0</v>
      </c>
      <c r="J14" s="51"/>
      <c r="K14" s="57">
        <f t="shared" si="6"/>
        <v>276697</v>
      </c>
      <c r="L14" s="58">
        <f t="shared" si="0"/>
        <v>-44149</v>
      </c>
      <c r="N14" s="120">
        <v>-67286</v>
      </c>
      <c r="O14" s="87"/>
      <c r="P14" s="38"/>
      <c r="Q14" s="59">
        <f t="shared" si="1"/>
        <v>-67286</v>
      </c>
      <c r="S14" s="60">
        <f t="shared" si="2"/>
        <v>23137</v>
      </c>
      <c r="T14" s="84">
        <f t="shared" si="3"/>
        <v>0.34386053562405255</v>
      </c>
      <c r="U14" s="97"/>
    </row>
    <row r="15" spans="1:21" ht="13.8">
      <c r="B15" s="49">
        <f t="shared" si="4"/>
        <v>36899</v>
      </c>
      <c r="C15" s="50">
        <v>-356282</v>
      </c>
      <c r="D15" s="50">
        <v>0</v>
      </c>
      <c r="E15" s="51"/>
      <c r="F15" s="57">
        <f t="shared" si="5"/>
        <v>-356282</v>
      </c>
      <c r="G15" s="53"/>
      <c r="H15" s="50">
        <v>306195</v>
      </c>
      <c r="I15" s="50">
        <v>0</v>
      </c>
      <c r="J15" s="51"/>
      <c r="K15" s="57">
        <f t="shared" si="6"/>
        <v>306195</v>
      </c>
      <c r="L15" s="58">
        <f t="shared" si="0"/>
        <v>-50087</v>
      </c>
      <c r="N15" s="120">
        <v>-67346</v>
      </c>
      <c r="O15" s="87"/>
      <c r="P15" s="38"/>
      <c r="Q15" s="59">
        <f t="shared" si="1"/>
        <v>-67346</v>
      </c>
      <c r="S15" s="60">
        <f t="shared" si="2"/>
        <v>17259</v>
      </c>
      <c r="T15" s="84">
        <f t="shared" si="3"/>
        <v>0.25627357229828052</v>
      </c>
      <c r="U15" s="97"/>
    </row>
    <row r="16" spans="1:21" ht="13.8">
      <c r="B16" s="49">
        <f t="shared" si="4"/>
        <v>36900</v>
      </c>
      <c r="C16" s="50">
        <v>-337849</v>
      </c>
      <c r="D16" s="50">
        <v>0</v>
      </c>
      <c r="E16" s="51"/>
      <c r="F16" s="57">
        <f t="shared" si="5"/>
        <v>-337849</v>
      </c>
      <c r="G16" s="53"/>
      <c r="H16" s="50">
        <v>290276</v>
      </c>
      <c r="I16" s="50">
        <v>0</v>
      </c>
      <c r="J16" s="51"/>
      <c r="K16" s="57">
        <f t="shared" si="6"/>
        <v>290276</v>
      </c>
      <c r="L16" s="58">
        <f t="shared" si="0"/>
        <v>-47573</v>
      </c>
      <c r="N16" s="120">
        <v>-62504</v>
      </c>
      <c r="O16" s="87"/>
      <c r="P16" s="38"/>
      <c r="Q16" s="59">
        <f t="shared" si="1"/>
        <v>-62504</v>
      </c>
      <c r="S16" s="60">
        <f t="shared" si="2"/>
        <v>14931</v>
      </c>
      <c r="T16" s="84">
        <f t="shared" si="3"/>
        <v>0.2388807116344554</v>
      </c>
      <c r="U16" s="97"/>
    </row>
    <row r="17" spans="2:21" ht="13.8">
      <c r="B17" s="49">
        <f t="shared" si="4"/>
        <v>36901</v>
      </c>
      <c r="C17" s="50">
        <v>-325830</v>
      </c>
      <c r="D17" s="50">
        <v>0</v>
      </c>
      <c r="E17" s="51"/>
      <c r="F17" s="57">
        <f t="shared" si="5"/>
        <v>-325830</v>
      </c>
      <c r="G17" s="53"/>
      <c r="H17" s="50">
        <v>280911</v>
      </c>
      <c r="I17" s="50">
        <v>0</v>
      </c>
      <c r="J17" s="51"/>
      <c r="K17" s="57">
        <f t="shared" si="6"/>
        <v>280911</v>
      </c>
      <c r="L17" s="58">
        <f t="shared" si="0"/>
        <v>-44919</v>
      </c>
      <c r="N17" s="120">
        <v>-68978</v>
      </c>
      <c r="O17" s="87"/>
      <c r="P17" s="38"/>
      <c r="Q17" s="59">
        <f t="shared" si="1"/>
        <v>-68978</v>
      </c>
      <c r="S17" s="60">
        <f t="shared" si="2"/>
        <v>24059</v>
      </c>
      <c r="T17" s="84">
        <f t="shared" si="3"/>
        <v>0.34879236858128676</v>
      </c>
      <c r="U17" s="97"/>
    </row>
    <row r="18" spans="2:21" ht="13.8">
      <c r="B18" s="49">
        <f t="shared" si="4"/>
        <v>36902</v>
      </c>
      <c r="C18" s="50">
        <v>-355711</v>
      </c>
      <c r="D18" s="50">
        <v>0</v>
      </c>
      <c r="E18" s="51"/>
      <c r="F18" s="57">
        <f t="shared" si="5"/>
        <v>-355711</v>
      </c>
      <c r="G18" s="53"/>
      <c r="H18" s="50">
        <v>309916</v>
      </c>
      <c r="I18" s="50">
        <v>0</v>
      </c>
      <c r="J18" s="51"/>
      <c r="K18" s="57">
        <f t="shared" si="6"/>
        <v>309916</v>
      </c>
      <c r="L18" s="58">
        <f t="shared" si="0"/>
        <v>-45795</v>
      </c>
      <c r="N18" s="120">
        <v>-54441</v>
      </c>
      <c r="O18" s="87"/>
      <c r="P18" s="38"/>
      <c r="Q18" s="59">
        <f t="shared" si="1"/>
        <v>-54441</v>
      </c>
      <c r="S18" s="60">
        <f t="shared" si="2"/>
        <v>8646</v>
      </c>
      <c r="T18" s="84">
        <f t="shared" si="3"/>
        <v>0.15881412905714443</v>
      </c>
      <c r="U18" s="97"/>
    </row>
    <row r="19" spans="2:21" ht="13.8">
      <c r="B19" s="49">
        <f t="shared" si="4"/>
        <v>36903</v>
      </c>
      <c r="C19" s="50">
        <v>-315029</v>
      </c>
      <c r="D19" s="50">
        <v>0</v>
      </c>
      <c r="E19" s="51"/>
      <c r="F19" s="57">
        <f t="shared" si="5"/>
        <v>-315029</v>
      </c>
      <c r="G19" s="53"/>
      <c r="H19" s="50">
        <v>273657</v>
      </c>
      <c r="I19" s="50">
        <v>0</v>
      </c>
      <c r="J19" s="51"/>
      <c r="K19" s="57">
        <f t="shared" si="6"/>
        <v>273657</v>
      </c>
      <c r="L19" s="58">
        <f t="shared" si="0"/>
        <v>-41372</v>
      </c>
      <c r="N19" s="120">
        <v>-44492</v>
      </c>
      <c r="O19" s="87"/>
      <c r="P19" s="38"/>
      <c r="Q19" s="59">
        <f t="shared" si="1"/>
        <v>-44492</v>
      </c>
      <c r="S19" s="60">
        <f t="shared" si="2"/>
        <v>3120</v>
      </c>
      <c r="T19" s="84">
        <f t="shared" si="3"/>
        <v>7.0124966286073898E-2</v>
      </c>
      <c r="U19" s="97"/>
    </row>
    <row r="20" spans="2:21" ht="13.8">
      <c r="B20" s="49">
        <f t="shared" si="4"/>
        <v>36904</v>
      </c>
      <c r="C20" s="50">
        <v>-314684</v>
      </c>
      <c r="D20" s="50">
        <v>0</v>
      </c>
      <c r="E20" s="51"/>
      <c r="F20" s="57">
        <f t="shared" si="5"/>
        <v>-314684</v>
      </c>
      <c r="G20" s="53"/>
      <c r="H20" s="50">
        <v>271216</v>
      </c>
      <c r="I20" s="50">
        <v>0</v>
      </c>
      <c r="J20" s="51"/>
      <c r="K20" s="57">
        <f t="shared" si="6"/>
        <v>271216</v>
      </c>
      <c r="L20" s="58">
        <f t="shared" si="0"/>
        <v>-43468</v>
      </c>
      <c r="N20" s="120">
        <v>-51633</v>
      </c>
      <c r="O20" s="87"/>
      <c r="P20" s="38"/>
      <c r="Q20" s="59">
        <f t="shared" si="1"/>
        <v>-51633</v>
      </c>
      <c r="S20" s="60">
        <f t="shared" si="2"/>
        <v>8165</v>
      </c>
      <c r="T20" s="84">
        <f t="shared" si="3"/>
        <v>0.15813530106714699</v>
      </c>
      <c r="U20" s="97"/>
    </row>
    <row r="21" spans="2:21" ht="13.8">
      <c r="B21" s="49">
        <f t="shared" si="4"/>
        <v>36905</v>
      </c>
      <c r="C21" s="50">
        <v>-325035</v>
      </c>
      <c r="D21" s="50">
        <v>0</v>
      </c>
      <c r="E21" s="51"/>
      <c r="F21" s="57">
        <f t="shared" si="5"/>
        <v>-325035</v>
      </c>
      <c r="G21" s="53"/>
      <c r="H21" s="50">
        <v>278936</v>
      </c>
      <c r="I21" s="50">
        <v>0</v>
      </c>
      <c r="J21" s="51"/>
      <c r="K21" s="57">
        <f t="shared" si="6"/>
        <v>278936</v>
      </c>
      <c r="L21" s="58">
        <f t="shared" si="0"/>
        <v>-46099</v>
      </c>
      <c r="N21" s="120">
        <v>-51570</v>
      </c>
      <c r="O21" s="87"/>
      <c r="P21" s="38"/>
      <c r="Q21" s="59">
        <f t="shared" si="1"/>
        <v>-51570</v>
      </c>
      <c r="S21" s="60">
        <f t="shared" si="2"/>
        <v>5471</v>
      </c>
      <c r="T21" s="84">
        <f t="shared" si="3"/>
        <v>0.10608881132441342</v>
      </c>
      <c r="U21" s="97"/>
    </row>
    <row r="22" spans="2:21" ht="13.8">
      <c r="B22" s="49">
        <f t="shared" si="4"/>
        <v>36906</v>
      </c>
      <c r="C22" s="50">
        <v>-325502</v>
      </c>
      <c r="D22" s="50">
        <v>0</v>
      </c>
      <c r="E22" s="51"/>
      <c r="F22" s="57">
        <f t="shared" si="5"/>
        <v>-325502</v>
      </c>
      <c r="G22" s="53"/>
      <c r="H22" s="50">
        <v>280247</v>
      </c>
      <c r="I22" s="50">
        <v>0</v>
      </c>
      <c r="J22" s="51"/>
      <c r="K22" s="57">
        <f t="shared" si="6"/>
        <v>280247</v>
      </c>
      <c r="L22" s="58">
        <f t="shared" si="0"/>
        <v>-45255</v>
      </c>
      <c r="N22" s="120">
        <v>-51570</v>
      </c>
      <c r="O22" s="87"/>
      <c r="P22" s="38"/>
      <c r="Q22" s="59">
        <f t="shared" si="1"/>
        <v>-51570</v>
      </c>
      <c r="S22" s="60">
        <f t="shared" si="2"/>
        <v>6315</v>
      </c>
      <c r="T22" s="84">
        <f t="shared" si="3"/>
        <v>0.12245491564863292</v>
      </c>
      <c r="U22" s="97" t="s">
        <v>50</v>
      </c>
    </row>
    <row r="23" spans="2:21" ht="13.8">
      <c r="B23" s="49">
        <f t="shared" si="4"/>
        <v>36907</v>
      </c>
      <c r="C23" s="50">
        <v>-334381</v>
      </c>
      <c r="D23" s="50">
        <v>0</v>
      </c>
      <c r="E23" s="51"/>
      <c r="F23" s="57">
        <f t="shared" si="5"/>
        <v>-334381</v>
      </c>
      <c r="G23" s="53"/>
      <c r="H23" s="50">
        <v>287436</v>
      </c>
      <c r="I23" s="50">
        <v>0</v>
      </c>
      <c r="J23" s="51"/>
      <c r="K23" s="57">
        <f t="shared" si="6"/>
        <v>287436</v>
      </c>
      <c r="L23" s="58">
        <f t="shared" si="0"/>
        <v>-46945</v>
      </c>
      <c r="N23" s="120">
        <v>-51499</v>
      </c>
      <c r="O23" s="87"/>
      <c r="P23" s="38"/>
      <c r="Q23" s="59">
        <f t="shared" si="1"/>
        <v>-51499</v>
      </c>
      <c r="S23" s="60">
        <f t="shared" si="2"/>
        <v>4554</v>
      </c>
      <c r="T23" s="84">
        <f t="shared" si="3"/>
        <v>8.8428901532068588E-2</v>
      </c>
      <c r="U23" s="97" t="s">
        <v>51</v>
      </c>
    </row>
    <row r="24" spans="2:21" ht="13.8">
      <c r="B24" s="49">
        <f t="shared" si="4"/>
        <v>36908</v>
      </c>
      <c r="C24" s="50">
        <v>-307814</v>
      </c>
      <c r="D24" s="50"/>
      <c r="E24" s="51"/>
      <c r="F24" s="57">
        <f t="shared" si="5"/>
        <v>-307814</v>
      </c>
      <c r="G24" s="53"/>
      <c r="H24" s="50">
        <v>264311</v>
      </c>
      <c r="I24" s="50">
        <v>0</v>
      </c>
      <c r="J24" s="51"/>
      <c r="K24" s="57">
        <f t="shared" si="6"/>
        <v>264311</v>
      </c>
      <c r="L24" s="58">
        <f t="shared" si="0"/>
        <v>-43503</v>
      </c>
      <c r="N24" s="120">
        <v>-44623</v>
      </c>
      <c r="O24" s="87"/>
      <c r="P24" s="38"/>
      <c r="Q24" s="59">
        <f t="shared" si="1"/>
        <v>-44623</v>
      </c>
      <c r="S24" s="60">
        <f t="shared" si="2"/>
        <v>1120</v>
      </c>
      <c r="T24" s="84">
        <f t="shared" si="3"/>
        <v>2.5099164108195324E-2</v>
      </c>
      <c r="U24" s="97"/>
    </row>
    <row r="25" spans="2:21" ht="13.8">
      <c r="B25" s="49">
        <f t="shared" si="4"/>
        <v>36909</v>
      </c>
      <c r="C25" s="50">
        <v>-319646</v>
      </c>
      <c r="D25" s="50">
        <v>0</v>
      </c>
      <c r="E25" s="51"/>
      <c r="F25" s="57">
        <f t="shared" si="5"/>
        <v>-319646</v>
      </c>
      <c r="G25" s="53"/>
      <c r="H25" s="50">
        <v>273810</v>
      </c>
      <c r="I25" s="50">
        <v>0</v>
      </c>
      <c r="J25" s="51"/>
      <c r="K25" s="57">
        <f t="shared" si="6"/>
        <v>273810</v>
      </c>
      <c r="L25" s="58">
        <f t="shared" si="0"/>
        <v>-45836</v>
      </c>
      <c r="N25" s="120">
        <v>-44506</v>
      </c>
      <c r="O25" s="87"/>
      <c r="P25" s="38"/>
      <c r="Q25" s="59">
        <f t="shared" si="1"/>
        <v>-44506</v>
      </c>
      <c r="S25" s="60">
        <f t="shared" si="2"/>
        <v>-1330</v>
      </c>
      <c r="T25" s="84">
        <f t="shared" si="3"/>
        <v>-2.988361119849009E-2</v>
      </c>
      <c r="U25" s="97"/>
    </row>
    <row r="26" spans="2:21" ht="13.8">
      <c r="B26" s="49">
        <f t="shared" si="4"/>
        <v>36910</v>
      </c>
      <c r="C26" s="50">
        <v>-452169</v>
      </c>
      <c r="D26" s="50">
        <v>0</v>
      </c>
      <c r="E26" s="51"/>
      <c r="F26" s="57">
        <f t="shared" si="5"/>
        <v>-452169</v>
      </c>
      <c r="G26" s="53"/>
      <c r="H26" s="50">
        <v>388685</v>
      </c>
      <c r="I26" s="50">
        <v>0</v>
      </c>
      <c r="J26" s="51"/>
      <c r="K26" s="57">
        <f t="shared" si="6"/>
        <v>388685</v>
      </c>
      <c r="L26" s="58">
        <f t="shared" si="0"/>
        <v>-63484</v>
      </c>
      <c r="N26" s="120">
        <v>-46829</v>
      </c>
      <c r="O26" s="87"/>
      <c r="P26" s="38"/>
      <c r="Q26" s="59">
        <f t="shared" si="1"/>
        <v>-46829</v>
      </c>
      <c r="S26" s="60">
        <f t="shared" si="2"/>
        <v>-16655</v>
      </c>
      <c r="T26" s="84">
        <f t="shared" si="3"/>
        <v>-0.35565568344401971</v>
      </c>
      <c r="U26" s="97"/>
    </row>
    <row r="27" spans="2:21" ht="13.8">
      <c r="B27" s="49">
        <f t="shared" si="4"/>
        <v>36911</v>
      </c>
      <c r="C27" s="50">
        <v>-476140</v>
      </c>
      <c r="D27" s="50">
        <v>0</v>
      </c>
      <c r="E27" s="51"/>
      <c r="F27" s="101">
        <f t="shared" si="5"/>
        <v>-476140</v>
      </c>
      <c r="G27" s="53"/>
      <c r="H27" s="50">
        <v>409728</v>
      </c>
      <c r="I27" s="50">
        <v>0</v>
      </c>
      <c r="J27" s="51"/>
      <c r="K27" s="57">
        <f t="shared" si="6"/>
        <v>409728</v>
      </c>
      <c r="L27" s="102">
        <f t="shared" si="0"/>
        <v>-66412</v>
      </c>
      <c r="N27" s="120">
        <v>-64750</v>
      </c>
      <c r="O27" s="87"/>
      <c r="P27" s="38"/>
      <c r="Q27" s="59">
        <f t="shared" si="1"/>
        <v>-64750</v>
      </c>
      <c r="S27" s="101">
        <f t="shared" si="2"/>
        <v>-1662</v>
      </c>
      <c r="T27" s="84">
        <f t="shared" si="3"/>
        <v>-2.5667953667953668E-2</v>
      </c>
      <c r="U27" s="97"/>
    </row>
    <row r="28" spans="2:21" ht="13.8">
      <c r="B28" s="49">
        <f t="shared" si="4"/>
        <v>36912</v>
      </c>
      <c r="C28" s="50">
        <v>-466031</v>
      </c>
      <c r="D28" s="50">
        <v>0</v>
      </c>
      <c r="E28" s="51"/>
      <c r="F28" s="101">
        <f t="shared" si="5"/>
        <v>-466031</v>
      </c>
      <c r="G28" s="53"/>
      <c r="H28" s="50">
        <v>401694</v>
      </c>
      <c r="I28" s="50">
        <v>0</v>
      </c>
      <c r="J28" s="51"/>
      <c r="K28" s="57">
        <f t="shared" si="6"/>
        <v>401694</v>
      </c>
      <c r="L28" s="102">
        <f t="shared" si="0"/>
        <v>-64337</v>
      </c>
      <c r="N28" s="120">
        <v>-62077</v>
      </c>
      <c r="O28" s="87"/>
      <c r="P28" s="38"/>
      <c r="Q28" s="59">
        <f t="shared" si="1"/>
        <v>-62077</v>
      </c>
      <c r="S28" s="101">
        <f t="shared" si="2"/>
        <v>-2260</v>
      </c>
      <c r="T28" s="84">
        <f t="shared" si="3"/>
        <v>-3.6406398505082399E-2</v>
      </c>
      <c r="U28" s="97"/>
    </row>
    <row r="29" spans="2:21" ht="13.8">
      <c r="B29" s="49">
        <f t="shared" si="4"/>
        <v>36913</v>
      </c>
      <c r="C29" s="50">
        <v>-456831</v>
      </c>
      <c r="D29" s="50">
        <v>0</v>
      </c>
      <c r="E29" s="51"/>
      <c r="F29" s="101">
        <f t="shared" si="5"/>
        <v>-456831</v>
      </c>
      <c r="G29" s="53"/>
      <c r="H29" s="50">
        <v>395113</v>
      </c>
      <c r="I29" s="50">
        <v>0</v>
      </c>
      <c r="J29" s="51"/>
      <c r="K29" s="57">
        <f t="shared" si="6"/>
        <v>395113</v>
      </c>
      <c r="L29" s="102">
        <f t="shared" si="0"/>
        <v>-61718</v>
      </c>
      <c r="N29" s="120">
        <v>-61431</v>
      </c>
      <c r="O29" s="87"/>
      <c r="P29" s="38"/>
      <c r="Q29" s="59">
        <f t="shared" si="1"/>
        <v>-61431</v>
      </c>
      <c r="S29" s="101">
        <f t="shared" si="2"/>
        <v>-287</v>
      </c>
      <c r="T29" s="84">
        <f t="shared" si="3"/>
        <v>-4.671908319903632E-3</v>
      </c>
      <c r="U29" s="97"/>
    </row>
    <row r="30" spans="2:21" ht="13.8">
      <c r="B30" s="49">
        <f t="shared" si="4"/>
        <v>36914</v>
      </c>
      <c r="C30" s="50">
        <v>-477995</v>
      </c>
      <c r="D30" s="50">
        <v>0</v>
      </c>
      <c r="E30" s="51"/>
      <c r="F30" s="101">
        <f t="shared" si="5"/>
        <v>-477995</v>
      </c>
      <c r="G30" s="53"/>
      <c r="H30" s="50">
        <v>414083</v>
      </c>
      <c r="I30" s="50">
        <v>0</v>
      </c>
      <c r="J30" s="51"/>
      <c r="K30" s="57">
        <f t="shared" si="6"/>
        <v>414083</v>
      </c>
      <c r="L30" s="102">
        <f t="shared" si="0"/>
        <v>-63912</v>
      </c>
      <c r="N30" s="120">
        <v>-56251</v>
      </c>
      <c r="O30" s="87"/>
      <c r="P30" s="38"/>
      <c r="Q30" s="59">
        <f t="shared" si="1"/>
        <v>-56251</v>
      </c>
      <c r="S30" s="101">
        <f t="shared" si="2"/>
        <v>-7661</v>
      </c>
      <c r="T30" s="84">
        <f t="shared" si="3"/>
        <v>-0.13619313434427832</v>
      </c>
      <c r="U30" s="97"/>
    </row>
    <row r="31" spans="2:21" ht="13.8">
      <c r="B31" s="49">
        <f t="shared" si="4"/>
        <v>36915</v>
      </c>
      <c r="C31" s="50">
        <v>-472195</v>
      </c>
      <c r="D31" s="50">
        <v>0</v>
      </c>
      <c r="E31" s="51"/>
      <c r="F31" s="101">
        <f t="shared" si="5"/>
        <v>-472195</v>
      </c>
      <c r="G31" s="53"/>
      <c r="H31" s="50">
        <v>407255</v>
      </c>
      <c r="I31" s="50"/>
      <c r="J31" s="51"/>
      <c r="K31" s="57">
        <f t="shared" si="6"/>
        <v>407255</v>
      </c>
      <c r="L31" s="102">
        <f t="shared" si="0"/>
        <v>-64940</v>
      </c>
      <c r="N31" s="120">
        <v>-51106</v>
      </c>
      <c r="O31" s="87"/>
      <c r="P31" s="38"/>
      <c r="Q31" s="59">
        <f t="shared" si="1"/>
        <v>-51106</v>
      </c>
      <c r="S31" s="101">
        <f t="shared" si="2"/>
        <v>-13834</v>
      </c>
      <c r="T31" s="84">
        <f t="shared" si="3"/>
        <v>-0.27069228661996636</v>
      </c>
      <c r="U31" s="97"/>
    </row>
    <row r="32" spans="2:21" ht="13.8">
      <c r="B32" s="49">
        <f t="shared" si="4"/>
        <v>36916</v>
      </c>
      <c r="C32" s="50">
        <v>-451464</v>
      </c>
      <c r="D32" s="50">
        <v>0</v>
      </c>
      <c r="E32" s="51"/>
      <c r="F32" s="101">
        <f t="shared" si="5"/>
        <v>-451464</v>
      </c>
      <c r="G32" s="61"/>
      <c r="H32" s="50">
        <v>390294</v>
      </c>
      <c r="I32" s="50">
        <v>0</v>
      </c>
      <c r="J32" s="51"/>
      <c r="K32" s="57">
        <f t="shared" si="6"/>
        <v>390294</v>
      </c>
      <c r="L32" s="102">
        <f t="shared" si="0"/>
        <v>-61170</v>
      </c>
      <c r="N32" s="120">
        <v>-55893</v>
      </c>
      <c r="O32" s="87"/>
      <c r="P32" s="38"/>
      <c r="Q32" s="59">
        <f t="shared" si="1"/>
        <v>-55893</v>
      </c>
      <c r="S32" s="101">
        <f t="shared" si="2"/>
        <v>-5277</v>
      </c>
      <c r="T32" s="84">
        <f t="shared" si="3"/>
        <v>-9.4412538242713756E-2</v>
      </c>
      <c r="U32" s="97"/>
    </row>
    <row r="33" spans="2:21" ht="13.8">
      <c r="B33" s="49">
        <f t="shared" si="4"/>
        <v>36917</v>
      </c>
      <c r="C33" s="50">
        <v>-460989</v>
      </c>
      <c r="D33" s="50">
        <v>0</v>
      </c>
      <c r="E33" s="51"/>
      <c r="F33" s="101">
        <f t="shared" si="5"/>
        <v>-460989</v>
      </c>
      <c r="G33" s="61"/>
      <c r="H33" s="50">
        <v>395801</v>
      </c>
      <c r="I33" s="50">
        <v>0</v>
      </c>
      <c r="J33" s="51"/>
      <c r="K33" s="109">
        <f t="shared" si="6"/>
        <v>395801</v>
      </c>
      <c r="L33" s="102">
        <f t="shared" si="0"/>
        <v>-65188</v>
      </c>
      <c r="M33" s="103"/>
      <c r="N33" s="120">
        <v>-54534</v>
      </c>
      <c r="O33" s="104"/>
      <c r="P33" s="105"/>
      <c r="Q33" s="111">
        <f t="shared" si="1"/>
        <v>-54534</v>
      </c>
      <c r="R33" s="103"/>
      <c r="S33" s="101">
        <f t="shared" si="2"/>
        <v>-10654</v>
      </c>
      <c r="T33" s="106">
        <f t="shared" si="3"/>
        <v>-0.1953643598489016</v>
      </c>
      <c r="U33" s="97"/>
    </row>
    <row r="34" spans="2:21" ht="13.8">
      <c r="B34" s="49">
        <f t="shared" si="4"/>
        <v>36918</v>
      </c>
      <c r="C34" s="50">
        <v>-452804</v>
      </c>
      <c r="D34" s="50">
        <v>0</v>
      </c>
      <c r="E34" s="51"/>
      <c r="F34" s="101">
        <f t="shared" si="5"/>
        <v>-452804</v>
      </c>
      <c r="G34" s="61"/>
      <c r="H34" s="50">
        <v>388142</v>
      </c>
      <c r="I34" s="50">
        <v>0</v>
      </c>
      <c r="J34" s="51"/>
      <c r="K34" s="109">
        <f t="shared" si="6"/>
        <v>388142</v>
      </c>
      <c r="L34" s="102">
        <f t="shared" si="0"/>
        <v>-64662</v>
      </c>
      <c r="M34" s="103"/>
      <c r="N34" s="120">
        <v>-54906</v>
      </c>
      <c r="O34" s="104"/>
      <c r="P34" s="105"/>
      <c r="Q34" s="111">
        <f t="shared" si="1"/>
        <v>-54906</v>
      </c>
      <c r="R34" s="103"/>
      <c r="S34" s="101">
        <f t="shared" si="2"/>
        <v>-9756</v>
      </c>
      <c r="T34" s="106">
        <f t="shared" si="3"/>
        <v>-0.17768549885258442</v>
      </c>
      <c r="U34" s="97"/>
    </row>
    <row r="35" spans="2:21" ht="13.8">
      <c r="B35" s="49">
        <f t="shared" si="4"/>
        <v>36919</v>
      </c>
      <c r="C35" s="50">
        <v>-449278</v>
      </c>
      <c r="D35" s="50">
        <v>0</v>
      </c>
      <c r="E35" s="51"/>
      <c r="F35" s="101">
        <f t="shared" si="5"/>
        <v>-449278</v>
      </c>
      <c r="G35" s="61"/>
      <c r="H35" s="50">
        <v>381438</v>
      </c>
      <c r="I35" s="50">
        <v>0</v>
      </c>
      <c r="J35" s="51"/>
      <c r="K35" s="109">
        <v>381438</v>
      </c>
      <c r="L35" s="102">
        <f t="shared" si="0"/>
        <v>-67840</v>
      </c>
      <c r="M35" s="103"/>
      <c r="N35" s="120">
        <v>-54905</v>
      </c>
      <c r="O35" s="104"/>
      <c r="P35" s="105"/>
      <c r="Q35" s="111">
        <f t="shared" si="1"/>
        <v>-54905</v>
      </c>
      <c r="R35" s="103"/>
      <c r="S35" s="101">
        <f t="shared" si="2"/>
        <v>-12935</v>
      </c>
      <c r="T35" s="106">
        <f t="shared" si="3"/>
        <v>-0.23558874419451781</v>
      </c>
      <c r="U35" s="97"/>
    </row>
    <row r="36" spans="2:21" ht="13.8">
      <c r="B36" s="49">
        <f t="shared" si="4"/>
        <v>36920</v>
      </c>
      <c r="C36" s="50">
        <v>-445921</v>
      </c>
      <c r="D36" s="50">
        <v>0</v>
      </c>
      <c r="E36" s="51"/>
      <c r="F36" s="101">
        <f t="shared" si="5"/>
        <v>-445921</v>
      </c>
      <c r="G36" s="61"/>
      <c r="H36" s="50">
        <v>377438</v>
      </c>
      <c r="I36" s="50">
        <v>0</v>
      </c>
      <c r="J36" s="51"/>
      <c r="K36" s="109">
        <f t="shared" si="6"/>
        <v>377438</v>
      </c>
      <c r="L36" s="102">
        <f t="shared" si="0"/>
        <v>-68483</v>
      </c>
      <c r="M36" s="103"/>
      <c r="N36" s="120">
        <v>-53483</v>
      </c>
      <c r="O36" s="104"/>
      <c r="P36" s="105"/>
      <c r="Q36" s="111">
        <f>SUM(N36:O36)</f>
        <v>-53483</v>
      </c>
      <c r="R36" s="103"/>
      <c r="S36" s="101">
        <f t="shared" si="2"/>
        <v>-15000</v>
      </c>
      <c r="T36" s="106">
        <f t="shared" si="3"/>
        <v>-0.28046295084419348</v>
      </c>
      <c r="U36" s="97"/>
    </row>
    <row r="37" spans="2:21" ht="13.8">
      <c r="B37" s="49">
        <f t="shared" si="4"/>
        <v>36921</v>
      </c>
      <c r="C37" s="50">
        <v>-450850</v>
      </c>
      <c r="D37" s="50">
        <v>0</v>
      </c>
      <c r="E37" s="51"/>
      <c r="F37" s="101">
        <f t="shared" si="5"/>
        <v>-450850</v>
      </c>
      <c r="G37" s="61"/>
      <c r="H37" s="50">
        <v>383929</v>
      </c>
      <c r="I37" s="50">
        <v>0</v>
      </c>
      <c r="J37" s="51"/>
      <c r="K37" s="109">
        <f t="shared" si="6"/>
        <v>383929</v>
      </c>
      <c r="L37" s="102">
        <f t="shared" si="0"/>
        <v>-66921</v>
      </c>
      <c r="M37" s="103"/>
      <c r="N37" s="120">
        <v>-59624</v>
      </c>
      <c r="O37" s="104"/>
      <c r="P37" s="105"/>
      <c r="Q37" s="111">
        <f>SUM(N37:O37)</f>
        <v>-59624</v>
      </c>
      <c r="R37" s="103"/>
      <c r="S37" s="101">
        <f t="shared" si="2"/>
        <v>-7297</v>
      </c>
      <c r="T37" s="106">
        <f t="shared" si="3"/>
        <v>-0.12238360391788541</v>
      </c>
      <c r="U37" s="97"/>
    </row>
    <row r="38" spans="2:21" ht="14.4" thickBot="1">
      <c r="B38" s="49">
        <f t="shared" si="4"/>
        <v>36922</v>
      </c>
      <c r="C38" s="50">
        <v>-469658</v>
      </c>
      <c r="D38" s="50">
        <v>0</v>
      </c>
      <c r="E38" s="51"/>
      <c r="F38" s="101">
        <f t="shared" si="5"/>
        <v>-469658</v>
      </c>
      <c r="G38" s="61"/>
      <c r="H38" s="50">
        <v>401062</v>
      </c>
      <c r="I38" s="50">
        <v>0</v>
      </c>
      <c r="J38" s="51"/>
      <c r="K38" s="110">
        <f>SUM(H38:I38)</f>
        <v>401062</v>
      </c>
      <c r="L38" s="107">
        <f t="shared" si="0"/>
        <v>-68596</v>
      </c>
      <c r="M38" s="103"/>
      <c r="N38" s="121">
        <v>-75812</v>
      </c>
      <c r="O38" s="108"/>
      <c r="P38" s="105"/>
      <c r="Q38" s="112">
        <f>SUM(N38:O38)</f>
        <v>-75812</v>
      </c>
      <c r="R38" s="103"/>
      <c r="S38" s="101">
        <f t="shared" si="2"/>
        <v>7216</v>
      </c>
      <c r="T38" s="106">
        <f t="shared" si="3"/>
        <v>9.5182820661636677E-2</v>
      </c>
      <c r="U38" s="97"/>
    </row>
    <row r="39" spans="2:21" ht="14.4" thickBot="1">
      <c r="B39" s="62" t="s">
        <v>26</v>
      </c>
      <c r="C39" s="63">
        <f>SUM(C8:C38)</f>
        <v>-11977270</v>
      </c>
      <c r="D39" s="63">
        <f>SUM(D8:D38)</f>
        <v>-1639707</v>
      </c>
      <c r="E39" s="64"/>
      <c r="F39" s="65">
        <f>SUM(F8:F38)</f>
        <v>-13616977</v>
      </c>
      <c r="G39" s="66"/>
      <c r="H39" s="63">
        <f>SUM(H8:H38)</f>
        <v>10265486</v>
      </c>
      <c r="I39" s="63">
        <f>SUM(I8:I38)</f>
        <v>1636935</v>
      </c>
      <c r="J39" s="64"/>
      <c r="K39" s="67">
        <f>SUM(K8:K38)</f>
        <v>11902421</v>
      </c>
      <c r="L39" s="68">
        <f>SUM(L8:L38)</f>
        <v>-1714556</v>
      </c>
      <c r="N39" s="89">
        <f>SUM(N8:N38)</f>
        <v>-1689869</v>
      </c>
      <c r="O39" s="91">
        <f>SUM(O8:O38)</f>
        <v>0</v>
      </c>
      <c r="P39" s="69"/>
      <c r="Q39" s="67">
        <f>SUM(Q8:Q38)</f>
        <v>-1689869</v>
      </c>
      <c r="S39" s="70">
        <f>SUM(S8:S38)</f>
        <v>-24687</v>
      </c>
      <c r="T39" s="85">
        <f t="shared" si="3"/>
        <v>-1.4608824707714029E-2</v>
      </c>
      <c r="U39" s="96"/>
    </row>
    <row r="40" spans="2:21">
      <c r="U40" s="114" t="s">
        <v>27</v>
      </c>
    </row>
    <row r="41" spans="2:21">
      <c r="B41" t="s">
        <v>44</v>
      </c>
      <c r="K41" s="116" t="s">
        <v>36</v>
      </c>
      <c r="L41" s="78" t="s">
        <v>35</v>
      </c>
      <c r="S41" s="113" t="s">
        <v>28</v>
      </c>
      <c r="T41" s="78" t="s">
        <v>30</v>
      </c>
      <c r="U41" s="114" t="s">
        <v>29</v>
      </c>
    </row>
    <row r="42" spans="2:21">
      <c r="B42" t="s">
        <v>43</v>
      </c>
      <c r="K42" s="116" t="s">
        <v>37</v>
      </c>
      <c r="L42" s="2"/>
      <c r="S42" s="115" t="s">
        <v>31</v>
      </c>
      <c r="T42" s="78" t="s">
        <v>32</v>
      </c>
      <c r="U42" s="114" t="s">
        <v>46</v>
      </c>
    </row>
    <row r="43" spans="2:21">
      <c r="B43" s="71" t="str">
        <f ca="1">CELL("filename")</f>
        <v>K:\COMMON\SOUTH CENTRAL\DAILY ONEOK INFO\[BUSHTON2001.XLS]pvrsept_2001</v>
      </c>
      <c r="S43" s="115" t="s">
        <v>33</v>
      </c>
      <c r="T43" s="78" t="s">
        <v>38</v>
      </c>
      <c r="U43" s="114" t="s">
        <v>45</v>
      </c>
    </row>
    <row r="44" spans="2:21">
      <c r="S44" s="115"/>
      <c r="T44" s="78" t="s">
        <v>47</v>
      </c>
      <c r="U44" s="114" t="s">
        <v>48</v>
      </c>
    </row>
  </sheetData>
  <phoneticPr fontId="10" type="noConversion"/>
  <printOptions gridLines="1"/>
  <pageMargins left="0.75" right="0.75" top="1" bottom="1" header="0.5" footer="0.5"/>
  <pageSetup paperSize="5" scale="70" orientation="landscape" blackAndWhite="1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6"/>
  <sheetViews>
    <sheetView zoomScale="50" zoomScaleNormal="7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I2" sqref="I2"/>
    </sheetView>
  </sheetViews>
  <sheetFormatPr defaultRowHeight="13.2"/>
  <cols>
    <col min="1" max="1" width="2.44140625" customWidth="1"/>
    <col min="2" max="2" width="11.5546875" customWidth="1"/>
    <col min="3" max="3" width="11.6640625" style="2" customWidth="1"/>
    <col min="4" max="4" width="13.109375" style="2" customWidth="1"/>
    <col min="5" max="5" width="1.6640625" customWidth="1"/>
    <col min="6" max="6" width="11.88671875" customWidth="1"/>
    <col min="7" max="7" width="1.44140625" customWidth="1"/>
    <col min="8" max="8" width="12.6640625" style="2" customWidth="1"/>
    <col min="9" max="9" width="10.6640625" style="2" customWidth="1"/>
    <col min="10" max="10" width="1.6640625" customWidth="1"/>
    <col min="11" max="11" width="13.44140625" customWidth="1"/>
    <col min="12" max="12" width="19.88671875" customWidth="1"/>
    <col min="13" max="13" width="2.109375" customWidth="1"/>
    <col min="14" max="14" width="12.109375" style="2" bestFit="1" customWidth="1"/>
    <col min="15" max="15" width="11.5546875" style="2" customWidth="1"/>
    <col min="16" max="16" width="1.6640625" style="4" customWidth="1"/>
    <col min="17" max="17" width="13.109375" customWidth="1"/>
    <col min="18" max="18" width="2.44140625" customWidth="1"/>
    <col min="19" max="19" width="22.44140625" customWidth="1"/>
    <col min="20" max="20" width="12.44140625" style="78" customWidth="1"/>
    <col min="21" max="21" width="43" style="78" bestFit="1" customWidth="1"/>
    <col min="22" max="22" width="21.44140625" style="78" customWidth="1"/>
    <col min="23" max="23" width="1.6640625" style="78" customWidth="1"/>
    <col min="24" max="24" width="20.109375" style="78" customWidth="1"/>
    <col min="25" max="25" width="2.33203125" style="78" customWidth="1"/>
    <col min="26" max="26" width="16.88671875" style="78" customWidth="1"/>
    <col min="27" max="27" width="1.5546875" style="78" customWidth="1"/>
    <col min="28" max="30" width="16.88671875" style="78" customWidth="1"/>
    <col min="31" max="31" width="42.5546875" style="93" customWidth="1"/>
    <col min="32" max="32" width="2.33203125" customWidth="1"/>
    <col min="33" max="33" width="20.109375" customWidth="1"/>
    <col min="34" max="34" width="1.109375" customWidth="1"/>
    <col min="35" max="35" width="22.5546875" customWidth="1"/>
    <col min="36" max="36" width="2.109375" customWidth="1"/>
    <col min="37" max="37" width="20.109375" customWidth="1"/>
    <col min="38" max="38" width="1.6640625" customWidth="1"/>
    <col min="39" max="39" width="17.44140625" customWidth="1"/>
    <col min="40" max="40" width="2.44140625" customWidth="1"/>
    <col min="41" max="41" width="27.109375" customWidth="1"/>
  </cols>
  <sheetData>
    <row r="1" spans="1:41" ht="17.399999999999999">
      <c r="A1" s="1" t="s">
        <v>34</v>
      </c>
      <c r="I1" s="3" t="s">
        <v>120</v>
      </c>
    </row>
    <row r="2" spans="1:41" ht="13.8" thickBot="1"/>
    <row r="3" spans="1:41" ht="14.4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4.4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4.4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4.4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190">
        <v>965924</v>
      </c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3.8">
      <c r="B8" s="49">
        <v>37165</v>
      </c>
      <c r="C8" s="50"/>
      <c r="D8" s="50"/>
      <c r="E8" s="51"/>
      <c r="F8" s="131">
        <f>SUM(C8:D8)</f>
        <v>0</v>
      </c>
      <c r="G8" s="53"/>
      <c r="H8" s="129"/>
      <c r="I8" s="129"/>
      <c r="J8" s="187"/>
      <c r="K8" s="131">
        <f>SUM(H8:I8)</f>
        <v>0</v>
      </c>
      <c r="L8" s="176">
        <f t="shared" ref="L8:L38" si="0">F8+K8</f>
        <v>0</v>
      </c>
      <c r="N8" s="129"/>
      <c r="O8" s="129">
        <v>0</v>
      </c>
      <c r="P8" s="180"/>
      <c r="Q8" s="181">
        <f t="shared" ref="Q8:Q34" si="1">SUM(N8:P8)</f>
        <v>0</v>
      </c>
      <c r="S8" s="173">
        <f t="shared" ref="S8:S38" si="2">L8-Q8</f>
        <v>0</v>
      </c>
      <c r="T8" s="189" t="e">
        <f t="shared" ref="T8:T38" si="3">+S8/Q8*-1</f>
        <v>#DIV/0!</v>
      </c>
      <c r="U8" s="84"/>
      <c r="V8" s="165"/>
      <c r="W8" s="165"/>
      <c r="X8" s="165"/>
      <c r="Y8" s="165"/>
      <c r="Z8" s="165"/>
      <c r="AA8" s="165"/>
      <c r="AB8" s="170">
        <f t="shared" ref="AB8:AB37" si="4">SUM(V8:Z8)</f>
        <v>0</v>
      </c>
      <c r="AC8" s="165"/>
      <c r="AD8" s="170">
        <f t="shared" ref="AD8:AD37" si="5">+AB8-AC8</f>
        <v>0</v>
      </c>
      <c r="AE8" s="97"/>
      <c r="AG8" s="160"/>
      <c r="AH8" s="4"/>
      <c r="AI8" s="160"/>
      <c r="AJ8" s="4"/>
      <c r="AK8" s="160"/>
      <c r="AL8" s="4"/>
      <c r="AM8" s="168"/>
      <c r="AN8" s="4"/>
      <c r="AO8" s="4"/>
    </row>
    <row r="9" spans="1:41" ht="13.8">
      <c r="B9" s="49">
        <f t="shared" ref="B9:B38" si="6">+B8+1</f>
        <v>37166</v>
      </c>
      <c r="C9" s="50"/>
      <c r="D9" s="50"/>
      <c r="E9" s="51"/>
      <c r="F9" s="132">
        <f t="shared" ref="F9:F38" si="7">SUM(C9:E9)</f>
        <v>0</v>
      </c>
      <c r="G9" s="53"/>
      <c r="H9" s="129"/>
      <c r="I9" s="129"/>
      <c r="J9" s="187"/>
      <c r="K9" s="132">
        <f t="shared" ref="K9:K38" si="8">SUM(H9:J9)</f>
        <v>0</v>
      </c>
      <c r="L9" s="177">
        <f t="shared" si="0"/>
        <v>0</v>
      </c>
      <c r="N9" s="129"/>
      <c r="O9" s="129">
        <v>0</v>
      </c>
      <c r="P9" s="180"/>
      <c r="Q9" s="146">
        <f t="shared" si="1"/>
        <v>0</v>
      </c>
      <c r="S9" s="138">
        <f t="shared" si="2"/>
        <v>0</v>
      </c>
      <c r="T9" s="189" t="e">
        <f t="shared" si="3"/>
        <v>#DIV/0!</v>
      </c>
      <c r="U9" s="84"/>
      <c r="V9" s="165"/>
      <c r="W9" s="165"/>
      <c r="X9" s="165"/>
      <c r="Y9" s="165"/>
      <c r="Z9" s="165"/>
      <c r="AA9" s="165"/>
      <c r="AB9" s="170">
        <f t="shared" si="4"/>
        <v>0</v>
      </c>
      <c r="AC9" s="165"/>
      <c r="AD9" s="170">
        <f t="shared" si="5"/>
        <v>0</v>
      </c>
      <c r="AE9" s="97"/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3.8">
      <c r="B10" s="49">
        <f t="shared" si="6"/>
        <v>37167</v>
      </c>
      <c r="C10" s="50"/>
      <c r="D10" s="50"/>
      <c r="E10" s="51"/>
      <c r="F10" s="132">
        <f t="shared" si="7"/>
        <v>0</v>
      </c>
      <c r="G10" s="53"/>
      <c r="H10" s="129"/>
      <c r="I10" s="129"/>
      <c r="J10" s="187"/>
      <c r="K10" s="132">
        <f t="shared" si="8"/>
        <v>0</v>
      </c>
      <c r="L10" s="177">
        <f t="shared" si="0"/>
        <v>0</v>
      </c>
      <c r="N10" s="129"/>
      <c r="O10" s="129">
        <v>0</v>
      </c>
      <c r="P10" s="180"/>
      <c r="Q10" s="146">
        <f t="shared" si="1"/>
        <v>0</v>
      </c>
      <c r="S10" s="138">
        <f t="shared" si="2"/>
        <v>0</v>
      </c>
      <c r="T10" s="189" t="e">
        <f t="shared" si="3"/>
        <v>#DIV/0!</v>
      </c>
      <c r="U10" s="84"/>
      <c r="V10" s="165"/>
      <c r="W10" s="165"/>
      <c r="X10" s="165"/>
      <c r="Y10" s="165"/>
      <c r="Z10" s="165"/>
      <c r="AA10" s="165"/>
      <c r="AB10" s="170">
        <f t="shared" si="4"/>
        <v>0</v>
      </c>
      <c r="AC10" s="165"/>
      <c r="AD10" s="170">
        <f t="shared" si="5"/>
        <v>0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3.8">
      <c r="B11" s="49">
        <f t="shared" si="6"/>
        <v>37168</v>
      </c>
      <c r="C11" s="50"/>
      <c r="D11" s="50"/>
      <c r="E11" s="51"/>
      <c r="F11" s="132">
        <f t="shared" si="7"/>
        <v>0</v>
      </c>
      <c r="G11" s="53"/>
      <c r="H11" s="129"/>
      <c r="I11" s="129"/>
      <c r="J11" s="187"/>
      <c r="K11" s="132">
        <f t="shared" si="8"/>
        <v>0</v>
      </c>
      <c r="L11" s="177">
        <f t="shared" si="0"/>
        <v>0</v>
      </c>
      <c r="N11" s="129"/>
      <c r="O11" s="129">
        <v>0</v>
      </c>
      <c r="P11" s="180"/>
      <c r="Q11" s="146">
        <f t="shared" si="1"/>
        <v>0</v>
      </c>
      <c r="S11" s="138">
        <f t="shared" si="2"/>
        <v>0</v>
      </c>
      <c r="T11" s="189" t="e">
        <f t="shared" si="3"/>
        <v>#DIV/0!</v>
      </c>
      <c r="V11" s="165"/>
      <c r="W11" s="165"/>
      <c r="X11" s="165"/>
      <c r="Y11" s="165"/>
      <c r="Z11" s="165"/>
      <c r="AA11" s="165"/>
      <c r="AB11" s="170">
        <f t="shared" si="4"/>
        <v>0</v>
      </c>
      <c r="AC11" s="165"/>
      <c r="AD11" s="170">
        <f t="shared" si="5"/>
        <v>0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3.8">
      <c r="B12" s="49">
        <f t="shared" si="6"/>
        <v>37169</v>
      </c>
      <c r="C12" s="50"/>
      <c r="D12" s="50"/>
      <c r="E12" s="51"/>
      <c r="F12" s="132">
        <f t="shared" si="7"/>
        <v>0</v>
      </c>
      <c r="G12" s="53"/>
      <c r="H12" s="129"/>
      <c r="I12" s="129"/>
      <c r="J12" s="187"/>
      <c r="K12" s="132">
        <f t="shared" si="8"/>
        <v>0</v>
      </c>
      <c r="L12" s="177">
        <f t="shared" si="0"/>
        <v>0</v>
      </c>
      <c r="N12" s="129"/>
      <c r="O12" s="129">
        <v>0</v>
      </c>
      <c r="P12" s="180"/>
      <c r="Q12" s="146">
        <f t="shared" si="1"/>
        <v>0</v>
      </c>
      <c r="S12" s="138">
        <f t="shared" si="2"/>
        <v>0</v>
      </c>
      <c r="T12" s="189" t="e">
        <f t="shared" si="3"/>
        <v>#DIV/0!</v>
      </c>
      <c r="U12" s="84"/>
      <c r="V12" s="165"/>
      <c r="W12" s="165"/>
      <c r="X12" s="165"/>
      <c r="Y12" s="165"/>
      <c r="Z12" s="165"/>
      <c r="AA12" s="165"/>
      <c r="AB12" s="170">
        <f t="shared" si="4"/>
        <v>0</v>
      </c>
      <c r="AC12" s="165"/>
      <c r="AD12" s="170">
        <f t="shared" si="5"/>
        <v>0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3.8">
      <c r="B13" s="49">
        <f t="shared" si="6"/>
        <v>37170</v>
      </c>
      <c r="C13" s="50"/>
      <c r="D13" s="50"/>
      <c r="E13" s="51"/>
      <c r="F13" s="132">
        <f t="shared" si="7"/>
        <v>0</v>
      </c>
      <c r="G13" s="53"/>
      <c r="H13" s="129"/>
      <c r="I13" s="129"/>
      <c r="J13" s="187"/>
      <c r="K13" s="132">
        <f t="shared" si="8"/>
        <v>0</v>
      </c>
      <c r="L13" s="177">
        <f t="shared" si="0"/>
        <v>0</v>
      </c>
      <c r="N13" s="129"/>
      <c r="O13" s="129">
        <v>0</v>
      </c>
      <c r="P13" s="180"/>
      <c r="Q13" s="146">
        <f t="shared" si="1"/>
        <v>0</v>
      </c>
      <c r="S13" s="138">
        <f t="shared" si="2"/>
        <v>0</v>
      </c>
      <c r="T13" s="189" t="e">
        <f t="shared" si="3"/>
        <v>#DIV/0!</v>
      </c>
      <c r="U13" s="84"/>
      <c r="V13" s="165"/>
      <c r="W13" s="165"/>
      <c r="X13" s="165"/>
      <c r="Y13" s="165"/>
      <c r="Z13" s="165"/>
      <c r="AA13" s="165"/>
      <c r="AB13" s="170">
        <f t="shared" si="4"/>
        <v>0</v>
      </c>
      <c r="AC13" s="165"/>
      <c r="AD13" s="170">
        <f t="shared" si="5"/>
        <v>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3.8">
      <c r="B14" s="49">
        <f t="shared" si="6"/>
        <v>37171</v>
      </c>
      <c r="C14" s="50"/>
      <c r="D14" s="50"/>
      <c r="E14" s="51"/>
      <c r="F14" s="132">
        <f t="shared" si="7"/>
        <v>0</v>
      </c>
      <c r="G14" s="53"/>
      <c r="H14" s="129"/>
      <c r="I14" s="129"/>
      <c r="J14" s="187"/>
      <c r="K14" s="132">
        <f t="shared" si="8"/>
        <v>0</v>
      </c>
      <c r="L14" s="177">
        <f t="shared" si="0"/>
        <v>0</v>
      </c>
      <c r="N14" s="129"/>
      <c r="O14" s="129">
        <v>0</v>
      </c>
      <c r="P14" s="180"/>
      <c r="Q14" s="146">
        <f t="shared" si="1"/>
        <v>0</v>
      </c>
      <c r="S14" s="138">
        <f t="shared" si="2"/>
        <v>0</v>
      </c>
      <c r="T14" s="189" t="e">
        <f t="shared" si="3"/>
        <v>#DIV/0!</v>
      </c>
      <c r="U14" s="84"/>
      <c r="V14" s="165"/>
      <c r="W14" s="165"/>
      <c r="X14" s="165"/>
      <c r="Y14" s="165"/>
      <c r="Z14" s="165"/>
      <c r="AA14" s="165"/>
      <c r="AB14" s="170">
        <f t="shared" si="4"/>
        <v>0</v>
      </c>
      <c r="AC14" s="165"/>
      <c r="AD14" s="170">
        <f t="shared" si="5"/>
        <v>0</v>
      </c>
      <c r="AE14" s="97"/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3.8">
      <c r="B15" s="49">
        <f t="shared" si="6"/>
        <v>37172</v>
      </c>
      <c r="C15" s="50"/>
      <c r="D15" s="50"/>
      <c r="E15" s="51"/>
      <c r="F15" s="132">
        <f t="shared" si="7"/>
        <v>0</v>
      </c>
      <c r="G15" s="53"/>
      <c r="H15" s="129"/>
      <c r="I15" s="129"/>
      <c r="J15" s="187"/>
      <c r="K15" s="132">
        <f t="shared" si="8"/>
        <v>0</v>
      </c>
      <c r="L15" s="177">
        <f t="shared" si="0"/>
        <v>0</v>
      </c>
      <c r="N15" s="129"/>
      <c r="O15" s="129">
        <v>0</v>
      </c>
      <c r="P15" s="180"/>
      <c r="Q15" s="146">
        <f t="shared" si="1"/>
        <v>0</v>
      </c>
      <c r="S15" s="138">
        <f t="shared" si="2"/>
        <v>0</v>
      </c>
      <c r="T15" s="189" t="e">
        <f t="shared" si="3"/>
        <v>#DIV/0!</v>
      </c>
      <c r="U15" s="84"/>
      <c r="V15" s="165"/>
      <c r="W15" s="165"/>
      <c r="X15" s="165"/>
      <c r="Y15" s="165"/>
      <c r="Z15" s="165"/>
      <c r="AA15" s="165"/>
      <c r="AB15" s="170">
        <f t="shared" si="4"/>
        <v>0</v>
      </c>
      <c r="AC15" s="165"/>
      <c r="AD15" s="170">
        <f t="shared" si="5"/>
        <v>0</v>
      </c>
      <c r="AE15" s="97"/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3.8">
      <c r="B16" s="49">
        <f t="shared" si="6"/>
        <v>37173</v>
      </c>
      <c r="C16" s="50"/>
      <c r="D16" s="50"/>
      <c r="E16" s="51"/>
      <c r="F16" s="132">
        <f t="shared" si="7"/>
        <v>0</v>
      </c>
      <c r="G16" s="53"/>
      <c r="H16" s="129"/>
      <c r="I16" s="129"/>
      <c r="J16" s="187"/>
      <c r="K16" s="132">
        <f t="shared" si="8"/>
        <v>0</v>
      </c>
      <c r="L16" s="177">
        <f t="shared" si="0"/>
        <v>0</v>
      </c>
      <c r="N16" s="129"/>
      <c r="O16" s="129">
        <v>0</v>
      </c>
      <c r="P16" s="180"/>
      <c r="Q16" s="146">
        <f t="shared" si="1"/>
        <v>0</v>
      </c>
      <c r="S16" s="138">
        <f t="shared" si="2"/>
        <v>0</v>
      </c>
      <c r="T16" s="189" t="e">
        <f t="shared" si="3"/>
        <v>#DIV/0!</v>
      </c>
      <c r="U16" s="84"/>
      <c r="V16" s="165"/>
      <c r="W16" s="165"/>
      <c r="X16" s="165"/>
      <c r="Y16" s="165"/>
      <c r="Z16" s="165"/>
      <c r="AA16" s="165"/>
      <c r="AB16" s="170">
        <f t="shared" si="4"/>
        <v>0</v>
      </c>
      <c r="AC16" s="165"/>
      <c r="AD16" s="170">
        <f t="shared" si="5"/>
        <v>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3.8">
      <c r="B17" s="49">
        <f t="shared" si="6"/>
        <v>37174</v>
      </c>
      <c r="C17" s="50"/>
      <c r="D17" s="50"/>
      <c r="E17" s="51"/>
      <c r="F17" s="132">
        <f t="shared" si="7"/>
        <v>0</v>
      </c>
      <c r="G17" s="53"/>
      <c r="H17" s="129"/>
      <c r="I17" s="129"/>
      <c r="J17" s="187"/>
      <c r="K17" s="132">
        <f t="shared" si="8"/>
        <v>0</v>
      </c>
      <c r="L17" s="177">
        <f t="shared" si="0"/>
        <v>0</v>
      </c>
      <c r="N17" s="129"/>
      <c r="O17" s="129">
        <v>0</v>
      </c>
      <c r="P17" s="180"/>
      <c r="Q17" s="146">
        <f t="shared" si="1"/>
        <v>0</v>
      </c>
      <c r="S17" s="138">
        <f t="shared" si="2"/>
        <v>0</v>
      </c>
      <c r="T17" s="189" t="e">
        <f t="shared" si="3"/>
        <v>#DIV/0!</v>
      </c>
      <c r="U17" s="84"/>
      <c r="V17" s="165"/>
      <c r="W17" s="165"/>
      <c r="X17" s="165"/>
      <c r="Y17" s="165"/>
      <c r="Z17" s="165"/>
      <c r="AA17" s="165"/>
      <c r="AB17" s="170">
        <f t="shared" si="4"/>
        <v>0</v>
      </c>
      <c r="AC17" s="165"/>
      <c r="AD17" s="170">
        <f t="shared" si="5"/>
        <v>0</v>
      </c>
      <c r="AE17" s="97"/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3.8">
      <c r="B18" s="49">
        <f t="shared" si="6"/>
        <v>37175</v>
      </c>
      <c r="C18" s="50"/>
      <c r="D18" s="50"/>
      <c r="E18" s="51"/>
      <c r="F18" s="132">
        <f t="shared" si="7"/>
        <v>0</v>
      </c>
      <c r="G18" s="53"/>
      <c r="H18" s="129"/>
      <c r="I18" s="129"/>
      <c r="J18" s="187"/>
      <c r="K18" s="132">
        <f t="shared" si="8"/>
        <v>0</v>
      </c>
      <c r="L18" s="177">
        <f t="shared" si="0"/>
        <v>0</v>
      </c>
      <c r="N18" s="129"/>
      <c r="O18" s="129">
        <v>0</v>
      </c>
      <c r="P18" s="180"/>
      <c r="Q18" s="146">
        <f t="shared" si="1"/>
        <v>0</v>
      </c>
      <c r="S18" s="138">
        <f t="shared" si="2"/>
        <v>0</v>
      </c>
      <c r="T18" s="189" t="e">
        <f t="shared" si="3"/>
        <v>#DIV/0!</v>
      </c>
      <c r="U18" s="84"/>
      <c r="V18" s="165"/>
      <c r="W18" s="165"/>
      <c r="X18" s="165"/>
      <c r="Y18" s="165"/>
      <c r="Z18" s="165"/>
      <c r="AA18" s="165"/>
      <c r="AB18" s="170">
        <f t="shared" si="4"/>
        <v>0</v>
      </c>
      <c r="AC18" s="165"/>
      <c r="AD18" s="170">
        <f t="shared" si="5"/>
        <v>0</v>
      </c>
      <c r="AE18" s="97"/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3.8">
      <c r="B19" s="49">
        <f t="shared" si="6"/>
        <v>37176</v>
      </c>
      <c r="C19" s="171"/>
      <c r="D19" s="50"/>
      <c r="E19" s="51"/>
      <c r="F19" s="132">
        <f t="shared" si="7"/>
        <v>0</v>
      </c>
      <c r="G19" s="53"/>
      <c r="H19" s="129"/>
      <c r="I19" s="129"/>
      <c r="J19" s="187"/>
      <c r="K19" s="132">
        <f t="shared" si="8"/>
        <v>0</v>
      </c>
      <c r="L19" s="177">
        <f t="shared" si="0"/>
        <v>0</v>
      </c>
      <c r="N19" s="129"/>
      <c r="O19" s="129">
        <v>0</v>
      </c>
      <c r="P19" s="180"/>
      <c r="Q19" s="146">
        <f t="shared" si="1"/>
        <v>0</v>
      </c>
      <c r="S19" s="138">
        <f t="shared" si="2"/>
        <v>0</v>
      </c>
      <c r="T19" s="189" t="e">
        <f t="shared" si="3"/>
        <v>#DIV/0!</v>
      </c>
      <c r="U19" s="84"/>
      <c r="V19" s="165"/>
      <c r="W19" s="165"/>
      <c r="X19" s="165"/>
      <c r="Y19" s="165"/>
      <c r="Z19" s="165"/>
      <c r="AA19" s="165"/>
      <c r="AB19" s="170">
        <f t="shared" si="4"/>
        <v>0</v>
      </c>
      <c r="AC19" s="165"/>
      <c r="AD19" s="170">
        <f t="shared" si="5"/>
        <v>0</v>
      </c>
      <c r="AE19" s="97"/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3.8">
      <c r="B20" s="49">
        <f t="shared" si="6"/>
        <v>37177</v>
      </c>
      <c r="C20" s="50"/>
      <c r="D20" s="50"/>
      <c r="E20" s="51"/>
      <c r="F20" s="132">
        <f t="shared" si="7"/>
        <v>0</v>
      </c>
      <c r="G20" s="53"/>
      <c r="H20" s="129"/>
      <c r="I20" s="129"/>
      <c r="J20" s="187"/>
      <c r="K20" s="132">
        <f t="shared" si="8"/>
        <v>0</v>
      </c>
      <c r="L20" s="177">
        <f t="shared" si="0"/>
        <v>0</v>
      </c>
      <c r="N20" s="129"/>
      <c r="O20" s="129">
        <v>0</v>
      </c>
      <c r="P20" s="180"/>
      <c r="Q20" s="146">
        <f t="shared" si="1"/>
        <v>0</v>
      </c>
      <c r="S20" s="138">
        <f t="shared" si="2"/>
        <v>0</v>
      </c>
      <c r="T20" s="189" t="e">
        <f t="shared" si="3"/>
        <v>#DIV/0!</v>
      </c>
      <c r="U20" s="84"/>
      <c r="V20" s="165"/>
      <c r="W20" s="165"/>
      <c r="X20" s="165"/>
      <c r="Y20" s="165"/>
      <c r="Z20" s="165"/>
      <c r="AA20" s="165"/>
      <c r="AB20" s="170">
        <f t="shared" si="4"/>
        <v>0</v>
      </c>
      <c r="AC20" s="165"/>
      <c r="AD20" s="170">
        <f t="shared" si="5"/>
        <v>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3.8">
      <c r="B21" s="49">
        <f t="shared" si="6"/>
        <v>37178</v>
      </c>
      <c r="C21" s="50"/>
      <c r="D21" s="50"/>
      <c r="E21" s="51"/>
      <c r="F21" s="132">
        <f t="shared" si="7"/>
        <v>0</v>
      </c>
      <c r="G21" s="53"/>
      <c r="H21" s="129"/>
      <c r="I21" s="129"/>
      <c r="J21" s="187"/>
      <c r="K21" s="132">
        <f t="shared" si="8"/>
        <v>0</v>
      </c>
      <c r="L21" s="177">
        <f t="shared" si="0"/>
        <v>0</v>
      </c>
      <c r="N21" s="129"/>
      <c r="O21" s="129">
        <v>0</v>
      </c>
      <c r="P21" s="180"/>
      <c r="Q21" s="146">
        <f t="shared" si="1"/>
        <v>0</v>
      </c>
      <c r="S21" s="138">
        <f t="shared" si="2"/>
        <v>0</v>
      </c>
      <c r="T21" s="189" t="e">
        <f t="shared" si="3"/>
        <v>#DIV/0!</v>
      </c>
      <c r="U21" s="84"/>
      <c r="V21" s="165"/>
      <c r="W21" s="165"/>
      <c r="X21" s="165"/>
      <c r="Y21" s="165"/>
      <c r="Z21" s="165"/>
      <c r="AA21" s="165"/>
      <c r="AB21" s="170">
        <f t="shared" si="4"/>
        <v>0</v>
      </c>
      <c r="AC21" s="165"/>
      <c r="AD21" s="170">
        <f t="shared" si="5"/>
        <v>0</v>
      </c>
      <c r="AE21" s="97"/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3.8">
      <c r="B22" s="49">
        <f t="shared" si="6"/>
        <v>37179</v>
      </c>
      <c r="C22" s="50"/>
      <c r="D22" s="50"/>
      <c r="E22" s="51"/>
      <c r="F22" s="132">
        <f t="shared" si="7"/>
        <v>0</v>
      </c>
      <c r="G22" s="53"/>
      <c r="H22" s="129"/>
      <c r="I22" s="129"/>
      <c r="J22" s="187"/>
      <c r="K22" s="132">
        <f t="shared" si="8"/>
        <v>0</v>
      </c>
      <c r="L22" s="177">
        <f t="shared" si="0"/>
        <v>0</v>
      </c>
      <c r="N22" s="129"/>
      <c r="O22" s="129">
        <v>0</v>
      </c>
      <c r="P22" s="180"/>
      <c r="Q22" s="146">
        <f t="shared" si="1"/>
        <v>0</v>
      </c>
      <c r="S22" s="138">
        <f t="shared" si="2"/>
        <v>0</v>
      </c>
      <c r="T22" s="189" t="e">
        <f t="shared" si="3"/>
        <v>#DIV/0!</v>
      </c>
      <c r="U22" s="84"/>
      <c r="V22" s="165"/>
      <c r="W22" s="165"/>
      <c r="X22" s="165"/>
      <c r="Y22" s="165"/>
      <c r="Z22" s="165"/>
      <c r="AA22" s="165"/>
      <c r="AB22" s="170">
        <f t="shared" si="4"/>
        <v>0</v>
      </c>
      <c r="AC22" s="165"/>
      <c r="AD22" s="170">
        <f t="shared" si="5"/>
        <v>0</v>
      </c>
      <c r="AE22" s="97"/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3.8">
      <c r="B23" s="49">
        <f t="shared" si="6"/>
        <v>37180</v>
      </c>
      <c r="C23" s="50"/>
      <c r="D23" s="50"/>
      <c r="E23" s="51"/>
      <c r="F23" s="132">
        <f t="shared" si="7"/>
        <v>0</v>
      </c>
      <c r="G23" s="53"/>
      <c r="H23" s="129"/>
      <c r="I23" s="129"/>
      <c r="J23" s="187"/>
      <c r="K23" s="132">
        <f t="shared" si="8"/>
        <v>0</v>
      </c>
      <c r="L23" s="177">
        <f t="shared" si="0"/>
        <v>0</v>
      </c>
      <c r="N23" s="129"/>
      <c r="O23" s="129">
        <v>0</v>
      </c>
      <c r="P23" s="180"/>
      <c r="Q23" s="146">
        <f t="shared" si="1"/>
        <v>0</v>
      </c>
      <c r="S23" s="138">
        <f t="shared" si="2"/>
        <v>0</v>
      </c>
      <c r="T23" s="189" t="e">
        <f t="shared" si="3"/>
        <v>#DIV/0!</v>
      </c>
      <c r="U23" s="84"/>
      <c r="V23" s="165"/>
      <c r="W23" s="165"/>
      <c r="X23" s="165"/>
      <c r="Y23" s="165"/>
      <c r="Z23" s="165"/>
      <c r="AA23" s="165"/>
      <c r="AB23" s="170">
        <f t="shared" si="4"/>
        <v>0</v>
      </c>
      <c r="AC23" s="165"/>
      <c r="AD23" s="170">
        <f t="shared" si="5"/>
        <v>0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3.8">
      <c r="B24" s="49">
        <f t="shared" si="6"/>
        <v>37181</v>
      </c>
      <c r="C24" s="50"/>
      <c r="D24" s="50"/>
      <c r="E24" s="51"/>
      <c r="F24" s="132">
        <f t="shared" si="7"/>
        <v>0</v>
      </c>
      <c r="G24" s="53"/>
      <c r="H24" s="129"/>
      <c r="I24" s="129"/>
      <c r="J24" s="187"/>
      <c r="K24" s="132">
        <f t="shared" si="8"/>
        <v>0</v>
      </c>
      <c r="L24" s="177">
        <f t="shared" si="0"/>
        <v>0</v>
      </c>
      <c r="N24" s="129"/>
      <c r="O24" s="129">
        <v>0</v>
      </c>
      <c r="P24" s="180"/>
      <c r="Q24" s="146">
        <f t="shared" si="1"/>
        <v>0</v>
      </c>
      <c r="S24" s="138">
        <f t="shared" si="2"/>
        <v>0</v>
      </c>
      <c r="T24" s="189" t="e">
        <f t="shared" si="3"/>
        <v>#DIV/0!</v>
      </c>
      <c r="U24" s="84"/>
      <c r="V24" s="165"/>
      <c r="W24" s="165"/>
      <c r="X24" s="165"/>
      <c r="Y24" s="165"/>
      <c r="Z24" s="165"/>
      <c r="AA24" s="165"/>
      <c r="AB24" s="170">
        <f t="shared" si="4"/>
        <v>0</v>
      </c>
      <c r="AC24" s="165"/>
      <c r="AD24" s="170">
        <f t="shared" si="5"/>
        <v>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3.8">
      <c r="B25" s="49">
        <f t="shared" si="6"/>
        <v>37182</v>
      </c>
      <c r="C25" s="50"/>
      <c r="D25" s="50"/>
      <c r="E25" s="51"/>
      <c r="F25" s="132">
        <f t="shared" si="7"/>
        <v>0</v>
      </c>
      <c r="G25" s="53"/>
      <c r="H25" s="129"/>
      <c r="I25" s="129"/>
      <c r="J25" s="187"/>
      <c r="K25" s="132">
        <f t="shared" si="8"/>
        <v>0</v>
      </c>
      <c r="L25" s="177">
        <f t="shared" si="0"/>
        <v>0</v>
      </c>
      <c r="N25" s="129"/>
      <c r="O25" s="129">
        <v>0</v>
      </c>
      <c r="P25" s="180"/>
      <c r="Q25" s="146">
        <f t="shared" si="1"/>
        <v>0</v>
      </c>
      <c r="S25" s="138">
        <f t="shared" si="2"/>
        <v>0</v>
      </c>
      <c r="T25" s="189" t="e">
        <f t="shared" si="3"/>
        <v>#DIV/0!</v>
      </c>
      <c r="U25" s="84"/>
      <c r="V25" s="165"/>
      <c r="W25" s="165"/>
      <c r="X25" s="165"/>
      <c r="Y25" s="165"/>
      <c r="Z25" s="165"/>
      <c r="AA25" s="165"/>
      <c r="AB25" s="170">
        <f t="shared" si="4"/>
        <v>0</v>
      </c>
      <c r="AC25" s="165"/>
      <c r="AD25" s="170">
        <f t="shared" si="5"/>
        <v>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3.8">
      <c r="B26" s="49">
        <f t="shared" si="6"/>
        <v>37183</v>
      </c>
      <c r="C26" s="50"/>
      <c r="D26" s="50"/>
      <c r="E26" s="51"/>
      <c r="F26" s="132">
        <f t="shared" si="7"/>
        <v>0</v>
      </c>
      <c r="G26" s="53"/>
      <c r="H26" s="129"/>
      <c r="I26" s="129"/>
      <c r="J26" s="187"/>
      <c r="K26" s="132">
        <f t="shared" si="8"/>
        <v>0</v>
      </c>
      <c r="L26" s="177">
        <f t="shared" si="0"/>
        <v>0</v>
      </c>
      <c r="N26" s="129"/>
      <c r="O26" s="129">
        <v>0</v>
      </c>
      <c r="P26" s="180"/>
      <c r="Q26" s="146">
        <f t="shared" si="1"/>
        <v>0</v>
      </c>
      <c r="S26" s="138">
        <f t="shared" si="2"/>
        <v>0</v>
      </c>
      <c r="T26" s="189" t="e">
        <f t="shared" si="3"/>
        <v>#DIV/0!</v>
      </c>
      <c r="U26" s="84"/>
      <c r="V26" s="165"/>
      <c r="W26" s="165"/>
      <c r="X26" s="165"/>
      <c r="Y26" s="165"/>
      <c r="Z26" s="165"/>
      <c r="AA26" s="165"/>
      <c r="AB26" s="170">
        <f t="shared" si="4"/>
        <v>0</v>
      </c>
      <c r="AC26" s="165"/>
      <c r="AD26" s="170">
        <f t="shared" si="5"/>
        <v>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3.8">
      <c r="B27" s="49">
        <f t="shared" si="6"/>
        <v>37184</v>
      </c>
      <c r="C27" s="50"/>
      <c r="D27" s="50"/>
      <c r="E27" s="51"/>
      <c r="F27" s="133">
        <f t="shared" si="7"/>
        <v>0</v>
      </c>
      <c r="G27" s="53"/>
      <c r="H27" s="129"/>
      <c r="I27" s="129"/>
      <c r="J27" s="187"/>
      <c r="K27" s="132">
        <f t="shared" si="8"/>
        <v>0</v>
      </c>
      <c r="L27" s="177">
        <f t="shared" si="0"/>
        <v>0</v>
      </c>
      <c r="N27" s="129"/>
      <c r="O27" s="129">
        <v>0</v>
      </c>
      <c r="P27" s="180"/>
      <c r="Q27" s="146">
        <f t="shared" si="1"/>
        <v>0</v>
      </c>
      <c r="S27" s="138">
        <f t="shared" si="2"/>
        <v>0</v>
      </c>
      <c r="T27" s="189" t="e">
        <f t="shared" si="3"/>
        <v>#DIV/0!</v>
      </c>
      <c r="U27" s="84"/>
      <c r="V27" s="165"/>
      <c r="W27" s="165"/>
      <c r="X27" s="165"/>
      <c r="Y27" s="165"/>
      <c r="Z27" s="165"/>
      <c r="AA27" s="165"/>
      <c r="AB27" s="170">
        <f t="shared" si="4"/>
        <v>0</v>
      </c>
      <c r="AC27" s="165"/>
      <c r="AD27" s="170">
        <f t="shared" si="5"/>
        <v>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3.8">
      <c r="B28" s="49">
        <f t="shared" si="6"/>
        <v>37185</v>
      </c>
      <c r="C28" s="50"/>
      <c r="D28" s="50"/>
      <c r="E28" s="51"/>
      <c r="F28" s="133">
        <f t="shared" si="7"/>
        <v>0</v>
      </c>
      <c r="G28" s="53"/>
      <c r="H28" s="192"/>
      <c r="I28" s="129"/>
      <c r="J28" s="187"/>
      <c r="K28" s="132">
        <f t="shared" si="8"/>
        <v>0</v>
      </c>
      <c r="L28" s="177">
        <f t="shared" si="0"/>
        <v>0</v>
      </c>
      <c r="N28" s="129"/>
      <c r="O28" s="129">
        <v>0</v>
      </c>
      <c r="P28" s="180"/>
      <c r="Q28" s="146">
        <f t="shared" si="1"/>
        <v>0</v>
      </c>
      <c r="S28" s="138">
        <f t="shared" si="2"/>
        <v>0</v>
      </c>
      <c r="T28" s="189" t="e">
        <f t="shared" si="3"/>
        <v>#DIV/0!</v>
      </c>
      <c r="U28" s="84"/>
      <c r="V28" s="165"/>
      <c r="W28" s="165"/>
      <c r="X28" s="165"/>
      <c r="Y28" s="165"/>
      <c r="Z28" s="165"/>
      <c r="AA28" s="165"/>
      <c r="AB28" s="170">
        <f t="shared" si="4"/>
        <v>0</v>
      </c>
      <c r="AC28" s="165"/>
      <c r="AD28" s="170">
        <f t="shared" si="5"/>
        <v>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3.8">
      <c r="B29" s="49">
        <f t="shared" si="6"/>
        <v>37186</v>
      </c>
      <c r="C29" s="50"/>
      <c r="D29" s="50"/>
      <c r="E29" s="51"/>
      <c r="F29" s="133">
        <f t="shared" si="7"/>
        <v>0</v>
      </c>
      <c r="G29" s="53"/>
      <c r="H29" s="129"/>
      <c r="I29" s="129"/>
      <c r="J29" s="187"/>
      <c r="K29" s="132">
        <f t="shared" si="8"/>
        <v>0</v>
      </c>
      <c r="L29" s="177">
        <f t="shared" si="0"/>
        <v>0</v>
      </c>
      <c r="N29" s="129"/>
      <c r="O29" s="129">
        <v>0</v>
      </c>
      <c r="P29" s="180"/>
      <c r="Q29" s="146">
        <f t="shared" si="1"/>
        <v>0</v>
      </c>
      <c r="S29" s="138">
        <f t="shared" si="2"/>
        <v>0</v>
      </c>
      <c r="T29" s="189" t="e">
        <f t="shared" si="3"/>
        <v>#DIV/0!</v>
      </c>
      <c r="U29" s="84"/>
      <c r="V29" s="165"/>
      <c r="W29" s="165"/>
      <c r="X29" s="165"/>
      <c r="Y29" s="165"/>
      <c r="Z29" s="165"/>
      <c r="AA29" s="165"/>
      <c r="AB29" s="170">
        <f t="shared" si="4"/>
        <v>0</v>
      </c>
      <c r="AC29" s="165"/>
      <c r="AD29" s="170">
        <f t="shared" si="5"/>
        <v>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3.8">
      <c r="B30" s="49">
        <f t="shared" si="6"/>
        <v>37187</v>
      </c>
      <c r="C30" s="50"/>
      <c r="D30" s="50"/>
      <c r="E30" s="51"/>
      <c r="F30" s="133">
        <f t="shared" si="7"/>
        <v>0</v>
      </c>
      <c r="G30" s="53"/>
      <c r="H30" s="129"/>
      <c r="I30" s="129"/>
      <c r="J30" s="187"/>
      <c r="K30" s="132">
        <f t="shared" si="8"/>
        <v>0</v>
      </c>
      <c r="L30" s="177">
        <f t="shared" si="0"/>
        <v>0</v>
      </c>
      <c r="N30" s="129"/>
      <c r="O30" s="129">
        <v>0</v>
      </c>
      <c r="P30" s="180"/>
      <c r="Q30" s="146">
        <f t="shared" si="1"/>
        <v>0</v>
      </c>
      <c r="S30" s="138">
        <f t="shared" si="2"/>
        <v>0</v>
      </c>
      <c r="T30" s="189" t="e">
        <f t="shared" si="3"/>
        <v>#DIV/0!</v>
      </c>
      <c r="U30" s="84"/>
      <c r="V30" s="165"/>
      <c r="W30" s="165"/>
      <c r="X30" s="165"/>
      <c r="Y30" s="165"/>
      <c r="Z30" s="165"/>
      <c r="AA30" s="165"/>
      <c r="AB30" s="170">
        <f t="shared" si="4"/>
        <v>0</v>
      </c>
      <c r="AC30" s="165"/>
      <c r="AD30" s="170">
        <f t="shared" si="5"/>
        <v>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3.8">
      <c r="B31" s="49">
        <f t="shared" si="6"/>
        <v>37188</v>
      </c>
      <c r="C31" s="50"/>
      <c r="D31" s="50"/>
      <c r="E31" s="51"/>
      <c r="F31" s="133">
        <f t="shared" si="7"/>
        <v>0</v>
      </c>
      <c r="G31" s="53"/>
      <c r="H31" s="129"/>
      <c r="I31" s="129"/>
      <c r="J31" s="187"/>
      <c r="K31" s="132">
        <f t="shared" si="8"/>
        <v>0</v>
      </c>
      <c r="L31" s="177">
        <f t="shared" si="0"/>
        <v>0</v>
      </c>
      <c r="N31" s="129"/>
      <c r="O31" s="129">
        <v>0</v>
      </c>
      <c r="P31" s="180"/>
      <c r="Q31" s="146">
        <f t="shared" si="1"/>
        <v>0</v>
      </c>
      <c r="S31" s="138">
        <f t="shared" si="2"/>
        <v>0</v>
      </c>
      <c r="T31" s="189" t="e">
        <f t="shared" si="3"/>
        <v>#DIV/0!</v>
      </c>
      <c r="U31" s="84"/>
      <c r="V31" s="165"/>
      <c r="W31" s="165"/>
      <c r="X31" s="165"/>
      <c r="Y31" s="165"/>
      <c r="Z31" s="165"/>
      <c r="AA31" s="165"/>
      <c r="AB31" s="170">
        <f t="shared" si="4"/>
        <v>0</v>
      </c>
      <c r="AC31" s="165"/>
      <c r="AD31" s="170">
        <f t="shared" si="5"/>
        <v>0</v>
      </c>
      <c r="AE31" s="97"/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3.8">
      <c r="B32" s="49">
        <f t="shared" si="6"/>
        <v>37189</v>
      </c>
      <c r="C32" s="50"/>
      <c r="D32" s="50"/>
      <c r="E32" s="51"/>
      <c r="F32" s="133">
        <f t="shared" si="7"/>
        <v>0</v>
      </c>
      <c r="G32" s="61"/>
      <c r="H32" s="129"/>
      <c r="I32" s="129"/>
      <c r="J32" s="187"/>
      <c r="K32" s="132">
        <f t="shared" si="8"/>
        <v>0</v>
      </c>
      <c r="L32" s="177">
        <f t="shared" si="0"/>
        <v>0</v>
      </c>
      <c r="N32" s="129"/>
      <c r="O32" s="129">
        <v>0</v>
      </c>
      <c r="P32" s="180"/>
      <c r="Q32" s="146">
        <f t="shared" si="1"/>
        <v>0</v>
      </c>
      <c r="S32" s="138">
        <f t="shared" si="2"/>
        <v>0</v>
      </c>
      <c r="T32" s="189" t="e">
        <f t="shared" si="3"/>
        <v>#DIV/0!</v>
      </c>
      <c r="U32" s="84"/>
      <c r="V32" s="165"/>
      <c r="W32" s="165"/>
      <c r="X32" s="165"/>
      <c r="Y32" s="165"/>
      <c r="Z32" s="165"/>
      <c r="AA32" s="165"/>
      <c r="AB32" s="170">
        <f t="shared" si="4"/>
        <v>0</v>
      </c>
      <c r="AC32" s="165"/>
      <c r="AD32" s="170">
        <f t="shared" si="5"/>
        <v>0</v>
      </c>
      <c r="AE32" s="97"/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3.8">
      <c r="B33" s="49">
        <f t="shared" si="6"/>
        <v>37190</v>
      </c>
      <c r="C33" s="50"/>
      <c r="D33" s="50"/>
      <c r="E33" s="51"/>
      <c r="F33" s="133">
        <f t="shared" si="7"/>
        <v>0</v>
      </c>
      <c r="G33" s="61"/>
      <c r="H33" s="129"/>
      <c r="I33" s="129"/>
      <c r="J33" s="187"/>
      <c r="K33" s="138">
        <f t="shared" si="8"/>
        <v>0</v>
      </c>
      <c r="L33" s="177">
        <f t="shared" si="0"/>
        <v>0</v>
      </c>
      <c r="M33" s="103"/>
      <c r="N33" s="129"/>
      <c r="O33" s="129">
        <v>0</v>
      </c>
      <c r="P33" s="182"/>
      <c r="Q33" s="147">
        <f t="shared" si="1"/>
        <v>0</v>
      </c>
      <c r="R33" s="103"/>
      <c r="S33" s="138">
        <f t="shared" si="2"/>
        <v>0</v>
      </c>
      <c r="T33" s="189" t="e">
        <f t="shared" si="3"/>
        <v>#DIV/0!</v>
      </c>
      <c r="U33" s="106"/>
      <c r="V33" s="165"/>
      <c r="W33" s="165"/>
      <c r="X33" s="165"/>
      <c r="Y33" s="165"/>
      <c r="Z33" s="165"/>
      <c r="AA33" s="165"/>
      <c r="AB33" s="170">
        <f t="shared" si="4"/>
        <v>0</v>
      </c>
      <c r="AC33" s="165"/>
      <c r="AD33" s="170">
        <f t="shared" si="5"/>
        <v>0</v>
      </c>
      <c r="AE33" s="97"/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3.8">
      <c r="B34" s="49">
        <f t="shared" si="6"/>
        <v>37191</v>
      </c>
      <c r="C34" s="50"/>
      <c r="D34" s="50"/>
      <c r="E34" s="51"/>
      <c r="F34" s="133">
        <f t="shared" si="7"/>
        <v>0</v>
      </c>
      <c r="G34" s="61"/>
      <c r="H34" s="129"/>
      <c r="I34" s="129"/>
      <c r="J34" s="187"/>
      <c r="K34" s="138">
        <f t="shared" si="8"/>
        <v>0</v>
      </c>
      <c r="L34" s="177">
        <f t="shared" si="0"/>
        <v>0</v>
      </c>
      <c r="M34" s="103"/>
      <c r="N34" s="129"/>
      <c r="O34" s="129">
        <v>0</v>
      </c>
      <c r="P34" s="182"/>
      <c r="Q34" s="147">
        <f t="shared" si="1"/>
        <v>0</v>
      </c>
      <c r="R34" s="103"/>
      <c r="S34" s="138">
        <f t="shared" si="2"/>
        <v>0</v>
      </c>
      <c r="T34" s="189" t="e">
        <f t="shared" si="3"/>
        <v>#DIV/0!</v>
      </c>
      <c r="U34" s="106"/>
      <c r="V34" s="165"/>
      <c r="W34" s="165"/>
      <c r="X34" s="165"/>
      <c r="Y34" s="165"/>
      <c r="Z34" s="165"/>
      <c r="AA34" s="165"/>
      <c r="AB34" s="170">
        <f t="shared" si="4"/>
        <v>0</v>
      </c>
      <c r="AC34" s="165"/>
      <c r="AD34" s="170">
        <f t="shared" si="5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3.8">
      <c r="B35" s="49">
        <f t="shared" si="6"/>
        <v>37192</v>
      </c>
      <c r="C35" s="50"/>
      <c r="D35" s="50"/>
      <c r="E35" s="51"/>
      <c r="F35" s="133">
        <f t="shared" si="7"/>
        <v>0</v>
      </c>
      <c r="G35" s="61"/>
      <c r="H35" s="129"/>
      <c r="I35" s="129"/>
      <c r="J35" s="187"/>
      <c r="K35" s="138">
        <f t="shared" si="8"/>
        <v>0</v>
      </c>
      <c r="L35" s="177">
        <f t="shared" si="0"/>
        <v>0</v>
      </c>
      <c r="M35" s="103"/>
      <c r="N35" s="129"/>
      <c r="O35" s="129">
        <v>0</v>
      </c>
      <c r="P35" s="182"/>
      <c r="Q35" s="147">
        <f>SUM(N35:O35)</f>
        <v>0</v>
      </c>
      <c r="R35" s="103"/>
      <c r="S35" s="138">
        <f t="shared" si="2"/>
        <v>0</v>
      </c>
      <c r="T35" s="189" t="e">
        <f t="shared" si="3"/>
        <v>#DIV/0!</v>
      </c>
      <c r="U35" s="106"/>
      <c r="V35" s="165"/>
      <c r="W35" s="165"/>
      <c r="X35" s="165"/>
      <c r="Y35" s="165"/>
      <c r="Z35" s="165"/>
      <c r="AA35" s="165"/>
      <c r="AB35" s="170">
        <f t="shared" si="4"/>
        <v>0</v>
      </c>
      <c r="AC35" s="165"/>
      <c r="AD35" s="170">
        <f t="shared" si="5"/>
        <v>0</v>
      </c>
      <c r="AE35" s="97"/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3.8">
      <c r="B36" s="49">
        <f t="shared" si="6"/>
        <v>37193</v>
      </c>
      <c r="C36" s="50"/>
      <c r="D36" s="50"/>
      <c r="E36" s="51"/>
      <c r="F36" s="133">
        <f t="shared" si="7"/>
        <v>0</v>
      </c>
      <c r="G36" s="61"/>
      <c r="H36" s="129"/>
      <c r="I36" s="129"/>
      <c r="J36" s="187"/>
      <c r="K36" s="138">
        <f t="shared" si="8"/>
        <v>0</v>
      </c>
      <c r="L36" s="177">
        <f t="shared" si="0"/>
        <v>0</v>
      </c>
      <c r="M36" s="103"/>
      <c r="N36" s="129"/>
      <c r="O36" s="129">
        <v>0</v>
      </c>
      <c r="P36" s="182"/>
      <c r="Q36" s="147">
        <f>SUM(N36:O36)</f>
        <v>0</v>
      </c>
      <c r="R36" s="103"/>
      <c r="S36" s="138">
        <f t="shared" si="2"/>
        <v>0</v>
      </c>
      <c r="T36" s="189" t="e">
        <f t="shared" si="3"/>
        <v>#DIV/0!</v>
      </c>
      <c r="U36" s="106"/>
      <c r="V36" s="165"/>
      <c r="W36" s="165"/>
      <c r="X36" s="165"/>
      <c r="Y36" s="165"/>
      <c r="Z36" s="165"/>
      <c r="AA36" s="165"/>
      <c r="AB36" s="170">
        <f t="shared" si="4"/>
        <v>0</v>
      </c>
      <c r="AC36" s="165"/>
      <c r="AD36" s="170">
        <f t="shared" si="5"/>
        <v>0</v>
      </c>
      <c r="AE36" s="97"/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3.8">
      <c r="B37" s="49">
        <f t="shared" si="6"/>
        <v>37194</v>
      </c>
      <c r="C37" s="50"/>
      <c r="D37" s="50"/>
      <c r="E37" s="51"/>
      <c r="F37" s="133">
        <f t="shared" si="7"/>
        <v>0</v>
      </c>
      <c r="G37" s="61"/>
      <c r="H37" s="129"/>
      <c r="I37" s="129"/>
      <c r="J37" s="187"/>
      <c r="K37" s="138">
        <f t="shared" si="8"/>
        <v>0</v>
      </c>
      <c r="L37" s="177">
        <f t="shared" si="0"/>
        <v>0</v>
      </c>
      <c r="M37" s="103"/>
      <c r="N37" s="129"/>
      <c r="O37" s="129">
        <v>0</v>
      </c>
      <c r="P37" s="182"/>
      <c r="Q37" s="147">
        <f>SUM(N37:O37)</f>
        <v>0</v>
      </c>
      <c r="R37" s="103"/>
      <c r="S37" s="138">
        <f t="shared" si="2"/>
        <v>0</v>
      </c>
      <c r="T37" s="189" t="e">
        <f t="shared" si="3"/>
        <v>#DIV/0!</v>
      </c>
      <c r="U37" s="106"/>
      <c r="V37" s="165"/>
      <c r="W37" s="165"/>
      <c r="X37" s="165"/>
      <c r="Y37" s="165"/>
      <c r="Z37" s="165"/>
      <c r="AA37" s="165"/>
      <c r="AB37" s="170">
        <f t="shared" si="4"/>
        <v>0</v>
      </c>
      <c r="AC37" s="165"/>
      <c r="AD37" s="170">
        <f t="shared" si="5"/>
        <v>0</v>
      </c>
      <c r="AE37" s="97"/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3.8">
      <c r="B38" s="49">
        <f t="shared" si="6"/>
        <v>37195</v>
      </c>
      <c r="C38" s="50"/>
      <c r="D38" s="50"/>
      <c r="E38" s="51"/>
      <c r="F38" s="133">
        <f t="shared" si="7"/>
        <v>0</v>
      </c>
      <c r="G38" s="61"/>
      <c r="H38" s="129"/>
      <c r="I38" s="129"/>
      <c r="J38" s="187"/>
      <c r="K38" s="138">
        <f t="shared" si="8"/>
        <v>0</v>
      </c>
      <c r="L38" s="177">
        <f t="shared" si="0"/>
        <v>0</v>
      </c>
      <c r="M38" s="103"/>
      <c r="N38" s="129"/>
      <c r="O38" s="129">
        <v>0</v>
      </c>
      <c r="P38" s="182"/>
      <c r="Q38" s="147">
        <f>SUM(N38:O38)</f>
        <v>0</v>
      </c>
      <c r="R38" s="103"/>
      <c r="S38" s="138">
        <f t="shared" si="2"/>
        <v>0</v>
      </c>
      <c r="T38" s="189" t="e">
        <f t="shared" si="3"/>
        <v>#DIV/0!</v>
      </c>
      <c r="U38" s="106"/>
      <c r="V38" s="165"/>
      <c r="W38" s="165"/>
      <c r="X38" s="165"/>
      <c r="Y38" s="165"/>
      <c r="Z38" s="165"/>
      <c r="AA38" s="165"/>
      <c r="AB38" s="170"/>
      <c r="AC38" s="165"/>
      <c r="AD38" s="170"/>
      <c r="AE38" s="97"/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4.4" thickBot="1">
      <c r="B39" s="49"/>
      <c r="C39" s="50"/>
      <c r="D39" s="50"/>
      <c r="E39" s="51"/>
      <c r="F39" s="191"/>
      <c r="G39" s="61"/>
      <c r="H39" s="129"/>
      <c r="I39" s="129"/>
      <c r="J39" s="187"/>
      <c r="K39" s="139"/>
      <c r="L39" s="178"/>
      <c r="M39" s="103"/>
      <c r="N39" s="129"/>
      <c r="O39" s="129"/>
      <c r="P39" s="182"/>
      <c r="Q39" s="148"/>
      <c r="R39" s="103"/>
      <c r="S39" s="138"/>
      <c r="T39" s="189"/>
      <c r="U39" s="106"/>
      <c r="V39" s="165"/>
      <c r="W39" s="165"/>
      <c r="X39" s="165"/>
      <c r="Y39" s="165"/>
      <c r="Z39" s="165"/>
      <c r="AA39" s="165"/>
      <c r="AB39" s="170">
        <f>SUM(V39:Z39)</f>
        <v>0</v>
      </c>
      <c r="AC39" s="165"/>
      <c r="AD39" s="170">
        <f>+AB39-AC39</f>
        <v>0</v>
      </c>
      <c r="AE39" s="97"/>
      <c r="AG39" s="160"/>
      <c r="AH39" s="4"/>
      <c r="AI39" s="160"/>
      <c r="AJ39" s="4"/>
      <c r="AK39" s="160"/>
      <c r="AL39" s="4"/>
      <c r="AM39" s="168"/>
      <c r="AN39" s="4"/>
      <c r="AO39" s="4"/>
    </row>
    <row r="40" spans="2:41" ht="14.4" thickBot="1">
      <c r="B40" s="62" t="s">
        <v>26</v>
      </c>
      <c r="C40" s="63">
        <f>SUM(C8:C39)</f>
        <v>0</v>
      </c>
      <c r="D40" s="63">
        <f>SUM(D8:D39)</f>
        <v>0</v>
      </c>
      <c r="E40" s="64"/>
      <c r="F40" s="65">
        <f>SUM(F8:F39)</f>
        <v>0</v>
      </c>
      <c r="G40" s="66"/>
      <c r="H40" s="130">
        <f>SUM(H8:H39)</f>
        <v>0</v>
      </c>
      <c r="I40" s="130">
        <f>SUM(I8:I39)</f>
        <v>0</v>
      </c>
      <c r="J40" s="188"/>
      <c r="K40" s="141">
        <f>SUM(K8:K39)</f>
        <v>0</v>
      </c>
      <c r="L40" s="179">
        <f>SUM(L8:L39)</f>
        <v>0</v>
      </c>
      <c r="N40" s="144">
        <f>SUM(N8:N39)</f>
        <v>0</v>
      </c>
      <c r="O40" s="145">
        <f>SUM(O8:O39)</f>
        <v>0</v>
      </c>
      <c r="P40" s="183"/>
      <c r="Q40" s="141">
        <f>SUM(Q8:Q39)</f>
        <v>0</v>
      </c>
      <c r="S40" s="175">
        <f>SUM(S8:S39)</f>
        <v>0</v>
      </c>
      <c r="T40" s="85" t="e">
        <f>+S40/Q40*-1</f>
        <v>#DIV/0!</v>
      </c>
      <c r="U40" s="85"/>
      <c r="V40" s="167"/>
      <c r="W40" s="167"/>
      <c r="X40" s="167"/>
      <c r="Y40" s="167"/>
      <c r="Z40" s="167"/>
      <c r="AA40" s="167"/>
      <c r="AB40" s="167"/>
      <c r="AC40" s="167"/>
      <c r="AD40" s="167"/>
      <c r="AE40" s="96"/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AE41" s="114" t="s">
        <v>27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44</v>
      </c>
      <c r="K42" s="116" t="s">
        <v>36</v>
      </c>
      <c r="L42" s="78" t="s">
        <v>35</v>
      </c>
      <c r="Z42" s="113" t="s">
        <v>28</v>
      </c>
      <c r="AB42" s="78" t="s">
        <v>30</v>
      </c>
      <c r="AE42" s="114" t="s">
        <v>29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t="s">
        <v>43</v>
      </c>
      <c r="K43" s="116" t="s">
        <v>37</v>
      </c>
      <c r="L43" s="2"/>
      <c r="Z43" s="115" t="s">
        <v>31</v>
      </c>
      <c r="AB43" s="78" t="s">
        <v>32</v>
      </c>
      <c r="AE43" s="114" t="s">
        <v>46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B44" s="71" t="str">
        <f ca="1">CELL("filename")</f>
        <v>K:\COMMON\SOUTH CENTRAL\DAILY ONEOK INFO\[BUSHTON2001.XLS]pvrsept_2001</v>
      </c>
      <c r="Z44" s="115" t="s">
        <v>33</v>
      </c>
      <c r="AB44" s="78" t="s">
        <v>38</v>
      </c>
      <c r="AE44" s="114" t="s">
        <v>45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Z45" s="115"/>
      <c r="AB45" s="78" t="s">
        <v>47</v>
      </c>
      <c r="AE45" s="114" t="s">
        <v>48</v>
      </c>
      <c r="AG45" s="168"/>
      <c r="AH45" s="4"/>
      <c r="AI45" s="168"/>
      <c r="AJ45" s="4"/>
      <c r="AK45" s="168"/>
      <c r="AL45" s="4"/>
      <c r="AM45" s="168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  <row r="106" spans="33:41">
      <c r="AG106" s="4"/>
      <c r="AH106" s="4"/>
      <c r="AI106" s="4"/>
      <c r="AJ106" s="4"/>
      <c r="AK106" s="4"/>
      <c r="AL106" s="4"/>
      <c r="AM106" s="4"/>
      <c r="AN106" s="4"/>
      <c r="AO106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6"/>
  <sheetViews>
    <sheetView zoomScale="50" zoomScaleNormal="7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I2" sqref="I2"/>
    </sheetView>
  </sheetViews>
  <sheetFormatPr defaultRowHeight="13.2"/>
  <cols>
    <col min="1" max="1" width="2.44140625" customWidth="1"/>
    <col min="2" max="2" width="11.5546875" customWidth="1"/>
    <col min="3" max="3" width="11.6640625" style="2" customWidth="1"/>
    <col min="4" max="4" width="13.109375" style="2" customWidth="1"/>
    <col min="5" max="5" width="1.6640625" customWidth="1"/>
    <col min="6" max="6" width="11.88671875" customWidth="1"/>
    <col min="7" max="7" width="1.44140625" customWidth="1"/>
    <col min="8" max="8" width="12.6640625" style="2" customWidth="1"/>
    <col min="9" max="9" width="10.6640625" style="2" customWidth="1"/>
    <col min="10" max="10" width="1.6640625" customWidth="1"/>
    <col min="11" max="11" width="13.44140625" customWidth="1"/>
    <col min="12" max="12" width="19.88671875" customWidth="1"/>
    <col min="13" max="13" width="2.109375" customWidth="1"/>
    <col min="14" max="14" width="12.109375" style="2" bestFit="1" customWidth="1"/>
    <col min="15" max="15" width="11.5546875" style="2" customWidth="1"/>
    <col min="16" max="16" width="1.6640625" style="4" customWidth="1"/>
    <col min="17" max="17" width="13.109375" customWidth="1"/>
    <col min="18" max="18" width="2.44140625" customWidth="1"/>
    <col min="19" max="19" width="22.44140625" customWidth="1"/>
    <col min="20" max="20" width="12.44140625" style="78" customWidth="1"/>
    <col min="21" max="21" width="43" style="78" bestFit="1" customWidth="1"/>
    <col min="22" max="22" width="21.44140625" style="78" customWidth="1"/>
    <col min="23" max="23" width="1.6640625" style="78" customWidth="1"/>
    <col min="24" max="24" width="20.109375" style="78" customWidth="1"/>
    <col min="25" max="25" width="2.33203125" style="78" customWidth="1"/>
    <col min="26" max="26" width="16.88671875" style="78" customWidth="1"/>
    <col min="27" max="27" width="1.5546875" style="78" customWidth="1"/>
    <col min="28" max="30" width="16.88671875" style="78" customWidth="1"/>
    <col min="31" max="31" width="42.5546875" style="93" customWidth="1"/>
    <col min="32" max="32" width="2.33203125" customWidth="1"/>
    <col min="33" max="33" width="20.109375" customWidth="1"/>
    <col min="34" max="34" width="1.109375" customWidth="1"/>
    <col min="35" max="35" width="22.5546875" customWidth="1"/>
    <col min="36" max="36" width="2.109375" customWidth="1"/>
    <col min="37" max="37" width="20.109375" customWidth="1"/>
    <col min="38" max="38" width="1.6640625" customWidth="1"/>
    <col min="39" max="39" width="17.44140625" customWidth="1"/>
    <col min="40" max="40" width="2.44140625" customWidth="1"/>
    <col min="41" max="41" width="27.109375" customWidth="1"/>
  </cols>
  <sheetData>
    <row r="1" spans="1:41" ht="17.399999999999999">
      <c r="A1" s="1" t="s">
        <v>34</v>
      </c>
      <c r="I1" s="3" t="s">
        <v>121</v>
      </c>
    </row>
    <row r="2" spans="1:41" ht="13.8" thickBot="1"/>
    <row r="3" spans="1:41" ht="14.4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4.4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4.4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4.4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190">
        <v>965924</v>
      </c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3.8">
      <c r="B8" s="49">
        <v>37196</v>
      </c>
      <c r="C8" s="50"/>
      <c r="D8" s="50"/>
      <c r="E8" s="51"/>
      <c r="F8" s="131">
        <f>SUM(C8:D8)</f>
        <v>0</v>
      </c>
      <c r="G8" s="53"/>
      <c r="H8" s="129"/>
      <c r="I8" s="129"/>
      <c r="J8" s="187"/>
      <c r="K8" s="131">
        <f>SUM(H8:I8)</f>
        <v>0</v>
      </c>
      <c r="L8" s="176">
        <f t="shared" ref="L8:L38" si="0">F8+K8</f>
        <v>0</v>
      </c>
      <c r="N8" s="129"/>
      <c r="O8" s="129">
        <v>0</v>
      </c>
      <c r="P8" s="180"/>
      <c r="Q8" s="181">
        <f t="shared" ref="Q8:Q34" si="1">SUM(N8:P8)</f>
        <v>0</v>
      </c>
      <c r="S8" s="173">
        <f t="shared" ref="S8:S38" si="2">L8-Q8</f>
        <v>0</v>
      </c>
      <c r="T8" s="189" t="e">
        <f t="shared" ref="T8:T38" si="3">+S8/Q8*-1</f>
        <v>#DIV/0!</v>
      </c>
      <c r="U8" s="84"/>
      <c r="V8" s="165"/>
      <c r="W8" s="165"/>
      <c r="X8" s="165"/>
      <c r="Y8" s="165"/>
      <c r="Z8" s="165"/>
      <c r="AA8" s="165"/>
      <c r="AB8" s="170">
        <f t="shared" ref="AB8:AB37" si="4">SUM(V8:Z8)</f>
        <v>0</v>
      </c>
      <c r="AC8" s="165"/>
      <c r="AD8" s="170">
        <f t="shared" ref="AD8:AD37" si="5">+AB8-AC8</f>
        <v>0</v>
      </c>
      <c r="AE8" s="97"/>
      <c r="AG8" s="160"/>
      <c r="AH8" s="4"/>
      <c r="AI8" s="160"/>
      <c r="AJ8" s="4"/>
      <c r="AK8" s="160"/>
      <c r="AL8" s="4"/>
      <c r="AM8" s="168"/>
      <c r="AN8" s="4"/>
      <c r="AO8" s="4"/>
    </row>
    <row r="9" spans="1:41" ht="13.8">
      <c r="B9" s="49">
        <f t="shared" ref="B9:B37" si="6">+B8+1</f>
        <v>37197</v>
      </c>
      <c r="C9" s="50"/>
      <c r="D9" s="50"/>
      <c r="E9" s="51"/>
      <c r="F9" s="132">
        <f t="shared" ref="F9:F38" si="7">SUM(C9:E9)</f>
        <v>0</v>
      </c>
      <c r="G9" s="53"/>
      <c r="H9" s="129"/>
      <c r="I9" s="129"/>
      <c r="J9" s="187"/>
      <c r="K9" s="132">
        <f t="shared" ref="K9:K38" si="8">SUM(H9:J9)</f>
        <v>0</v>
      </c>
      <c r="L9" s="177">
        <f t="shared" si="0"/>
        <v>0</v>
      </c>
      <c r="N9" s="129"/>
      <c r="O9" s="129">
        <v>0</v>
      </c>
      <c r="P9" s="180"/>
      <c r="Q9" s="146">
        <f t="shared" si="1"/>
        <v>0</v>
      </c>
      <c r="S9" s="138">
        <f t="shared" si="2"/>
        <v>0</v>
      </c>
      <c r="T9" s="189" t="e">
        <f t="shared" si="3"/>
        <v>#DIV/0!</v>
      </c>
      <c r="U9" s="84"/>
      <c r="V9" s="165"/>
      <c r="W9" s="165"/>
      <c r="X9" s="165"/>
      <c r="Y9" s="165"/>
      <c r="Z9" s="165"/>
      <c r="AA9" s="165"/>
      <c r="AB9" s="170">
        <f t="shared" si="4"/>
        <v>0</v>
      </c>
      <c r="AC9" s="165"/>
      <c r="AD9" s="170">
        <f t="shared" si="5"/>
        <v>0</v>
      </c>
      <c r="AE9" s="97"/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3.8">
      <c r="B10" s="49">
        <f t="shared" si="6"/>
        <v>37198</v>
      </c>
      <c r="C10" s="50"/>
      <c r="D10" s="50"/>
      <c r="E10" s="51"/>
      <c r="F10" s="132">
        <f t="shared" si="7"/>
        <v>0</v>
      </c>
      <c r="G10" s="53"/>
      <c r="H10" s="129"/>
      <c r="I10" s="129"/>
      <c r="J10" s="187"/>
      <c r="K10" s="132">
        <f t="shared" si="8"/>
        <v>0</v>
      </c>
      <c r="L10" s="177">
        <f t="shared" si="0"/>
        <v>0</v>
      </c>
      <c r="N10" s="129"/>
      <c r="O10" s="129">
        <v>0</v>
      </c>
      <c r="P10" s="180"/>
      <c r="Q10" s="146">
        <f t="shared" si="1"/>
        <v>0</v>
      </c>
      <c r="S10" s="138">
        <f t="shared" si="2"/>
        <v>0</v>
      </c>
      <c r="T10" s="189" t="e">
        <f t="shared" si="3"/>
        <v>#DIV/0!</v>
      </c>
      <c r="U10" s="84"/>
      <c r="V10" s="165"/>
      <c r="W10" s="165"/>
      <c r="X10" s="165"/>
      <c r="Y10" s="165"/>
      <c r="Z10" s="165"/>
      <c r="AA10" s="165"/>
      <c r="AB10" s="170">
        <f t="shared" si="4"/>
        <v>0</v>
      </c>
      <c r="AC10" s="165"/>
      <c r="AD10" s="170">
        <f t="shared" si="5"/>
        <v>0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3.8">
      <c r="B11" s="49">
        <f t="shared" si="6"/>
        <v>37199</v>
      </c>
      <c r="C11" s="50"/>
      <c r="D11" s="50"/>
      <c r="E11" s="51"/>
      <c r="F11" s="132">
        <f t="shared" si="7"/>
        <v>0</v>
      </c>
      <c r="G11" s="53"/>
      <c r="H11" s="129"/>
      <c r="I11" s="129"/>
      <c r="J11" s="187"/>
      <c r="K11" s="132">
        <f t="shared" si="8"/>
        <v>0</v>
      </c>
      <c r="L11" s="177">
        <f t="shared" si="0"/>
        <v>0</v>
      </c>
      <c r="N11" s="129"/>
      <c r="O11" s="129">
        <v>0</v>
      </c>
      <c r="P11" s="180"/>
      <c r="Q11" s="146">
        <f t="shared" si="1"/>
        <v>0</v>
      </c>
      <c r="S11" s="138">
        <f t="shared" si="2"/>
        <v>0</v>
      </c>
      <c r="T11" s="189" t="e">
        <f t="shared" si="3"/>
        <v>#DIV/0!</v>
      </c>
      <c r="V11" s="165"/>
      <c r="W11" s="165"/>
      <c r="X11" s="165"/>
      <c r="Y11" s="165"/>
      <c r="Z11" s="165"/>
      <c r="AA11" s="165"/>
      <c r="AB11" s="170">
        <f t="shared" si="4"/>
        <v>0</v>
      </c>
      <c r="AC11" s="165"/>
      <c r="AD11" s="170">
        <f t="shared" si="5"/>
        <v>0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3.8">
      <c r="B12" s="49">
        <f t="shared" si="6"/>
        <v>37200</v>
      </c>
      <c r="C12" s="50"/>
      <c r="D12" s="50"/>
      <c r="E12" s="51"/>
      <c r="F12" s="132">
        <f t="shared" si="7"/>
        <v>0</v>
      </c>
      <c r="G12" s="53"/>
      <c r="H12" s="129"/>
      <c r="I12" s="129"/>
      <c r="J12" s="187"/>
      <c r="K12" s="132">
        <f t="shared" si="8"/>
        <v>0</v>
      </c>
      <c r="L12" s="177">
        <f t="shared" si="0"/>
        <v>0</v>
      </c>
      <c r="N12" s="129"/>
      <c r="O12" s="129">
        <v>0</v>
      </c>
      <c r="P12" s="180"/>
      <c r="Q12" s="146">
        <f t="shared" si="1"/>
        <v>0</v>
      </c>
      <c r="S12" s="138">
        <f t="shared" si="2"/>
        <v>0</v>
      </c>
      <c r="T12" s="189" t="e">
        <f t="shared" si="3"/>
        <v>#DIV/0!</v>
      </c>
      <c r="U12" s="84"/>
      <c r="V12" s="165"/>
      <c r="W12" s="165"/>
      <c r="X12" s="165"/>
      <c r="Y12" s="165"/>
      <c r="Z12" s="165"/>
      <c r="AA12" s="165"/>
      <c r="AB12" s="170">
        <f t="shared" si="4"/>
        <v>0</v>
      </c>
      <c r="AC12" s="165"/>
      <c r="AD12" s="170">
        <f t="shared" si="5"/>
        <v>0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3.8">
      <c r="B13" s="49">
        <f t="shared" si="6"/>
        <v>37201</v>
      </c>
      <c r="C13" s="50"/>
      <c r="D13" s="50"/>
      <c r="E13" s="51"/>
      <c r="F13" s="132">
        <f t="shared" si="7"/>
        <v>0</v>
      </c>
      <c r="G13" s="53"/>
      <c r="H13" s="129"/>
      <c r="I13" s="129"/>
      <c r="J13" s="187"/>
      <c r="K13" s="132">
        <f t="shared" si="8"/>
        <v>0</v>
      </c>
      <c r="L13" s="177">
        <f t="shared" si="0"/>
        <v>0</v>
      </c>
      <c r="N13" s="129"/>
      <c r="O13" s="129">
        <v>0</v>
      </c>
      <c r="P13" s="180"/>
      <c r="Q13" s="146">
        <f t="shared" si="1"/>
        <v>0</v>
      </c>
      <c r="S13" s="138">
        <f t="shared" si="2"/>
        <v>0</v>
      </c>
      <c r="T13" s="189" t="e">
        <f t="shared" si="3"/>
        <v>#DIV/0!</v>
      </c>
      <c r="U13" s="84"/>
      <c r="V13" s="165"/>
      <c r="W13" s="165"/>
      <c r="X13" s="165"/>
      <c r="Y13" s="165"/>
      <c r="Z13" s="165"/>
      <c r="AA13" s="165"/>
      <c r="AB13" s="170">
        <f t="shared" si="4"/>
        <v>0</v>
      </c>
      <c r="AC13" s="165"/>
      <c r="AD13" s="170">
        <f t="shared" si="5"/>
        <v>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3.8">
      <c r="B14" s="49">
        <f t="shared" si="6"/>
        <v>37202</v>
      </c>
      <c r="C14" s="50"/>
      <c r="D14" s="50"/>
      <c r="E14" s="51"/>
      <c r="F14" s="132">
        <f t="shared" si="7"/>
        <v>0</v>
      </c>
      <c r="G14" s="53"/>
      <c r="H14" s="129"/>
      <c r="I14" s="129"/>
      <c r="J14" s="187"/>
      <c r="K14" s="132">
        <f t="shared" si="8"/>
        <v>0</v>
      </c>
      <c r="L14" s="177">
        <f t="shared" si="0"/>
        <v>0</v>
      </c>
      <c r="N14" s="129"/>
      <c r="O14" s="129">
        <v>0</v>
      </c>
      <c r="P14" s="180"/>
      <c r="Q14" s="146">
        <f t="shared" si="1"/>
        <v>0</v>
      </c>
      <c r="S14" s="138">
        <f t="shared" si="2"/>
        <v>0</v>
      </c>
      <c r="T14" s="189" t="e">
        <f t="shared" si="3"/>
        <v>#DIV/0!</v>
      </c>
      <c r="U14" s="84"/>
      <c r="V14" s="165"/>
      <c r="W14" s="165"/>
      <c r="X14" s="165"/>
      <c r="Y14" s="165"/>
      <c r="Z14" s="165"/>
      <c r="AA14" s="165"/>
      <c r="AB14" s="170">
        <f t="shared" si="4"/>
        <v>0</v>
      </c>
      <c r="AC14" s="165"/>
      <c r="AD14" s="170">
        <f t="shared" si="5"/>
        <v>0</v>
      </c>
      <c r="AE14" s="97"/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3.8">
      <c r="B15" s="49">
        <f t="shared" si="6"/>
        <v>37203</v>
      </c>
      <c r="C15" s="50"/>
      <c r="D15" s="50"/>
      <c r="E15" s="51"/>
      <c r="F15" s="132">
        <f t="shared" si="7"/>
        <v>0</v>
      </c>
      <c r="G15" s="53"/>
      <c r="H15" s="129"/>
      <c r="I15" s="129"/>
      <c r="J15" s="187"/>
      <c r="K15" s="132">
        <f t="shared" si="8"/>
        <v>0</v>
      </c>
      <c r="L15" s="177">
        <f t="shared" si="0"/>
        <v>0</v>
      </c>
      <c r="N15" s="129"/>
      <c r="O15" s="129">
        <v>0</v>
      </c>
      <c r="P15" s="180"/>
      <c r="Q15" s="146">
        <f t="shared" si="1"/>
        <v>0</v>
      </c>
      <c r="S15" s="138">
        <f t="shared" si="2"/>
        <v>0</v>
      </c>
      <c r="T15" s="189" t="e">
        <f t="shared" si="3"/>
        <v>#DIV/0!</v>
      </c>
      <c r="U15" s="84"/>
      <c r="V15" s="165"/>
      <c r="W15" s="165"/>
      <c r="X15" s="165"/>
      <c r="Y15" s="165"/>
      <c r="Z15" s="165"/>
      <c r="AA15" s="165"/>
      <c r="AB15" s="170">
        <f t="shared" si="4"/>
        <v>0</v>
      </c>
      <c r="AC15" s="165"/>
      <c r="AD15" s="170">
        <f t="shared" si="5"/>
        <v>0</v>
      </c>
      <c r="AE15" s="97"/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3.8">
      <c r="B16" s="49">
        <f t="shared" si="6"/>
        <v>37204</v>
      </c>
      <c r="C16" s="50"/>
      <c r="D16" s="50"/>
      <c r="E16" s="51"/>
      <c r="F16" s="132">
        <f t="shared" si="7"/>
        <v>0</v>
      </c>
      <c r="G16" s="53"/>
      <c r="H16" s="129"/>
      <c r="I16" s="129"/>
      <c r="J16" s="187"/>
      <c r="K16" s="132">
        <f t="shared" si="8"/>
        <v>0</v>
      </c>
      <c r="L16" s="177">
        <f t="shared" si="0"/>
        <v>0</v>
      </c>
      <c r="N16" s="129"/>
      <c r="O16" s="129">
        <v>0</v>
      </c>
      <c r="P16" s="180"/>
      <c r="Q16" s="146">
        <f t="shared" si="1"/>
        <v>0</v>
      </c>
      <c r="S16" s="138">
        <f t="shared" si="2"/>
        <v>0</v>
      </c>
      <c r="T16" s="189" t="e">
        <f t="shared" si="3"/>
        <v>#DIV/0!</v>
      </c>
      <c r="U16" s="84"/>
      <c r="V16" s="165"/>
      <c r="W16" s="165"/>
      <c r="X16" s="165"/>
      <c r="Y16" s="165"/>
      <c r="Z16" s="165"/>
      <c r="AA16" s="165"/>
      <c r="AB16" s="170">
        <f t="shared" si="4"/>
        <v>0</v>
      </c>
      <c r="AC16" s="165"/>
      <c r="AD16" s="170">
        <f t="shared" si="5"/>
        <v>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3.8">
      <c r="B17" s="49">
        <f t="shared" si="6"/>
        <v>37205</v>
      </c>
      <c r="C17" s="50"/>
      <c r="D17" s="50"/>
      <c r="E17" s="51"/>
      <c r="F17" s="132">
        <f t="shared" si="7"/>
        <v>0</v>
      </c>
      <c r="G17" s="53"/>
      <c r="H17" s="129"/>
      <c r="I17" s="129"/>
      <c r="J17" s="187"/>
      <c r="K17" s="132">
        <f t="shared" si="8"/>
        <v>0</v>
      </c>
      <c r="L17" s="177">
        <f t="shared" si="0"/>
        <v>0</v>
      </c>
      <c r="N17" s="129"/>
      <c r="O17" s="129">
        <v>0</v>
      </c>
      <c r="P17" s="180"/>
      <c r="Q17" s="146">
        <f t="shared" si="1"/>
        <v>0</v>
      </c>
      <c r="S17" s="138">
        <f t="shared" si="2"/>
        <v>0</v>
      </c>
      <c r="T17" s="189" t="e">
        <f t="shared" si="3"/>
        <v>#DIV/0!</v>
      </c>
      <c r="U17" s="84"/>
      <c r="V17" s="165"/>
      <c r="W17" s="165"/>
      <c r="X17" s="165"/>
      <c r="Y17" s="165"/>
      <c r="Z17" s="165"/>
      <c r="AA17" s="165"/>
      <c r="AB17" s="170">
        <f t="shared" si="4"/>
        <v>0</v>
      </c>
      <c r="AC17" s="165"/>
      <c r="AD17" s="170">
        <f t="shared" si="5"/>
        <v>0</v>
      </c>
      <c r="AE17" s="97"/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3.8">
      <c r="B18" s="49">
        <f t="shared" si="6"/>
        <v>37206</v>
      </c>
      <c r="C18" s="50"/>
      <c r="D18" s="50"/>
      <c r="E18" s="51"/>
      <c r="F18" s="132">
        <f t="shared" si="7"/>
        <v>0</v>
      </c>
      <c r="G18" s="53"/>
      <c r="H18" s="129"/>
      <c r="I18" s="129"/>
      <c r="J18" s="187"/>
      <c r="K18" s="132">
        <f t="shared" si="8"/>
        <v>0</v>
      </c>
      <c r="L18" s="177">
        <f t="shared" si="0"/>
        <v>0</v>
      </c>
      <c r="N18" s="129"/>
      <c r="O18" s="129">
        <v>0</v>
      </c>
      <c r="P18" s="180"/>
      <c r="Q18" s="146">
        <f t="shared" si="1"/>
        <v>0</v>
      </c>
      <c r="S18" s="138">
        <f t="shared" si="2"/>
        <v>0</v>
      </c>
      <c r="T18" s="189" t="e">
        <f t="shared" si="3"/>
        <v>#DIV/0!</v>
      </c>
      <c r="U18" s="84"/>
      <c r="V18" s="165"/>
      <c r="W18" s="165"/>
      <c r="X18" s="165"/>
      <c r="Y18" s="165"/>
      <c r="Z18" s="165"/>
      <c r="AA18" s="165"/>
      <c r="AB18" s="170">
        <f t="shared" si="4"/>
        <v>0</v>
      </c>
      <c r="AC18" s="165"/>
      <c r="AD18" s="170">
        <f t="shared" si="5"/>
        <v>0</v>
      </c>
      <c r="AE18" s="97"/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3.8">
      <c r="B19" s="49">
        <f t="shared" si="6"/>
        <v>37207</v>
      </c>
      <c r="C19" s="171"/>
      <c r="D19" s="50"/>
      <c r="E19" s="51"/>
      <c r="F19" s="132">
        <f t="shared" si="7"/>
        <v>0</v>
      </c>
      <c r="G19" s="53"/>
      <c r="H19" s="129"/>
      <c r="I19" s="129"/>
      <c r="J19" s="187"/>
      <c r="K19" s="132">
        <f t="shared" si="8"/>
        <v>0</v>
      </c>
      <c r="L19" s="177">
        <f t="shared" si="0"/>
        <v>0</v>
      </c>
      <c r="N19" s="129"/>
      <c r="O19" s="129">
        <v>0</v>
      </c>
      <c r="P19" s="180"/>
      <c r="Q19" s="146">
        <f t="shared" si="1"/>
        <v>0</v>
      </c>
      <c r="S19" s="138">
        <f t="shared" si="2"/>
        <v>0</v>
      </c>
      <c r="T19" s="189" t="e">
        <f t="shared" si="3"/>
        <v>#DIV/0!</v>
      </c>
      <c r="U19" s="84"/>
      <c r="V19" s="165"/>
      <c r="W19" s="165"/>
      <c r="X19" s="165"/>
      <c r="Y19" s="165"/>
      <c r="Z19" s="165"/>
      <c r="AA19" s="165"/>
      <c r="AB19" s="170">
        <f t="shared" si="4"/>
        <v>0</v>
      </c>
      <c r="AC19" s="165"/>
      <c r="AD19" s="170">
        <f t="shared" si="5"/>
        <v>0</v>
      </c>
      <c r="AE19" s="97"/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3.8">
      <c r="B20" s="49">
        <f t="shared" si="6"/>
        <v>37208</v>
      </c>
      <c r="C20" s="50"/>
      <c r="D20" s="50"/>
      <c r="E20" s="51"/>
      <c r="F20" s="132">
        <f t="shared" si="7"/>
        <v>0</v>
      </c>
      <c r="G20" s="53"/>
      <c r="H20" s="129"/>
      <c r="I20" s="129"/>
      <c r="J20" s="187"/>
      <c r="K20" s="132">
        <f t="shared" si="8"/>
        <v>0</v>
      </c>
      <c r="L20" s="177">
        <f t="shared" si="0"/>
        <v>0</v>
      </c>
      <c r="N20" s="129"/>
      <c r="O20" s="129">
        <v>0</v>
      </c>
      <c r="P20" s="180"/>
      <c r="Q20" s="146">
        <f t="shared" si="1"/>
        <v>0</v>
      </c>
      <c r="S20" s="138">
        <f t="shared" si="2"/>
        <v>0</v>
      </c>
      <c r="T20" s="189" t="e">
        <f t="shared" si="3"/>
        <v>#DIV/0!</v>
      </c>
      <c r="U20" s="84"/>
      <c r="V20" s="165"/>
      <c r="W20" s="165"/>
      <c r="X20" s="165"/>
      <c r="Y20" s="165"/>
      <c r="Z20" s="165"/>
      <c r="AA20" s="165"/>
      <c r="AB20" s="170">
        <f t="shared" si="4"/>
        <v>0</v>
      </c>
      <c r="AC20" s="165"/>
      <c r="AD20" s="170">
        <f t="shared" si="5"/>
        <v>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3.8">
      <c r="B21" s="49">
        <f t="shared" si="6"/>
        <v>37209</v>
      </c>
      <c r="C21" s="50"/>
      <c r="D21" s="50"/>
      <c r="E21" s="51"/>
      <c r="F21" s="132">
        <f t="shared" si="7"/>
        <v>0</v>
      </c>
      <c r="G21" s="53"/>
      <c r="H21" s="129"/>
      <c r="I21" s="129"/>
      <c r="J21" s="187"/>
      <c r="K21" s="132">
        <f t="shared" si="8"/>
        <v>0</v>
      </c>
      <c r="L21" s="177">
        <f t="shared" si="0"/>
        <v>0</v>
      </c>
      <c r="N21" s="129"/>
      <c r="O21" s="129">
        <v>0</v>
      </c>
      <c r="P21" s="180"/>
      <c r="Q21" s="146">
        <f t="shared" si="1"/>
        <v>0</v>
      </c>
      <c r="S21" s="138">
        <f t="shared" si="2"/>
        <v>0</v>
      </c>
      <c r="T21" s="189" t="e">
        <f t="shared" si="3"/>
        <v>#DIV/0!</v>
      </c>
      <c r="U21" s="84"/>
      <c r="V21" s="165"/>
      <c r="W21" s="165"/>
      <c r="X21" s="165"/>
      <c r="Y21" s="165"/>
      <c r="Z21" s="165"/>
      <c r="AA21" s="165"/>
      <c r="AB21" s="170">
        <f t="shared" si="4"/>
        <v>0</v>
      </c>
      <c r="AC21" s="165"/>
      <c r="AD21" s="170">
        <f t="shared" si="5"/>
        <v>0</v>
      </c>
      <c r="AE21" s="97"/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3.8">
      <c r="B22" s="49">
        <f t="shared" si="6"/>
        <v>37210</v>
      </c>
      <c r="C22" s="50"/>
      <c r="D22" s="50"/>
      <c r="E22" s="51"/>
      <c r="F22" s="132">
        <f t="shared" si="7"/>
        <v>0</v>
      </c>
      <c r="G22" s="53"/>
      <c r="H22" s="129"/>
      <c r="I22" s="129"/>
      <c r="J22" s="187"/>
      <c r="K22" s="132">
        <f t="shared" si="8"/>
        <v>0</v>
      </c>
      <c r="L22" s="177">
        <f t="shared" si="0"/>
        <v>0</v>
      </c>
      <c r="N22" s="129"/>
      <c r="O22" s="129">
        <v>0</v>
      </c>
      <c r="P22" s="180"/>
      <c r="Q22" s="146">
        <f t="shared" si="1"/>
        <v>0</v>
      </c>
      <c r="S22" s="138">
        <f t="shared" si="2"/>
        <v>0</v>
      </c>
      <c r="T22" s="189" t="e">
        <f t="shared" si="3"/>
        <v>#DIV/0!</v>
      </c>
      <c r="U22" s="84"/>
      <c r="V22" s="165"/>
      <c r="W22" s="165"/>
      <c r="X22" s="165"/>
      <c r="Y22" s="165"/>
      <c r="Z22" s="165"/>
      <c r="AA22" s="165"/>
      <c r="AB22" s="170">
        <f t="shared" si="4"/>
        <v>0</v>
      </c>
      <c r="AC22" s="165"/>
      <c r="AD22" s="170">
        <f t="shared" si="5"/>
        <v>0</v>
      </c>
      <c r="AE22" s="97"/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3.8">
      <c r="B23" s="49">
        <f t="shared" si="6"/>
        <v>37211</v>
      </c>
      <c r="C23" s="50"/>
      <c r="D23" s="50"/>
      <c r="E23" s="51"/>
      <c r="F23" s="132">
        <f t="shared" si="7"/>
        <v>0</v>
      </c>
      <c r="G23" s="53"/>
      <c r="H23" s="129"/>
      <c r="I23" s="129"/>
      <c r="J23" s="187"/>
      <c r="K23" s="132">
        <f t="shared" si="8"/>
        <v>0</v>
      </c>
      <c r="L23" s="177">
        <f t="shared" si="0"/>
        <v>0</v>
      </c>
      <c r="N23" s="129"/>
      <c r="O23" s="129">
        <v>0</v>
      </c>
      <c r="P23" s="180"/>
      <c r="Q23" s="146">
        <f t="shared" si="1"/>
        <v>0</v>
      </c>
      <c r="S23" s="138">
        <f t="shared" si="2"/>
        <v>0</v>
      </c>
      <c r="T23" s="189" t="e">
        <f t="shared" si="3"/>
        <v>#DIV/0!</v>
      </c>
      <c r="U23" s="84"/>
      <c r="V23" s="165"/>
      <c r="W23" s="165"/>
      <c r="X23" s="165"/>
      <c r="Y23" s="165"/>
      <c r="Z23" s="165"/>
      <c r="AA23" s="165"/>
      <c r="AB23" s="170">
        <f t="shared" si="4"/>
        <v>0</v>
      </c>
      <c r="AC23" s="165"/>
      <c r="AD23" s="170">
        <f t="shared" si="5"/>
        <v>0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3.8">
      <c r="B24" s="49">
        <f t="shared" si="6"/>
        <v>37212</v>
      </c>
      <c r="C24" s="50"/>
      <c r="D24" s="50"/>
      <c r="E24" s="51"/>
      <c r="F24" s="132">
        <f t="shared" si="7"/>
        <v>0</v>
      </c>
      <c r="G24" s="53"/>
      <c r="H24" s="129"/>
      <c r="I24" s="129"/>
      <c r="J24" s="187"/>
      <c r="K24" s="132">
        <f t="shared" si="8"/>
        <v>0</v>
      </c>
      <c r="L24" s="177">
        <f t="shared" si="0"/>
        <v>0</v>
      </c>
      <c r="N24" s="129"/>
      <c r="O24" s="129">
        <v>0</v>
      </c>
      <c r="P24" s="180"/>
      <c r="Q24" s="146">
        <f t="shared" si="1"/>
        <v>0</v>
      </c>
      <c r="S24" s="138">
        <f t="shared" si="2"/>
        <v>0</v>
      </c>
      <c r="T24" s="189" t="e">
        <f t="shared" si="3"/>
        <v>#DIV/0!</v>
      </c>
      <c r="U24" s="84"/>
      <c r="V24" s="165"/>
      <c r="W24" s="165"/>
      <c r="X24" s="165"/>
      <c r="Y24" s="165"/>
      <c r="Z24" s="165"/>
      <c r="AA24" s="165"/>
      <c r="AB24" s="170">
        <f t="shared" si="4"/>
        <v>0</v>
      </c>
      <c r="AC24" s="165"/>
      <c r="AD24" s="170">
        <f t="shared" si="5"/>
        <v>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3.8">
      <c r="B25" s="49">
        <f t="shared" si="6"/>
        <v>37213</v>
      </c>
      <c r="C25" s="50"/>
      <c r="D25" s="50"/>
      <c r="E25" s="51"/>
      <c r="F25" s="132">
        <f t="shared" si="7"/>
        <v>0</v>
      </c>
      <c r="G25" s="53"/>
      <c r="H25" s="129"/>
      <c r="I25" s="129"/>
      <c r="J25" s="187"/>
      <c r="K25" s="132">
        <f t="shared" si="8"/>
        <v>0</v>
      </c>
      <c r="L25" s="177">
        <f t="shared" si="0"/>
        <v>0</v>
      </c>
      <c r="N25" s="129"/>
      <c r="O25" s="129">
        <v>0</v>
      </c>
      <c r="P25" s="180"/>
      <c r="Q25" s="146">
        <f t="shared" si="1"/>
        <v>0</v>
      </c>
      <c r="S25" s="138">
        <f t="shared" si="2"/>
        <v>0</v>
      </c>
      <c r="T25" s="189" t="e">
        <f t="shared" si="3"/>
        <v>#DIV/0!</v>
      </c>
      <c r="U25" s="84"/>
      <c r="V25" s="165"/>
      <c r="W25" s="165"/>
      <c r="X25" s="165"/>
      <c r="Y25" s="165"/>
      <c r="Z25" s="165"/>
      <c r="AA25" s="165"/>
      <c r="AB25" s="170">
        <f t="shared" si="4"/>
        <v>0</v>
      </c>
      <c r="AC25" s="165"/>
      <c r="AD25" s="170">
        <f t="shared" si="5"/>
        <v>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3.8">
      <c r="B26" s="49">
        <f t="shared" si="6"/>
        <v>37214</v>
      </c>
      <c r="C26" s="50"/>
      <c r="D26" s="50"/>
      <c r="E26" s="51"/>
      <c r="F26" s="132">
        <f t="shared" si="7"/>
        <v>0</v>
      </c>
      <c r="G26" s="53"/>
      <c r="H26" s="129"/>
      <c r="I26" s="129"/>
      <c r="J26" s="187"/>
      <c r="K26" s="132">
        <f t="shared" si="8"/>
        <v>0</v>
      </c>
      <c r="L26" s="177">
        <f t="shared" si="0"/>
        <v>0</v>
      </c>
      <c r="N26" s="129"/>
      <c r="O26" s="129">
        <v>0</v>
      </c>
      <c r="P26" s="180"/>
      <c r="Q26" s="146">
        <f t="shared" si="1"/>
        <v>0</v>
      </c>
      <c r="S26" s="138">
        <f t="shared" si="2"/>
        <v>0</v>
      </c>
      <c r="T26" s="189" t="e">
        <f t="shared" si="3"/>
        <v>#DIV/0!</v>
      </c>
      <c r="U26" s="84"/>
      <c r="V26" s="165"/>
      <c r="W26" s="165"/>
      <c r="X26" s="165"/>
      <c r="Y26" s="165"/>
      <c r="Z26" s="165"/>
      <c r="AA26" s="165"/>
      <c r="AB26" s="170">
        <f t="shared" si="4"/>
        <v>0</v>
      </c>
      <c r="AC26" s="165"/>
      <c r="AD26" s="170">
        <f t="shared" si="5"/>
        <v>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3.8">
      <c r="B27" s="49">
        <f t="shared" si="6"/>
        <v>37215</v>
      </c>
      <c r="C27" s="50"/>
      <c r="D27" s="50"/>
      <c r="E27" s="51"/>
      <c r="F27" s="133">
        <f t="shared" si="7"/>
        <v>0</v>
      </c>
      <c r="G27" s="53"/>
      <c r="H27" s="129"/>
      <c r="I27" s="129"/>
      <c r="J27" s="187"/>
      <c r="K27" s="132">
        <f t="shared" si="8"/>
        <v>0</v>
      </c>
      <c r="L27" s="177">
        <f t="shared" si="0"/>
        <v>0</v>
      </c>
      <c r="N27" s="129"/>
      <c r="O27" s="129">
        <v>0</v>
      </c>
      <c r="P27" s="180"/>
      <c r="Q27" s="146">
        <f t="shared" si="1"/>
        <v>0</v>
      </c>
      <c r="S27" s="138">
        <f t="shared" si="2"/>
        <v>0</v>
      </c>
      <c r="T27" s="189" t="e">
        <f t="shared" si="3"/>
        <v>#DIV/0!</v>
      </c>
      <c r="U27" s="84"/>
      <c r="V27" s="165"/>
      <c r="W27" s="165"/>
      <c r="X27" s="165"/>
      <c r="Y27" s="165"/>
      <c r="Z27" s="165"/>
      <c r="AA27" s="165"/>
      <c r="AB27" s="170">
        <f t="shared" si="4"/>
        <v>0</v>
      </c>
      <c r="AC27" s="165"/>
      <c r="AD27" s="170">
        <f t="shared" si="5"/>
        <v>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3.8">
      <c r="B28" s="49">
        <f t="shared" si="6"/>
        <v>37216</v>
      </c>
      <c r="C28" s="50"/>
      <c r="D28" s="50"/>
      <c r="E28" s="51"/>
      <c r="F28" s="133">
        <f t="shared" si="7"/>
        <v>0</v>
      </c>
      <c r="G28" s="53"/>
      <c r="H28" s="192"/>
      <c r="I28" s="129"/>
      <c r="J28" s="187"/>
      <c r="K28" s="132">
        <f t="shared" si="8"/>
        <v>0</v>
      </c>
      <c r="L28" s="177">
        <f t="shared" si="0"/>
        <v>0</v>
      </c>
      <c r="N28" s="129"/>
      <c r="O28" s="129">
        <v>0</v>
      </c>
      <c r="P28" s="180"/>
      <c r="Q28" s="146">
        <f t="shared" si="1"/>
        <v>0</v>
      </c>
      <c r="S28" s="138">
        <f t="shared" si="2"/>
        <v>0</v>
      </c>
      <c r="T28" s="189" t="e">
        <f t="shared" si="3"/>
        <v>#DIV/0!</v>
      </c>
      <c r="U28" s="84"/>
      <c r="V28" s="165"/>
      <c r="W28" s="165"/>
      <c r="X28" s="165"/>
      <c r="Y28" s="165"/>
      <c r="Z28" s="165"/>
      <c r="AA28" s="165"/>
      <c r="AB28" s="170">
        <f t="shared" si="4"/>
        <v>0</v>
      </c>
      <c r="AC28" s="165"/>
      <c r="AD28" s="170">
        <f t="shared" si="5"/>
        <v>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3.8">
      <c r="B29" s="49">
        <f t="shared" si="6"/>
        <v>37217</v>
      </c>
      <c r="C29" s="50"/>
      <c r="D29" s="50"/>
      <c r="E29" s="51"/>
      <c r="F29" s="133">
        <f t="shared" si="7"/>
        <v>0</v>
      </c>
      <c r="G29" s="53"/>
      <c r="H29" s="129"/>
      <c r="I29" s="129"/>
      <c r="J29" s="187"/>
      <c r="K29" s="132">
        <f t="shared" si="8"/>
        <v>0</v>
      </c>
      <c r="L29" s="177">
        <f t="shared" si="0"/>
        <v>0</v>
      </c>
      <c r="N29" s="129"/>
      <c r="O29" s="129">
        <v>0</v>
      </c>
      <c r="P29" s="180"/>
      <c r="Q29" s="146">
        <f t="shared" si="1"/>
        <v>0</v>
      </c>
      <c r="S29" s="138">
        <f t="shared" si="2"/>
        <v>0</v>
      </c>
      <c r="T29" s="189" t="e">
        <f t="shared" si="3"/>
        <v>#DIV/0!</v>
      </c>
      <c r="U29" s="84"/>
      <c r="V29" s="165"/>
      <c r="W29" s="165"/>
      <c r="X29" s="165"/>
      <c r="Y29" s="165"/>
      <c r="Z29" s="165"/>
      <c r="AA29" s="165"/>
      <c r="AB29" s="170">
        <f t="shared" si="4"/>
        <v>0</v>
      </c>
      <c r="AC29" s="165"/>
      <c r="AD29" s="170">
        <f t="shared" si="5"/>
        <v>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3.8">
      <c r="B30" s="49">
        <f t="shared" si="6"/>
        <v>37218</v>
      </c>
      <c r="C30" s="50"/>
      <c r="D30" s="50"/>
      <c r="E30" s="51"/>
      <c r="F30" s="133">
        <f t="shared" si="7"/>
        <v>0</v>
      </c>
      <c r="G30" s="53"/>
      <c r="H30" s="129"/>
      <c r="I30" s="129"/>
      <c r="J30" s="187"/>
      <c r="K30" s="132">
        <f t="shared" si="8"/>
        <v>0</v>
      </c>
      <c r="L30" s="177">
        <f t="shared" si="0"/>
        <v>0</v>
      </c>
      <c r="N30" s="129"/>
      <c r="O30" s="129">
        <v>0</v>
      </c>
      <c r="P30" s="180"/>
      <c r="Q30" s="146">
        <f t="shared" si="1"/>
        <v>0</v>
      </c>
      <c r="S30" s="138">
        <f t="shared" si="2"/>
        <v>0</v>
      </c>
      <c r="T30" s="189" t="e">
        <f t="shared" si="3"/>
        <v>#DIV/0!</v>
      </c>
      <c r="U30" s="84"/>
      <c r="V30" s="165"/>
      <c r="W30" s="165"/>
      <c r="X30" s="165"/>
      <c r="Y30" s="165"/>
      <c r="Z30" s="165"/>
      <c r="AA30" s="165"/>
      <c r="AB30" s="170">
        <f t="shared" si="4"/>
        <v>0</v>
      </c>
      <c r="AC30" s="165"/>
      <c r="AD30" s="170">
        <f t="shared" si="5"/>
        <v>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3.8">
      <c r="B31" s="49">
        <f t="shared" si="6"/>
        <v>37219</v>
      </c>
      <c r="C31" s="50"/>
      <c r="D31" s="50"/>
      <c r="E31" s="51"/>
      <c r="F31" s="133">
        <f t="shared" si="7"/>
        <v>0</v>
      </c>
      <c r="G31" s="53"/>
      <c r="H31" s="129"/>
      <c r="I31" s="129"/>
      <c r="J31" s="187"/>
      <c r="K31" s="132">
        <f t="shared" si="8"/>
        <v>0</v>
      </c>
      <c r="L31" s="177">
        <f t="shared" si="0"/>
        <v>0</v>
      </c>
      <c r="N31" s="129"/>
      <c r="O31" s="129">
        <v>0</v>
      </c>
      <c r="P31" s="180"/>
      <c r="Q31" s="146">
        <f t="shared" si="1"/>
        <v>0</v>
      </c>
      <c r="S31" s="138">
        <f t="shared" si="2"/>
        <v>0</v>
      </c>
      <c r="T31" s="189" t="e">
        <f t="shared" si="3"/>
        <v>#DIV/0!</v>
      </c>
      <c r="U31" s="84"/>
      <c r="V31" s="165"/>
      <c r="W31" s="165"/>
      <c r="X31" s="165"/>
      <c r="Y31" s="165"/>
      <c r="Z31" s="165"/>
      <c r="AA31" s="165"/>
      <c r="AB31" s="170">
        <f t="shared" si="4"/>
        <v>0</v>
      </c>
      <c r="AC31" s="165"/>
      <c r="AD31" s="170">
        <f t="shared" si="5"/>
        <v>0</v>
      </c>
      <c r="AE31" s="97"/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3.8">
      <c r="B32" s="49">
        <f t="shared" si="6"/>
        <v>37220</v>
      </c>
      <c r="C32" s="50"/>
      <c r="D32" s="50"/>
      <c r="E32" s="51"/>
      <c r="F32" s="133">
        <f t="shared" si="7"/>
        <v>0</v>
      </c>
      <c r="G32" s="61"/>
      <c r="H32" s="129"/>
      <c r="I32" s="129"/>
      <c r="J32" s="187"/>
      <c r="K32" s="132">
        <f t="shared" si="8"/>
        <v>0</v>
      </c>
      <c r="L32" s="177">
        <f t="shared" si="0"/>
        <v>0</v>
      </c>
      <c r="N32" s="129"/>
      <c r="O32" s="129">
        <v>0</v>
      </c>
      <c r="P32" s="180"/>
      <c r="Q32" s="146">
        <f t="shared" si="1"/>
        <v>0</v>
      </c>
      <c r="S32" s="138">
        <f t="shared" si="2"/>
        <v>0</v>
      </c>
      <c r="T32" s="189" t="e">
        <f t="shared" si="3"/>
        <v>#DIV/0!</v>
      </c>
      <c r="U32" s="84"/>
      <c r="V32" s="165"/>
      <c r="W32" s="165"/>
      <c r="X32" s="165"/>
      <c r="Y32" s="165"/>
      <c r="Z32" s="165"/>
      <c r="AA32" s="165"/>
      <c r="AB32" s="170">
        <f t="shared" si="4"/>
        <v>0</v>
      </c>
      <c r="AC32" s="165"/>
      <c r="AD32" s="170">
        <f t="shared" si="5"/>
        <v>0</v>
      </c>
      <c r="AE32" s="97"/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3.8">
      <c r="B33" s="49">
        <f t="shared" si="6"/>
        <v>37221</v>
      </c>
      <c r="C33" s="50"/>
      <c r="D33" s="50"/>
      <c r="E33" s="51"/>
      <c r="F33" s="133">
        <f t="shared" si="7"/>
        <v>0</v>
      </c>
      <c r="G33" s="61"/>
      <c r="H33" s="129"/>
      <c r="I33" s="129"/>
      <c r="J33" s="187"/>
      <c r="K33" s="138">
        <f t="shared" si="8"/>
        <v>0</v>
      </c>
      <c r="L33" s="177">
        <f t="shared" si="0"/>
        <v>0</v>
      </c>
      <c r="M33" s="103"/>
      <c r="N33" s="129"/>
      <c r="O33" s="129">
        <v>0</v>
      </c>
      <c r="P33" s="182"/>
      <c r="Q33" s="147">
        <f t="shared" si="1"/>
        <v>0</v>
      </c>
      <c r="R33" s="103"/>
      <c r="S33" s="138">
        <f t="shared" si="2"/>
        <v>0</v>
      </c>
      <c r="T33" s="189" t="e">
        <f t="shared" si="3"/>
        <v>#DIV/0!</v>
      </c>
      <c r="U33" s="106"/>
      <c r="V33" s="165"/>
      <c r="W33" s="165"/>
      <c r="X33" s="165"/>
      <c r="Y33" s="165"/>
      <c r="Z33" s="165"/>
      <c r="AA33" s="165"/>
      <c r="AB33" s="170">
        <f t="shared" si="4"/>
        <v>0</v>
      </c>
      <c r="AC33" s="165"/>
      <c r="AD33" s="170">
        <f t="shared" si="5"/>
        <v>0</v>
      </c>
      <c r="AE33" s="97"/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3.8">
      <c r="B34" s="49">
        <f t="shared" si="6"/>
        <v>37222</v>
      </c>
      <c r="C34" s="50"/>
      <c r="D34" s="50"/>
      <c r="E34" s="51"/>
      <c r="F34" s="133">
        <f t="shared" si="7"/>
        <v>0</v>
      </c>
      <c r="G34" s="61"/>
      <c r="H34" s="129"/>
      <c r="I34" s="129"/>
      <c r="J34" s="187"/>
      <c r="K34" s="138">
        <f t="shared" si="8"/>
        <v>0</v>
      </c>
      <c r="L34" s="177">
        <f t="shared" si="0"/>
        <v>0</v>
      </c>
      <c r="M34" s="103"/>
      <c r="N34" s="129"/>
      <c r="O34" s="129">
        <v>0</v>
      </c>
      <c r="P34" s="182"/>
      <c r="Q34" s="147">
        <f t="shared" si="1"/>
        <v>0</v>
      </c>
      <c r="R34" s="103"/>
      <c r="S34" s="138">
        <f t="shared" si="2"/>
        <v>0</v>
      </c>
      <c r="T34" s="189" t="e">
        <f t="shared" si="3"/>
        <v>#DIV/0!</v>
      </c>
      <c r="U34" s="106"/>
      <c r="V34" s="165"/>
      <c r="W34" s="165"/>
      <c r="X34" s="165"/>
      <c r="Y34" s="165"/>
      <c r="Z34" s="165"/>
      <c r="AA34" s="165"/>
      <c r="AB34" s="170">
        <f t="shared" si="4"/>
        <v>0</v>
      </c>
      <c r="AC34" s="165"/>
      <c r="AD34" s="170">
        <f t="shared" si="5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3.8">
      <c r="B35" s="49">
        <f t="shared" si="6"/>
        <v>37223</v>
      </c>
      <c r="C35" s="50"/>
      <c r="D35" s="50"/>
      <c r="E35" s="51"/>
      <c r="F35" s="133">
        <f t="shared" si="7"/>
        <v>0</v>
      </c>
      <c r="G35" s="61"/>
      <c r="H35" s="129"/>
      <c r="I35" s="129"/>
      <c r="J35" s="187"/>
      <c r="K35" s="138">
        <f t="shared" si="8"/>
        <v>0</v>
      </c>
      <c r="L35" s="177">
        <f t="shared" si="0"/>
        <v>0</v>
      </c>
      <c r="M35" s="103"/>
      <c r="N35" s="129"/>
      <c r="O35" s="129">
        <v>0</v>
      </c>
      <c r="P35" s="182"/>
      <c r="Q35" s="147">
        <f>SUM(N35:O35)</f>
        <v>0</v>
      </c>
      <c r="R35" s="103"/>
      <c r="S35" s="138">
        <f t="shared" si="2"/>
        <v>0</v>
      </c>
      <c r="T35" s="189" t="e">
        <f t="shared" si="3"/>
        <v>#DIV/0!</v>
      </c>
      <c r="U35" s="106"/>
      <c r="V35" s="165"/>
      <c r="W35" s="165"/>
      <c r="X35" s="165"/>
      <c r="Y35" s="165"/>
      <c r="Z35" s="165"/>
      <c r="AA35" s="165"/>
      <c r="AB35" s="170">
        <f t="shared" si="4"/>
        <v>0</v>
      </c>
      <c r="AC35" s="165"/>
      <c r="AD35" s="170">
        <f t="shared" si="5"/>
        <v>0</v>
      </c>
      <c r="AE35" s="97"/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3.8">
      <c r="B36" s="49">
        <f t="shared" si="6"/>
        <v>37224</v>
      </c>
      <c r="C36" s="50"/>
      <c r="D36" s="50"/>
      <c r="E36" s="51"/>
      <c r="F36" s="133">
        <f t="shared" si="7"/>
        <v>0</v>
      </c>
      <c r="G36" s="61"/>
      <c r="H36" s="129"/>
      <c r="I36" s="129"/>
      <c r="J36" s="187"/>
      <c r="K36" s="138">
        <f t="shared" si="8"/>
        <v>0</v>
      </c>
      <c r="L36" s="177">
        <f t="shared" si="0"/>
        <v>0</v>
      </c>
      <c r="M36" s="103"/>
      <c r="N36" s="129"/>
      <c r="O36" s="129">
        <v>0</v>
      </c>
      <c r="P36" s="182"/>
      <c r="Q36" s="147">
        <f>SUM(N36:O36)</f>
        <v>0</v>
      </c>
      <c r="R36" s="103"/>
      <c r="S36" s="138">
        <f t="shared" si="2"/>
        <v>0</v>
      </c>
      <c r="T36" s="189" t="e">
        <f t="shared" si="3"/>
        <v>#DIV/0!</v>
      </c>
      <c r="U36" s="106"/>
      <c r="V36" s="165"/>
      <c r="W36" s="165"/>
      <c r="X36" s="165"/>
      <c r="Y36" s="165"/>
      <c r="Z36" s="165"/>
      <c r="AA36" s="165"/>
      <c r="AB36" s="170">
        <f t="shared" si="4"/>
        <v>0</v>
      </c>
      <c r="AC36" s="165"/>
      <c r="AD36" s="170">
        <f t="shared" si="5"/>
        <v>0</v>
      </c>
      <c r="AE36" s="97"/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3.8">
      <c r="B37" s="49">
        <f t="shared" si="6"/>
        <v>37225</v>
      </c>
      <c r="C37" s="50"/>
      <c r="D37" s="50"/>
      <c r="E37" s="51"/>
      <c r="F37" s="133">
        <f t="shared" si="7"/>
        <v>0</v>
      </c>
      <c r="G37" s="61"/>
      <c r="H37" s="129"/>
      <c r="I37" s="129"/>
      <c r="J37" s="187"/>
      <c r="K37" s="138">
        <f t="shared" si="8"/>
        <v>0</v>
      </c>
      <c r="L37" s="177">
        <f t="shared" si="0"/>
        <v>0</v>
      </c>
      <c r="M37" s="103"/>
      <c r="N37" s="129"/>
      <c r="O37" s="129">
        <v>0</v>
      </c>
      <c r="P37" s="182"/>
      <c r="Q37" s="147">
        <f>SUM(N37:O37)</f>
        <v>0</v>
      </c>
      <c r="R37" s="103"/>
      <c r="S37" s="138">
        <f t="shared" si="2"/>
        <v>0</v>
      </c>
      <c r="T37" s="189" t="e">
        <f t="shared" si="3"/>
        <v>#DIV/0!</v>
      </c>
      <c r="U37" s="106"/>
      <c r="V37" s="165"/>
      <c r="W37" s="165"/>
      <c r="X37" s="165"/>
      <c r="Y37" s="165"/>
      <c r="Z37" s="165"/>
      <c r="AA37" s="165"/>
      <c r="AB37" s="170">
        <f t="shared" si="4"/>
        <v>0</v>
      </c>
      <c r="AC37" s="165"/>
      <c r="AD37" s="170">
        <f t="shared" si="5"/>
        <v>0</v>
      </c>
      <c r="AE37" s="97"/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3.8">
      <c r="B38" s="49"/>
      <c r="C38" s="50"/>
      <c r="D38" s="50"/>
      <c r="E38" s="51"/>
      <c r="F38" s="133">
        <f t="shared" si="7"/>
        <v>0</v>
      </c>
      <c r="G38" s="61"/>
      <c r="H38" s="129"/>
      <c r="I38" s="129"/>
      <c r="J38" s="187"/>
      <c r="K38" s="138">
        <f t="shared" si="8"/>
        <v>0</v>
      </c>
      <c r="L38" s="177">
        <f t="shared" si="0"/>
        <v>0</v>
      </c>
      <c r="M38" s="103"/>
      <c r="N38" s="129"/>
      <c r="O38" s="129">
        <v>0</v>
      </c>
      <c r="P38" s="182"/>
      <c r="Q38" s="147">
        <f>SUM(N38:O38)</f>
        <v>0</v>
      </c>
      <c r="R38" s="103"/>
      <c r="S38" s="138">
        <f t="shared" si="2"/>
        <v>0</v>
      </c>
      <c r="T38" s="189" t="e">
        <f t="shared" si="3"/>
        <v>#DIV/0!</v>
      </c>
      <c r="U38" s="106"/>
      <c r="V38" s="165"/>
      <c r="W38" s="165"/>
      <c r="X38" s="165"/>
      <c r="Y38" s="165"/>
      <c r="Z38" s="165"/>
      <c r="AA38" s="165"/>
      <c r="AB38" s="170"/>
      <c r="AC38" s="165"/>
      <c r="AD38" s="170"/>
      <c r="AE38" s="97"/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4.4" thickBot="1">
      <c r="B39" s="49"/>
      <c r="C39" s="50"/>
      <c r="D39" s="50"/>
      <c r="E39" s="51"/>
      <c r="F39" s="191"/>
      <c r="G39" s="61"/>
      <c r="H39" s="129"/>
      <c r="I39" s="129"/>
      <c r="J39" s="187"/>
      <c r="K39" s="139"/>
      <c r="L39" s="178"/>
      <c r="M39" s="103"/>
      <c r="N39" s="129"/>
      <c r="O39" s="129"/>
      <c r="P39" s="182"/>
      <c r="Q39" s="148"/>
      <c r="R39" s="103"/>
      <c r="S39" s="138"/>
      <c r="T39" s="189"/>
      <c r="U39" s="106"/>
      <c r="V39" s="165"/>
      <c r="W39" s="165"/>
      <c r="X39" s="165"/>
      <c r="Y39" s="165"/>
      <c r="Z39" s="165"/>
      <c r="AA39" s="165"/>
      <c r="AB39" s="170">
        <f>SUM(V39:Z39)</f>
        <v>0</v>
      </c>
      <c r="AC39" s="165"/>
      <c r="AD39" s="170">
        <f>+AB39-AC39</f>
        <v>0</v>
      </c>
      <c r="AE39" s="97"/>
      <c r="AG39" s="160"/>
      <c r="AH39" s="4"/>
      <c r="AI39" s="160"/>
      <c r="AJ39" s="4"/>
      <c r="AK39" s="160"/>
      <c r="AL39" s="4"/>
      <c r="AM39" s="168"/>
      <c r="AN39" s="4"/>
      <c r="AO39" s="4"/>
    </row>
    <row r="40" spans="2:41" ht="14.4" thickBot="1">
      <c r="B40" s="62" t="s">
        <v>26</v>
      </c>
      <c r="C40" s="63">
        <f>SUM(C8:C39)</f>
        <v>0</v>
      </c>
      <c r="D40" s="63">
        <f>SUM(D8:D39)</f>
        <v>0</v>
      </c>
      <c r="E40" s="64"/>
      <c r="F40" s="65">
        <f>SUM(F8:F39)</f>
        <v>0</v>
      </c>
      <c r="G40" s="66"/>
      <c r="H40" s="130">
        <f>SUM(H8:H39)</f>
        <v>0</v>
      </c>
      <c r="I40" s="130">
        <f>SUM(I8:I39)</f>
        <v>0</v>
      </c>
      <c r="J40" s="188"/>
      <c r="K40" s="141">
        <f>SUM(K8:K39)</f>
        <v>0</v>
      </c>
      <c r="L40" s="179">
        <f>SUM(L8:L39)</f>
        <v>0</v>
      </c>
      <c r="N40" s="144">
        <f>SUM(N8:N39)</f>
        <v>0</v>
      </c>
      <c r="O40" s="145">
        <f>SUM(O8:O39)</f>
        <v>0</v>
      </c>
      <c r="P40" s="183"/>
      <c r="Q40" s="141">
        <f>SUM(Q8:Q39)</f>
        <v>0</v>
      </c>
      <c r="S40" s="175">
        <f>SUM(S8:S39)</f>
        <v>0</v>
      </c>
      <c r="T40" s="85" t="e">
        <f>+S40/Q40*-1</f>
        <v>#DIV/0!</v>
      </c>
      <c r="U40" s="85"/>
      <c r="V40" s="167"/>
      <c r="W40" s="167"/>
      <c r="X40" s="167"/>
      <c r="Y40" s="167"/>
      <c r="Z40" s="167"/>
      <c r="AA40" s="167"/>
      <c r="AB40" s="167"/>
      <c r="AC40" s="167"/>
      <c r="AD40" s="167"/>
      <c r="AE40" s="96"/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AE41" s="114" t="s">
        <v>27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44</v>
      </c>
      <c r="K42" s="116" t="s">
        <v>36</v>
      </c>
      <c r="L42" s="78" t="s">
        <v>35</v>
      </c>
      <c r="Z42" s="113" t="s">
        <v>28</v>
      </c>
      <c r="AB42" s="78" t="s">
        <v>30</v>
      </c>
      <c r="AE42" s="114" t="s">
        <v>29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t="s">
        <v>43</v>
      </c>
      <c r="K43" s="116" t="s">
        <v>37</v>
      </c>
      <c r="L43" s="2"/>
      <c r="Z43" s="115" t="s">
        <v>31</v>
      </c>
      <c r="AB43" s="78" t="s">
        <v>32</v>
      </c>
      <c r="AE43" s="114" t="s">
        <v>46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B44" s="71" t="str">
        <f ca="1">CELL("filename")</f>
        <v>K:\COMMON\SOUTH CENTRAL\DAILY ONEOK INFO\[BUSHTON2001.XLS]pvrsept_2001</v>
      </c>
      <c r="Z44" s="115" t="s">
        <v>33</v>
      </c>
      <c r="AB44" s="78" t="s">
        <v>38</v>
      </c>
      <c r="AE44" s="114" t="s">
        <v>45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Z45" s="115"/>
      <c r="AB45" s="78" t="s">
        <v>47</v>
      </c>
      <c r="AE45" s="114" t="s">
        <v>48</v>
      </c>
      <c r="AG45" s="168"/>
      <c r="AH45" s="4"/>
      <c r="AI45" s="168"/>
      <c r="AJ45" s="4"/>
      <c r="AK45" s="168"/>
      <c r="AL45" s="4"/>
      <c r="AM45" s="168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  <row r="106" spans="33:41">
      <c r="AG106" s="4"/>
      <c r="AH106" s="4"/>
      <c r="AI106" s="4"/>
      <c r="AJ106" s="4"/>
      <c r="AK106" s="4"/>
      <c r="AL106" s="4"/>
      <c r="AM106" s="4"/>
      <c r="AN106" s="4"/>
      <c r="AO106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6"/>
  <sheetViews>
    <sheetView zoomScale="50" zoomScaleNormal="7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I2" sqref="I2"/>
    </sheetView>
  </sheetViews>
  <sheetFormatPr defaultRowHeight="13.2"/>
  <cols>
    <col min="1" max="1" width="2.44140625" customWidth="1"/>
    <col min="2" max="2" width="11.5546875" customWidth="1"/>
    <col min="3" max="3" width="11.6640625" style="2" customWidth="1"/>
    <col min="4" max="4" width="13.109375" style="2" customWidth="1"/>
    <col min="5" max="5" width="1.6640625" customWidth="1"/>
    <col min="6" max="6" width="11.88671875" customWidth="1"/>
    <col min="7" max="7" width="1.44140625" customWidth="1"/>
    <col min="8" max="8" width="12.6640625" style="2" customWidth="1"/>
    <col min="9" max="9" width="10.6640625" style="2" customWidth="1"/>
    <col min="10" max="10" width="1.6640625" customWidth="1"/>
    <col min="11" max="11" width="13.44140625" customWidth="1"/>
    <col min="12" max="12" width="19.88671875" customWidth="1"/>
    <col min="13" max="13" width="2.109375" customWidth="1"/>
    <col min="14" max="14" width="12.109375" style="2" bestFit="1" customWidth="1"/>
    <col min="15" max="15" width="11.5546875" style="2" customWidth="1"/>
    <col min="16" max="16" width="1.6640625" style="4" customWidth="1"/>
    <col min="17" max="17" width="13.109375" customWidth="1"/>
    <col min="18" max="18" width="2.44140625" customWidth="1"/>
    <col min="19" max="19" width="22.44140625" customWidth="1"/>
    <col min="20" max="20" width="12.44140625" style="78" customWidth="1"/>
    <col min="21" max="21" width="43" style="78" bestFit="1" customWidth="1"/>
    <col min="22" max="22" width="21.44140625" style="78" customWidth="1"/>
    <col min="23" max="23" width="1.6640625" style="78" customWidth="1"/>
    <col min="24" max="24" width="20.109375" style="78" customWidth="1"/>
    <col min="25" max="25" width="2.33203125" style="78" customWidth="1"/>
    <col min="26" max="26" width="16.88671875" style="78" customWidth="1"/>
    <col min="27" max="27" width="1.5546875" style="78" customWidth="1"/>
    <col min="28" max="30" width="16.88671875" style="78" customWidth="1"/>
    <col min="31" max="31" width="42.5546875" style="93" customWidth="1"/>
    <col min="32" max="32" width="2.33203125" customWidth="1"/>
    <col min="33" max="33" width="20.109375" customWidth="1"/>
    <col min="34" max="34" width="1.109375" customWidth="1"/>
    <col min="35" max="35" width="22.5546875" customWidth="1"/>
    <col min="36" max="36" width="2.109375" customWidth="1"/>
    <col min="37" max="37" width="20.109375" customWidth="1"/>
    <col min="38" max="38" width="1.6640625" customWidth="1"/>
    <col min="39" max="39" width="17.44140625" customWidth="1"/>
    <col min="40" max="40" width="2.44140625" customWidth="1"/>
    <col min="41" max="41" width="27.109375" customWidth="1"/>
  </cols>
  <sheetData>
    <row r="1" spans="1:41" ht="17.399999999999999">
      <c r="A1" s="1" t="s">
        <v>34</v>
      </c>
      <c r="I1" s="3" t="s">
        <v>122</v>
      </c>
    </row>
    <row r="2" spans="1:41" ht="13.8" thickBot="1"/>
    <row r="3" spans="1:41" ht="14.4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4.4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4.4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4.4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190">
        <v>965924</v>
      </c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3.8">
      <c r="B8" s="49">
        <v>37226</v>
      </c>
      <c r="C8" s="50"/>
      <c r="D8" s="50"/>
      <c r="E8" s="51"/>
      <c r="F8" s="131">
        <f>SUM(C8:D8)</f>
        <v>0</v>
      </c>
      <c r="G8" s="53"/>
      <c r="H8" s="129"/>
      <c r="I8" s="129"/>
      <c r="J8" s="187"/>
      <c r="K8" s="131">
        <f>SUM(H8:I8)</f>
        <v>0</v>
      </c>
      <c r="L8" s="176">
        <f t="shared" ref="L8:L39" si="0">F8+K8</f>
        <v>0</v>
      </c>
      <c r="N8" s="129"/>
      <c r="O8" s="129">
        <v>0</v>
      </c>
      <c r="P8" s="180"/>
      <c r="Q8" s="181">
        <f t="shared" ref="Q8:Q34" si="1">SUM(N8:P8)</f>
        <v>0</v>
      </c>
      <c r="S8" s="173">
        <f t="shared" ref="S8:S39" si="2">L8-Q8</f>
        <v>0</v>
      </c>
      <c r="T8" s="189" t="e">
        <f t="shared" ref="T8:T38" si="3">+S8/Q8*-1</f>
        <v>#DIV/0!</v>
      </c>
      <c r="U8" s="84"/>
      <c r="V8" s="165"/>
      <c r="W8" s="165"/>
      <c r="X8" s="165"/>
      <c r="Y8" s="165"/>
      <c r="Z8" s="165"/>
      <c r="AA8" s="165"/>
      <c r="AB8" s="170">
        <f t="shared" ref="AB8:AB37" si="4">SUM(V8:Z8)</f>
        <v>0</v>
      </c>
      <c r="AC8" s="165"/>
      <c r="AD8" s="170">
        <f t="shared" ref="AD8:AD37" si="5">+AB8-AC8</f>
        <v>0</v>
      </c>
      <c r="AE8" s="97"/>
      <c r="AG8" s="160"/>
      <c r="AH8" s="4"/>
      <c r="AI8" s="160"/>
      <c r="AJ8" s="4"/>
      <c r="AK8" s="160"/>
      <c r="AL8" s="4"/>
      <c r="AM8" s="168"/>
      <c r="AN8" s="4"/>
      <c r="AO8" s="4"/>
    </row>
    <row r="9" spans="1:41" ht="13.8">
      <c r="B9" s="49">
        <f t="shared" ref="B9:B38" si="6">+B8+1</f>
        <v>37227</v>
      </c>
      <c r="C9" s="50"/>
      <c r="D9" s="50"/>
      <c r="E9" s="51"/>
      <c r="F9" s="132">
        <f t="shared" ref="F9:F39" si="7">SUM(C9:E9)</f>
        <v>0</v>
      </c>
      <c r="G9" s="53"/>
      <c r="H9" s="129"/>
      <c r="I9" s="129"/>
      <c r="J9" s="187"/>
      <c r="K9" s="132">
        <f t="shared" ref="K9:K38" si="8">SUM(H9:J9)</f>
        <v>0</v>
      </c>
      <c r="L9" s="177">
        <f t="shared" si="0"/>
        <v>0</v>
      </c>
      <c r="N9" s="129"/>
      <c r="O9" s="129">
        <v>0</v>
      </c>
      <c r="P9" s="180"/>
      <c r="Q9" s="146">
        <f t="shared" si="1"/>
        <v>0</v>
      </c>
      <c r="S9" s="138">
        <f t="shared" si="2"/>
        <v>0</v>
      </c>
      <c r="T9" s="189" t="e">
        <f t="shared" si="3"/>
        <v>#DIV/0!</v>
      </c>
      <c r="U9" s="84"/>
      <c r="V9" s="165"/>
      <c r="W9" s="165"/>
      <c r="X9" s="165"/>
      <c r="Y9" s="165"/>
      <c r="Z9" s="165"/>
      <c r="AA9" s="165"/>
      <c r="AB9" s="170">
        <f t="shared" si="4"/>
        <v>0</v>
      </c>
      <c r="AC9" s="165"/>
      <c r="AD9" s="170">
        <f t="shared" si="5"/>
        <v>0</v>
      </c>
      <c r="AE9" s="97"/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3.8">
      <c r="B10" s="49">
        <f t="shared" si="6"/>
        <v>37228</v>
      </c>
      <c r="C10" s="50"/>
      <c r="D10" s="50"/>
      <c r="E10" s="51"/>
      <c r="F10" s="132">
        <f t="shared" si="7"/>
        <v>0</v>
      </c>
      <c r="G10" s="53"/>
      <c r="H10" s="129"/>
      <c r="I10" s="129"/>
      <c r="J10" s="187"/>
      <c r="K10" s="132">
        <f t="shared" si="8"/>
        <v>0</v>
      </c>
      <c r="L10" s="177">
        <f t="shared" si="0"/>
        <v>0</v>
      </c>
      <c r="N10" s="129"/>
      <c r="O10" s="129">
        <v>0</v>
      </c>
      <c r="P10" s="180"/>
      <c r="Q10" s="146">
        <f t="shared" si="1"/>
        <v>0</v>
      </c>
      <c r="S10" s="138">
        <f t="shared" si="2"/>
        <v>0</v>
      </c>
      <c r="T10" s="189" t="e">
        <f t="shared" si="3"/>
        <v>#DIV/0!</v>
      </c>
      <c r="U10" s="84"/>
      <c r="V10" s="165"/>
      <c r="W10" s="165"/>
      <c r="X10" s="165"/>
      <c r="Y10" s="165"/>
      <c r="Z10" s="165"/>
      <c r="AA10" s="165"/>
      <c r="AB10" s="170">
        <f t="shared" si="4"/>
        <v>0</v>
      </c>
      <c r="AC10" s="165"/>
      <c r="AD10" s="170">
        <f t="shared" si="5"/>
        <v>0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3.8">
      <c r="B11" s="49">
        <f t="shared" si="6"/>
        <v>37229</v>
      </c>
      <c r="C11" s="50"/>
      <c r="D11" s="50"/>
      <c r="E11" s="51"/>
      <c r="F11" s="132">
        <f t="shared" si="7"/>
        <v>0</v>
      </c>
      <c r="G11" s="53"/>
      <c r="H11" s="129"/>
      <c r="I11" s="129"/>
      <c r="J11" s="187"/>
      <c r="K11" s="132">
        <f t="shared" si="8"/>
        <v>0</v>
      </c>
      <c r="L11" s="177">
        <f t="shared" si="0"/>
        <v>0</v>
      </c>
      <c r="N11" s="129"/>
      <c r="O11" s="129">
        <v>0</v>
      </c>
      <c r="P11" s="180"/>
      <c r="Q11" s="146">
        <f t="shared" si="1"/>
        <v>0</v>
      </c>
      <c r="S11" s="138">
        <f t="shared" si="2"/>
        <v>0</v>
      </c>
      <c r="T11" s="189" t="e">
        <f t="shared" si="3"/>
        <v>#DIV/0!</v>
      </c>
      <c r="V11" s="165"/>
      <c r="W11" s="165"/>
      <c r="X11" s="165"/>
      <c r="Y11" s="165"/>
      <c r="Z11" s="165"/>
      <c r="AA11" s="165"/>
      <c r="AB11" s="170">
        <f t="shared" si="4"/>
        <v>0</v>
      </c>
      <c r="AC11" s="165"/>
      <c r="AD11" s="170">
        <f t="shared" si="5"/>
        <v>0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3.8">
      <c r="B12" s="49">
        <f t="shared" si="6"/>
        <v>37230</v>
      </c>
      <c r="C12" s="50"/>
      <c r="D12" s="50"/>
      <c r="E12" s="51"/>
      <c r="F12" s="132">
        <f t="shared" si="7"/>
        <v>0</v>
      </c>
      <c r="G12" s="53"/>
      <c r="H12" s="129"/>
      <c r="I12" s="129"/>
      <c r="J12" s="187"/>
      <c r="K12" s="132">
        <f t="shared" si="8"/>
        <v>0</v>
      </c>
      <c r="L12" s="177">
        <f t="shared" si="0"/>
        <v>0</v>
      </c>
      <c r="N12" s="129"/>
      <c r="O12" s="129">
        <v>0</v>
      </c>
      <c r="P12" s="180"/>
      <c r="Q12" s="146">
        <f t="shared" si="1"/>
        <v>0</v>
      </c>
      <c r="S12" s="138">
        <f t="shared" si="2"/>
        <v>0</v>
      </c>
      <c r="T12" s="189" t="e">
        <f t="shared" si="3"/>
        <v>#DIV/0!</v>
      </c>
      <c r="U12" s="84"/>
      <c r="V12" s="165"/>
      <c r="W12" s="165"/>
      <c r="X12" s="165"/>
      <c r="Y12" s="165"/>
      <c r="Z12" s="165"/>
      <c r="AA12" s="165"/>
      <c r="AB12" s="170">
        <f t="shared" si="4"/>
        <v>0</v>
      </c>
      <c r="AC12" s="165"/>
      <c r="AD12" s="170">
        <f t="shared" si="5"/>
        <v>0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3.8">
      <c r="B13" s="49">
        <f t="shared" si="6"/>
        <v>37231</v>
      </c>
      <c r="C13" s="50"/>
      <c r="D13" s="50"/>
      <c r="E13" s="51"/>
      <c r="F13" s="132">
        <f t="shared" si="7"/>
        <v>0</v>
      </c>
      <c r="G13" s="53"/>
      <c r="H13" s="129"/>
      <c r="I13" s="129"/>
      <c r="J13" s="187"/>
      <c r="K13" s="132">
        <f t="shared" si="8"/>
        <v>0</v>
      </c>
      <c r="L13" s="177">
        <f t="shared" si="0"/>
        <v>0</v>
      </c>
      <c r="N13" s="129"/>
      <c r="O13" s="129">
        <v>0</v>
      </c>
      <c r="P13" s="180"/>
      <c r="Q13" s="146">
        <f t="shared" si="1"/>
        <v>0</v>
      </c>
      <c r="S13" s="138">
        <f t="shared" si="2"/>
        <v>0</v>
      </c>
      <c r="T13" s="189" t="e">
        <f t="shared" si="3"/>
        <v>#DIV/0!</v>
      </c>
      <c r="U13" s="84"/>
      <c r="V13" s="165"/>
      <c r="W13" s="165"/>
      <c r="X13" s="165"/>
      <c r="Y13" s="165"/>
      <c r="Z13" s="165"/>
      <c r="AA13" s="165"/>
      <c r="AB13" s="170">
        <f t="shared" si="4"/>
        <v>0</v>
      </c>
      <c r="AC13" s="165"/>
      <c r="AD13" s="170">
        <f t="shared" si="5"/>
        <v>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3.8">
      <c r="B14" s="49">
        <f t="shared" si="6"/>
        <v>37232</v>
      </c>
      <c r="C14" s="50"/>
      <c r="D14" s="50"/>
      <c r="E14" s="51"/>
      <c r="F14" s="132">
        <f t="shared" si="7"/>
        <v>0</v>
      </c>
      <c r="G14" s="53"/>
      <c r="H14" s="129"/>
      <c r="I14" s="129"/>
      <c r="J14" s="187"/>
      <c r="K14" s="132">
        <f t="shared" si="8"/>
        <v>0</v>
      </c>
      <c r="L14" s="177">
        <f t="shared" si="0"/>
        <v>0</v>
      </c>
      <c r="N14" s="129"/>
      <c r="O14" s="129">
        <v>0</v>
      </c>
      <c r="P14" s="180"/>
      <c r="Q14" s="146">
        <f t="shared" si="1"/>
        <v>0</v>
      </c>
      <c r="S14" s="138">
        <f t="shared" si="2"/>
        <v>0</v>
      </c>
      <c r="T14" s="189" t="e">
        <f t="shared" si="3"/>
        <v>#DIV/0!</v>
      </c>
      <c r="U14" s="84"/>
      <c r="V14" s="165"/>
      <c r="W14" s="165"/>
      <c r="X14" s="165"/>
      <c r="Y14" s="165"/>
      <c r="Z14" s="165"/>
      <c r="AA14" s="165"/>
      <c r="AB14" s="170">
        <f t="shared" si="4"/>
        <v>0</v>
      </c>
      <c r="AC14" s="165"/>
      <c r="AD14" s="170">
        <f t="shared" si="5"/>
        <v>0</v>
      </c>
      <c r="AE14" s="97"/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3.8">
      <c r="B15" s="49">
        <f t="shared" si="6"/>
        <v>37233</v>
      </c>
      <c r="C15" s="50"/>
      <c r="D15" s="50"/>
      <c r="E15" s="51"/>
      <c r="F15" s="132">
        <f t="shared" si="7"/>
        <v>0</v>
      </c>
      <c r="G15" s="53"/>
      <c r="H15" s="129"/>
      <c r="I15" s="129"/>
      <c r="J15" s="187"/>
      <c r="K15" s="132">
        <f t="shared" si="8"/>
        <v>0</v>
      </c>
      <c r="L15" s="177">
        <f t="shared" si="0"/>
        <v>0</v>
      </c>
      <c r="N15" s="129"/>
      <c r="O15" s="129">
        <v>0</v>
      </c>
      <c r="P15" s="180"/>
      <c r="Q15" s="146">
        <f t="shared" si="1"/>
        <v>0</v>
      </c>
      <c r="S15" s="138">
        <f t="shared" si="2"/>
        <v>0</v>
      </c>
      <c r="T15" s="189" t="e">
        <f t="shared" si="3"/>
        <v>#DIV/0!</v>
      </c>
      <c r="U15" s="84"/>
      <c r="V15" s="165"/>
      <c r="W15" s="165"/>
      <c r="X15" s="165"/>
      <c r="Y15" s="165"/>
      <c r="Z15" s="165"/>
      <c r="AA15" s="165"/>
      <c r="AB15" s="170">
        <f t="shared" si="4"/>
        <v>0</v>
      </c>
      <c r="AC15" s="165"/>
      <c r="AD15" s="170">
        <f t="shared" si="5"/>
        <v>0</v>
      </c>
      <c r="AE15" s="97"/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3.8">
      <c r="B16" s="49">
        <f t="shared" si="6"/>
        <v>37234</v>
      </c>
      <c r="C16" s="50"/>
      <c r="D16" s="50"/>
      <c r="E16" s="51"/>
      <c r="F16" s="132">
        <f t="shared" si="7"/>
        <v>0</v>
      </c>
      <c r="G16" s="53"/>
      <c r="H16" s="129"/>
      <c r="I16" s="129"/>
      <c r="J16" s="187"/>
      <c r="K16" s="132">
        <f t="shared" si="8"/>
        <v>0</v>
      </c>
      <c r="L16" s="177">
        <f t="shared" si="0"/>
        <v>0</v>
      </c>
      <c r="N16" s="129"/>
      <c r="O16" s="129">
        <v>0</v>
      </c>
      <c r="P16" s="180"/>
      <c r="Q16" s="146">
        <f t="shared" si="1"/>
        <v>0</v>
      </c>
      <c r="S16" s="138">
        <f t="shared" si="2"/>
        <v>0</v>
      </c>
      <c r="T16" s="189" t="e">
        <f t="shared" si="3"/>
        <v>#DIV/0!</v>
      </c>
      <c r="U16" s="84"/>
      <c r="V16" s="165"/>
      <c r="W16" s="165"/>
      <c r="X16" s="165"/>
      <c r="Y16" s="165"/>
      <c r="Z16" s="165"/>
      <c r="AA16" s="165"/>
      <c r="AB16" s="170">
        <f t="shared" si="4"/>
        <v>0</v>
      </c>
      <c r="AC16" s="165"/>
      <c r="AD16" s="170">
        <f t="shared" si="5"/>
        <v>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3.8">
      <c r="B17" s="49">
        <f t="shared" si="6"/>
        <v>37235</v>
      </c>
      <c r="C17" s="50"/>
      <c r="D17" s="50"/>
      <c r="E17" s="51"/>
      <c r="F17" s="132">
        <f t="shared" si="7"/>
        <v>0</v>
      </c>
      <c r="G17" s="53"/>
      <c r="H17" s="129"/>
      <c r="I17" s="129"/>
      <c r="J17" s="187"/>
      <c r="K17" s="132">
        <f t="shared" si="8"/>
        <v>0</v>
      </c>
      <c r="L17" s="177">
        <f t="shared" si="0"/>
        <v>0</v>
      </c>
      <c r="N17" s="129"/>
      <c r="O17" s="129">
        <v>0</v>
      </c>
      <c r="P17" s="180"/>
      <c r="Q17" s="146">
        <f t="shared" si="1"/>
        <v>0</v>
      </c>
      <c r="S17" s="138">
        <f t="shared" si="2"/>
        <v>0</v>
      </c>
      <c r="T17" s="189" t="e">
        <f t="shared" si="3"/>
        <v>#DIV/0!</v>
      </c>
      <c r="U17" s="84"/>
      <c r="V17" s="165"/>
      <c r="W17" s="165"/>
      <c r="X17" s="165"/>
      <c r="Y17" s="165"/>
      <c r="Z17" s="165"/>
      <c r="AA17" s="165"/>
      <c r="AB17" s="170">
        <f t="shared" si="4"/>
        <v>0</v>
      </c>
      <c r="AC17" s="165"/>
      <c r="AD17" s="170">
        <f t="shared" si="5"/>
        <v>0</v>
      </c>
      <c r="AE17" s="97"/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3.8">
      <c r="B18" s="49">
        <f t="shared" si="6"/>
        <v>37236</v>
      </c>
      <c r="C18" s="50"/>
      <c r="D18" s="50"/>
      <c r="E18" s="51"/>
      <c r="F18" s="132">
        <f t="shared" si="7"/>
        <v>0</v>
      </c>
      <c r="G18" s="53"/>
      <c r="H18" s="129"/>
      <c r="I18" s="129"/>
      <c r="J18" s="187"/>
      <c r="K18" s="132">
        <f t="shared" si="8"/>
        <v>0</v>
      </c>
      <c r="L18" s="177">
        <f t="shared" si="0"/>
        <v>0</v>
      </c>
      <c r="N18" s="129"/>
      <c r="O18" s="129">
        <v>0</v>
      </c>
      <c r="P18" s="180"/>
      <c r="Q18" s="146">
        <f t="shared" si="1"/>
        <v>0</v>
      </c>
      <c r="S18" s="138">
        <f t="shared" si="2"/>
        <v>0</v>
      </c>
      <c r="T18" s="189" t="e">
        <f t="shared" si="3"/>
        <v>#DIV/0!</v>
      </c>
      <c r="U18" s="84"/>
      <c r="V18" s="165"/>
      <c r="W18" s="165"/>
      <c r="X18" s="165"/>
      <c r="Y18" s="165"/>
      <c r="Z18" s="165"/>
      <c r="AA18" s="165"/>
      <c r="AB18" s="170">
        <f t="shared" si="4"/>
        <v>0</v>
      </c>
      <c r="AC18" s="165"/>
      <c r="AD18" s="170">
        <f t="shared" si="5"/>
        <v>0</v>
      </c>
      <c r="AE18" s="97"/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3.8">
      <c r="B19" s="49">
        <f t="shared" si="6"/>
        <v>37237</v>
      </c>
      <c r="C19" s="171"/>
      <c r="D19" s="50"/>
      <c r="E19" s="51"/>
      <c r="F19" s="132">
        <f t="shared" si="7"/>
        <v>0</v>
      </c>
      <c r="G19" s="53"/>
      <c r="H19" s="129"/>
      <c r="I19" s="129"/>
      <c r="J19" s="187"/>
      <c r="K19" s="132">
        <f t="shared" si="8"/>
        <v>0</v>
      </c>
      <c r="L19" s="177">
        <f t="shared" si="0"/>
        <v>0</v>
      </c>
      <c r="N19" s="129"/>
      <c r="O19" s="129">
        <v>0</v>
      </c>
      <c r="P19" s="180"/>
      <c r="Q19" s="146">
        <f t="shared" si="1"/>
        <v>0</v>
      </c>
      <c r="S19" s="138">
        <f t="shared" si="2"/>
        <v>0</v>
      </c>
      <c r="T19" s="189" t="e">
        <f t="shared" si="3"/>
        <v>#DIV/0!</v>
      </c>
      <c r="U19" s="84"/>
      <c r="V19" s="165"/>
      <c r="W19" s="165"/>
      <c r="X19" s="165"/>
      <c r="Y19" s="165"/>
      <c r="Z19" s="165"/>
      <c r="AA19" s="165"/>
      <c r="AB19" s="170">
        <f t="shared" si="4"/>
        <v>0</v>
      </c>
      <c r="AC19" s="165"/>
      <c r="AD19" s="170">
        <f t="shared" si="5"/>
        <v>0</v>
      </c>
      <c r="AE19" s="97"/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3.8">
      <c r="B20" s="49">
        <f t="shared" si="6"/>
        <v>37238</v>
      </c>
      <c r="C20" s="50"/>
      <c r="D20" s="50"/>
      <c r="E20" s="51"/>
      <c r="F20" s="132">
        <f t="shared" si="7"/>
        <v>0</v>
      </c>
      <c r="G20" s="53"/>
      <c r="H20" s="129"/>
      <c r="I20" s="129"/>
      <c r="J20" s="187"/>
      <c r="K20" s="132">
        <f t="shared" si="8"/>
        <v>0</v>
      </c>
      <c r="L20" s="177">
        <f t="shared" si="0"/>
        <v>0</v>
      </c>
      <c r="N20" s="129"/>
      <c r="O20" s="129">
        <v>0</v>
      </c>
      <c r="P20" s="180"/>
      <c r="Q20" s="146">
        <f t="shared" si="1"/>
        <v>0</v>
      </c>
      <c r="S20" s="138">
        <f t="shared" si="2"/>
        <v>0</v>
      </c>
      <c r="T20" s="189" t="e">
        <f t="shared" si="3"/>
        <v>#DIV/0!</v>
      </c>
      <c r="U20" s="84"/>
      <c r="V20" s="165"/>
      <c r="W20" s="165"/>
      <c r="X20" s="165"/>
      <c r="Y20" s="165"/>
      <c r="Z20" s="165"/>
      <c r="AA20" s="165"/>
      <c r="AB20" s="170">
        <f t="shared" si="4"/>
        <v>0</v>
      </c>
      <c r="AC20" s="165"/>
      <c r="AD20" s="170">
        <f t="shared" si="5"/>
        <v>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3.8">
      <c r="B21" s="49">
        <f t="shared" si="6"/>
        <v>37239</v>
      </c>
      <c r="C21" s="50"/>
      <c r="D21" s="50"/>
      <c r="E21" s="51"/>
      <c r="F21" s="132">
        <f t="shared" si="7"/>
        <v>0</v>
      </c>
      <c r="G21" s="53"/>
      <c r="H21" s="129"/>
      <c r="I21" s="129"/>
      <c r="J21" s="187"/>
      <c r="K21" s="132">
        <f t="shared" si="8"/>
        <v>0</v>
      </c>
      <c r="L21" s="177">
        <f t="shared" si="0"/>
        <v>0</v>
      </c>
      <c r="N21" s="129"/>
      <c r="O21" s="129">
        <v>0</v>
      </c>
      <c r="P21" s="180"/>
      <c r="Q21" s="146">
        <f t="shared" si="1"/>
        <v>0</v>
      </c>
      <c r="S21" s="138">
        <f t="shared" si="2"/>
        <v>0</v>
      </c>
      <c r="T21" s="189" t="e">
        <f t="shared" si="3"/>
        <v>#DIV/0!</v>
      </c>
      <c r="U21" s="84"/>
      <c r="V21" s="165"/>
      <c r="W21" s="165"/>
      <c r="X21" s="165"/>
      <c r="Y21" s="165"/>
      <c r="Z21" s="165"/>
      <c r="AA21" s="165"/>
      <c r="AB21" s="170">
        <f t="shared" si="4"/>
        <v>0</v>
      </c>
      <c r="AC21" s="165"/>
      <c r="AD21" s="170">
        <f t="shared" si="5"/>
        <v>0</v>
      </c>
      <c r="AE21" s="97"/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3.8">
      <c r="B22" s="49">
        <f t="shared" si="6"/>
        <v>37240</v>
      </c>
      <c r="C22" s="50"/>
      <c r="D22" s="50"/>
      <c r="E22" s="51"/>
      <c r="F22" s="132">
        <f t="shared" si="7"/>
        <v>0</v>
      </c>
      <c r="G22" s="53"/>
      <c r="H22" s="129"/>
      <c r="I22" s="129"/>
      <c r="J22" s="187"/>
      <c r="K22" s="132">
        <f t="shared" si="8"/>
        <v>0</v>
      </c>
      <c r="L22" s="177">
        <f t="shared" si="0"/>
        <v>0</v>
      </c>
      <c r="N22" s="129"/>
      <c r="O22" s="129">
        <v>0</v>
      </c>
      <c r="P22" s="180"/>
      <c r="Q22" s="146">
        <f t="shared" si="1"/>
        <v>0</v>
      </c>
      <c r="S22" s="138">
        <f t="shared" si="2"/>
        <v>0</v>
      </c>
      <c r="T22" s="189" t="e">
        <f t="shared" si="3"/>
        <v>#DIV/0!</v>
      </c>
      <c r="U22" s="84"/>
      <c r="V22" s="165"/>
      <c r="W22" s="165"/>
      <c r="X22" s="165"/>
      <c r="Y22" s="165"/>
      <c r="Z22" s="165"/>
      <c r="AA22" s="165"/>
      <c r="AB22" s="170">
        <f t="shared" si="4"/>
        <v>0</v>
      </c>
      <c r="AC22" s="165"/>
      <c r="AD22" s="170">
        <f t="shared" si="5"/>
        <v>0</v>
      </c>
      <c r="AE22" s="97"/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3.8">
      <c r="B23" s="49">
        <f t="shared" si="6"/>
        <v>37241</v>
      </c>
      <c r="C23" s="50"/>
      <c r="D23" s="50"/>
      <c r="E23" s="51"/>
      <c r="F23" s="132">
        <f t="shared" si="7"/>
        <v>0</v>
      </c>
      <c r="G23" s="53"/>
      <c r="H23" s="129"/>
      <c r="I23" s="129"/>
      <c r="J23" s="187"/>
      <c r="K23" s="132">
        <f t="shared" si="8"/>
        <v>0</v>
      </c>
      <c r="L23" s="177">
        <f t="shared" si="0"/>
        <v>0</v>
      </c>
      <c r="N23" s="129"/>
      <c r="O23" s="129">
        <v>0</v>
      </c>
      <c r="P23" s="180"/>
      <c r="Q23" s="146">
        <f t="shared" si="1"/>
        <v>0</v>
      </c>
      <c r="S23" s="138">
        <f t="shared" si="2"/>
        <v>0</v>
      </c>
      <c r="T23" s="189" t="e">
        <f t="shared" si="3"/>
        <v>#DIV/0!</v>
      </c>
      <c r="U23" s="84"/>
      <c r="V23" s="165"/>
      <c r="W23" s="165"/>
      <c r="X23" s="165"/>
      <c r="Y23" s="165"/>
      <c r="Z23" s="165"/>
      <c r="AA23" s="165"/>
      <c r="AB23" s="170">
        <f t="shared" si="4"/>
        <v>0</v>
      </c>
      <c r="AC23" s="165"/>
      <c r="AD23" s="170">
        <f t="shared" si="5"/>
        <v>0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3.8">
      <c r="B24" s="49">
        <f t="shared" si="6"/>
        <v>37242</v>
      </c>
      <c r="C24" s="50"/>
      <c r="D24" s="50"/>
      <c r="E24" s="51"/>
      <c r="F24" s="132">
        <f t="shared" si="7"/>
        <v>0</v>
      </c>
      <c r="G24" s="53"/>
      <c r="H24" s="129"/>
      <c r="I24" s="129"/>
      <c r="J24" s="187"/>
      <c r="K24" s="132">
        <f t="shared" si="8"/>
        <v>0</v>
      </c>
      <c r="L24" s="177">
        <f t="shared" si="0"/>
        <v>0</v>
      </c>
      <c r="N24" s="129"/>
      <c r="O24" s="129">
        <v>0</v>
      </c>
      <c r="P24" s="180"/>
      <c r="Q24" s="146">
        <f t="shared" si="1"/>
        <v>0</v>
      </c>
      <c r="S24" s="138">
        <f t="shared" si="2"/>
        <v>0</v>
      </c>
      <c r="T24" s="189" t="e">
        <f t="shared" si="3"/>
        <v>#DIV/0!</v>
      </c>
      <c r="U24" s="84"/>
      <c r="V24" s="165"/>
      <c r="W24" s="165"/>
      <c r="X24" s="165"/>
      <c r="Y24" s="165"/>
      <c r="Z24" s="165"/>
      <c r="AA24" s="165"/>
      <c r="AB24" s="170">
        <f t="shared" si="4"/>
        <v>0</v>
      </c>
      <c r="AC24" s="165"/>
      <c r="AD24" s="170">
        <f t="shared" si="5"/>
        <v>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3.8">
      <c r="B25" s="49">
        <f t="shared" si="6"/>
        <v>37243</v>
      </c>
      <c r="C25" s="50"/>
      <c r="D25" s="50"/>
      <c r="E25" s="51"/>
      <c r="F25" s="132">
        <f t="shared" si="7"/>
        <v>0</v>
      </c>
      <c r="G25" s="53"/>
      <c r="H25" s="129"/>
      <c r="I25" s="129"/>
      <c r="J25" s="187"/>
      <c r="K25" s="132">
        <f t="shared" si="8"/>
        <v>0</v>
      </c>
      <c r="L25" s="177">
        <f t="shared" si="0"/>
        <v>0</v>
      </c>
      <c r="N25" s="129"/>
      <c r="O25" s="129">
        <v>0</v>
      </c>
      <c r="P25" s="180"/>
      <c r="Q25" s="146">
        <f t="shared" si="1"/>
        <v>0</v>
      </c>
      <c r="S25" s="138">
        <f t="shared" si="2"/>
        <v>0</v>
      </c>
      <c r="T25" s="189" t="e">
        <f t="shared" si="3"/>
        <v>#DIV/0!</v>
      </c>
      <c r="U25" s="84"/>
      <c r="V25" s="165"/>
      <c r="W25" s="165"/>
      <c r="X25" s="165"/>
      <c r="Y25" s="165"/>
      <c r="Z25" s="165"/>
      <c r="AA25" s="165"/>
      <c r="AB25" s="170">
        <f t="shared" si="4"/>
        <v>0</v>
      </c>
      <c r="AC25" s="165"/>
      <c r="AD25" s="170">
        <f t="shared" si="5"/>
        <v>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3.8">
      <c r="B26" s="49">
        <f t="shared" si="6"/>
        <v>37244</v>
      </c>
      <c r="C26" s="50"/>
      <c r="D26" s="50"/>
      <c r="E26" s="51"/>
      <c r="F26" s="132">
        <f t="shared" si="7"/>
        <v>0</v>
      </c>
      <c r="G26" s="53"/>
      <c r="H26" s="129"/>
      <c r="I26" s="129"/>
      <c r="J26" s="187"/>
      <c r="K26" s="132">
        <f t="shared" si="8"/>
        <v>0</v>
      </c>
      <c r="L26" s="177">
        <f t="shared" si="0"/>
        <v>0</v>
      </c>
      <c r="N26" s="129"/>
      <c r="O26" s="129">
        <v>0</v>
      </c>
      <c r="P26" s="180"/>
      <c r="Q26" s="146">
        <f t="shared" si="1"/>
        <v>0</v>
      </c>
      <c r="S26" s="138">
        <f t="shared" si="2"/>
        <v>0</v>
      </c>
      <c r="T26" s="189" t="e">
        <f t="shared" si="3"/>
        <v>#DIV/0!</v>
      </c>
      <c r="U26" s="84"/>
      <c r="V26" s="165"/>
      <c r="W26" s="165"/>
      <c r="X26" s="165"/>
      <c r="Y26" s="165"/>
      <c r="Z26" s="165"/>
      <c r="AA26" s="165"/>
      <c r="AB26" s="170">
        <f t="shared" si="4"/>
        <v>0</v>
      </c>
      <c r="AC26" s="165"/>
      <c r="AD26" s="170">
        <f t="shared" si="5"/>
        <v>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3.8">
      <c r="B27" s="49">
        <f t="shared" si="6"/>
        <v>37245</v>
      </c>
      <c r="C27" s="50"/>
      <c r="D27" s="50"/>
      <c r="E27" s="51"/>
      <c r="F27" s="133">
        <f t="shared" si="7"/>
        <v>0</v>
      </c>
      <c r="G27" s="53"/>
      <c r="H27" s="129"/>
      <c r="I27" s="129"/>
      <c r="J27" s="187"/>
      <c r="K27" s="132">
        <f t="shared" si="8"/>
        <v>0</v>
      </c>
      <c r="L27" s="177">
        <f t="shared" si="0"/>
        <v>0</v>
      </c>
      <c r="N27" s="129"/>
      <c r="O27" s="129">
        <v>0</v>
      </c>
      <c r="P27" s="180"/>
      <c r="Q27" s="146">
        <f t="shared" si="1"/>
        <v>0</v>
      </c>
      <c r="S27" s="138">
        <f t="shared" si="2"/>
        <v>0</v>
      </c>
      <c r="T27" s="189" t="e">
        <f t="shared" si="3"/>
        <v>#DIV/0!</v>
      </c>
      <c r="U27" s="84"/>
      <c r="V27" s="165"/>
      <c r="W27" s="165"/>
      <c r="X27" s="165"/>
      <c r="Y27" s="165"/>
      <c r="Z27" s="165"/>
      <c r="AA27" s="165"/>
      <c r="AB27" s="170">
        <f t="shared" si="4"/>
        <v>0</v>
      </c>
      <c r="AC27" s="165"/>
      <c r="AD27" s="170">
        <f t="shared" si="5"/>
        <v>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3.8">
      <c r="B28" s="49">
        <f t="shared" si="6"/>
        <v>37246</v>
      </c>
      <c r="C28" s="50"/>
      <c r="D28" s="50"/>
      <c r="E28" s="51"/>
      <c r="F28" s="133">
        <f t="shared" si="7"/>
        <v>0</v>
      </c>
      <c r="G28" s="53"/>
      <c r="H28" s="192"/>
      <c r="I28" s="129"/>
      <c r="J28" s="187"/>
      <c r="K28" s="132">
        <f t="shared" si="8"/>
        <v>0</v>
      </c>
      <c r="L28" s="177">
        <f t="shared" si="0"/>
        <v>0</v>
      </c>
      <c r="N28" s="129"/>
      <c r="O28" s="129">
        <v>0</v>
      </c>
      <c r="P28" s="180"/>
      <c r="Q28" s="146">
        <f t="shared" si="1"/>
        <v>0</v>
      </c>
      <c r="S28" s="138">
        <f t="shared" si="2"/>
        <v>0</v>
      </c>
      <c r="T28" s="189" t="e">
        <f t="shared" si="3"/>
        <v>#DIV/0!</v>
      </c>
      <c r="U28" s="84"/>
      <c r="V28" s="165"/>
      <c r="W28" s="165"/>
      <c r="X28" s="165"/>
      <c r="Y28" s="165"/>
      <c r="Z28" s="165"/>
      <c r="AA28" s="165"/>
      <c r="AB28" s="170">
        <f t="shared" si="4"/>
        <v>0</v>
      </c>
      <c r="AC28" s="165"/>
      <c r="AD28" s="170">
        <f t="shared" si="5"/>
        <v>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3.8">
      <c r="B29" s="49">
        <f t="shared" si="6"/>
        <v>37247</v>
      </c>
      <c r="C29" s="50"/>
      <c r="D29" s="50"/>
      <c r="E29" s="51"/>
      <c r="F29" s="133">
        <f t="shared" si="7"/>
        <v>0</v>
      </c>
      <c r="G29" s="53"/>
      <c r="H29" s="129"/>
      <c r="I29" s="129"/>
      <c r="J29" s="187"/>
      <c r="K29" s="132">
        <f t="shared" si="8"/>
        <v>0</v>
      </c>
      <c r="L29" s="177">
        <f t="shared" si="0"/>
        <v>0</v>
      </c>
      <c r="N29" s="129"/>
      <c r="O29" s="129">
        <v>0</v>
      </c>
      <c r="P29" s="180"/>
      <c r="Q29" s="146">
        <f t="shared" si="1"/>
        <v>0</v>
      </c>
      <c r="S29" s="138">
        <f t="shared" si="2"/>
        <v>0</v>
      </c>
      <c r="T29" s="189" t="e">
        <f t="shared" si="3"/>
        <v>#DIV/0!</v>
      </c>
      <c r="U29" s="84"/>
      <c r="V29" s="165"/>
      <c r="W29" s="165"/>
      <c r="X29" s="165"/>
      <c r="Y29" s="165"/>
      <c r="Z29" s="165"/>
      <c r="AA29" s="165"/>
      <c r="AB29" s="170">
        <f t="shared" si="4"/>
        <v>0</v>
      </c>
      <c r="AC29" s="165"/>
      <c r="AD29" s="170">
        <f t="shared" si="5"/>
        <v>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3.8">
      <c r="B30" s="49">
        <f t="shared" si="6"/>
        <v>37248</v>
      </c>
      <c r="C30" s="50"/>
      <c r="D30" s="50"/>
      <c r="E30" s="51"/>
      <c r="F30" s="133">
        <f t="shared" si="7"/>
        <v>0</v>
      </c>
      <c r="G30" s="53"/>
      <c r="H30" s="129"/>
      <c r="I30" s="129"/>
      <c r="J30" s="187"/>
      <c r="K30" s="132">
        <f t="shared" si="8"/>
        <v>0</v>
      </c>
      <c r="L30" s="177">
        <f t="shared" si="0"/>
        <v>0</v>
      </c>
      <c r="N30" s="129"/>
      <c r="O30" s="129">
        <v>0</v>
      </c>
      <c r="P30" s="180"/>
      <c r="Q30" s="146">
        <f t="shared" si="1"/>
        <v>0</v>
      </c>
      <c r="S30" s="138">
        <f t="shared" si="2"/>
        <v>0</v>
      </c>
      <c r="T30" s="189" t="e">
        <f t="shared" si="3"/>
        <v>#DIV/0!</v>
      </c>
      <c r="U30" s="84"/>
      <c r="V30" s="165"/>
      <c r="W30" s="165"/>
      <c r="X30" s="165"/>
      <c r="Y30" s="165"/>
      <c r="Z30" s="165"/>
      <c r="AA30" s="165"/>
      <c r="AB30" s="170">
        <f t="shared" si="4"/>
        <v>0</v>
      </c>
      <c r="AC30" s="165"/>
      <c r="AD30" s="170">
        <f t="shared" si="5"/>
        <v>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3.8">
      <c r="B31" s="49">
        <f t="shared" si="6"/>
        <v>37249</v>
      </c>
      <c r="C31" s="50"/>
      <c r="D31" s="50"/>
      <c r="E31" s="51"/>
      <c r="F31" s="133">
        <f t="shared" si="7"/>
        <v>0</v>
      </c>
      <c r="G31" s="53"/>
      <c r="H31" s="129"/>
      <c r="I31" s="129"/>
      <c r="J31" s="187"/>
      <c r="K31" s="132">
        <f t="shared" si="8"/>
        <v>0</v>
      </c>
      <c r="L31" s="177">
        <f t="shared" si="0"/>
        <v>0</v>
      </c>
      <c r="N31" s="129"/>
      <c r="O31" s="129">
        <v>0</v>
      </c>
      <c r="P31" s="180"/>
      <c r="Q31" s="146">
        <f t="shared" si="1"/>
        <v>0</v>
      </c>
      <c r="S31" s="138">
        <f t="shared" si="2"/>
        <v>0</v>
      </c>
      <c r="T31" s="189" t="e">
        <f t="shared" si="3"/>
        <v>#DIV/0!</v>
      </c>
      <c r="U31" s="84"/>
      <c r="V31" s="165"/>
      <c r="W31" s="165"/>
      <c r="X31" s="165"/>
      <c r="Y31" s="165"/>
      <c r="Z31" s="165"/>
      <c r="AA31" s="165"/>
      <c r="AB31" s="170">
        <f t="shared" si="4"/>
        <v>0</v>
      </c>
      <c r="AC31" s="165"/>
      <c r="AD31" s="170">
        <f t="shared" si="5"/>
        <v>0</v>
      </c>
      <c r="AE31" s="97"/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3.8">
      <c r="B32" s="49">
        <f t="shared" si="6"/>
        <v>37250</v>
      </c>
      <c r="C32" s="50"/>
      <c r="D32" s="50"/>
      <c r="E32" s="51"/>
      <c r="F32" s="133">
        <f t="shared" si="7"/>
        <v>0</v>
      </c>
      <c r="G32" s="61"/>
      <c r="H32" s="129"/>
      <c r="I32" s="129"/>
      <c r="J32" s="187"/>
      <c r="K32" s="132">
        <f t="shared" si="8"/>
        <v>0</v>
      </c>
      <c r="L32" s="177">
        <f t="shared" si="0"/>
        <v>0</v>
      </c>
      <c r="N32" s="129"/>
      <c r="O32" s="129">
        <v>0</v>
      </c>
      <c r="P32" s="180"/>
      <c r="Q32" s="146">
        <f t="shared" si="1"/>
        <v>0</v>
      </c>
      <c r="S32" s="138">
        <f t="shared" si="2"/>
        <v>0</v>
      </c>
      <c r="T32" s="189" t="e">
        <f t="shared" si="3"/>
        <v>#DIV/0!</v>
      </c>
      <c r="U32" s="84"/>
      <c r="V32" s="165"/>
      <c r="W32" s="165"/>
      <c r="X32" s="165"/>
      <c r="Y32" s="165"/>
      <c r="Z32" s="165"/>
      <c r="AA32" s="165"/>
      <c r="AB32" s="170">
        <f t="shared" si="4"/>
        <v>0</v>
      </c>
      <c r="AC32" s="165"/>
      <c r="AD32" s="170">
        <f t="shared" si="5"/>
        <v>0</v>
      </c>
      <c r="AE32" s="97"/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3.8">
      <c r="B33" s="49">
        <f t="shared" si="6"/>
        <v>37251</v>
      </c>
      <c r="C33" s="50"/>
      <c r="D33" s="50"/>
      <c r="E33" s="51"/>
      <c r="F33" s="133">
        <f t="shared" si="7"/>
        <v>0</v>
      </c>
      <c r="G33" s="61"/>
      <c r="H33" s="129"/>
      <c r="I33" s="129"/>
      <c r="J33" s="187"/>
      <c r="K33" s="138">
        <f t="shared" si="8"/>
        <v>0</v>
      </c>
      <c r="L33" s="177">
        <f t="shared" si="0"/>
        <v>0</v>
      </c>
      <c r="M33" s="103"/>
      <c r="N33" s="129"/>
      <c r="O33" s="129">
        <v>0</v>
      </c>
      <c r="P33" s="182"/>
      <c r="Q33" s="147">
        <f t="shared" si="1"/>
        <v>0</v>
      </c>
      <c r="R33" s="103"/>
      <c r="S33" s="138">
        <f t="shared" si="2"/>
        <v>0</v>
      </c>
      <c r="T33" s="189" t="e">
        <f t="shared" si="3"/>
        <v>#DIV/0!</v>
      </c>
      <c r="U33" s="106"/>
      <c r="V33" s="165"/>
      <c r="W33" s="165"/>
      <c r="X33" s="165"/>
      <c r="Y33" s="165"/>
      <c r="Z33" s="165"/>
      <c r="AA33" s="165"/>
      <c r="AB33" s="170">
        <f t="shared" si="4"/>
        <v>0</v>
      </c>
      <c r="AC33" s="165"/>
      <c r="AD33" s="170">
        <f t="shared" si="5"/>
        <v>0</v>
      </c>
      <c r="AE33" s="97"/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3.8">
      <c r="B34" s="49">
        <f t="shared" si="6"/>
        <v>37252</v>
      </c>
      <c r="C34" s="50"/>
      <c r="D34" s="50"/>
      <c r="E34" s="51"/>
      <c r="F34" s="133">
        <f t="shared" si="7"/>
        <v>0</v>
      </c>
      <c r="G34" s="61"/>
      <c r="H34" s="129"/>
      <c r="I34" s="129"/>
      <c r="J34" s="187"/>
      <c r="K34" s="138">
        <f t="shared" si="8"/>
        <v>0</v>
      </c>
      <c r="L34" s="177">
        <f t="shared" si="0"/>
        <v>0</v>
      </c>
      <c r="M34" s="103"/>
      <c r="N34" s="129"/>
      <c r="O34" s="129">
        <v>0</v>
      </c>
      <c r="P34" s="182"/>
      <c r="Q34" s="147">
        <f t="shared" si="1"/>
        <v>0</v>
      </c>
      <c r="R34" s="103"/>
      <c r="S34" s="138">
        <f t="shared" si="2"/>
        <v>0</v>
      </c>
      <c r="T34" s="189" t="e">
        <f t="shared" si="3"/>
        <v>#DIV/0!</v>
      </c>
      <c r="U34" s="106"/>
      <c r="V34" s="165"/>
      <c r="W34" s="165"/>
      <c r="X34" s="165"/>
      <c r="Y34" s="165"/>
      <c r="Z34" s="165"/>
      <c r="AA34" s="165"/>
      <c r="AB34" s="170">
        <f t="shared" si="4"/>
        <v>0</v>
      </c>
      <c r="AC34" s="165"/>
      <c r="AD34" s="170">
        <f t="shared" si="5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3.8">
      <c r="B35" s="49">
        <f t="shared" si="6"/>
        <v>37253</v>
      </c>
      <c r="C35" s="50"/>
      <c r="D35" s="50"/>
      <c r="E35" s="51"/>
      <c r="F35" s="133">
        <f t="shared" si="7"/>
        <v>0</v>
      </c>
      <c r="G35" s="61"/>
      <c r="H35" s="129"/>
      <c r="I35" s="129"/>
      <c r="J35" s="187"/>
      <c r="K35" s="138">
        <f t="shared" si="8"/>
        <v>0</v>
      </c>
      <c r="L35" s="177">
        <f t="shared" si="0"/>
        <v>0</v>
      </c>
      <c r="M35" s="103"/>
      <c r="N35" s="129"/>
      <c r="O35" s="129">
        <v>0</v>
      </c>
      <c r="P35" s="182"/>
      <c r="Q35" s="147">
        <f>SUM(N35:O35)</f>
        <v>0</v>
      </c>
      <c r="R35" s="103"/>
      <c r="S35" s="138">
        <f t="shared" si="2"/>
        <v>0</v>
      </c>
      <c r="T35" s="189" t="e">
        <f t="shared" si="3"/>
        <v>#DIV/0!</v>
      </c>
      <c r="U35" s="106"/>
      <c r="V35" s="165"/>
      <c r="W35" s="165"/>
      <c r="X35" s="165"/>
      <c r="Y35" s="165"/>
      <c r="Z35" s="165"/>
      <c r="AA35" s="165"/>
      <c r="AB35" s="170">
        <f t="shared" si="4"/>
        <v>0</v>
      </c>
      <c r="AC35" s="165"/>
      <c r="AD35" s="170">
        <f t="shared" si="5"/>
        <v>0</v>
      </c>
      <c r="AE35" s="97"/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3.8">
      <c r="B36" s="49">
        <f t="shared" si="6"/>
        <v>37254</v>
      </c>
      <c r="C36" s="50"/>
      <c r="D36" s="50"/>
      <c r="E36" s="51"/>
      <c r="F36" s="133">
        <f t="shared" si="7"/>
        <v>0</v>
      </c>
      <c r="G36" s="61"/>
      <c r="H36" s="129"/>
      <c r="I36" s="129"/>
      <c r="J36" s="187"/>
      <c r="K36" s="138">
        <f t="shared" si="8"/>
        <v>0</v>
      </c>
      <c r="L36" s="177">
        <f t="shared" si="0"/>
        <v>0</v>
      </c>
      <c r="M36" s="103"/>
      <c r="N36" s="129"/>
      <c r="O36" s="129">
        <v>0</v>
      </c>
      <c r="P36" s="182"/>
      <c r="Q36" s="147">
        <f>SUM(N36:O36)</f>
        <v>0</v>
      </c>
      <c r="R36" s="103"/>
      <c r="S36" s="138">
        <f t="shared" si="2"/>
        <v>0</v>
      </c>
      <c r="T36" s="189" t="e">
        <f t="shared" si="3"/>
        <v>#DIV/0!</v>
      </c>
      <c r="U36" s="106"/>
      <c r="V36" s="165"/>
      <c r="W36" s="165"/>
      <c r="X36" s="165"/>
      <c r="Y36" s="165"/>
      <c r="Z36" s="165"/>
      <c r="AA36" s="165"/>
      <c r="AB36" s="170">
        <f t="shared" si="4"/>
        <v>0</v>
      </c>
      <c r="AC36" s="165"/>
      <c r="AD36" s="170">
        <f t="shared" si="5"/>
        <v>0</v>
      </c>
      <c r="AE36" s="97"/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3.8">
      <c r="B37" s="49">
        <f t="shared" si="6"/>
        <v>37255</v>
      </c>
      <c r="C37" s="50"/>
      <c r="D37" s="50"/>
      <c r="E37" s="51"/>
      <c r="F37" s="133">
        <f t="shared" si="7"/>
        <v>0</v>
      </c>
      <c r="G37" s="61"/>
      <c r="H37" s="129"/>
      <c r="I37" s="129"/>
      <c r="J37" s="187"/>
      <c r="K37" s="138">
        <f t="shared" si="8"/>
        <v>0</v>
      </c>
      <c r="L37" s="177">
        <f t="shared" si="0"/>
        <v>0</v>
      </c>
      <c r="M37" s="103"/>
      <c r="N37" s="129"/>
      <c r="O37" s="129">
        <v>0</v>
      </c>
      <c r="P37" s="182"/>
      <c r="Q37" s="147">
        <f>SUM(N37:O37)</f>
        <v>0</v>
      </c>
      <c r="R37" s="103"/>
      <c r="S37" s="138">
        <f t="shared" si="2"/>
        <v>0</v>
      </c>
      <c r="T37" s="189" t="e">
        <f t="shared" si="3"/>
        <v>#DIV/0!</v>
      </c>
      <c r="U37" s="106"/>
      <c r="V37" s="165"/>
      <c r="W37" s="165"/>
      <c r="X37" s="165"/>
      <c r="Y37" s="165"/>
      <c r="Z37" s="165"/>
      <c r="AA37" s="165"/>
      <c r="AB37" s="170">
        <f t="shared" si="4"/>
        <v>0</v>
      </c>
      <c r="AC37" s="165"/>
      <c r="AD37" s="170">
        <f t="shared" si="5"/>
        <v>0</v>
      </c>
      <c r="AE37" s="97"/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3.8">
      <c r="B38" s="49">
        <f t="shared" si="6"/>
        <v>37256</v>
      </c>
      <c r="C38" s="50"/>
      <c r="D38" s="50"/>
      <c r="E38" s="51"/>
      <c r="F38" s="133">
        <f t="shared" si="7"/>
        <v>0</v>
      </c>
      <c r="G38" s="61"/>
      <c r="H38" s="129"/>
      <c r="I38" s="129"/>
      <c r="J38" s="187"/>
      <c r="K38" s="138">
        <f t="shared" si="8"/>
        <v>0</v>
      </c>
      <c r="L38" s="177">
        <f t="shared" si="0"/>
        <v>0</v>
      </c>
      <c r="M38" s="103"/>
      <c r="N38" s="129"/>
      <c r="O38" s="129">
        <v>0</v>
      </c>
      <c r="P38" s="182"/>
      <c r="Q38" s="147">
        <f>SUM(N38:O38)</f>
        <v>0</v>
      </c>
      <c r="R38" s="103"/>
      <c r="S38" s="138">
        <f t="shared" si="2"/>
        <v>0</v>
      </c>
      <c r="T38" s="189" t="e">
        <f t="shared" si="3"/>
        <v>#DIV/0!</v>
      </c>
      <c r="U38" s="106"/>
      <c r="V38" s="165"/>
      <c r="W38" s="165"/>
      <c r="X38" s="165"/>
      <c r="Y38" s="165"/>
      <c r="Z38" s="165"/>
      <c r="AA38" s="165"/>
      <c r="AB38" s="170"/>
      <c r="AC38" s="165"/>
      <c r="AD38" s="170"/>
      <c r="AE38" s="97"/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4.4" thickBot="1">
      <c r="B39" s="49"/>
      <c r="C39" s="50"/>
      <c r="D39" s="50">
        <v>0</v>
      </c>
      <c r="E39" s="51"/>
      <c r="F39" s="191">
        <f t="shared" si="7"/>
        <v>0</v>
      </c>
      <c r="G39" s="61"/>
      <c r="H39" s="129"/>
      <c r="I39" s="129">
        <v>0</v>
      </c>
      <c r="J39" s="187"/>
      <c r="K39" s="139">
        <f>SUM(H39:I39)</f>
        <v>0</v>
      </c>
      <c r="L39" s="178">
        <f t="shared" si="0"/>
        <v>0</v>
      </c>
      <c r="M39" s="103"/>
      <c r="N39" s="129"/>
      <c r="O39" s="129">
        <v>0</v>
      </c>
      <c r="P39" s="182"/>
      <c r="Q39" s="148">
        <f>SUM(N39:O39)</f>
        <v>0</v>
      </c>
      <c r="R39" s="103"/>
      <c r="S39" s="138">
        <f t="shared" si="2"/>
        <v>0</v>
      </c>
      <c r="T39" s="189"/>
      <c r="U39" s="106"/>
      <c r="V39" s="165"/>
      <c r="W39" s="165"/>
      <c r="X39" s="165"/>
      <c r="Y39" s="165"/>
      <c r="Z39" s="165"/>
      <c r="AA39" s="165"/>
      <c r="AB39" s="170">
        <f>SUM(V39:Z39)</f>
        <v>0</v>
      </c>
      <c r="AC39" s="165"/>
      <c r="AD39" s="170">
        <f>+AB39-AC39</f>
        <v>0</v>
      </c>
      <c r="AE39" s="97"/>
      <c r="AG39" s="160"/>
      <c r="AH39" s="4"/>
      <c r="AI39" s="160"/>
      <c r="AJ39" s="4"/>
      <c r="AK39" s="160"/>
      <c r="AL39" s="4"/>
      <c r="AM39" s="168"/>
      <c r="AN39" s="4"/>
      <c r="AO39" s="4"/>
    </row>
    <row r="40" spans="2:41" ht="14.4" thickBot="1">
      <c r="B40" s="62" t="s">
        <v>26</v>
      </c>
      <c r="C40" s="63">
        <f>SUM(C8:C39)</f>
        <v>0</v>
      </c>
      <c r="D40" s="63">
        <f>SUM(D8:D39)</f>
        <v>0</v>
      </c>
      <c r="E40" s="64"/>
      <c r="F40" s="65">
        <f>SUM(F8:F39)</f>
        <v>0</v>
      </c>
      <c r="G40" s="66"/>
      <c r="H40" s="130">
        <f>SUM(H8:H39)</f>
        <v>0</v>
      </c>
      <c r="I40" s="130">
        <f>SUM(I8:I39)</f>
        <v>0</v>
      </c>
      <c r="J40" s="188"/>
      <c r="K40" s="141">
        <f>SUM(K8:K39)</f>
        <v>0</v>
      </c>
      <c r="L40" s="179">
        <f>SUM(L8:L39)</f>
        <v>0</v>
      </c>
      <c r="N40" s="144">
        <f>SUM(N8:N39)</f>
        <v>0</v>
      </c>
      <c r="O40" s="145">
        <f>SUM(O8:O39)</f>
        <v>0</v>
      </c>
      <c r="P40" s="183"/>
      <c r="Q40" s="141">
        <f>SUM(Q8:Q39)</f>
        <v>0</v>
      </c>
      <c r="S40" s="175">
        <f>SUM(S8:S39)</f>
        <v>0</v>
      </c>
      <c r="T40" s="85" t="e">
        <f>+S40/Q40*-1</f>
        <v>#DIV/0!</v>
      </c>
      <c r="U40" s="85"/>
      <c r="V40" s="167"/>
      <c r="W40" s="167"/>
      <c r="X40" s="167"/>
      <c r="Y40" s="167"/>
      <c r="Z40" s="167"/>
      <c r="AA40" s="167"/>
      <c r="AB40" s="167"/>
      <c r="AC40" s="167"/>
      <c r="AD40" s="167"/>
      <c r="AE40" s="96"/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AE41" s="114" t="s">
        <v>27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44</v>
      </c>
      <c r="K42" s="116" t="s">
        <v>36</v>
      </c>
      <c r="L42" s="78" t="s">
        <v>35</v>
      </c>
      <c r="Z42" s="113" t="s">
        <v>28</v>
      </c>
      <c r="AB42" s="78" t="s">
        <v>30</v>
      </c>
      <c r="AE42" s="114" t="s">
        <v>29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t="s">
        <v>43</v>
      </c>
      <c r="K43" s="116" t="s">
        <v>37</v>
      </c>
      <c r="L43" s="2"/>
      <c r="Z43" s="115" t="s">
        <v>31</v>
      </c>
      <c r="AB43" s="78" t="s">
        <v>32</v>
      </c>
      <c r="AE43" s="114" t="s">
        <v>46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B44" s="71" t="str">
        <f ca="1">CELL("filename")</f>
        <v>K:\COMMON\SOUTH CENTRAL\DAILY ONEOK INFO\[BUSHTON2001.XLS]pvrsept_2001</v>
      </c>
      <c r="Z44" s="115" t="s">
        <v>33</v>
      </c>
      <c r="AB44" s="78" t="s">
        <v>38</v>
      </c>
      <c r="AE44" s="114" t="s">
        <v>45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Z45" s="115"/>
      <c r="AB45" s="78" t="s">
        <v>47</v>
      </c>
      <c r="AE45" s="114" t="s">
        <v>48</v>
      </c>
      <c r="AG45" s="168"/>
      <c r="AH45" s="4"/>
      <c r="AI45" s="168"/>
      <c r="AJ45" s="4"/>
      <c r="AK45" s="168"/>
      <c r="AL45" s="4"/>
      <c r="AM45" s="168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  <row r="106" spans="33:41">
      <c r="AG106" s="4"/>
      <c r="AH106" s="4"/>
      <c r="AI106" s="4"/>
      <c r="AJ106" s="4"/>
      <c r="AK106" s="4"/>
      <c r="AL106" s="4"/>
      <c r="AM106" s="4"/>
      <c r="AN106" s="4"/>
      <c r="AO106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zoomScale="75" workbookViewId="0">
      <pane xSplit="1" ySplit="7" topLeftCell="B10" activePane="bottomRight" state="frozen"/>
      <selection pane="topRight" activeCell="B1" sqref="B1"/>
      <selection pane="bottomLeft" activeCell="A8" sqref="A8"/>
      <selection pane="bottomRight" activeCell="A29" sqref="A29"/>
    </sheetView>
  </sheetViews>
  <sheetFormatPr defaultRowHeight="13.2"/>
  <cols>
    <col min="1" max="1" width="2.44140625" customWidth="1"/>
    <col min="2" max="2" width="9.6640625" customWidth="1"/>
    <col min="3" max="3" width="11.6640625" style="2" customWidth="1"/>
    <col min="4" max="4" width="12.109375" style="2" customWidth="1"/>
    <col min="5" max="5" width="1.6640625" customWidth="1"/>
    <col min="6" max="6" width="11.88671875" customWidth="1"/>
    <col min="7" max="7" width="1.44140625" customWidth="1"/>
    <col min="8" max="8" width="11.44140625" style="2" customWidth="1"/>
    <col min="9" max="9" width="10.6640625" style="2" customWidth="1"/>
    <col min="10" max="10" width="1.6640625" customWidth="1"/>
    <col min="11" max="11" width="13.44140625" customWidth="1"/>
    <col min="12" max="12" width="21.44140625" customWidth="1"/>
    <col min="13" max="13" width="2.109375" customWidth="1"/>
    <col min="14" max="14" width="11" style="2" customWidth="1"/>
    <col min="15" max="15" width="15" style="2" customWidth="1"/>
    <col min="16" max="16" width="1.6640625" style="4" customWidth="1"/>
    <col min="17" max="17" width="13.109375" customWidth="1"/>
    <col min="18" max="18" width="2.44140625" customWidth="1"/>
    <col min="19" max="19" width="21.88671875" customWidth="1"/>
    <col min="20" max="20" width="12.44140625" style="78" customWidth="1"/>
    <col min="21" max="21" width="42.5546875" style="93" customWidth="1"/>
    <col min="23" max="23" width="1.5546875" customWidth="1"/>
    <col min="24" max="24" width="22" style="125" customWidth="1"/>
    <col min="25" max="25" width="2.109375" customWidth="1"/>
    <col min="26" max="26" width="22.5546875" style="125" customWidth="1"/>
    <col min="27" max="27" width="2.109375" customWidth="1"/>
    <col min="28" max="28" width="16.5546875" style="125" customWidth="1"/>
    <col min="29" max="29" width="1.6640625" customWidth="1"/>
    <col min="30" max="30" width="14.109375" style="125" customWidth="1"/>
    <col min="31" max="31" width="1.44140625" customWidth="1"/>
    <col min="32" max="32" width="88" customWidth="1"/>
    <col min="33" max="33" width="69" customWidth="1"/>
  </cols>
  <sheetData>
    <row r="1" spans="1:32" ht="17.399999999999999">
      <c r="A1" s="1" t="s">
        <v>34</v>
      </c>
      <c r="I1" s="3" t="s">
        <v>40</v>
      </c>
    </row>
    <row r="2" spans="1:32" ht="13.8" thickBot="1"/>
    <row r="3" spans="1:32" ht="14.4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64</v>
      </c>
      <c r="N3" s="12" t="s">
        <v>70</v>
      </c>
      <c r="O3" s="13"/>
      <c r="P3" s="14"/>
      <c r="Q3" s="15"/>
      <c r="S3" s="16" t="s">
        <v>3</v>
      </c>
      <c r="T3" s="79" t="s">
        <v>4</v>
      </c>
      <c r="U3" s="98"/>
      <c r="V3" s="5"/>
    </row>
    <row r="4" spans="1:32" s="17" customFormat="1" ht="14.4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69</v>
      </c>
      <c r="N4" s="25" t="s">
        <v>65</v>
      </c>
      <c r="O4" s="25" t="s">
        <v>67</v>
      </c>
      <c r="P4" s="26"/>
      <c r="Q4" s="27" t="s">
        <v>8</v>
      </c>
      <c r="S4" s="28" t="s">
        <v>10</v>
      </c>
      <c r="T4" s="80" t="s">
        <v>11</v>
      </c>
      <c r="U4" s="99" t="s">
        <v>12</v>
      </c>
      <c r="V4" s="18"/>
      <c r="X4" s="126"/>
      <c r="Z4" s="126"/>
      <c r="AB4" s="126"/>
      <c r="AD4" s="126"/>
    </row>
    <row r="5" spans="1:32" s="29" customFormat="1" ht="14.4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44" t="s">
        <v>20</v>
      </c>
      <c r="S5" s="40" t="s">
        <v>21</v>
      </c>
      <c r="T5" s="81"/>
      <c r="U5" s="100"/>
      <c r="V5" s="30" t="s">
        <v>13</v>
      </c>
      <c r="X5" s="127" t="s">
        <v>73</v>
      </c>
      <c r="Z5" s="127" t="s">
        <v>73</v>
      </c>
      <c r="AB5" s="127" t="s">
        <v>54</v>
      </c>
      <c r="AD5" s="127"/>
    </row>
    <row r="6" spans="1:32" s="29" customFormat="1" ht="14.4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124"/>
      <c r="N6" s="76"/>
      <c r="O6" s="77"/>
      <c r="P6" s="38"/>
      <c r="Q6" s="38"/>
      <c r="S6" s="28"/>
      <c r="T6" s="82"/>
      <c r="U6" s="94"/>
      <c r="V6" s="72"/>
      <c r="X6" s="127" t="s">
        <v>52</v>
      </c>
      <c r="Z6" s="127" t="s">
        <v>53</v>
      </c>
      <c r="AB6" s="127" t="s">
        <v>55</v>
      </c>
      <c r="AD6" s="127" t="s">
        <v>57</v>
      </c>
      <c r="AF6" s="29" t="s">
        <v>56</v>
      </c>
    </row>
    <row r="7" spans="1:32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122"/>
      <c r="O7" s="123"/>
      <c r="P7" s="38"/>
      <c r="Q7" s="69"/>
      <c r="S7" s="48"/>
      <c r="T7" s="83"/>
      <c r="U7" s="95"/>
      <c r="V7" s="92"/>
      <c r="W7" s="92"/>
      <c r="X7" s="128"/>
      <c r="Y7" s="92"/>
      <c r="Z7" s="128"/>
      <c r="AA7" s="92"/>
      <c r="AB7" s="128"/>
      <c r="AC7" s="92"/>
      <c r="AD7" s="128"/>
      <c r="AE7" s="92"/>
      <c r="AF7" s="92"/>
    </row>
    <row r="8" spans="1:32" ht="13.8">
      <c r="B8" s="49">
        <v>36923</v>
      </c>
      <c r="C8" s="129">
        <v>-506935</v>
      </c>
      <c r="D8" s="50">
        <v>0</v>
      </c>
      <c r="E8" s="51"/>
      <c r="F8" s="131">
        <f>SUM(C8:D8)</f>
        <v>-506935</v>
      </c>
      <c r="G8" s="53"/>
      <c r="H8" s="129">
        <v>435843</v>
      </c>
      <c r="I8" s="129">
        <v>0</v>
      </c>
      <c r="J8" s="51"/>
      <c r="K8" s="131">
        <f>SUM(H8:I8)</f>
        <v>435843</v>
      </c>
      <c r="L8" s="135">
        <f t="shared" ref="L8:L38" si="0">F8+K8</f>
        <v>-71092</v>
      </c>
      <c r="N8" s="129">
        <v>-86568</v>
      </c>
      <c r="O8" s="143">
        <v>0</v>
      </c>
      <c r="P8" s="38"/>
      <c r="Q8" s="146">
        <f>SUM(N8:O8)</f>
        <v>-86568</v>
      </c>
      <c r="S8" s="56">
        <f t="shared" ref="S8:S38" si="1">L8-Q8</f>
        <v>15476</v>
      </c>
      <c r="T8" s="84">
        <f t="shared" ref="T8:T35" si="2">+S8/Q8*-1</f>
        <v>0.1787727566768321</v>
      </c>
      <c r="U8" s="97"/>
      <c r="V8" s="49">
        <v>36923</v>
      </c>
    </row>
    <row r="9" spans="1:32" ht="13.8">
      <c r="B9" s="49">
        <f t="shared" ref="B9:B35" si="3">+B8+1</f>
        <v>36924</v>
      </c>
      <c r="C9" s="129">
        <v>-489720</v>
      </c>
      <c r="D9" s="50">
        <v>0</v>
      </c>
      <c r="E9" s="51"/>
      <c r="F9" s="132">
        <f t="shared" ref="F9:F38" si="4">SUM(C9:E9)</f>
        <v>-489720</v>
      </c>
      <c r="G9" s="53"/>
      <c r="H9" s="129">
        <v>418275</v>
      </c>
      <c r="I9" s="129">
        <v>0</v>
      </c>
      <c r="J9" s="51"/>
      <c r="K9" s="132">
        <f t="shared" ref="K9:K37" si="5">SUM(H9:J9)</f>
        <v>418275</v>
      </c>
      <c r="L9" s="136">
        <f t="shared" si="0"/>
        <v>-71445</v>
      </c>
      <c r="N9" s="129">
        <v>-81942</v>
      </c>
      <c r="O9" s="143">
        <v>0</v>
      </c>
      <c r="P9" s="38"/>
      <c r="Q9" s="146">
        <f>SUM(N9:O9)</f>
        <v>-81942</v>
      </c>
      <c r="S9" s="60">
        <f t="shared" si="1"/>
        <v>10497</v>
      </c>
      <c r="T9" s="84">
        <f t="shared" si="2"/>
        <v>0.12810280442264041</v>
      </c>
      <c r="U9" s="97"/>
      <c r="V9" s="49">
        <f t="shared" ref="V9:V35" si="6">+V8+1</f>
        <v>36924</v>
      </c>
    </row>
    <row r="10" spans="1:32" ht="13.8">
      <c r="B10" s="49">
        <f t="shared" si="3"/>
        <v>36925</v>
      </c>
      <c r="C10" s="129">
        <v>-487269</v>
      </c>
      <c r="D10" s="50">
        <v>0</v>
      </c>
      <c r="E10" s="51"/>
      <c r="F10" s="132">
        <f t="shared" si="4"/>
        <v>-487269</v>
      </c>
      <c r="G10" s="53"/>
      <c r="H10" s="129">
        <v>416786</v>
      </c>
      <c r="I10" s="129">
        <v>0</v>
      </c>
      <c r="J10" s="51"/>
      <c r="K10" s="132">
        <f t="shared" si="5"/>
        <v>416786</v>
      </c>
      <c r="L10" s="136">
        <f t="shared" si="0"/>
        <v>-70483</v>
      </c>
      <c r="N10" s="129">
        <v>-79159</v>
      </c>
      <c r="O10" s="143">
        <v>0</v>
      </c>
      <c r="P10" s="38"/>
      <c r="Q10" s="146">
        <f>SUM(N10:O10)</f>
        <v>-79159</v>
      </c>
      <c r="S10" s="60">
        <f t="shared" si="1"/>
        <v>8676</v>
      </c>
      <c r="T10" s="84">
        <f t="shared" si="2"/>
        <v>0.10960219305448528</v>
      </c>
      <c r="U10" s="97"/>
      <c r="V10" s="49">
        <f t="shared" si="6"/>
        <v>36925</v>
      </c>
    </row>
    <row r="11" spans="1:32" ht="13.8">
      <c r="B11" s="49">
        <f t="shared" si="3"/>
        <v>36926</v>
      </c>
      <c r="C11" s="129">
        <v>-494607</v>
      </c>
      <c r="D11" s="50">
        <v>0</v>
      </c>
      <c r="E11" s="51"/>
      <c r="F11" s="132">
        <f t="shared" si="4"/>
        <v>-494607</v>
      </c>
      <c r="G11" s="53"/>
      <c r="H11" s="129">
        <v>422386</v>
      </c>
      <c r="I11" s="129">
        <v>0</v>
      </c>
      <c r="J11" s="51"/>
      <c r="K11" s="132">
        <f t="shared" si="5"/>
        <v>422386</v>
      </c>
      <c r="L11" s="136">
        <f t="shared" si="0"/>
        <v>-72221</v>
      </c>
      <c r="N11" s="129">
        <v>-79148</v>
      </c>
      <c r="O11" s="143">
        <v>0</v>
      </c>
      <c r="P11" s="38"/>
      <c r="Q11" s="146">
        <f>SUM(N11:O11)</f>
        <v>-79148</v>
      </c>
      <c r="S11" s="60">
        <f t="shared" si="1"/>
        <v>6927</v>
      </c>
      <c r="T11" s="84">
        <f t="shared" si="2"/>
        <v>8.7519583564966891E-2</v>
      </c>
      <c r="U11" s="97"/>
      <c r="V11" s="49">
        <f t="shared" si="6"/>
        <v>36926</v>
      </c>
    </row>
    <row r="12" spans="1:32" ht="13.8">
      <c r="B12" s="49">
        <f t="shared" si="3"/>
        <v>36927</v>
      </c>
      <c r="C12" s="129">
        <v>-496832</v>
      </c>
      <c r="D12" s="50">
        <v>0</v>
      </c>
      <c r="E12" s="51"/>
      <c r="F12" s="132">
        <f t="shared" si="4"/>
        <v>-496832</v>
      </c>
      <c r="G12" s="53"/>
      <c r="H12" s="129">
        <v>426325</v>
      </c>
      <c r="I12" s="129">
        <v>0</v>
      </c>
      <c r="J12" s="51"/>
      <c r="K12" s="132">
        <f t="shared" si="5"/>
        <v>426325</v>
      </c>
      <c r="L12" s="136">
        <f t="shared" si="0"/>
        <v>-70507</v>
      </c>
      <c r="N12" s="129">
        <v>-79147</v>
      </c>
      <c r="O12" s="143">
        <v>0</v>
      </c>
      <c r="P12" s="38"/>
      <c r="Q12" s="146">
        <f>SUM(N12:O12)</f>
        <v>-79147</v>
      </c>
      <c r="S12" s="60">
        <f t="shared" si="1"/>
        <v>8640</v>
      </c>
      <c r="T12" s="84">
        <f t="shared" si="2"/>
        <v>0.10916396073129746</v>
      </c>
      <c r="U12" s="97"/>
      <c r="V12" s="49">
        <f t="shared" si="6"/>
        <v>36927</v>
      </c>
    </row>
    <row r="13" spans="1:32" ht="13.8">
      <c r="B13" s="49">
        <f t="shared" si="3"/>
        <v>36928</v>
      </c>
      <c r="C13" s="129">
        <v>-499977</v>
      </c>
      <c r="D13" s="50">
        <v>0</v>
      </c>
      <c r="E13" s="51"/>
      <c r="F13" s="132">
        <f t="shared" si="4"/>
        <v>-499977</v>
      </c>
      <c r="G13" s="53"/>
      <c r="H13" s="129">
        <v>429431</v>
      </c>
      <c r="I13" s="129">
        <v>0</v>
      </c>
      <c r="J13" s="51"/>
      <c r="K13" s="132">
        <f t="shared" si="5"/>
        <v>429431</v>
      </c>
      <c r="L13" s="136">
        <f t="shared" si="0"/>
        <v>-70546</v>
      </c>
      <c r="N13" s="129">
        <v>-76172</v>
      </c>
      <c r="O13" s="143">
        <v>0</v>
      </c>
      <c r="P13" s="38"/>
      <c r="Q13" s="146">
        <f t="shared" ref="Q13:Q34" si="7">SUM(N13:P13)</f>
        <v>-76172</v>
      </c>
      <c r="S13" s="60">
        <f t="shared" si="1"/>
        <v>5626</v>
      </c>
      <c r="T13" s="84">
        <f>+S13/Q13*-1</f>
        <v>7.3859160846505276E-2</v>
      </c>
      <c r="U13" s="117"/>
      <c r="V13" s="49">
        <f t="shared" si="6"/>
        <v>36928</v>
      </c>
      <c r="X13" s="125">
        <v>353791</v>
      </c>
      <c r="Z13" s="125">
        <v>78177</v>
      </c>
      <c r="AB13" s="125">
        <v>56000</v>
      </c>
      <c r="AD13" s="125">
        <f>SUM(X13:AB13)</f>
        <v>487968</v>
      </c>
      <c r="AF13" t="s">
        <v>58</v>
      </c>
    </row>
    <row r="14" spans="1:32" ht="13.8">
      <c r="B14" s="49">
        <f t="shared" si="3"/>
        <v>36929</v>
      </c>
      <c r="C14" s="129">
        <v>-511311</v>
      </c>
      <c r="D14" s="50">
        <v>0</v>
      </c>
      <c r="E14" s="51"/>
      <c r="F14" s="132">
        <f t="shared" si="4"/>
        <v>-511311</v>
      </c>
      <c r="G14" s="53"/>
      <c r="H14" s="129">
        <v>439747</v>
      </c>
      <c r="I14" s="129">
        <v>0</v>
      </c>
      <c r="J14" s="51"/>
      <c r="K14" s="132">
        <f t="shared" si="5"/>
        <v>439747</v>
      </c>
      <c r="L14" s="136">
        <f t="shared" si="0"/>
        <v>-71564</v>
      </c>
      <c r="N14" s="129">
        <v>-68399</v>
      </c>
      <c r="O14" s="143">
        <v>0</v>
      </c>
      <c r="P14" s="38"/>
      <c r="Q14" s="146">
        <f t="shared" si="7"/>
        <v>-68399</v>
      </c>
      <c r="S14" s="60">
        <f t="shared" si="1"/>
        <v>-3165</v>
      </c>
      <c r="T14" s="84">
        <f t="shared" si="2"/>
        <v>-4.6272606324653867E-2</v>
      </c>
      <c r="U14" s="97"/>
      <c r="V14" s="49">
        <f t="shared" si="6"/>
        <v>36929</v>
      </c>
      <c r="X14" s="125">
        <v>384379</v>
      </c>
      <c r="Z14" s="125">
        <v>68399</v>
      </c>
      <c r="AA14" s="125"/>
      <c r="AB14" s="125">
        <v>56000</v>
      </c>
      <c r="AC14" s="125"/>
      <c r="AD14" s="125">
        <f t="shared" ref="AD14:AD35" si="8">SUM(X14:AB14)</f>
        <v>508778</v>
      </c>
      <c r="AF14" t="s">
        <v>59</v>
      </c>
    </row>
    <row r="15" spans="1:32" ht="13.8">
      <c r="B15" s="49">
        <f t="shared" si="3"/>
        <v>36930</v>
      </c>
      <c r="C15" s="129">
        <v>-518565</v>
      </c>
      <c r="D15" s="50">
        <v>0</v>
      </c>
      <c r="E15" s="51"/>
      <c r="F15" s="132">
        <f t="shared" si="4"/>
        <v>-518565</v>
      </c>
      <c r="G15" s="53"/>
      <c r="H15" s="129">
        <v>441680</v>
      </c>
      <c r="I15" s="129">
        <v>0</v>
      </c>
      <c r="J15" s="51"/>
      <c r="K15" s="132">
        <f t="shared" si="5"/>
        <v>441680</v>
      </c>
      <c r="L15" s="136">
        <f t="shared" si="0"/>
        <v>-76885</v>
      </c>
      <c r="N15" s="129">
        <v>-68457</v>
      </c>
      <c r="O15" s="143">
        <v>0</v>
      </c>
      <c r="P15" s="38"/>
      <c r="Q15" s="146">
        <f t="shared" si="7"/>
        <v>-68457</v>
      </c>
      <c r="S15" s="60">
        <f t="shared" si="1"/>
        <v>-8428</v>
      </c>
      <c r="T15" s="84">
        <f t="shared" si="2"/>
        <v>-0.12311377945279518</v>
      </c>
      <c r="U15" s="97"/>
      <c r="V15" s="49">
        <f t="shared" si="6"/>
        <v>36930</v>
      </c>
      <c r="X15" s="125">
        <v>389551</v>
      </c>
      <c r="Z15" s="125">
        <v>68457</v>
      </c>
      <c r="AB15" s="125">
        <v>55000</v>
      </c>
      <c r="AD15" s="125">
        <f t="shared" si="8"/>
        <v>513008</v>
      </c>
      <c r="AF15" t="s">
        <v>61</v>
      </c>
    </row>
    <row r="16" spans="1:32" ht="13.8">
      <c r="B16" s="49">
        <f t="shared" si="3"/>
        <v>36931</v>
      </c>
      <c r="C16" s="129">
        <v>-458963</v>
      </c>
      <c r="D16" s="50">
        <v>0</v>
      </c>
      <c r="E16" s="51"/>
      <c r="F16" s="132">
        <f t="shared" si="4"/>
        <v>-458963</v>
      </c>
      <c r="G16" s="53"/>
      <c r="H16" s="129">
        <v>387154</v>
      </c>
      <c r="I16" s="129">
        <v>0</v>
      </c>
      <c r="J16" s="51"/>
      <c r="K16" s="132">
        <f t="shared" si="5"/>
        <v>387154</v>
      </c>
      <c r="L16" s="136">
        <f t="shared" si="0"/>
        <v>-71809</v>
      </c>
      <c r="N16" s="129">
        <v>-61312</v>
      </c>
      <c r="O16" s="143">
        <v>0</v>
      </c>
      <c r="P16" s="38"/>
      <c r="Q16" s="146">
        <f t="shared" si="7"/>
        <v>-61312</v>
      </c>
      <c r="S16" s="60">
        <f t="shared" si="1"/>
        <v>-10497</v>
      </c>
      <c r="T16" s="84">
        <f t="shared" si="2"/>
        <v>-0.17120628914405012</v>
      </c>
      <c r="U16" s="97"/>
      <c r="V16" s="49">
        <f t="shared" si="6"/>
        <v>36931</v>
      </c>
      <c r="X16" s="125">
        <v>392292</v>
      </c>
      <c r="Z16" s="125">
        <v>68457</v>
      </c>
      <c r="AB16" s="125">
        <v>34800</v>
      </c>
      <c r="AD16" s="125">
        <f>SUM(X16:AB16)</f>
        <v>495549</v>
      </c>
      <c r="AF16" t="s">
        <v>61</v>
      </c>
    </row>
    <row r="17" spans="2:32" ht="13.8">
      <c r="B17" s="49">
        <f t="shared" si="3"/>
        <v>36932</v>
      </c>
      <c r="C17" s="129">
        <v>-447532</v>
      </c>
      <c r="D17" s="50">
        <v>0</v>
      </c>
      <c r="E17" s="51"/>
      <c r="F17" s="132">
        <f t="shared" si="4"/>
        <v>-447532</v>
      </c>
      <c r="G17" s="53"/>
      <c r="H17" s="129">
        <v>376829</v>
      </c>
      <c r="I17" s="129">
        <v>0</v>
      </c>
      <c r="J17" s="51"/>
      <c r="K17" s="132">
        <f t="shared" si="5"/>
        <v>376829</v>
      </c>
      <c r="L17" s="136">
        <f t="shared" si="0"/>
        <v>-70703</v>
      </c>
      <c r="N17" s="129">
        <v>-65286</v>
      </c>
      <c r="O17" s="143">
        <v>0</v>
      </c>
      <c r="P17" s="38"/>
      <c r="Q17" s="146">
        <f t="shared" si="7"/>
        <v>-65286</v>
      </c>
      <c r="S17" s="60">
        <f t="shared" si="1"/>
        <v>-5417</v>
      </c>
      <c r="T17" s="84">
        <f t="shared" si="2"/>
        <v>-8.2973378672303408E-2</v>
      </c>
      <c r="U17" s="97"/>
      <c r="V17" s="49">
        <f t="shared" si="6"/>
        <v>36932</v>
      </c>
      <c r="X17" s="125">
        <v>398176</v>
      </c>
      <c r="Z17" s="125">
        <v>66454</v>
      </c>
      <c r="AB17" s="125">
        <v>55000</v>
      </c>
      <c r="AD17" s="125">
        <f t="shared" si="8"/>
        <v>519630</v>
      </c>
      <c r="AF17" t="s">
        <v>61</v>
      </c>
    </row>
    <row r="18" spans="2:32" ht="13.8">
      <c r="B18" s="49">
        <f t="shared" si="3"/>
        <v>36933</v>
      </c>
      <c r="C18" s="129">
        <v>-478620</v>
      </c>
      <c r="D18" s="50">
        <v>0</v>
      </c>
      <c r="E18" s="51"/>
      <c r="F18" s="132">
        <f t="shared" si="4"/>
        <v>-478620</v>
      </c>
      <c r="G18" s="53"/>
      <c r="H18" s="129">
        <v>406119</v>
      </c>
      <c r="I18" s="129">
        <v>0</v>
      </c>
      <c r="J18" s="51"/>
      <c r="K18" s="132">
        <f t="shared" si="5"/>
        <v>406119</v>
      </c>
      <c r="L18" s="136">
        <f t="shared" si="0"/>
        <v>-72501</v>
      </c>
      <c r="N18" s="129">
        <v>-71263</v>
      </c>
      <c r="O18" s="143">
        <v>0</v>
      </c>
      <c r="P18" s="38"/>
      <c r="Q18" s="146">
        <f t="shared" si="7"/>
        <v>-71263</v>
      </c>
      <c r="S18" s="60">
        <f t="shared" si="1"/>
        <v>-1238</v>
      </c>
      <c r="T18" s="84">
        <f t="shared" si="2"/>
        <v>-1.7372268919355064E-2</v>
      </c>
      <c r="U18" s="97"/>
      <c r="V18" s="49">
        <f t="shared" si="6"/>
        <v>36933</v>
      </c>
      <c r="AD18" s="125">
        <f t="shared" si="8"/>
        <v>0</v>
      </c>
      <c r="AF18" t="s">
        <v>62</v>
      </c>
    </row>
    <row r="19" spans="2:32" ht="13.8">
      <c r="B19" s="49">
        <f t="shared" si="3"/>
        <v>36934</v>
      </c>
      <c r="C19" s="129">
        <v>-507714</v>
      </c>
      <c r="D19" s="50">
        <v>0</v>
      </c>
      <c r="E19" s="51"/>
      <c r="F19" s="132">
        <f t="shared" si="4"/>
        <v>-507714</v>
      </c>
      <c r="G19" s="53"/>
      <c r="H19" s="129">
        <v>436154</v>
      </c>
      <c r="I19" s="129">
        <v>0</v>
      </c>
      <c r="J19" s="51"/>
      <c r="K19" s="132">
        <f t="shared" si="5"/>
        <v>436154</v>
      </c>
      <c r="L19" s="136">
        <f t="shared" si="0"/>
        <v>-71560</v>
      </c>
      <c r="N19" s="129">
        <v>-71237</v>
      </c>
      <c r="O19" s="143">
        <v>0</v>
      </c>
      <c r="P19" s="38"/>
      <c r="Q19" s="146">
        <f t="shared" si="7"/>
        <v>-71237</v>
      </c>
      <c r="S19" s="60">
        <f t="shared" si="1"/>
        <v>-323</v>
      </c>
      <c r="T19" s="84">
        <f t="shared" si="2"/>
        <v>-4.5341606187795664E-3</v>
      </c>
      <c r="U19" s="97"/>
      <c r="V19" s="49">
        <f t="shared" si="6"/>
        <v>36934</v>
      </c>
      <c r="X19" s="125">
        <v>373107</v>
      </c>
      <c r="Z19" s="125">
        <v>71263</v>
      </c>
      <c r="AB19" s="125">
        <v>55000</v>
      </c>
      <c r="AD19" s="125">
        <f t="shared" si="8"/>
        <v>499370</v>
      </c>
      <c r="AF19" t="s">
        <v>63</v>
      </c>
    </row>
    <row r="20" spans="2:32" ht="13.8">
      <c r="B20" s="49">
        <f t="shared" si="3"/>
        <v>36935</v>
      </c>
      <c r="C20" s="129">
        <v>-493397</v>
      </c>
      <c r="D20" s="50">
        <v>0</v>
      </c>
      <c r="E20" s="51"/>
      <c r="F20" s="132">
        <f t="shared" si="4"/>
        <v>-493397</v>
      </c>
      <c r="G20" s="53"/>
      <c r="H20" s="129">
        <v>424289</v>
      </c>
      <c r="I20" s="129">
        <v>0</v>
      </c>
      <c r="J20" s="51"/>
      <c r="K20" s="132">
        <f t="shared" si="5"/>
        <v>424289</v>
      </c>
      <c r="L20" s="136">
        <f t="shared" si="0"/>
        <v>-69108</v>
      </c>
      <c r="N20" s="129">
        <v>-69946</v>
      </c>
      <c r="O20" s="143">
        <v>0</v>
      </c>
      <c r="P20" s="38"/>
      <c r="Q20" s="146">
        <f t="shared" si="7"/>
        <v>-69946</v>
      </c>
      <c r="S20" s="60">
        <f t="shared" si="1"/>
        <v>838</v>
      </c>
      <c r="T20" s="84">
        <f t="shared" si="2"/>
        <v>1.1980670803191033E-2</v>
      </c>
      <c r="U20" s="97"/>
      <c r="V20" s="49">
        <f t="shared" si="6"/>
        <v>36935</v>
      </c>
      <c r="X20" s="125">
        <v>368236</v>
      </c>
      <c r="Z20" s="125">
        <v>74995</v>
      </c>
      <c r="AB20" s="125">
        <v>54000</v>
      </c>
      <c r="AD20" s="125">
        <f t="shared" si="8"/>
        <v>497231</v>
      </c>
      <c r="AF20" t="s">
        <v>68</v>
      </c>
    </row>
    <row r="21" spans="2:32" ht="13.8">
      <c r="B21" s="49">
        <f t="shared" si="3"/>
        <v>36936</v>
      </c>
      <c r="C21" s="129">
        <v>-514047</v>
      </c>
      <c r="D21" s="50">
        <v>0</v>
      </c>
      <c r="E21" s="51"/>
      <c r="F21" s="132">
        <f t="shared" si="4"/>
        <v>-514047</v>
      </c>
      <c r="G21" s="53"/>
      <c r="H21" s="129">
        <v>441618</v>
      </c>
      <c r="I21" s="129">
        <v>0</v>
      </c>
      <c r="J21" s="51"/>
      <c r="K21" s="132">
        <f t="shared" si="5"/>
        <v>441618</v>
      </c>
      <c r="L21" s="136">
        <f t="shared" si="0"/>
        <v>-72429</v>
      </c>
      <c r="N21" s="129">
        <v>-74995</v>
      </c>
      <c r="O21" s="143">
        <v>0</v>
      </c>
      <c r="P21" s="38"/>
      <c r="Q21" s="146">
        <f t="shared" si="7"/>
        <v>-74995</v>
      </c>
      <c r="S21" s="60">
        <f t="shared" si="1"/>
        <v>2566</v>
      </c>
      <c r="T21" s="84">
        <f t="shared" si="2"/>
        <v>3.4215614374291617E-2</v>
      </c>
      <c r="U21" s="97"/>
      <c r="V21" s="49">
        <f t="shared" si="6"/>
        <v>36936</v>
      </c>
      <c r="X21" s="125">
        <v>368236</v>
      </c>
      <c r="Z21" s="125">
        <v>74995</v>
      </c>
      <c r="AB21" s="125">
        <v>55000</v>
      </c>
      <c r="AD21" s="125">
        <f t="shared" si="8"/>
        <v>498231</v>
      </c>
      <c r="AF21" t="s">
        <v>68</v>
      </c>
    </row>
    <row r="22" spans="2:32" ht="13.8">
      <c r="B22" s="49">
        <f t="shared" si="3"/>
        <v>36937</v>
      </c>
      <c r="C22" s="129">
        <v>-494816</v>
      </c>
      <c r="D22" s="50">
        <v>0</v>
      </c>
      <c r="E22" s="51"/>
      <c r="F22" s="132">
        <f t="shared" si="4"/>
        <v>-494816</v>
      </c>
      <c r="G22" s="53"/>
      <c r="H22" s="129">
        <v>424629</v>
      </c>
      <c r="I22" s="129">
        <v>0</v>
      </c>
      <c r="J22" s="51"/>
      <c r="K22" s="132">
        <f t="shared" si="5"/>
        <v>424629</v>
      </c>
      <c r="L22" s="136">
        <f t="shared" si="0"/>
        <v>-70187</v>
      </c>
      <c r="N22" s="129">
        <v>-75495</v>
      </c>
      <c r="O22" s="143">
        <v>0</v>
      </c>
      <c r="P22" s="38"/>
      <c r="Q22" s="146">
        <f t="shared" si="7"/>
        <v>-75495</v>
      </c>
      <c r="S22" s="60">
        <f t="shared" si="1"/>
        <v>5308</v>
      </c>
      <c r="T22" s="84">
        <f t="shared" si="2"/>
        <v>7.0309292006093121E-2</v>
      </c>
      <c r="U22" s="97"/>
      <c r="V22" s="49">
        <f t="shared" si="6"/>
        <v>36937</v>
      </c>
      <c r="X22" s="125">
        <v>365096</v>
      </c>
      <c r="Z22" s="125">
        <v>72325</v>
      </c>
      <c r="AB22" s="125">
        <v>55000</v>
      </c>
      <c r="AD22" s="125">
        <f t="shared" si="8"/>
        <v>492421</v>
      </c>
      <c r="AF22" t="s">
        <v>71</v>
      </c>
    </row>
    <row r="23" spans="2:32" ht="13.8">
      <c r="B23" s="49">
        <f t="shared" si="3"/>
        <v>36938</v>
      </c>
      <c r="C23" s="129">
        <v>-497829</v>
      </c>
      <c r="D23" s="50">
        <v>0</v>
      </c>
      <c r="E23" s="51"/>
      <c r="F23" s="132">
        <f t="shared" si="4"/>
        <v>-497829</v>
      </c>
      <c r="G23" s="53"/>
      <c r="H23" s="129">
        <v>426706</v>
      </c>
      <c r="I23" s="129">
        <v>0</v>
      </c>
      <c r="J23" s="51"/>
      <c r="K23" s="132">
        <f t="shared" si="5"/>
        <v>426706</v>
      </c>
      <c r="L23" s="136">
        <f t="shared" si="0"/>
        <v>-71123</v>
      </c>
      <c r="N23" s="129">
        <v>-66360</v>
      </c>
      <c r="O23" s="143">
        <v>0</v>
      </c>
      <c r="P23" s="38"/>
      <c r="Q23" s="146">
        <f t="shared" si="7"/>
        <v>-66360</v>
      </c>
      <c r="S23" s="60">
        <f t="shared" si="1"/>
        <v>-4763</v>
      </c>
      <c r="T23" s="84">
        <f t="shared" si="2"/>
        <v>-7.1775165762507531E-2</v>
      </c>
      <c r="U23" s="97"/>
      <c r="V23" s="49">
        <f t="shared" si="6"/>
        <v>36938</v>
      </c>
      <c r="AD23" s="125">
        <f t="shared" si="8"/>
        <v>0</v>
      </c>
      <c r="AF23" t="s">
        <v>72</v>
      </c>
    </row>
    <row r="24" spans="2:32" ht="13.8">
      <c r="B24" s="49">
        <f t="shared" si="3"/>
        <v>36939</v>
      </c>
      <c r="C24" s="129">
        <v>-494206</v>
      </c>
      <c r="D24" s="50">
        <v>0</v>
      </c>
      <c r="E24" s="51"/>
      <c r="F24" s="132">
        <f t="shared" si="4"/>
        <v>-494206</v>
      </c>
      <c r="G24" s="53"/>
      <c r="H24" s="129">
        <v>422403</v>
      </c>
      <c r="I24" s="129">
        <v>0</v>
      </c>
      <c r="J24" s="51"/>
      <c r="K24" s="132">
        <f t="shared" si="5"/>
        <v>422403</v>
      </c>
      <c r="L24" s="136">
        <f t="shared" si="0"/>
        <v>-71803</v>
      </c>
      <c r="N24" s="129">
        <v>-72271</v>
      </c>
      <c r="O24" s="143">
        <v>0</v>
      </c>
      <c r="P24" s="38"/>
      <c r="Q24" s="146">
        <f t="shared" si="7"/>
        <v>-72271</v>
      </c>
      <c r="S24" s="60">
        <f t="shared" si="1"/>
        <v>468</v>
      </c>
      <c r="T24" s="84">
        <f t="shared" si="2"/>
        <v>6.4756264615129164E-3</v>
      </c>
      <c r="U24" s="97"/>
      <c r="V24" s="49">
        <f t="shared" si="6"/>
        <v>36939</v>
      </c>
      <c r="X24" s="125">
        <v>365096</v>
      </c>
      <c r="Z24" s="125">
        <v>72325</v>
      </c>
      <c r="AB24" s="125">
        <v>55000</v>
      </c>
      <c r="AD24" s="125">
        <f>SUM(X24:AB24)</f>
        <v>492421</v>
      </c>
      <c r="AF24" t="s">
        <v>71</v>
      </c>
    </row>
    <row r="25" spans="2:32" ht="13.8">
      <c r="B25" s="49">
        <f t="shared" si="3"/>
        <v>36940</v>
      </c>
      <c r="C25" s="129">
        <v>-507915</v>
      </c>
      <c r="D25" s="50">
        <v>0</v>
      </c>
      <c r="E25" s="51"/>
      <c r="F25" s="132">
        <f t="shared" si="4"/>
        <v>-507915</v>
      </c>
      <c r="G25" s="53"/>
      <c r="H25" s="129">
        <v>434978</v>
      </c>
      <c r="I25" s="129">
        <v>0</v>
      </c>
      <c r="J25" s="51"/>
      <c r="K25" s="132">
        <f t="shared" si="5"/>
        <v>434978</v>
      </c>
      <c r="L25" s="136">
        <f t="shared" si="0"/>
        <v>-72937</v>
      </c>
      <c r="N25" s="129">
        <v>-79071</v>
      </c>
      <c r="O25" s="143">
        <v>0</v>
      </c>
      <c r="P25" s="38"/>
      <c r="Q25" s="146">
        <f t="shared" si="7"/>
        <v>-79071</v>
      </c>
      <c r="S25" s="60">
        <f t="shared" si="1"/>
        <v>6134</v>
      </c>
      <c r="T25" s="84">
        <f t="shared" si="2"/>
        <v>7.7575849552933437E-2</v>
      </c>
      <c r="U25" s="97"/>
      <c r="V25" s="49">
        <f t="shared" si="6"/>
        <v>36940</v>
      </c>
      <c r="X25" s="125">
        <v>358360</v>
      </c>
      <c r="Z25" s="125">
        <v>79071</v>
      </c>
      <c r="AB25" s="125">
        <v>55000</v>
      </c>
      <c r="AD25" s="125">
        <f>SUM(X25:AB25)</f>
        <v>492431</v>
      </c>
      <c r="AF25" t="s">
        <v>71</v>
      </c>
    </row>
    <row r="26" spans="2:32" ht="13.8">
      <c r="B26" s="49">
        <f t="shared" si="3"/>
        <v>36941</v>
      </c>
      <c r="C26" s="129">
        <v>-507035</v>
      </c>
      <c r="D26" s="50">
        <v>0</v>
      </c>
      <c r="E26" s="51"/>
      <c r="F26" s="132">
        <f t="shared" si="4"/>
        <v>-507035</v>
      </c>
      <c r="G26" s="53"/>
      <c r="H26" s="129">
        <v>435224</v>
      </c>
      <c r="I26" s="129">
        <v>0</v>
      </c>
      <c r="J26" s="51"/>
      <c r="K26" s="132">
        <f t="shared" si="5"/>
        <v>435224</v>
      </c>
      <c r="L26" s="136">
        <f t="shared" si="0"/>
        <v>-71811</v>
      </c>
      <c r="N26" s="129">
        <v>-77462</v>
      </c>
      <c r="O26" s="143">
        <v>0</v>
      </c>
      <c r="P26" s="38"/>
      <c r="Q26" s="146">
        <f t="shared" si="7"/>
        <v>-77462</v>
      </c>
      <c r="S26" s="60">
        <f t="shared" si="1"/>
        <v>5651</v>
      </c>
      <c r="T26" s="84">
        <f t="shared" si="2"/>
        <v>7.2951898995636574E-2</v>
      </c>
      <c r="U26" s="97"/>
      <c r="V26" s="49">
        <f t="shared" si="6"/>
        <v>36941</v>
      </c>
      <c r="X26" s="125">
        <v>359972</v>
      </c>
      <c r="Z26" s="125">
        <v>77462</v>
      </c>
      <c r="AB26" s="125">
        <v>55000</v>
      </c>
      <c r="AD26" s="125">
        <f t="shared" si="8"/>
        <v>492434</v>
      </c>
      <c r="AF26" t="s">
        <v>74</v>
      </c>
    </row>
    <row r="27" spans="2:32" ht="13.8">
      <c r="B27" s="49">
        <f t="shared" si="3"/>
        <v>36942</v>
      </c>
      <c r="C27" s="129">
        <v>-495534</v>
      </c>
      <c r="D27" s="50">
        <v>0</v>
      </c>
      <c r="E27" s="51"/>
      <c r="F27" s="133">
        <f t="shared" si="4"/>
        <v>-495534</v>
      </c>
      <c r="G27" s="53"/>
      <c r="H27" s="129">
        <v>423988</v>
      </c>
      <c r="I27" s="129">
        <v>0</v>
      </c>
      <c r="J27" s="51"/>
      <c r="K27" s="132">
        <f t="shared" si="5"/>
        <v>423988</v>
      </c>
      <c r="L27" s="137">
        <f t="shared" si="0"/>
        <v>-71546</v>
      </c>
      <c r="N27" s="129">
        <v>-61485</v>
      </c>
      <c r="O27" s="143">
        <v>0</v>
      </c>
      <c r="P27" s="38"/>
      <c r="Q27" s="146">
        <f t="shared" si="7"/>
        <v>-61485</v>
      </c>
      <c r="S27" s="101">
        <f t="shared" si="1"/>
        <v>-10061</v>
      </c>
      <c r="T27" s="84">
        <f t="shared" si="2"/>
        <v>-0.16363340652191591</v>
      </c>
      <c r="U27" s="97"/>
      <c r="V27" s="49">
        <f t="shared" si="6"/>
        <v>36942</v>
      </c>
      <c r="X27" s="125">
        <v>375892</v>
      </c>
      <c r="Z27" s="125">
        <v>79071</v>
      </c>
      <c r="AB27" s="125">
        <v>61500</v>
      </c>
      <c r="AD27" s="125">
        <f t="shared" si="8"/>
        <v>516463</v>
      </c>
      <c r="AF27" t="s">
        <v>75</v>
      </c>
    </row>
    <row r="28" spans="2:32" ht="13.8">
      <c r="B28" s="49">
        <f t="shared" si="3"/>
        <v>36943</v>
      </c>
      <c r="C28" s="129">
        <v>-520177</v>
      </c>
      <c r="D28" s="50">
        <v>0</v>
      </c>
      <c r="E28" s="51"/>
      <c r="F28" s="133">
        <f t="shared" si="4"/>
        <v>-520177</v>
      </c>
      <c r="G28" s="53"/>
      <c r="H28" s="129">
        <v>443740</v>
      </c>
      <c r="I28" s="129">
        <v>0</v>
      </c>
      <c r="J28" s="51"/>
      <c r="K28" s="132">
        <f t="shared" si="5"/>
        <v>443740</v>
      </c>
      <c r="L28" s="137">
        <f t="shared" si="0"/>
        <v>-76437</v>
      </c>
      <c r="N28" s="129">
        <v>-58981</v>
      </c>
      <c r="O28" s="143">
        <v>0</v>
      </c>
      <c r="P28" s="38"/>
      <c r="Q28" s="146">
        <f t="shared" si="7"/>
        <v>-58981</v>
      </c>
      <c r="S28" s="101">
        <f t="shared" si="1"/>
        <v>-17456</v>
      </c>
      <c r="T28" s="84">
        <f t="shared" si="2"/>
        <v>-0.29595971584069447</v>
      </c>
      <c r="U28" s="97"/>
      <c r="V28" s="49">
        <f t="shared" si="6"/>
        <v>36943</v>
      </c>
      <c r="X28" s="125">
        <v>357110</v>
      </c>
      <c r="Z28" s="125">
        <v>58981</v>
      </c>
      <c r="AB28" s="125">
        <v>61000</v>
      </c>
      <c r="AD28" s="125">
        <f t="shared" si="8"/>
        <v>477091</v>
      </c>
      <c r="AF28" t="s">
        <v>79</v>
      </c>
    </row>
    <row r="29" spans="2:32" ht="13.8">
      <c r="B29" s="49">
        <f t="shared" si="3"/>
        <v>36944</v>
      </c>
      <c r="C29" s="129">
        <v>-470649</v>
      </c>
      <c r="D29" s="50">
        <v>0</v>
      </c>
      <c r="E29" s="51"/>
      <c r="F29" s="133">
        <f t="shared" si="4"/>
        <v>-470649</v>
      </c>
      <c r="G29" s="53"/>
      <c r="H29" s="129">
        <v>405094</v>
      </c>
      <c r="I29" s="129">
        <v>0</v>
      </c>
      <c r="J29" s="51"/>
      <c r="K29" s="132">
        <f t="shared" si="5"/>
        <v>405094</v>
      </c>
      <c r="L29" s="137">
        <f t="shared" si="0"/>
        <v>-65555</v>
      </c>
      <c r="N29" s="129">
        <v>-56049</v>
      </c>
      <c r="O29" s="143">
        <v>0</v>
      </c>
      <c r="P29" s="38"/>
      <c r="Q29" s="146">
        <f t="shared" si="7"/>
        <v>-56049</v>
      </c>
      <c r="S29" s="101">
        <f t="shared" si="1"/>
        <v>-9506</v>
      </c>
      <c r="T29" s="84">
        <f t="shared" si="2"/>
        <v>-0.16960159860122392</v>
      </c>
      <c r="U29" s="97"/>
      <c r="V29" s="49">
        <f t="shared" si="6"/>
        <v>36944</v>
      </c>
      <c r="X29" s="125">
        <v>355407</v>
      </c>
      <c r="Z29" s="125">
        <v>56049</v>
      </c>
      <c r="AB29" s="125">
        <v>61000</v>
      </c>
      <c r="AD29" s="125">
        <f t="shared" si="8"/>
        <v>472456</v>
      </c>
      <c r="AF29" t="s">
        <v>78</v>
      </c>
    </row>
    <row r="30" spans="2:32" ht="13.8">
      <c r="B30" s="49">
        <f t="shared" si="3"/>
        <v>36945</v>
      </c>
      <c r="C30" s="129">
        <v>-477920</v>
      </c>
      <c r="D30" s="50">
        <v>0</v>
      </c>
      <c r="E30" s="51"/>
      <c r="F30" s="133">
        <f t="shared" si="4"/>
        <v>-477920</v>
      </c>
      <c r="G30" s="53"/>
      <c r="H30" s="129">
        <v>408397</v>
      </c>
      <c r="I30" s="129">
        <v>0</v>
      </c>
      <c r="J30" s="51"/>
      <c r="K30" s="132">
        <f t="shared" si="5"/>
        <v>408397</v>
      </c>
      <c r="L30" s="137">
        <f t="shared" si="0"/>
        <v>-69523</v>
      </c>
      <c r="N30" s="129">
        <v>-62863</v>
      </c>
      <c r="O30" s="143">
        <v>0</v>
      </c>
      <c r="P30" s="38"/>
      <c r="Q30" s="146">
        <f t="shared" si="7"/>
        <v>-62863</v>
      </c>
      <c r="S30" s="101">
        <f t="shared" si="1"/>
        <v>-6660</v>
      </c>
      <c r="T30" s="84">
        <f t="shared" si="2"/>
        <v>-0.10594467333725721</v>
      </c>
      <c r="U30" s="97"/>
      <c r="V30" s="49">
        <f t="shared" si="6"/>
        <v>36945</v>
      </c>
      <c r="X30" s="125">
        <v>347346</v>
      </c>
      <c r="Z30" s="125">
        <v>62863</v>
      </c>
      <c r="AB30" s="125">
        <v>61000</v>
      </c>
      <c r="AD30" s="125">
        <f t="shared" si="8"/>
        <v>471209</v>
      </c>
      <c r="AF30" t="s">
        <v>77</v>
      </c>
    </row>
    <row r="31" spans="2:32" ht="13.8">
      <c r="B31" s="49">
        <f t="shared" si="3"/>
        <v>36946</v>
      </c>
      <c r="C31" s="129">
        <v>-483858</v>
      </c>
      <c r="D31" s="50">
        <v>0</v>
      </c>
      <c r="E31" s="51"/>
      <c r="F31" s="133">
        <f t="shared" si="4"/>
        <v>-483858</v>
      </c>
      <c r="G31" s="53"/>
      <c r="H31" s="129">
        <v>416232</v>
      </c>
      <c r="I31" s="129">
        <v>0</v>
      </c>
      <c r="J31" s="51"/>
      <c r="K31" s="132">
        <f t="shared" si="5"/>
        <v>416232</v>
      </c>
      <c r="L31" s="137">
        <f t="shared" si="0"/>
        <v>-67626</v>
      </c>
      <c r="N31" s="129">
        <v>-73849</v>
      </c>
      <c r="O31" s="143">
        <v>0</v>
      </c>
      <c r="P31" s="38"/>
      <c r="Q31" s="146">
        <f t="shared" si="7"/>
        <v>-73849</v>
      </c>
      <c r="S31" s="101">
        <f t="shared" si="1"/>
        <v>6223</v>
      </c>
      <c r="T31" s="84">
        <f t="shared" si="2"/>
        <v>8.426654389362076E-2</v>
      </c>
      <c r="U31" s="97"/>
      <c r="V31" s="49">
        <f t="shared" si="6"/>
        <v>36946</v>
      </c>
      <c r="X31" s="125">
        <v>341615</v>
      </c>
      <c r="Z31" s="125">
        <v>73410</v>
      </c>
      <c r="AB31" s="125">
        <v>61000</v>
      </c>
      <c r="AD31" s="125">
        <f t="shared" si="8"/>
        <v>476025</v>
      </c>
      <c r="AF31" t="s">
        <v>76</v>
      </c>
    </row>
    <row r="32" spans="2:32" ht="13.8">
      <c r="B32" s="49">
        <f t="shared" si="3"/>
        <v>36947</v>
      </c>
      <c r="C32" s="129">
        <v>-495392</v>
      </c>
      <c r="D32" s="50">
        <v>0</v>
      </c>
      <c r="E32" s="51"/>
      <c r="F32" s="149">
        <f t="shared" si="4"/>
        <v>-495392</v>
      </c>
      <c r="G32" s="61"/>
      <c r="H32" s="129">
        <v>426484</v>
      </c>
      <c r="I32" s="129">
        <v>0</v>
      </c>
      <c r="J32" s="51"/>
      <c r="K32" s="132">
        <f t="shared" si="5"/>
        <v>426484</v>
      </c>
      <c r="L32" s="137">
        <f t="shared" si="0"/>
        <v>-68908</v>
      </c>
      <c r="N32" s="129">
        <v>-73849</v>
      </c>
      <c r="O32" s="143">
        <v>0</v>
      </c>
      <c r="P32" s="38"/>
      <c r="Q32" s="146">
        <f t="shared" si="7"/>
        <v>-73849</v>
      </c>
      <c r="S32" s="101">
        <f t="shared" si="1"/>
        <v>4941</v>
      </c>
      <c r="T32" s="84">
        <f t="shared" si="2"/>
        <v>6.6906796300559249E-2</v>
      </c>
      <c r="U32" s="97"/>
      <c r="V32" s="49">
        <f t="shared" si="6"/>
        <v>36947</v>
      </c>
      <c r="X32" s="125">
        <v>345601</v>
      </c>
      <c r="Z32" s="125">
        <v>73849</v>
      </c>
      <c r="AB32" s="125">
        <v>61000</v>
      </c>
      <c r="AD32" s="125">
        <f t="shared" si="8"/>
        <v>480450</v>
      </c>
      <c r="AF32" t="s">
        <v>76</v>
      </c>
    </row>
    <row r="33" spans="2:32" ht="13.8">
      <c r="B33" s="49">
        <f t="shared" si="3"/>
        <v>36948</v>
      </c>
      <c r="C33" s="129">
        <v>-489712</v>
      </c>
      <c r="D33" s="50">
        <v>0</v>
      </c>
      <c r="E33" s="51"/>
      <c r="F33" s="149">
        <f t="shared" si="4"/>
        <v>-489712</v>
      </c>
      <c r="G33" s="61"/>
      <c r="H33" s="129">
        <v>422539</v>
      </c>
      <c r="I33" s="129">
        <v>0</v>
      </c>
      <c r="J33" s="51"/>
      <c r="K33" s="138">
        <f t="shared" si="5"/>
        <v>422539</v>
      </c>
      <c r="L33" s="137">
        <f t="shared" si="0"/>
        <v>-67173</v>
      </c>
      <c r="M33" s="103"/>
      <c r="N33" s="129">
        <v>-74093</v>
      </c>
      <c r="O33" s="143">
        <v>0</v>
      </c>
      <c r="P33" s="105"/>
      <c r="Q33" s="147">
        <f t="shared" si="7"/>
        <v>-74093</v>
      </c>
      <c r="R33" s="103"/>
      <c r="S33" s="101">
        <f t="shared" si="1"/>
        <v>6920</v>
      </c>
      <c r="T33" s="84">
        <f t="shared" si="2"/>
        <v>9.3396137286923198E-2</v>
      </c>
      <c r="U33" s="97"/>
      <c r="V33" s="49">
        <f t="shared" si="6"/>
        <v>36948</v>
      </c>
      <c r="X33" s="125">
        <v>345601</v>
      </c>
      <c r="Z33" s="125">
        <v>73849</v>
      </c>
      <c r="AB33" s="125">
        <v>61000</v>
      </c>
      <c r="AD33" s="125">
        <f>SUM(X33:AB33)</f>
        <v>480450</v>
      </c>
      <c r="AF33" t="s">
        <v>80</v>
      </c>
    </row>
    <row r="34" spans="2:32" ht="13.8">
      <c r="B34" s="49">
        <f t="shared" si="3"/>
        <v>36949</v>
      </c>
      <c r="C34" s="129">
        <v>-482196</v>
      </c>
      <c r="D34" s="50">
        <v>0</v>
      </c>
      <c r="E34" s="51"/>
      <c r="F34" s="149">
        <v>-481296</v>
      </c>
      <c r="G34" s="61"/>
      <c r="H34" s="129">
        <v>411195</v>
      </c>
      <c r="I34" s="129">
        <v>0</v>
      </c>
      <c r="J34" s="51"/>
      <c r="K34" s="138">
        <f t="shared" si="5"/>
        <v>411195</v>
      </c>
      <c r="L34" s="137">
        <f t="shared" si="0"/>
        <v>-70101</v>
      </c>
      <c r="M34" s="103"/>
      <c r="N34" s="129">
        <v>-70694</v>
      </c>
      <c r="O34" s="143">
        <v>0</v>
      </c>
      <c r="P34" s="105"/>
      <c r="Q34" s="147">
        <f t="shared" si="7"/>
        <v>-70694</v>
      </c>
      <c r="R34" s="103"/>
      <c r="S34" s="101">
        <f t="shared" si="1"/>
        <v>593</v>
      </c>
      <c r="T34" s="84">
        <f t="shared" si="2"/>
        <v>8.3882649164002607E-3</v>
      </c>
      <c r="U34" s="97"/>
      <c r="V34" s="49">
        <f t="shared" si="6"/>
        <v>36949</v>
      </c>
      <c r="X34" s="125">
        <v>362432</v>
      </c>
      <c r="Z34" s="125">
        <v>70719</v>
      </c>
      <c r="AB34" s="125">
        <v>61000</v>
      </c>
      <c r="AD34" s="125">
        <f>SUM(X34:AB34)</f>
        <v>494151</v>
      </c>
    </row>
    <row r="35" spans="2:32" ht="13.8">
      <c r="B35" s="49">
        <f t="shared" si="3"/>
        <v>36950</v>
      </c>
      <c r="C35" s="129">
        <v>-518506</v>
      </c>
      <c r="D35" s="50">
        <v>0</v>
      </c>
      <c r="E35" s="51"/>
      <c r="F35" s="149">
        <f t="shared" si="4"/>
        <v>-518506</v>
      </c>
      <c r="G35" s="61"/>
      <c r="H35" s="129">
        <v>442501</v>
      </c>
      <c r="I35" s="129">
        <v>0</v>
      </c>
      <c r="J35" s="51"/>
      <c r="K35" s="138">
        <f t="shared" si="5"/>
        <v>442501</v>
      </c>
      <c r="L35" s="137">
        <f t="shared" si="0"/>
        <v>-76005</v>
      </c>
      <c r="M35" s="103"/>
      <c r="N35" s="129">
        <v>-71597</v>
      </c>
      <c r="O35" s="143">
        <v>0</v>
      </c>
      <c r="P35" s="105"/>
      <c r="Q35" s="147">
        <f>SUM(N35:O35)</f>
        <v>-71597</v>
      </c>
      <c r="R35" s="103"/>
      <c r="S35" s="101">
        <f t="shared" si="1"/>
        <v>-4408</v>
      </c>
      <c r="T35" s="84">
        <f t="shared" si="2"/>
        <v>-6.1566825425646329E-2</v>
      </c>
      <c r="U35" s="97"/>
      <c r="V35" s="49">
        <f t="shared" si="6"/>
        <v>36950</v>
      </c>
      <c r="AD35" s="125">
        <f t="shared" si="8"/>
        <v>0</v>
      </c>
    </row>
    <row r="36" spans="2:32" ht="13.8">
      <c r="B36" s="49"/>
      <c r="C36" s="129">
        <v>0</v>
      </c>
      <c r="D36" s="50">
        <v>0</v>
      </c>
      <c r="E36" s="51"/>
      <c r="F36" s="149">
        <f t="shared" si="4"/>
        <v>0</v>
      </c>
      <c r="G36" s="61"/>
      <c r="H36" s="129">
        <v>0</v>
      </c>
      <c r="I36" s="129">
        <v>0</v>
      </c>
      <c r="J36" s="51"/>
      <c r="K36" s="138">
        <f t="shared" si="5"/>
        <v>0</v>
      </c>
      <c r="L36" s="137">
        <f t="shared" si="0"/>
        <v>0</v>
      </c>
      <c r="M36" s="103"/>
      <c r="N36" s="129">
        <v>0</v>
      </c>
      <c r="O36" s="143">
        <v>0</v>
      </c>
      <c r="P36" s="105"/>
      <c r="Q36" s="147">
        <f>SUM(N36:O36)</f>
        <v>0</v>
      </c>
      <c r="R36" s="103"/>
      <c r="S36" s="101">
        <f t="shared" si="1"/>
        <v>0</v>
      </c>
      <c r="T36" s="84"/>
      <c r="U36" s="97"/>
      <c r="V36" s="49"/>
    </row>
    <row r="37" spans="2:32" ht="13.8">
      <c r="B37" s="49"/>
      <c r="C37" s="129">
        <v>0</v>
      </c>
      <c r="D37" s="50">
        <v>0</v>
      </c>
      <c r="E37" s="51"/>
      <c r="F37" s="149">
        <f t="shared" si="4"/>
        <v>0</v>
      </c>
      <c r="G37" s="61"/>
      <c r="H37" s="129">
        <v>0</v>
      </c>
      <c r="I37" s="129">
        <v>0</v>
      </c>
      <c r="J37" s="51"/>
      <c r="K37" s="138">
        <f t="shared" si="5"/>
        <v>0</v>
      </c>
      <c r="L37" s="137">
        <f t="shared" si="0"/>
        <v>0</v>
      </c>
      <c r="M37" s="103"/>
      <c r="N37" s="129">
        <v>0</v>
      </c>
      <c r="O37" s="143">
        <v>0</v>
      </c>
      <c r="P37" s="105"/>
      <c r="Q37" s="147">
        <f>SUM(N37:O37)</f>
        <v>0</v>
      </c>
      <c r="R37" s="103"/>
      <c r="S37" s="101">
        <f t="shared" si="1"/>
        <v>0</v>
      </c>
      <c r="T37" s="84"/>
      <c r="U37" s="97"/>
      <c r="V37" s="49"/>
    </row>
    <row r="38" spans="2:32" ht="14.4" thickBot="1">
      <c r="B38" s="49"/>
      <c r="C38" s="129">
        <v>0</v>
      </c>
      <c r="D38" s="50">
        <v>0</v>
      </c>
      <c r="E38" s="51"/>
      <c r="F38" s="149">
        <f t="shared" si="4"/>
        <v>0</v>
      </c>
      <c r="G38" s="61"/>
      <c r="H38" s="129">
        <v>0</v>
      </c>
      <c r="I38" s="129">
        <v>0</v>
      </c>
      <c r="J38" s="51"/>
      <c r="K38" s="139">
        <f>SUM(H38:I38)</f>
        <v>0</v>
      </c>
      <c r="L38" s="140">
        <f t="shared" si="0"/>
        <v>0</v>
      </c>
      <c r="M38" s="103"/>
      <c r="N38" s="129">
        <v>0</v>
      </c>
      <c r="O38" s="143">
        <v>0</v>
      </c>
      <c r="P38" s="105"/>
      <c r="Q38" s="148">
        <f>SUM(N38:O38)</f>
        <v>0</v>
      </c>
      <c r="R38" s="103"/>
      <c r="S38" s="101">
        <f t="shared" si="1"/>
        <v>0</v>
      </c>
      <c r="T38" s="84"/>
      <c r="U38" s="97"/>
      <c r="V38" s="49"/>
    </row>
    <row r="39" spans="2:32" ht="14.4" thickBot="1">
      <c r="B39" s="62" t="s">
        <v>26</v>
      </c>
      <c r="C39" s="130">
        <f>SUM(C8:C38)</f>
        <v>-13841234</v>
      </c>
      <c r="D39" s="63">
        <f>SUM(D8:D38)</f>
        <v>0</v>
      </c>
      <c r="E39" s="64"/>
      <c r="F39" s="134">
        <f>SUM(F8:F38)</f>
        <v>-13840334</v>
      </c>
      <c r="G39" s="66"/>
      <c r="H39" s="130">
        <f>SUM(H8:H38)</f>
        <v>11846746</v>
      </c>
      <c r="I39" s="130">
        <f>SUM(I8:I38)</f>
        <v>0</v>
      </c>
      <c r="J39" s="64"/>
      <c r="K39" s="141">
        <f>SUM(K8:K38)</f>
        <v>11846746</v>
      </c>
      <c r="L39" s="142">
        <f>SUM(L8:L38)</f>
        <v>-1993588</v>
      </c>
      <c r="N39" s="144">
        <f>SUM(N8:N38)</f>
        <v>-2007150</v>
      </c>
      <c r="O39" s="145">
        <f>SUM(O8:O38)</f>
        <v>0</v>
      </c>
      <c r="P39" s="69"/>
      <c r="Q39" s="141">
        <f>SUM(Q8:Q38)</f>
        <v>-2007150</v>
      </c>
      <c r="S39" s="70">
        <f>SUM(S8:S38)</f>
        <v>13562</v>
      </c>
      <c r="T39" s="85">
        <f>SUM(T8:T38)</f>
        <v>-0.10046671473329322</v>
      </c>
      <c r="U39" s="96"/>
    </row>
    <row r="40" spans="2:32">
      <c r="U40" s="114" t="s">
        <v>27</v>
      </c>
    </row>
    <row r="41" spans="2:32">
      <c r="B41" t="s">
        <v>44</v>
      </c>
      <c r="K41" s="116" t="s">
        <v>36</v>
      </c>
      <c r="L41" s="78" t="s">
        <v>35</v>
      </c>
      <c r="S41" s="113" t="s">
        <v>28</v>
      </c>
      <c r="T41" s="78" t="s">
        <v>30</v>
      </c>
      <c r="U41" s="114" t="s">
        <v>29</v>
      </c>
    </row>
    <row r="42" spans="2:32">
      <c r="B42" t="s">
        <v>43</v>
      </c>
      <c r="K42" s="116" t="s">
        <v>37</v>
      </c>
      <c r="L42" s="2"/>
      <c r="S42" s="115" t="s">
        <v>31</v>
      </c>
      <c r="T42" s="78" t="s">
        <v>32</v>
      </c>
      <c r="U42" s="114" t="s">
        <v>46</v>
      </c>
    </row>
    <row r="43" spans="2:32">
      <c r="B43" s="71" t="str">
        <f ca="1">CELL("filename")</f>
        <v>K:\COMMON\SOUTH CENTRAL\DAILY ONEOK INFO\[BUSHTON2001.XLS]pvrsept_2001</v>
      </c>
      <c r="S43" s="115" t="s">
        <v>33</v>
      </c>
      <c r="T43" s="78" t="s">
        <v>38</v>
      </c>
      <c r="U43" s="114" t="s">
        <v>45</v>
      </c>
    </row>
    <row r="44" spans="2:32">
      <c r="S44" s="115"/>
      <c r="T44" s="78" t="s">
        <v>47</v>
      </c>
      <c r="U44" s="114" t="s">
        <v>48</v>
      </c>
    </row>
  </sheetData>
  <phoneticPr fontId="10" type="noConversion"/>
  <printOptions gridLines="1"/>
  <pageMargins left="0.75" right="0.75" top="1" bottom="1" header="0.5" footer="0.5"/>
  <pageSetup paperSize="5" scale="70" orientation="landscape" blackAndWhite="1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5"/>
  <sheetViews>
    <sheetView zoomScale="75" zoomScaleNormal="75" workbookViewId="0">
      <pane xSplit="2" ySplit="7" topLeftCell="AC19" activePane="bottomRight" state="frozen"/>
      <selection pane="topRight" activeCell="C1" sqref="C1"/>
      <selection pane="bottomLeft" activeCell="A8" sqref="A8"/>
      <selection pane="bottomRight" activeCell="AC27" sqref="AC27"/>
    </sheetView>
  </sheetViews>
  <sheetFormatPr defaultRowHeight="13.2"/>
  <cols>
    <col min="1" max="1" width="2.44140625" customWidth="1"/>
    <col min="2" max="2" width="9.6640625" customWidth="1"/>
    <col min="3" max="3" width="11.6640625" style="2" customWidth="1"/>
    <col min="4" max="4" width="13.109375" style="2" customWidth="1"/>
    <col min="5" max="5" width="1.6640625" customWidth="1"/>
    <col min="6" max="6" width="11.88671875" customWidth="1"/>
    <col min="7" max="7" width="1.44140625" customWidth="1"/>
    <col min="8" max="8" width="12.6640625" style="2" customWidth="1"/>
    <col min="9" max="9" width="10.6640625" style="2" customWidth="1"/>
    <col min="10" max="10" width="1.6640625" customWidth="1"/>
    <col min="11" max="11" width="13.44140625" customWidth="1"/>
    <col min="12" max="12" width="19.88671875" customWidth="1"/>
    <col min="13" max="13" width="2.109375" customWidth="1"/>
    <col min="14" max="14" width="11" style="2" customWidth="1"/>
    <col min="15" max="15" width="11.5546875" style="2" customWidth="1"/>
    <col min="16" max="16" width="1.6640625" style="4" customWidth="1"/>
    <col min="17" max="17" width="13.109375" customWidth="1"/>
    <col min="18" max="18" width="2.44140625" customWidth="1"/>
    <col min="19" max="19" width="22.44140625" customWidth="1"/>
    <col min="20" max="20" width="12.44140625" style="78" customWidth="1"/>
    <col min="21" max="21" width="32.33203125" style="78" customWidth="1"/>
    <col min="22" max="22" width="21.44140625" style="78" customWidth="1"/>
    <col min="23" max="23" width="1.6640625" style="78" customWidth="1"/>
    <col min="24" max="24" width="20.109375" style="78" customWidth="1"/>
    <col min="25" max="25" width="2.33203125" style="78" customWidth="1"/>
    <col min="26" max="26" width="16.88671875" style="78" customWidth="1"/>
    <col min="27" max="27" width="1.5546875" style="78" customWidth="1"/>
    <col min="28" max="28" width="16.88671875" style="78" customWidth="1"/>
    <col min="29" max="29" width="42.5546875" style="93" customWidth="1"/>
    <col min="30" max="30" width="2.33203125" customWidth="1"/>
    <col min="31" max="31" width="20.109375" customWidth="1"/>
    <col min="32" max="32" width="1.109375" customWidth="1"/>
    <col min="33" max="33" width="22.5546875" customWidth="1"/>
    <col min="34" max="34" width="2.109375" customWidth="1"/>
    <col min="35" max="35" width="20.109375" customWidth="1"/>
    <col min="36" max="36" width="1.6640625" customWidth="1"/>
    <col min="37" max="37" width="17.44140625" customWidth="1"/>
    <col min="38" max="38" width="2.44140625" customWidth="1"/>
    <col min="39" max="39" width="27.109375" customWidth="1"/>
  </cols>
  <sheetData>
    <row r="1" spans="1:39" ht="17.399999999999999">
      <c r="A1" s="1" t="s">
        <v>34</v>
      </c>
      <c r="I1" s="3" t="s">
        <v>41</v>
      </c>
    </row>
    <row r="2" spans="1:39" ht="13.8" thickBot="1"/>
    <row r="3" spans="1:39" ht="14.4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0" t="s">
        <v>57</v>
      </c>
      <c r="AC3" s="98"/>
      <c r="AE3" s="154"/>
      <c r="AF3" s="4"/>
      <c r="AG3" s="154"/>
      <c r="AH3" s="4"/>
      <c r="AI3" s="154"/>
      <c r="AJ3" s="4"/>
      <c r="AK3" s="154"/>
      <c r="AL3" s="4"/>
      <c r="AM3" s="4"/>
    </row>
    <row r="4" spans="1:39" s="17" customFormat="1" ht="14.4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/>
      <c r="AC4" s="99" t="s">
        <v>12</v>
      </c>
      <c r="AE4" s="155"/>
      <c r="AF4" s="156"/>
      <c r="AG4" s="155"/>
      <c r="AH4" s="156"/>
      <c r="AI4" s="155"/>
      <c r="AJ4" s="156"/>
      <c r="AK4" s="155"/>
      <c r="AL4" s="156"/>
      <c r="AM4" s="156"/>
    </row>
    <row r="5" spans="1:39" s="29" customFormat="1" ht="14.4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00"/>
      <c r="AE5" s="157"/>
      <c r="AF5" s="158"/>
      <c r="AG5" s="157"/>
      <c r="AH5" s="158"/>
      <c r="AI5" s="157"/>
      <c r="AJ5" s="158"/>
      <c r="AK5" s="159"/>
      <c r="AL5" s="158"/>
      <c r="AM5" s="158"/>
    </row>
    <row r="6" spans="1:39" s="29" customFormat="1" ht="14.4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75"/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94"/>
      <c r="AE6" s="161"/>
      <c r="AF6" s="162"/>
      <c r="AG6" s="161"/>
      <c r="AH6" s="162"/>
      <c r="AI6" s="161"/>
      <c r="AJ6" s="162"/>
      <c r="AK6" s="161"/>
      <c r="AL6" s="162"/>
      <c r="AM6" s="162"/>
    </row>
    <row r="7" spans="1:39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95"/>
      <c r="AE7" s="163"/>
      <c r="AF7" s="164"/>
      <c r="AG7" s="163"/>
      <c r="AH7" s="164"/>
      <c r="AI7" s="163"/>
      <c r="AJ7" s="164"/>
      <c r="AK7" s="163"/>
      <c r="AL7" s="164"/>
      <c r="AM7" s="164"/>
    </row>
    <row r="8" spans="1:39" ht="13.8">
      <c r="B8" s="49">
        <v>36951</v>
      </c>
      <c r="C8" s="50">
        <v>-528204</v>
      </c>
      <c r="D8" s="50">
        <v>0</v>
      </c>
      <c r="E8" s="51"/>
      <c r="F8" s="52">
        <f>SUM(C8:D8)</f>
        <v>-528204</v>
      </c>
      <c r="G8" s="53"/>
      <c r="H8" s="50">
        <v>451586</v>
      </c>
      <c r="I8" s="50">
        <v>0</v>
      </c>
      <c r="J8" s="51"/>
      <c r="K8" s="52">
        <f>SUM(H8:I8)</f>
        <v>451586</v>
      </c>
      <c r="L8" s="54">
        <f t="shared" ref="L8:L38" si="0">F8+K8</f>
        <v>-76618</v>
      </c>
      <c r="N8" s="50">
        <v>-72068</v>
      </c>
      <c r="O8" s="50">
        <v>0</v>
      </c>
      <c r="P8" s="38"/>
      <c r="Q8" s="55">
        <f t="shared" ref="Q8:Q34" si="1">SUM(N8:P8)</f>
        <v>-72068</v>
      </c>
      <c r="S8" s="56">
        <f t="shared" ref="S8:S38" si="2">L8-Q8</f>
        <v>-4550</v>
      </c>
      <c r="T8" s="84">
        <f t="shared" ref="T8:T39" si="3">+S8/Q8*-1</f>
        <v>-6.3134817117167119E-2</v>
      </c>
      <c r="U8" s="84"/>
      <c r="V8" s="165"/>
      <c r="W8" s="165"/>
      <c r="X8" s="165"/>
      <c r="Y8" s="165"/>
      <c r="Z8" s="165"/>
      <c r="AA8" s="165"/>
      <c r="AB8" s="166">
        <f t="shared" ref="AB8:AB38" si="4">SUM(V8:Z8)</f>
        <v>0</v>
      </c>
      <c r="AC8" s="97"/>
      <c r="AE8" s="160"/>
      <c r="AF8" s="4"/>
      <c r="AG8" s="160"/>
      <c r="AH8" s="4"/>
      <c r="AI8" s="160"/>
      <c r="AJ8" s="4"/>
      <c r="AK8" s="154"/>
      <c r="AL8" s="4"/>
      <c r="AM8" s="4"/>
    </row>
    <row r="9" spans="1:39" ht="13.8">
      <c r="B9" s="49">
        <f t="shared" ref="B9:B38" si="5">+B8+1</f>
        <v>36952</v>
      </c>
      <c r="C9" s="50">
        <v>-509772</v>
      </c>
      <c r="D9" s="50">
        <v>0</v>
      </c>
      <c r="E9" s="51"/>
      <c r="F9" s="57">
        <f t="shared" ref="F9:F38" si="6">SUM(C9:E9)</f>
        <v>-509772</v>
      </c>
      <c r="G9" s="53"/>
      <c r="H9" s="50">
        <v>435003</v>
      </c>
      <c r="I9" s="50">
        <v>0</v>
      </c>
      <c r="J9" s="51"/>
      <c r="K9" s="57">
        <f t="shared" ref="K9:K37" si="7">SUM(H9:J9)</f>
        <v>435003</v>
      </c>
      <c r="L9" s="58">
        <f t="shared" si="0"/>
        <v>-74769</v>
      </c>
      <c r="N9" s="50">
        <v>-73410</v>
      </c>
      <c r="O9" s="50">
        <v>0</v>
      </c>
      <c r="P9" s="38"/>
      <c r="Q9" s="59">
        <f t="shared" si="1"/>
        <v>-73410</v>
      </c>
      <c r="S9" s="60">
        <f t="shared" si="2"/>
        <v>-1359</v>
      </c>
      <c r="T9" s="84">
        <f t="shared" si="3"/>
        <v>-1.8512464241928893E-2</v>
      </c>
      <c r="U9" s="84"/>
      <c r="V9" s="165"/>
      <c r="W9" s="165"/>
      <c r="X9" s="165"/>
      <c r="Y9" s="165"/>
      <c r="Z9" s="165"/>
      <c r="AA9" s="165"/>
      <c r="AB9" s="166">
        <f t="shared" si="4"/>
        <v>0</v>
      </c>
      <c r="AC9" s="97"/>
      <c r="AE9" s="160"/>
      <c r="AF9" s="4"/>
      <c r="AG9" s="160"/>
      <c r="AH9" s="4"/>
      <c r="AI9" s="160"/>
      <c r="AJ9" s="4"/>
      <c r="AK9" s="154"/>
      <c r="AL9" s="4"/>
      <c r="AM9" s="4"/>
    </row>
    <row r="10" spans="1:39" ht="13.8">
      <c r="B10" s="49">
        <f t="shared" si="5"/>
        <v>36953</v>
      </c>
      <c r="C10" s="50">
        <v>-515630</v>
      </c>
      <c r="D10" s="50">
        <v>0</v>
      </c>
      <c r="E10" s="51"/>
      <c r="F10" s="57">
        <f t="shared" si="6"/>
        <v>-515630</v>
      </c>
      <c r="G10" s="53"/>
      <c r="H10" s="50">
        <v>439690</v>
      </c>
      <c r="I10" s="50">
        <v>0</v>
      </c>
      <c r="J10" s="51"/>
      <c r="K10" s="57">
        <f t="shared" si="7"/>
        <v>439690</v>
      </c>
      <c r="L10" s="58">
        <f t="shared" si="0"/>
        <v>-75940</v>
      </c>
      <c r="N10" s="50">
        <v>-84914</v>
      </c>
      <c r="O10" s="50">
        <v>0</v>
      </c>
      <c r="P10" s="38"/>
      <c r="Q10" s="59">
        <f t="shared" si="1"/>
        <v>-84914</v>
      </c>
      <c r="S10" s="60">
        <f t="shared" si="2"/>
        <v>8974</v>
      </c>
      <c r="T10" s="84">
        <f t="shared" si="3"/>
        <v>0.10568339731964105</v>
      </c>
      <c r="U10" s="84"/>
      <c r="V10" s="165"/>
      <c r="W10" s="165"/>
      <c r="X10" s="165"/>
      <c r="Y10" s="165"/>
      <c r="Z10" s="165"/>
      <c r="AA10" s="165"/>
      <c r="AB10" s="166"/>
      <c r="AC10" s="97"/>
      <c r="AE10" s="160"/>
      <c r="AF10" s="4"/>
      <c r="AG10" s="160"/>
      <c r="AH10" s="4"/>
      <c r="AI10" s="160"/>
      <c r="AJ10" s="4"/>
      <c r="AK10" s="154"/>
      <c r="AL10" s="4"/>
      <c r="AM10" s="4"/>
    </row>
    <row r="11" spans="1:39" ht="13.8">
      <c r="B11" s="49">
        <f t="shared" si="5"/>
        <v>36954</v>
      </c>
      <c r="C11" s="50">
        <v>-507040</v>
      </c>
      <c r="D11" s="50">
        <v>0</v>
      </c>
      <c r="E11" s="51"/>
      <c r="F11" s="57">
        <f t="shared" si="6"/>
        <v>-507040</v>
      </c>
      <c r="G11" s="53"/>
      <c r="H11" s="50">
        <v>431084</v>
      </c>
      <c r="I11" s="50">
        <v>0</v>
      </c>
      <c r="J11" s="51"/>
      <c r="K11" s="57">
        <f t="shared" si="7"/>
        <v>431084</v>
      </c>
      <c r="L11" s="58">
        <f t="shared" si="0"/>
        <v>-75956</v>
      </c>
      <c r="N11" s="50">
        <v>-74930</v>
      </c>
      <c r="O11" s="50">
        <v>0</v>
      </c>
      <c r="P11" s="38"/>
      <c r="Q11" s="59">
        <f t="shared" si="1"/>
        <v>-74930</v>
      </c>
      <c r="S11" s="60">
        <f t="shared" si="2"/>
        <v>-1026</v>
      </c>
      <c r="T11" s="84">
        <f t="shared" si="3"/>
        <v>-1.3692779927932738E-2</v>
      </c>
      <c r="U11" s="84"/>
      <c r="V11" s="165"/>
      <c r="W11" s="165"/>
      <c r="X11" s="165"/>
      <c r="Y11" s="165"/>
      <c r="Z11" s="165"/>
      <c r="AA11" s="165"/>
      <c r="AB11" s="166"/>
      <c r="AC11" s="97"/>
      <c r="AE11" s="160"/>
      <c r="AF11" s="4"/>
      <c r="AG11" s="160"/>
      <c r="AH11" s="4"/>
      <c r="AI11" s="160"/>
      <c r="AJ11" s="4"/>
      <c r="AK11" s="154"/>
      <c r="AL11" s="4"/>
      <c r="AM11" s="4"/>
    </row>
    <row r="12" spans="1:39" ht="13.8">
      <c r="B12" s="49">
        <f t="shared" si="5"/>
        <v>36955</v>
      </c>
      <c r="C12" s="50">
        <v>-521972</v>
      </c>
      <c r="D12" s="50">
        <v>0</v>
      </c>
      <c r="E12" s="51"/>
      <c r="F12" s="57">
        <f t="shared" si="6"/>
        <v>-521972</v>
      </c>
      <c r="G12" s="53"/>
      <c r="H12" s="50">
        <v>443796</v>
      </c>
      <c r="I12" s="50">
        <v>0</v>
      </c>
      <c r="J12" s="51"/>
      <c r="K12" s="57">
        <f t="shared" si="7"/>
        <v>443796</v>
      </c>
      <c r="L12" s="58">
        <f t="shared" si="0"/>
        <v>-78176</v>
      </c>
      <c r="N12" s="50">
        <v>-64943</v>
      </c>
      <c r="O12" s="50">
        <v>0</v>
      </c>
      <c r="P12" s="38"/>
      <c r="Q12" s="59">
        <f t="shared" si="1"/>
        <v>-64943</v>
      </c>
      <c r="S12" s="60">
        <f t="shared" si="2"/>
        <v>-13233</v>
      </c>
      <c r="T12" s="84">
        <f t="shared" si="3"/>
        <v>-0.20376330012472477</v>
      </c>
      <c r="U12" s="84"/>
      <c r="V12" s="165">
        <v>375029</v>
      </c>
      <c r="W12" s="165"/>
      <c r="X12" s="165">
        <v>64943</v>
      </c>
      <c r="Y12" s="165"/>
      <c r="Z12" s="165">
        <v>72700</v>
      </c>
      <c r="AA12" s="165"/>
      <c r="AB12" s="166">
        <f>SUM(V12:Z12)</f>
        <v>512672</v>
      </c>
      <c r="AC12" s="97" t="s">
        <v>88</v>
      </c>
      <c r="AE12" s="160"/>
      <c r="AF12" s="4"/>
      <c r="AG12" s="160"/>
      <c r="AH12" s="4"/>
      <c r="AI12" s="160"/>
      <c r="AJ12" s="4"/>
      <c r="AK12" s="154"/>
      <c r="AL12" s="4"/>
      <c r="AM12" s="4"/>
    </row>
    <row r="13" spans="1:39" ht="13.8">
      <c r="B13" s="49">
        <f t="shared" si="5"/>
        <v>36956</v>
      </c>
      <c r="C13" s="50">
        <v>-510197</v>
      </c>
      <c r="D13" s="50">
        <v>0</v>
      </c>
      <c r="E13" s="51"/>
      <c r="F13" s="57">
        <f t="shared" si="6"/>
        <v>-510197</v>
      </c>
      <c r="G13" s="53"/>
      <c r="H13" s="50">
        <v>434935</v>
      </c>
      <c r="I13" s="50">
        <v>0</v>
      </c>
      <c r="J13" s="51"/>
      <c r="K13" s="57">
        <f t="shared" si="7"/>
        <v>434935</v>
      </c>
      <c r="L13" s="58">
        <f t="shared" si="0"/>
        <v>-75262</v>
      </c>
      <c r="N13" s="50">
        <v>-74631</v>
      </c>
      <c r="O13" s="50">
        <v>0</v>
      </c>
      <c r="P13" s="38"/>
      <c r="Q13" s="59">
        <f t="shared" si="1"/>
        <v>-74631</v>
      </c>
      <c r="S13" s="60">
        <f t="shared" si="2"/>
        <v>-631</v>
      </c>
      <c r="T13" s="84">
        <f t="shared" si="3"/>
        <v>-8.4549315967895385E-3</v>
      </c>
      <c r="U13" s="84"/>
      <c r="V13" s="165">
        <v>375580</v>
      </c>
      <c r="W13" s="165"/>
      <c r="X13" s="165">
        <v>74631</v>
      </c>
      <c r="Y13" s="165"/>
      <c r="Z13" s="165">
        <v>60000</v>
      </c>
      <c r="AA13" s="165"/>
      <c r="AB13" s="166">
        <f>SUM(V13:Z13)</f>
        <v>510211</v>
      </c>
      <c r="AC13" s="97" t="s">
        <v>89</v>
      </c>
      <c r="AE13" s="160"/>
      <c r="AF13" s="4"/>
      <c r="AG13" s="160"/>
      <c r="AH13" s="4"/>
      <c r="AI13" s="160"/>
      <c r="AJ13" s="4"/>
      <c r="AK13" s="154"/>
      <c r="AL13" s="4"/>
      <c r="AM13" s="4"/>
    </row>
    <row r="14" spans="1:39" ht="13.8">
      <c r="B14" s="49">
        <f t="shared" si="5"/>
        <v>36957</v>
      </c>
      <c r="C14" s="50">
        <v>-522510</v>
      </c>
      <c r="D14" s="50">
        <v>0</v>
      </c>
      <c r="E14" s="51"/>
      <c r="F14" s="57">
        <f t="shared" si="6"/>
        <v>-522510</v>
      </c>
      <c r="G14" s="53"/>
      <c r="H14" s="50">
        <v>447962</v>
      </c>
      <c r="I14" s="50">
        <v>0</v>
      </c>
      <c r="J14" s="51"/>
      <c r="K14" s="57">
        <f t="shared" si="7"/>
        <v>447962</v>
      </c>
      <c r="L14" s="58">
        <f t="shared" si="0"/>
        <v>-74548</v>
      </c>
      <c r="N14" s="50">
        <v>-74218</v>
      </c>
      <c r="O14" s="50">
        <v>0</v>
      </c>
      <c r="P14" s="38"/>
      <c r="Q14" s="59">
        <f t="shared" si="1"/>
        <v>-74218</v>
      </c>
      <c r="S14" s="60">
        <f t="shared" si="2"/>
        <v>-330</v>
      </c>
      <c r="T14" s="84">
        <f t="shared" si="3"/>
        <v>-4.4463607211188659E-3</v>
      </c>
      <c r="U14" s="84"/>
      <c r="V14" s="165">
        <v>375405</v>
      </c>
      <c r="W14" s="165"/>
      <c r="X14" s="165">
        <v>75427</v>
      </c>
      <c r="Y14" s="165"/>
      <c r="Z14" s="165">
        <v>60000</v>
      </c>
      <c r="AA14" s="165"/>
      <c r="AB14" s="166">
        <f>SUM(V14:Z14)</f>
        <v>510832</v>
      </c>
      <c r="AC14" s="97" t="s">
        <v>88</v>
      </c>
      <c r="AE14" s="160"/>
      <c r="AF14" s="4"/>
      <c r="AG14" s="160"/>
      <c r="AH14" s="154"/>
      <c r="AI14" s="160"/>
      <c r="AJ14" s="154"/>
      <c r="AK14" s="154"/>
      <c r="AL14" s="4"/>
      <c r="AM14" s="4"/>
    </row>
    <row r="15" spans="1:39" ht="13.8">
      <c r="B15" s="49">
        <f t="shared" si="5"/>
        <v>36958</v>
      </c>
      <c r="C15" s="50">
        <v>-508470</v>
      </c>
      <c r="D15" s="50">
        <v>0</v>
      </c>
      <c r="E15" s="51"/>
      <c r="F15" s="57">
        <f t="shared" si="6"/>
        <v>-508470</v>
      </c>
      <c r="G15" s="53"/>
      <c r="H15" s="50">
        <v>436420</v>
      </c>
      <c r="I15" s="50">
        <v>0</v>
      </c>
      <c r="J15" s="51"/>
      <c r="K15" s="57">
        <f t="shared" si="7"/>
        <v>436420</v>
      </c>
      <c r="L15" s="58">
        <f t="shared" si="0"/>
        <v>-72050</v>
      </c>
      <c r="N15" s="50">
        <v>-74349</v>
      </c>
      <c r="O15" s="50">
        <v>0</v>
      </c>
      <c r="P15" s="38"/>
      <c r="Q15" s="59">
        <f t="shared" si="1"/>
        <v>-74349</v>
      </c>
      <c r="S15" s="60">
        <f t="shared" si="2"/>
        <v>2299</v>
      </c>
      <c r="T15" s="84">
        <f t="shared" si="3"/>
        <v>3.0921733984317207E-2</v>
      </c>
      <c r="U15" s="84"/>
      <c r="V15" s="165">
        <v>375833</v>
      </c>
      <c r="W15" s="165"/>
      <c r="X15" s="165">
        <v>74349</v>
      </c>
      <c r="Y15" s="165"/>
      <c r="Z15" s="165">
        <v>60000</v>
      </c>
      <c r="AA15" s="165"/>
      <c r="AB15" s="166">
        <f t="shared" si="4"/>
        <v>510182</v>
      </c>
      <c r="AC15" s="97"/>
      <c r="AE15" s="160"/>
      <c r="AF15" s="4"/>
      <c r="AG15" s="160"/>
      <c r="AH15" s="4"/>
      <c r="AI15" s="160"/>
      <c r="AJ15" s="4"/>
      <c r="AK15" s="154"/>
      <c r="AL15" s="4"/>
      <c r="AM15" s="4"/>
    </row>
    <row r="16" spans="1:39" ht="13.8">
      <c r="B16" s="49">
        <f t="shared" si="5"/>
        <v>36959</v>
      </c>
      <c r="C16" s="50">
        <v>-506352</v>
      </c>
      <c r="D16" s="50">
        <v>0</v>
      </c>
      <c r="E16" s="51"/>
      <c r="F16" s="57">
        <f t="shared" si="6"/>
        <v>-506352</v>
      </c>
      <c r="G16" s="53"/>
      <c r="H16" s="50">
        <v>433632</v>
      </c>
      <c r="I16" s="50">
        <v>0</v>
      </c>
      <c r="J16" s="51"/>
      <c r="K16" s="57">
        <f t="shared" si="7"/>
        <v>433632</v>
      </c>
      <c r="L16" s="58">
        <f t="shared" si="0"/>
        <v>-72720</v>
      </c>
      <c r="N16" s="50">
        <v>-79643</v>
      </c>
      <c r="O16" s="50">
        <v>0</v>
      </c>
      <c r="P16" s="38"/>
      <c r="Q16" s="59">
        <f t="shared" si="1"/>
        <v>-79643</v>
      </c>
      <c r="S16" s="60">
        <f t="shared" si="2"/>
        <v>6923</v>
      </c>
      <c r="T16" s="84">
        <f t="shared" si="3"/>
        <v>8.6925404618108312E-2</v>
      </c>
      <c r="U16" s="84"/>
      <c r="V16" s="165">
        <v>355304</v>
      </c>
      <c r="W16" s="165"/>
      <c r="X16" s="165">
        <v>79648</v>
      </c>
      <c r="Y16" s="165"/>
      <c r="Z16" s="165">
        <v>60000</v>
      </c>
      <c r="AA16" s="165"/>
      <c r="AB16" s="166">
        <f t="shared" si="4"/>
        <v>494952</v>
      </c>
      <c r="AC16" s="97" t="s">
        <v>90</v>
      </c>
      <c r="AE16" s="160"/>
      <c r="AF16" s="4"/>
      <c r="AG16" s="160"/>
      <c r="AH16" s="4"/>
      <c r="AI16" s="160"/>
      <c r="AJ16" s="4"/>
      <c r="AK16" s="154"/>
      <c r="AL16" s="4"/>
      <c r="AM16" s="4"/>
    </row>
    <row r="17" spans="2:39" ht="13.8">
      <c r="B17" s="49">
        <f t="shared" si="5"/>
        <v>36960</v>
      </c>
      <c r="C17" s="50">
        <v>-508286</v>
      </c>
      <c r="D17" s="50">
        <v>0</v>
      </c>
      <c r="E17" s="51"/>
      <c r="F17" s="57">
        <f t="shared" si="6"/>
        <v>-508286</v>
      </c>
      <c r="G17" s="53"/>
      <c r="H17" s="50">
        <v>433559</v>
      </c>
      <c r="I17" s="50">
        <v>0</v>
      </c>
      <c r="J17" s="51"/>
      <c r="K17" s="57">
        <f t="shared" si="7"/>
        <v>433559</v>
      </c>
      <c r="L17" s="58">
        <f t="shared" si="0"/>
        <v>-74727</v>
      </c>
      <c r="N17" s="50">
        <v>-79409</v>
      </c>
      <c r="O17" s="50">
        <v>0</v>
      </c>
      <c r="P17" s="38"/>
      <c r="Q17" s="59">
        <f t="shared" si="1"/>
        <v>-79409</v>
      </c>
      <c r="S17" s="60">
        <f t="shared" si="2"/>
        <v>4682</v>
      </c>
      <c r="T17" s="84">
        <f t="shared" si="3"/>
        <v>5.8960571219886918E-2</v>
      </c>
      <c r="U17" s="84"/>
      <c r="V17" s="165">
        <v>360764</v>
      </c>
      <c r="W17" s="165"/>
      <c r="X17" s="165">
        <v>78396</v>
      </c>
      <c r="Y17" s="165"/>
      <c r="Z17" s="165">
        <v>60000</v>
      </c>
      <c r="AA17" s="165"/>
      <c r="AB17" s="166">
        <f t="shared" si="4"/>
        <v>499160</v>
      </c>
      <c r="AC17" s="97" t="s">
        <v>90</v>
      </c>
      <c r="AE17" s="160"/>
      <c r="AF17" s="4"/>
      <c r="AG17" s="160"/>
      <c r="AH17" s="4"/>
      <c r="AI17" s="160"/>
      <c r="AJ17" s="4"/>
      <c r="AK17" s="154"/>
      <c r="AL17" s="4"/>
      <c r="AM17" s="4"/>
    </row>
    <row r="18" spans="2:39" ht="13.8">
      <c r="B18" s="49">
        <f t="shared" si="5"/>
        <v>36961</v>
      </c>
      <c r="C18" s="50">
        <v>-499130</v>
      </c>
      <c r="D18" s="50">
        <v>0</v>
      </c>
      <c r="E18" s="51"/>
      <c r="F18" s="57">
        <f t="shared" si="6"/>
        <v>-499130</v>
      </c>
      <c r="G18" s="53"/>
      <c r="H18" s="50">
        <v>423864</v>
      </c>
      <c r="I18" s="50">
        <v>0</v>
      </c>
      <c r="J18" s="51"/>
      <c r="K18" s="57">
        <f t="shared" si="7"/>
        <v>423864</v>
      </c>
      <c r="L18" s="58">
        <f t="shared" si="0"/>
        <v>-75266</v>
      </c>
      <c r="N18" s="50">
        <v>-79395</v>
      </c>
      <c r="O18" s="50">
        <v>0</v>
      </c>
      <c r="P18" s="38"/>
      <c r="Q18" s="59">
        <f t="shared" si="1"/>
        <v>-79395</v>
      </c>
      <c r="S18" s="60">
        <f t="shared" si="2"/>
        <v>4129</v>
      </c>
      <c r="T18" s="84">
        <f t="shared" si="3"/>
        <v>5.200579381573147E-2</v>
      </c>
      <c r="U18" s="84"/>
      <c r="V18" s="165">
        <v>360988</v>
      </c>
      <c r="W18" s="165"/>
      <c r="X18" s="165">
        <v>79395</v>
      </c>
      <c r="Y18" s="165"/>
      <c r="Z18" s="165">
        <v>60000</v>
      </c>
      <c r="AA18" s="165"/>
      <c r="AB18" s="166">
        <f t="shared" si="4"/>
        <v>500383</v>
      </c>
      <c r="AC18" s="97" t="s">
        <v>91</v>
      </c>
      <c r="AE18" s="160"/>
      <c r="AF18" s="4"/>
      <c r="AG18" s="160"/>
      <c r="AH18" s="4"/>
      <c r="AI18" s="160"/>
      <c r="AJ18" s="4"/>
      <c r="AK18" s="154"/>
      <c r="AL18" s="4"/>
      <c r="AM18" s="4"/>
    </row>
    <row r="19" spans="2:39" ht="13.8">
      <c r="B19" s="49">
        <f t="shared" si="5"/>
        <v>36962</v>
      </c>
      <c r="C19" s="50">
        <v>-505147</v>
      </c>
      <c r="D19" s="50">
        <v>0</v>
      </c>
      <c r="E19" s="51"/>
      <c r="F19" s="57">
        <f t="shared" si="6"/>
        <v>-505147</v>
      </c>
      <c r="G19" s="53"/>
      <c r="H19" s="50">
        <v>430622</v>
      </c>
      <c r="I19" s="50">
        <v>0</v>
      </c>
      <c r="J19" s="51"/>
      <c r="K19" s="57">
        <f t="shared" si="7"/>
        <v>430622</v>
      </c>
      <c r="L19" s="58">
        <f t="shared" si="0"/>
        <v>-74525</v>
      </c>
      <c r="N19" s="50">
        <v>-79395</v>
      </c>
      <c r="O19" s="50">
        <v>0</v>
      </c>
      <c r="P19" s="38"/>
      <c r="Q19" s="59">
        <f t="shared" si="1"/>
        <v>-79395</v>
      </c>
      <c r="S19" s="60">
        <f t="shared" si="2"/>
        <v>4870</v>
      </c>
      <c r="T19" s="84">
        <f t="shared" si="3"/>
        <v>6.1338875244032996E-2</v>
      </c>
      <c r="U19" s="84"/>
      <c r="V19" s="165">
        <v>360988</v>
      </c>
      <c r="W19" s="165"/>
      <c r="X19" s="165">
        <v>79395</v>
      </c>
      <c r="Y19" s="165"/>
      <c r="Z19" s="165">
        <v>60000</v>
      </c>
      <c r="AA19" s="165"/>
      <c r="AB19" s="166">
        <f t="shared" si="4"/>
        <v>500383</v>
      </c>
      <c r="AC19" s="97" t="s">
        <v>91</v>
      </c>
      <c r="AE19" s="160"/>
      <c r="AF19" s="4"/>
      <c r="AG19" s="160"/>
      <c r="AH19" s="4"/>
      <c r="AI19" s="160"/>
      <c r="AJ19" s="4"/>
      <c r="AK19" s="154"/>
      <c r="AL19" s="4"/>
      <c r="AM19" s="4"/>
    </row>
    <row r="20" spans="2:39" ht="13.8">
      <c r="B20" s="49">
        <f t="shared" si="5"/>
        <v>36963</v>
      </c>
      <c r="C20" s="50">
        <v>-520394</v>
      </c>
      <c r="D20" s="50">
        <v>0</v>
      </c>
      <c r="E20" s="51"/>
      <c r="F20" s="57">
        <f t="shared" si="6"/>
        <v>-520394</v>
      </c>
      <c r="G20" s="53"/>
      <c r="H20" s="50">
        <v>446050</v>
      </c>
      <c r="I20" s="50">
        <v>0</v>
      </c>
      <c r="J20" s="51"/>
      <c r="K20" s="57">
        <f t="shared" si="7"/>
        <v>446050</v>
      </c>
      <c r="L20" s="58">
        <f t="shared" si="0"/>
        <v>-74344</v>
      </c>
      <c r="N20" s="50">
        <v>-75938</v>
      </c>
      <c r="O20" s="50">
        <v>0</v>
      </c>
      <c r="P20" s="38"/>
      <c r="Q20" s="59">
        <f t="shared" si="1"/>
        <v>-75938</v>
      </c>
      <c r="S20" s="60">
        <f t="shared" si="2"/>
        <v>1594</v>
      </c>
      <c r="T20" s="84">
        <f t="shared" si="3"/>
        <v>2.0990808290974217E-2</v>
      </c>
      <c r="U20" s="84"/>
      <c r="V20" s="165">
        <v>380375</v>
      </c>
      <c r="W20" s="165"/>
      <c r="X20" s="165">
        <v>75600</v>
      </c>
      <c r="Y20" s="165"/>
      <c r="Z20" s="165">
        <v>60000</v>
      </c>
      <c r="AA20" s="165"/>
      <c r="AB20" s="166">
        <f t="shared" si="4"/>
        <v>515975</v>
      </c>
      <c r="AC20" s="97" t="s">
        <v>92</v>
      </c>
      <c r="AE20" s="160"/>
      <c r="AF20" s="4"/>
      <c r="AG20" s="160"/>
      <c r="AH20" s="4"/>
      <c r="AI20" s="160"/>
      <c r="AJ20" s="4"/>
      <c r="AK20" s="154"/>
      <c r="AL20" s="4"/>
      <c r="AM20" s="4"/>
    </row>
    <row r="21" spans="2:39" ht="13.8">
      <c r="B21" s="49">
        <f t="shared" si="5"/>
        <v>36964</v>
      </c>
      <c r="C21" s="50">
        <v>-508633</v>
      </c>
      <c r="D21" s="50">
        <v>0</v>
      </c>
      <c r="E21" s="51"/>
      <c r="F21" s="57">
        <f t="shared" si="6"/>
        <v>-508633</v>
      </c>
      <c r="G21" s="53"/>
      <c r="H21" s="50">
        <v>436562</v>
      </c>
      <c r="I21" s="50">
        <v>0</v>
      </c>
      <c r="J21" s="51"/>
      <c r="K21" s="57">
        <f t="shared" si="7"/>
        <v>436562</v>
      </c>
      <c r="L21" s="58">
        <f t="shared" si="0"/>
        <v>-72071</v>
      </c>
      <c r="N21" s="50">
        <v>-84295</v>
      </c>
      <c r="O21" s="50">
        <v>0</v>
      </c>
      <c r="P21" s="38"/>
      <c r="Q21" s="59">
        <f t="shared" si="1"/>
        <v>-84295</v>
      </c>
      <c r="S21" s="60">
        <f t="shared" si="2"/>
        <v>12224</v>
      </c>
      <c r="T21" s="84">
        <f t="shared" si="3"/>
        <v>0.14501453229728928</v>
      </c>
      <c r="U21" s="84"/>
      <c r="V21" s="165">
        <v>366306</v>
      </c>
      <c r="W21" s="165"/>
      <c r="X21" s="165">
        <v>84890</v>
      </c>
      <c r="Y21" s="165"/>
      <c r="Z21" s="165">
        <v>60000</v>
      </c>
      <c r="AA21" s="165"/>
      <c r="AB21" s="166">
        <f t="shared" si="4"/>
        <v>511196</v>
      </c>
      <c r="AC21" s="97" t="s">
        <v>92</v>
      </c>
      <c r="AE21" s="160"/>
      <c r="AF21" s="4"/>
      <c r="AG21" s="160"/>
      <c r="AH21" s="4"/>
      <c r="AI21" s="160"/>
      <c r="AJ21" s="4"/>
      <c r="AK21" s="154"/>
      <c r="AL21" s="4"/>
      <c r="AM21" s="4"/>
    </row>
    <row r="22" spans="2:39" ht="13.8">
      <c r="B22" s="49">
        <f t="shared" si="5"/>
        <v>36965</v>
      </c>
      <c r="C22" s="50">
        <v>-505544</v>
      </c>
      <c r="D22" s="50">
        <v>0</v>
      </c>
      <c r="E22" s="51"/>
      <c r="F22" s="57">
        <f t="shared" si="6"/>
        <v>-505544</v>
      </c>
      <c r="G22" s="53"/>
      <c r="H22" s="50">
        <v>430155</v>
      </c>
      <c r="I22" s="50">
        <v>0</v>
      </c>
      <c r="J22" s="51"/>
      <c r="K22" s="57">
        <f t="shared" si="7"/>
        <v>430155</v>
      </c>
      <c r="L22" s="58">
        <f t="shared" si="0"/>
        <v>-75389</v>
      </c>
      <c r="N22" s="50">
        <v>-63736</v>
      </c>
      <c r="O22" s="50">
        <v>0</v>
      </c>
      <c r="P22" s="38"/>
      <c r="Q22" s="59">
        <f t="shared" si="1"/>
        <v>-63736</v>
      </c>
      <c r="S22" s="60">
        <f t="shared" si="2"/>
        <v>-11653</v>
      </c>
      <c r="T22" s="84">
        <f t="shared" si="3"/>
        <v>-0.18283230827162045</v>
      </c>
      <c r="U22" s="84"/>
      <c r="V22" s="165">
        <v>389728</v>
      </c>
      <c r="W22" s="165"/>
      <c r="X22" s="165">
        <v>63915</v>
      </c>
      <c r="Y22" s="165"/>
      <c r="Z22" s="165">
        <v>60000</v>
      </c>
      <c r="AA22" s="165"/>
      <c r="AB22" s="166">
        <f t="shared" si="4"/>
        <v>513643</v>
      </c>
      <c r="AC22" s="97"/>
      <c r="AE22" s="160"/>
      <c r="AF22" s="4"/>
      <c r="AG22" s="160"/>
      <c r="AH22" s="4"/>
      <c r="AI22" s="160"/>
      <c r="AJ22" s="4"/>
      <c r="AK22" s="154"/>
      <c r="AL22" s="4"/>
      <c r="AM22" s="4"/>
    </row>
    <row r="23" spans="2:39" ht="13.8">
      <c r="B23" s="49">
        <f t="shared" si="5"/>
        <v>36966</v>
      </c>
      <c r="C23" s="50">
        <v>-504988</v>
      </c>
      <c r="D23" s="50">
        <v>0</v>
      </c>
      <c r="E23" s="51"/>
      <c r="F23" s="57">
        <f t="shared" si="6"/>
        <v>-504988</v>
      </c>
      <c r="G23" s="53"/>
      <c r="H23" s="50">
        <v>430461</v>
      </c>
      <c r="I23" s="50">
        <v>0</v>
      </c>
      <c r="J23" s="51"/>
      <c r="K23" s="57">
        <f t="shared" si="7"/>
        <v>430461</v>
      </c>
      <c r="L23" s="58">
        <f t="shared" si="0"/>
        <v>-74527</v>
      </c>
      <c r="N23" s="50">
        <v>-73720</v>
      </c>
      <c r="O23" s="50">
        <v>0</v>
      </c>
      <c r="P23" s="38"/>
      <c r="Q23" s="59">
        <f t="shared" si="1"/>
        <v>-73720</v>
      </c>
      <c r="S23" s="60">
        <f t="shared" si="2"/>
        <v>-807</v>
      </c>
      <c r="T23" s="84">
        <f t="shared" si="3"/>
        <v>-1.0946825827455237E-2</v>
      </c>
      <c r="U23" s="84"/>
      <c r="V23" s="165"/>
      <c r="W23" s="165"/>
      <c r="X23" s="165"/>
      <c r="Y23" s="165"/>
      <c r="Z23" s="165"/>
      <c r="AA23" s="165"/>
      <c r="AB23" s="166">
        <f t="shared" si="4"/>
        <v>0</v>
      </c>
      <c r="AC23" s="97"/>
      <c r="AE23" s="160"/>
      <c r="AF23" s="4"/>
      <c r="AG23" s="160"/>
      <c r="AH23" s="4"/>
      <c r="AI23" s="160"/>
      <c r="AJ23" s="4"/>
      <c r="AK23" s="154"/>
      <c r="AL23" s="4"/>
      <c r="AM23" s="4"/>
    </row>
    <row r="24" spans="2:39" ht="13.8">
      <c r="B24" s="49">
        <f t="shared" si="5"/>
        <v>36967</v>
      </c>
      <c r="C24" s="50">
        <v>-504765</v>
      </c>
      <c r="D24" s="50">
        <v>0</v>
      </c>
      <c r="E24" s="51"/>
      <c r="F24" s="57">
        <f t="shared" si="6"/>
        <v>-504765</v>
      </c>
      <c r="G24" s="53"/>
      <c r="H24" s="50">
        <v>429181</v>
      </c>
      <c r="I24" s="50">
        <v>0</v>
      </c>
      <c r="J24" s="51"/>
      <c r="K24" s="57">
        <f t="shared" si="7"/>
        <v>429181</v>
      </c>
      <c r="L24" s="58">
        <f t="shared" si="0"/>
        <v>-75584</v>
      </c>
      <c r="N24" s="50">
        <v>-73372</v>
      </c>
      <c r="O24" s="50">
        <v>0</v>
      </c>
      <c r="P24" s="38"/>
      <c r="Q24" s="59">
        <f t="shared" si="1"/>
        <v>-73372</v>
      </c>
      <c r="S24" s="60">
        <f t="shared" si="2"/>
        <v>-2212</v>
      </c>
      <c r="T24" s="84">
        <f t="shared" si="3"/>
        <v>-3.0147740282396553E-2</v>
      </c>
      <c r="U24" s="84"/>
      <c r="V24" s="165"/>
      <c r="W24" s="165"/>
      <c r="X24" s="165"/>
      <c r="Y24" s="165"/>
      <c r="Z24" s="165"/>
      <c r="AA24" s="165"/>
      <c r="AB24" s="166">
        <f t="shared" si="4"/>
        <v>0</v>
      </c>
      <c r="AC24" s="97"/>
      <c r="AE24" s="160"/>
      <c r="AF24" s="4"/>
      <c r="AG24" s="160"/>
      <c r="AH24" s="4"/>
      <c r="AI24" s="160"/>
      <c r="AJ24" s="4"/>
      <c r="AK24" s="154"/>
      <c r="AL24" s="4"/>
      <c r="AM24" s="4"/>
    </row>
    <row r="25" spans="2:39" ht="13.8">
      <c r="B25" s="49">
        <f t="shared" si="5"/>
        <v>36968</v>
      </c>
      <c r="C25" s="50">
        <v>-514127</v>
      </c>
      <c r="D25" s="50">
        <v>0</v>
      </c>
      <c r="E25" s="51"/>
      <c r="F25" s="57">
        <f t="shared" si="6"/>
        <v>-514127</v>
      </c>
      <c r="G25" s="53"/>
      <c r="H25" s="50">
        <v>438357</v>
      </c>
      <c r="I25" s="50">
        <v>0</v>
      </c>
      <c r="J25" s="51"/>
      <c r="K25" s="57">
        <f t="shared" si="7"/>
        <v>438357</v>
      </c>
      <c r="L25" s="58">
        <f t="shared" si="0"/>
        <v>-75770</v>
      </c>
      <c r="N25" s="50">
        <v>-73372</v>
      </c>
      <c r="O25" s="50">
        <v>0</v>
      </c>
      <c r="P25" s="38"/>
      <c r="Q25" s="59">
        <f t="shared" si="1"/>
        <v>-73372</v>
      </c>
      <c r="S25" s="60">
        <f t="shared" si="2"/>
        <v>-2398</v>
      </c>
      <c r="T25" s="84">
        <f t="shared" si="3"/>
        <v>-3.2682767268167691E-2</v>
      </c>
      <c r="U25" s="84"/>
      <c r="V25" s="165"/>
      <c r="W25" s="165"/>
      <c r="X25" s="165"/>
      <c r="Y25" s="165"/>
      <c r="Z25" s="165"/>
      <c r="AA25" s="165"/>
      <c r="AB25" s="166">
        <f t="shared" si="4"/>
        <v>0</v>
      </c>
      <c r="AC25" s="97"/>
      <c r="AE25" s="160"/>
      <c r="AF25" s="4"/>
      <c r="AG25" s="160"/>
      <c r="AH25" s="4"/>
      <c r="AI25" s="160"/>
      <c r="AJ25" s="4"/>
      <c r="AK25" s="154"/>
      <c r="AL25" s="4"/>
      <c r="AM25" s="4"/>
    </row>
    <row r="26" spans="2:39" ht="13.8">
      <c r="B26" s="49">
        <f t="shared" si="5"/>
        <v>36969</v>
      </c>
      <c r="C26" s="50">
        <v>-507440</v>
      </c>
      <c r="D26" s="50">
        <v>0</v>
      </c>
      <c r="E26" s="51"/>
      <c r="F26" s="57">
        <f t="shared" si="6"/>
        <v>-507440</v>
      </c>
      <c r="G26" s="53"/>
      <c r="H26" s="50">
        <v>431845</v>
      </c>
      <c r="I26" s="50">
        <v>0</v>
      </c>
      <c r="J26" s="51"/>
      <c r="K26" s="57">
        <f t="shared" si="7"/>
        <v>431845</v>
      </c>
      <c r="L26" s="58">
        <f t="shared" si="0"/>
        <v>-75595</v>
      </c>
      <c r="N26" s="50">
        <v>-83481</v>
      </c>
      <c r="O26" s="50">
        <v>0</v>
      </c>
      <c r="P26" s="38"/>
      <c r="Q26" s="59">
        <f t="shared" si="1"/>
        <v>-83481</v>
      </c>
      <c r="S26" s="60">
        <f t="shared" si="2"/>
        <v>7886</v>
      </c>
      <c r="T26" s="84">
        <f t="shared" si="3"/>
        <v>9.4464608713359932E-2</v>
      </c>
      <c r="U26" s="84"/>
      <c r="V26" s="165">
        <v>359924</v>
      </c>
      <c r="W26" s="165"/>
      <c r="X26" s="165">
        <v>83481</v>
      </c>
      <c r="Y26" s="165"/>
      <c r="Z26" s="165">
        <v>60000</v>
      </c>
      <c r="AA26" s="165"/>
      <c r="AB26" s="166">
        <f t="shared" si="4"/>
        <v>503405</v>
      </c>
      <c r="AC26" s="97" t="s">
        <v>94</v>
      </c>
      <c r="AE26" s="160"/>
      <c r="AF26" s="4"/>
      <c r="AG26" s="160"/>
      <c r="AH26" s="4"/>
      <c r="AI26" s="160"/>
      <c r="AJ26" s="4"/>
      <c r="AK26" s="154"/>
      <c r="AL26" s="4"/>
      <c r="AM26" s="4"/>
    </row>
    <row r="27" spans="2:39" ht="13.8">
      <c r="B27" s="49">
        <f t="shared" si="5"/>
        <v>36970</v>
      </c>
      <c r="C27" s="50">
        <v>-510295</v>
      </c>
      <c r="D27" s="50">
        <v>0</v>
      </c>
      <c r="E27" s="51"/>
      <c r="F27" s="101">
        <f t="shared" si="6"/>
        <v>-510295</v>
      </c>
      <c r="G27" s="53"/>
      <c r="H27" s="50">
        <v>436614</v>
      </c>
      <c r="I27" s="50">
        <v>0</v>
      </c>
      <c r="J27" s="51"/>
      <c r="K27" s="57">
        <f t="shared" si="7"/>
        <v>436614</v>
      </c>
      <c r="L27" s="102">
        <f t="shared" si="0"/>
        <v>-73681</v>
      </c>
      <c r="N27" s="50">
        <v>-62877</v>
      </c>
      <c r="O27" s="50">
        <v>0</v>
      </c>
      <c r="P27" s="38"/>
      <c r="Q27" s="59">
        <f t="shared" si="1"/>
        <v>-62877</v>
      </c>
      <c r="S27" s="101">
        <f t="shared" si="2"/>
        <v>-10804</v>
      </c>
      <c r="T27" s="84">
        <f t="shared" si="3"/>
        <v>-0.17182753630103217</v>
      </c>
      <c r="U27" s="84"/>
      <c r="V27" s="165">
        <v>373166</v>
      </c>
      <c r="W27" s="165"/>
      <c r="X27" s="165">
        <v>62877</v>
      </c>
      <c r="Y27" s="165"/>
      <c r="Z27" s="165">
        <v>60000</v>
      </c>
      <c r="AA27" s="165"/>
      <c r="AB27" s="166">
        <f t="shared" si="4"/>
        <v>496043</v>
      </c>
      <c r="AC27" s="97" t="s">
        <v>95</v>
      </c>
      <c r="AE27" s="160"/>
      <c r="AF27" s="4"/>
      <c r="AG27" s="160"/>
      <c r="AH27" s="4"/>
      <c r="AI27" s="160"/>
      <c r="AJ27" s="4"/>
      <c r="AK27" s="154"/>
      <c r="AL27" s="4"/>
      <c r="AM27" s="4"/>
    </row>
    <row r="28" spans="2:39" ht="13.8">
      <c r="B28" s="49">
        <f t="shared" si="5"/>
        <v>36971</v>
      </c>
      <c r="C28" s="50">
        <v>-507882</v>
      </c>
      <c r="D28" s="50">
        <v>0</v>
      </c>
      <c r="E28" s="51"/>
      <c r="F28" s="101">
        <f t="shared" si="6"/>
        <v>-507882</v>
      </c>
      <c r="G28" s="53"/>
      <c r="H28" s="50">
        <v>435751</v>
      </c>
      <c r="I28" s="50">
        <v>0</v>
      </c>
      <c r="J28" s="51"/>
      <c r="K28" s="57">
        <f t="shared" si="7"/>
        <v>435751</v>
      </c>
      <c r="L28" s="102">
        <f t="shared" si="0"/>
        <v>-72131</v>
      </c>
      <c r="N28" s="50">
        <v>-72844</v>
      </c>
      <c r="O28" s="50">
        <v>0</v>
      </c>
      <c r="P28" s="38"/>
      <c r="Q28" s="59">
        <f t="shared" si="1"/>
        <v>-72844</v>
      </c>
      <c r="S28" s="101">
        <f t="shared" si="2"/>
        <v>713</v>
      </c>
      <c r="T28" s="84">
        <f t="shared" si="3"/>
        <v>9.7880401954862448E-3</v>
      </c>
      <c r="U28" s="84"/>
      <c r="V28" s="165">
        <v>369361</v>
      </c>
      <c r="W28" s="165"/>
      <c r="X28" s="165">
        <v>72844</v>
      </c>
      <c r="Y28" s="165"/>
      <c r="Z28" s="165">
        <v>60000</v>
      </c>
      <c r="AA28" s="165"/>
      <c r="AB28" s="166">
        <f t="shared" si="4"/>
        <v>502205</v>
      </c>
      <c r="AC28" s="97" t="s">
        <v>95</v>
      </c>
      <c r="AE28" s="160"/>
      <c r="AF28" s="4"/>
      <c r="AG28" s="160"/>
      <c r="AH28" s="4"/>
      <c r="AI28" s="160"/>
      <c r="AJ28" s="4"/>
      <c r="AK28" s="154"/>
      <c r="AL28" s="4"/>
      <c r="AM28" s="4"/>
    </row>
    <row r="29" spans="2:39" ht="13.8">
      <c r="B29" s="49">
        <f t="shared" si="5"/>
        <v>36972</v>
      </c>
      <c r="C29" s="50">
        <v>-514289</v>
      </c>
      <c r="D29" s="50">
        <v>0</v>
      </c>
      <c r="E29" s="51"/>
      <c r="F29" s="101">
        <f t="shared" si="6"/>
        <v>-514289</v>
      </c>
      <c r="G29" s="53"/>
      <c r="H29" s="50">
        <v>440071</v>
      </c>
      <c r="I29" s="50">
        <v>0</v>
      </c>
      <c r="J29" s="51"/>
      <c r="K29" s="57">
        <f t="shared" si="7"/>
        <v>440071</v>
      </c>
      <c r="L29" s="102">
        <f t="shared" si="0"/>
        <v>-74218</v>
      </c>
      <c r="N29" s="50">
        <v>-74494</v>
      </c>
      <c r="O29" s="50">
        <v>0</v>
      </c>
      <c r="P29" s="38"/>
      <c r="Q29" s="59">
        <f t="shared" si="1"/>
        <v>-74494</v>
      </c>
      <c r="S29" s="101">
        <f t="shared" si="2"/>
        <v>276</v>
      </c>
      <c r="T29" s="84">
        <f t="shared" si="3"/>
        <v>3.7049963755470239E-3</v>
      </c>
      <c r="U29" s="84"/>
      <c r="V29" s="165">
        <v>375266</v>
      </c>
      <c r="W29" s="165"/>
      <c r="X29" s="165">
        <v>74494</v>
      </c>
      <c r="Y29" s="165"/>
      <c r="Z29" s="165">
        <v>60000</v>
      </c>
      <c r="AA29" s="165"/>
      <c r="AB29" s="166">
        <f t="shared" si="4"/>
        <v>509760</v>
      </c>
      <c r="AC29" s="97" t="s">
        <v>95</v>
      </c>
      <c r="AE29" s="160"/>
      <c r="AF29" s="4"/>
      <c r="AG29" s="160"/>
      <c r="AH29" s="4"/>
      <c r="AI29" s="160"/>
      <c r="AJ29" s="4"/>
      <c r="AK29" s="154"/>
      <c r="AL29" s="4"/>
      <c r="AM29" s="4"/>
    </row>
    <row r="30" spans="2:39" ht="13.8">
      <c r="B30" s="49">
        <f t="shared" si="5"/>
        <v>36973</v>
      </c>
      <c r="C30" s="50">
        <v>-518880</v>
      </c>
      <c r="D30" s="50">
        <v>0</v>
      </c>
      <c r="E30" s="51"/>
      <c r="F30" s="101">
        <f t="shared" si="6"/>
        <v>-518880</v>
      </c>
      <c r="G30" s="53"/>
      <c r="H30" s="50">
        <v>444428</v>
      </c>
      <c r="I30" s="50">
        <v>0</v>
      </c>
      <c r="J30" s="51"/>
      <c r="K30" s="57">
        <f t="shared" si="7"/>
        <v>444428</v>
      </c>
      <c r="L30" s="102">
        <f t="shared" si="0"/>
        <v>-74452</v>
      </c>
      <c r="N30" s="50">
        <v>-74878</v>
      </c>
      <c r="O30" s="50">
        <v>0</v>
      </c>
      <c r="P30" s="38"/>
      <c r="Q30" s="59">
        <f t="shared" si="1"/>
        <v>-74878</v>
      </c>
      <c r="S30" s="101">
        <f t="shared" si="2"/>
        <v>426</v>
      </c>
      <c r="T30" s="84">
        <f t="shared" si="3"/>
        <v>5.6892545206869843E-3</v>
      </c>
      <c r="U30" s="84"/>
      <c r="V30" s="165">
        <v>384641</v>
      </c>
      <c r="W30" s="165"/>
      <c r="X30" s="165">
        <v>74878</v>
      </c>
      <c r="Y30" s="165"/>
      <c r="Z30" s="165">
        <v>58000</v>
      </c>
      <c r="AA30" s="165"/>
      <c r="AB30" s="166">
        <f t="shared" si="4"/>
        <v>517519</v>
      </c>
      <c r="AC30" s="97" t="s">
        <v>96</v>
      </c>
      <c r="AE30" s="160"/>
      <c r="AF30" s="4"/>
      <c r="AG30" s="160"/>
      <c r="AH30" s="4"/>
      <c r="AI30" s="160"/>
      <c r="AJ30" s="4"/>
      <c r="AK30" s="154"/>
      <c r="AL30" s="4"/>
      <c r="AM30" s="4"/>
    </row>
    <row r="31" spans="2:39" ht="13.8">
      <c r="B31" s="49">
        <f t="shared" si="5"/>
        <v>36974</v>
      </c>
      <c r="C31" s="50">
        <v>-513742</v>
      </c>
      <c r="D31" s="50">
        <v>0</v>
      </c>
      <c r="E31" s="51"/>
      <c r="F31" s="101">
        <f t="shared" si="6"/>
        <v>-513742</v>
      </c>
      <c r="G31" s="53"/>
      <c r="H31" s="50">
        <v>437837</v>
      </c>
      <c r="I31" s="50">
        <v>0</v>
      </c>
      <c r="J31" s="51"/>
      <c r="K31" s="57">
        <f t="shared" si="7"/>
        <v>437837</v>
      </c>
      <c r="L31" s="102">
        <f t="shared" si="0"/>
        <v>-75905</v>
      </c>
      <c r="N31" s="50">
        <v>-75920</v>
      </c>
      <c r="O31" s="50">
        <v>0</v>
      </c>
      <c r="P31" s="38"/>
      <c r="Q31" s="59">
        <f t="shared" si="1"/>
        <v>-75920</v>
      </c>
      <c r="S31" s="101">
        <f t="shared" si="2"/>
        <v>15</v>
      </c>
      <c r="T31" s="84">
        <f t="shared" si="3"/>
        <v>1.9757639620653319E-4</v>
      </c>
      <c r="U31" s="84"/>
      <c r="V31" s="165">
        <v>390685</v>
      </c>
      <c r="W31" s="165"/>
      <c r="X31" s="165">
        <v>75920</v>
      </c>
      <c r="Y31" s="165"/>
      <c r="Z31" s="165">
        <v>49400</v>
      </c>
      <c r="AA31" s="165"/>
      <c r="AB31" s="166">
        <f t="shared" si="4"/>
        <v>516005</v>
      </c>
      <c r="AC31" s="97" t="s">
        <v>96</v>
      </c>
      <c r="AE31" s="160"/>
      <c r="AF31" s="4"/>
      <c r="AG31" s="160"/>
      <c r="AH31" s="4"/>
      <c r="AI31" s="160"/>
      <c r="AJ31" s="4"/>
      <c r="AK31" s="154"/>
      <c r="AL31" s="4"/>
      <c r="AM31" s="4"/>
    </row>
    <row r="32" spans="2:39" ht="13.8">
      <c r="B32" s="49">
        <f t="shared" si="5"/>
        <v>36975</v>
      </c>
      <c r="C32" s="50">
        <v>-514513</v>
      </c>
      <c r="D32" s="50">
        <v>0</v>
      </c>
      <c r="E32" s="51"/>
      <c r="F32" s="101">
        <f t="shared" si="6"/>
        <v>-514513</v>
      </c>
      <c r="G32" s="61"/>
      <c r="H32" s="50">
        <v>438417</v>
      </c>
      <c r="I32" s="50">
        <v>0</v>
      </c>
      <c r="J32" s="51"/>
      <c r="K32" s="57">
        <f t="shared" si="7"/>
        <v>438417</v>
      </c>
      <c r="L32" s="102">
        <f t="shared" si="0"/>
        <v>-76096</v>
      </c>
      <c r="N32" s="50">
        <v>-75920</v>
      </c>
      <c r="O32" s="50">
        <v>0</v>
      </c>
      <c r="P32" s="38"/>
      <c r="Q32" s="59">
        <f t="shared" si="1"/>
        <v>-75920</v>
      </c>
      <c r="S32" s="101">
        <f t="shared" si="2"/>
        <v>-176</v>
      </c>
      <c r="T32" s="84">
        <f t="shared" si="3"/>
        <v>-2.3182297154899895E-3</v>
      </c>
      <c r="U32" s="84"/>
      <c r="V32" s="165">
        <v>390056</v>
      </c>
      <c r="W32" s="165"/>
      <c r="X32" s="165">
        <v>75920</v>
      </c>
      <c r="Y32" s="165"/>
      <c r="Z32" s="165">
        <v>49400</v>
      </c>
      <c r="AA32" s="165"/>
      <c r="AB32" s="166">
        <f t="shared" si="4"/>
        <v>515376</v>
      </c>
      <c r="AC32" s="97" t="s">
        <v>96</v>
      </c>
      <c r="AE32" s="160"/>
      <c r="AF32" s="4"/>
      <c r="AG32" s="160"/>
      <c r="AH32" s="4"/>
      <c r="AI32" s="160"/>
      <c r="AJ32" s="4"/>
      <c r="AK32" s="154"/>
      <c r="AL32" s="4"/>
      <c r="AM32" s="4"/>
    </row>
    <row r="33" spans="2:39" ht="13.8">
      <c r="B33" s="49">
        <f t="shared" si="5"/>
        <v>36976</v>
      </c>
      <c r="C33" s="50">
        <v>-520506</v>
      </c>
      <c r="D33" s="50">
        <v>0</v>
      </c>
      <c r="E33" s="51"/>
      <c r="F33" s="101">
        <f t="shared" si="6"/>
        <v>-520506</v>
      </c>
      <c r="G33" s="61"/>
      <c r="H33" s="50">
        <v>442042</v>
      </c>
      <c r="I33" s="50">
        <v>0</v>
      </c>
      <c r="J33" s="51"/>
      <c r="K33" s="109">
        <f t="shared" si="7"/>
        <v>442042</v>
      </c>
      <c r="L33" s="102">
        <f t="shared" si="0"/>
        <v>-78464</v>
      </c>
      <c r="M33" s="103"/>
      <c r="N33" s="50">
        <v>-75920</v>
      </c>
      <c r="O33" s="50">
        <v>0</v>
      </c>
      <c r="P33" s="105"/>
      <c r="Q33" s="111">
        <f t="shared" si="1"/>
        <v>-75920</v>
      </c>
      <c r="R33" s="103"/>
      <c r="S33" s="101">
        <f t="shared" si="2"/>
        <v>-2544</v>
      </c>
      <c r="T33" s="106">
        <f t="shared" si="3"/>
        <v>-3.3508956796628027E-2</v>
      </c>
      <c r="U33" s="106"/>
      <c r="V33" s="165"/>
      <c r="W33" s="165"/>
      <c r="X33" s="165"/>
      <c r="Y33" s="165"/>
      <c r="Z33" s="165"/>
      <c r="AA33" s="165"/>
      <c r="AB33" s="166">
        <f t="shared" si="4"/>
        <v>0</v>
      </c>
      <c r="AC33" s="97"/>
      <c r="AE33" s="160"/>
      <c r="AF33" s="4"/>
      <c r="AG33" s="160"/>
      <c r="AH33" s="4"/>
      <c r="AI33" s="160"/>
      <c r="AJ33" s="4"/>
      <c r="AK33" s="154"/>
      <c r="AL33" s="4"/>
      <c r="AM33" s="4"/>
    </row>
    <row r="34" spans="2:39" ht="13.8">
      <c r="B34" s="49">
        <f t="shared" si="5"/>
        <v>36977</v>
      </c>
      <c r="C34" s="50">
        <v>-509907</v>
      </c>
      <c r="D34" s="50">
        <v>0</v>
      </c>
      <c r="E34" s="51"/>
      <c r="F34" s="101">
        <f t="shared" si="6"/>
        <v>-509907</v>
      </c>
      <c r="G34" s="61"/>
      <c r="H34" s="50">
        <v>432834</v>
      </c>
      <c r="I34" s="50">
        <v>0</v>
      </c>
      <c r="J34" s="51"/>
      <c r="K34" s="109">
        <f t="shared" si="7"/>
        <v>432834</v>
      </c>
      <c r="L34" s="102">
        <f t="shared" si="0"/>
        <v>-77073</v>
      </c>
      <c r="M34" s="103"/>
      <c r="N34" s="50">
        <v>-72649</v>
      </c>
      <c r="O34" s="50">
        <v>0</v>
      </c>
      <c r="P34" s="105"/>
      <c r="Q34" s="111">
        <f t="shared" si="1"/>
        <v>-72649</v>
      </c>
      <c r="R34" s="103"/>
      <c r="S34" s="101">
        <f t="shared" si="2"/>
        <v>-4424</v>
      </c>
      <c r="T34" s="106">
        <f t="shared" si="3"/>
        <v>-6.089553882365896E-2</v>
      </c>
      <c r="U34" s="106"/>
      <c r="V34" s="165"/>
      <c r="W34" s="165"/>
      <c r="X34" s="165"/>
      <c r="Y34" s="165"/>
      <c r="Z34" s="165"/>
      <c r="AA34" s="165"/>
      <c r="AB34" s="166">
        <f t="shared" si="4"/>
        <v>0</v>
      </c>
      <c r="AC34" s="97"/>
      <c r="AE34" s="160"/>
      <c r="AF34" s="4"/>
      <c r="AG34" s="160"/>
      <c r="AH34" s="4"/>
      <c r="AI34" s="160"/>
      <c r="AJ34" s="4"/>
      <c r="AK34" s="154"/>
      <c r="AL34" s="4"/>
      <c r="AM34" s="4"/>
    </row>
    <row r="35" spans="2:39" ht="13.8">
      <c r="B35" s="49">
        <f t="shared" si="5"/>
        <v>36978</v>
      </c>
      <c r="C35" s="50">
        <v>-510555</v>
      </c>
      <c r="D35" s="50">
        <v>0</v>
      </c>
      <c r="E35" s="51"/>
      <c r="F35" s="101">
        <f t="shared" si="6"/>
        <v>-510555</v>
      </c>
      <c r="G35" s="61"/>
      <c r="H35" s="50">
        <v>432305</v>
      </c>
      <c r="I35" s="50">
        <v>0</v>
      </c>
      <c r="J35" s="51"/>
      <c r="K35" s="109">
        <f t="shared" si="7"/>
        <v>432305</v>
      </c>
      <c r="L35" s="102">
        <f t="shared" si="0"/>
        <v>-78250</v>
      </c>
      <c r="M35" s="103"/>
      <c r="N35" s="50">
        <v>-73101</v>
      </c>
      <c r="O35" s="50">
        <v>0</v>
      </c>
      <c r="P35" s="105"/>
      <c r="Q35" s="111">
        <f>SUM(N35:O35)</f>
        <v>-73101</v>
      </c>
      <c r="R35" s="103"/>
      <c r="S35" s="101">
        <f t="shared" si="2"/>
        <v>-5149</v>
      </c>
      <c r="T35" s="106">
        <f t="shared" si="3"/>
        <v>-7.043679293032927E-2</v>
      </c>
      <c r="U35" s="106"/>
      <c r="V35" s="165">
        <v>375210</v>
      </c>
      <c r="W35" s="165"/>
      <c r="X35" s="165">
        <v>73149</v>
      </c>
      <c r="Y35" s="165"/>
      <c r="Z35" s="165">
        <v>60000</v>
      </c>
      <c r="AA35" s="165"/>
      <c r="AB35" s="166">
        <f t="shared" si="4"/>
        <v>508359</v>
      </c>
      <c r="AC35" s="97" t="s">
        <v>97</v>
      </c>
      <c r="AE35" s="160"/>
      <c r="AF35" s="4"/>
      <c r="AG35" s="160"/>
      <c r="AH35" s="4"/>
      <c r="AI35" s="160"/>
      <c r="AJ35" s="4"/>
      <c r="AK35" s="154"/>
      <c r="AL35" s="4"/>
      <c r="AM35" s="4"/>
    </row>
    <row r="36" spans="2:39" ht="13.8">
      <c r="B36" s="49">
        <f t="shared" si="5"/>
        <v>36979</v>
      </c>
      <c r="C36" s="50">
        <v>-509572</v>
      </c>
      <c r="D36" s="50">
        <v>0</v>
      </c>
      <c r="E36" s="51"/>
      <c r="F36" s="101">
        <f t="shared" si="6"/>
        <v>-509572</v>
      </c>
      <c r="G36" s="61"/>
      <c r="H36" s="50">
        <v>433561</v>
      </c>
      <c r="I36" s="50">
        <v>0</v>
      </c>
      <c r="J36" s="51"/>
      <c r="K36" s="109">
        <f t="shared" si="7"/>
        <v>433561</v>
      </c>
      <c r="L36" s="102">
        <f t="shared" si="0"/>
        <v>-76011</v>
      </c>
      <c r="M36" s="103"/>
      <c r="N36" s="50">
        <v>-74528</v>
      </c>
      <c r="O36" s="50">
        <v>0</v>
      </c>
      <c r="P36" s="105"/>
      <c r="Q36" s="111">
        <f>SUM(N36:O36)</f>
        <v>-74528</v>
      </c>
      <c r="R36" s="103"/>
      <c r="S36" s="101">
        <f t="shared" si="2"/>
        <v>-1483</v>
      </c>
      <c r="T36" s="106">
        <f t="shared" si="3"/>
        <v>-1.9898561614426793E-2</v>
      </c>
      <c r="U36" s="106"/>
      <c r="V36" s="165">
        <v>372904</v>
      </c>
      <c r="W36" s="165"/>
      <c r="X36" s="165">
        <v>74528</v>
      </c>
      <c r="Y36" s="165"/>
      <c r="Z36" s="165">
        <v>60000</v>
      </c>
      <c r="AA36" s="165"/>
      <c r="AB36" s="166">
        <f t="shared" si="4"/>
        <v>507432</v>
      </c>
      <c r="AC36" s="97" t="s">
        <v>97</v>
      </c>
      <c r="AE36" s="160"/>
      <c r="AF36" s="4"/>
      <c r="AG36" s="160"/>
      <c r="AH36" s="4"/>
      <c r="AI36" s="160"/>
      <c r="AJ36" s="4"/>
      <c r="AK36" s="154"/>
      <c r="AL36" s="4"/>
      <c r="AM36" s="4"/>
    </row>
    <row r="37" spans="2:39" ht="13.8">
      <c r="B37" s="49">
        <f t="shared" si="5"/>
        <v>36980</v>
      </c>
      <c r="C37" s="50">
        <v>-509751</v>
      </c>
      <c r="D37" s="50">
        <v>0</v>
      </c>
      <c r="E37" s="51"/>
      <c r="F37" s="101">
        <f t="shared" si="6"/>
        <v>-509751</v>
      </c>
      <c r="G37" s="61"/>
      <c r="H37" s="50">
        <v>433563</v>
      </c>
      <c r="I37" s="50">
        <v>0</v>
      </c>
      <c r="J37" s="51"/>
      <c r="K37" s="109">
        <f t="shared" si="7"/>
        <v>433563</v>
      </c>
      <c r="L37" s="102">
        <f t="shared" si="0"/>
        <v>-76188</v>
      </c>
      <c r="M37" s="103"/>
      <c r="N37" s="50">
        <v>-78463</v>
      </c>
      <c r="O37" s="50">
        <v>0</v>
      </c>
      <c r="P37" s="105"/>
      <c r="Q37" s="111">
        <f>SUM(N37:O37)</f>
        <v>-78463</v>
      </c>
      <c r="R37" s="103"/>
      <c r="S37" s="101">
        <f t="shared" si="2"/>
        <v>2275</v>
      </c>
      <c r="T37" s="106">
        <f t="shared" si="3"/>
        <v>2.8994557944508878E-2</v>
      </c>
      <c r="U37" s="106"/>
      <c r="V37" s="165">
        <v>373856</v>
      </c>
      <c r="W37" s="165"/>
      <c r="X37" s="165">
        <v>78463</v>
      </c>
      <c r="Y37" s="165"/>
      <c r="Z37" s="165">
        <v>60000</v>
      </c>
      <c r="AA37" s="165"/>
      <c r="AB37" s="166">
        <f t="shared" si="4"/>
        <v>512319</v>
      </c>
      <c r="AC37" s="97" t="s">
        <v>98</v>
      </c>
      <c r="AE37" s="160"/>
      <c r="AF37" s="4"/>
      <c r="AG37" s="160"/>
      <c r="AH37" s="4"/>
      <c r="AI37" s="160"/>
      <c r="AJ37" s="4"/>
      <c r="AK37" s="154"/>
      <c r="AL37" s="4"/>
      <c r="AM37" s="4"/>
    </row>
    <row r="38" spans="2:39" ht="14.4" thickBot="1">
      <c r="B38" s="49">
        <f t="shared" si="5"/>
        <v>36981</v>
      </c>
      <c r="C38" s="50">
        <v>-492440</v>
      </c>
      <c r="D38" s="50">
        <v>0</v>
      </c>
      <c r="E38" s="51"/>
      <c r="F38" s="101">
        <f t="shared" si="6"/>
        <v>-492440</v>
      </c>
      <c r="G38" s="61"/>
      <c r="H38" s="50">
        <v>420733</v>
      </c>
      <c r="I38" s="50">
        <v>0</v>
      </c>
      <c r="J38" s="51"/>
      <c r="K38" s="110">
        <f>SUM(H38:I38)</f>
        <v>420733</v>
      </c>
      <c r="L38" s="107">
        <f t="shared" si="0"/>
        <v>-71707</v>
      </c>
      <c r="M38" s="103"/>
      <c r="N38" s="50">
        <v>-75463</v>
      </c>
      <c r="O38" s="50">
        <v>0</v>
      </c>
      <c r="P38" s="105"/>
      <c r="Q38" s="112">
        <f>SUM(N38:O38)</f>
        <v>-75463</v>
      </c>
      <c r="R38" s="103"/>
      <c r="S38" s="101">
        <f t="shared" si="2"/>
        <v>3756</v>
      </c>
      <c r="T38" s="106">
        <f t="shared" si="3"/>
        <v>4.9772736307859479E-2</v>
      </c>
      <c r="U38" s="106"/>
      <c r="V38" s="165">
        <v>378725</v>
      </c>
      <c r="W38" s="165"/>
      <c r="X38" s="165">
        <v>75463</v>
      </c>
      <c r="Y38" s="165"/>
      <c r="Z38" s="165">
        <v>60000</v>
      </c>
      <c r="AA38" s="165"/>
      <c r="AB38" s="166">
        <f t="shared" si="4"/>
        <v>514188</v>
      </c>
      <c r="AC38" s="97" t="s">
        <v>98</v>
      </c>
      <c r="AE38" s="160"/>
      <c r="AF38" s="4"/>
      <c r="AG38" s="160"/>
      <c r="AH38" s="4"/>
      <c r="AI38" s="160"/>
      <c r="AJ38" s="4"/>
      <c r="AK38" s="154"/>
      <c r="AL38" s="4"/>
      <c r="AM38" s="4"/>
    </row>
    <row r="39" spans="2:39" ht="14.4" thickBot="1">
      <c r="B39" s="62" t="s">
        <v>26</v>
      </c>
      <c r="C39" s="63">
        <f>SUM(C8:C38)</f>
        <v>-15840933</v>
      </c>
      <c r="D39" s="63">
        <f>SUM(D8:D38)</f>
        <v>0</v>
      </c>
      <c r="E39" s="64"/>
      <c r="F39" s="65">
        <f>SUM(F8:F38)</f>
        <v>-15840933</v>
      </c>
      <c r="G39" s="66"/>
      <c r="H39" s="63">
        <f>SUM(H8:H38)</f>
        <v>13512920</v>
      </c>
      <c r="I39" s="63">
        <f>SUM(I8:I38)</f>
        <v>0</v>
      </c>
      <c r="J39" s="64"/>
      <c r="K39" s="67">
        <f>SUM(K8:K38)</f>
        <v>13512920</v>
      </c>
      <c r="L39" s="68">
        <f>SUM(L8:L38)</f>
        <v>-2328013</v>
      </c>
      <c r="N39" s="89">
        <f>SUM(N8:N38)</f>
        <v>-2326276</v>
      </c>
      <c r="O39" s="91">
        <f>SUM(O8:O38)</f>
        <v>0</v>
      </c>
      <c r="P39" s="69"/>
      <c r="Q39" s="67">
        <f>SUM(Q8:Q38)</f>
        <v>-2326276</v>
      </c>
      <c r="S39" s="70">
        <f>SUM(S8:S38)</f>
        <v>-1737</v>
      </c>
      <c r="T39" s="85">
        <f t="shared" si="3"/>
        <v>-7.4668697953295311E-4</v>
      </c>
      <c r="U39" s="85"/>
      <c r="V39" s="167"/>
      <c r="W39" s="167"/>
      <c r="X39" s="167"/>
      <c r="Y39" s="167"/>
      <c r="Z39" s="167"/>
      <c r="AA39" s="167"/>
      <c r="AB39" s="167"/>
      <c r="AC39" s="96"/>
      <c r="AE39" s="154"/>
      <c r="AF39" s="4"/>
      <c r="AG39" s="154"/>
      <c r="AH39" s="4"/>
      <c r="AI39" s="154"/>
      <c r="AJ39" s="4"/>
      <c r="AK39" s="154"/>
      <c r="AL39" s="4"/>
      <c r="AM39" s="4"/>
    </row>
    <row r="40" spans="2:39">
      <c r="AC40" s="114" t="s">
        <v>27</v>
      </c>
      <c r="AE40" s="154"/>
      <c r="AF40" s="4"/>
      <c r="AG40" s="154"/>
      <c r="AH40" s="4"/>
      <c r="AI40" s="154"/>
      <c r="AJ40" s="4"/>
      <c r="AK40" s="154"/>
      <c r="AL40" s="4"/>
      <c r="AM40" s="4"/>
    </row>
    <row r="41" spans="2:39">
      <c r="B41" t="s">
        <v>44</v>
      </c>
      <c r="K41" s="116" t="s">
        <v>36</v>
      </c>
      <c r="L41" s="78" t="s">
        <v>35</v>
      </c>
      <c r="Z41" s="113" t="s">
        <v>28</v>
      </c>
      <c r="AB41" s="78" t="s">
        <v>30</v>
      </c>
      <c r="AC41" s="114" t="s">
        <v>29</v>
      </c>
      <c r="AE41" s="154"/>
      <c r="AF41" s="4"/>
      <c r="AG41" s="154"/>
      <c r="AH41" s="4"/>
      <c r="AI41" s="154"/>
      <c r="AJ41" s="4"/>
      <c r="AK41" s="154"/>
      <c r="AL41" s="4"/>
      <c r="AM41" s="4"/>
    </row>
    <row r="42" spans="2:39">
      <c r="B42" t="s">
        <v>43</v>
      </c>
      <c r="K42" s="116" t="s">
        <v>37</v>
      </c>
      <c r="L42" s="2"/>
      <c r="Z42" s="115" t="s">
        <v>31</v>
      </c>
      <c r="AB42" s="78" t="s">
        <v>32</v>
      </c>
      <c r="AC42" s="114" t="s">
        <v>46</v>
      </c>
      <c r="AE42" s="154"/>
      <c r="AF42" s="4"/>
      <c r="AG42" s="154"/>
      <c r="AH42" s="4"/>
      <c r="AI42" s="154"/>
      <c r="AJ42" s="4"/>
      <c r="AK42" s="154"/>
      <c r="AL42" s="4"/>
      <c r="AM42" s="4"/>
    </row>
    <row r="43" spans="2:39">
      <c r="B43" s="71" t="str">
        <f ca="1">CELL("filename")</f>
        <v>K:\COMMON\SOUTH CENTRAL\DAILY ONEOK INFO\[BUSHTON2001.XLS]pvrsept_2001</v>
      </c>
      <c r="Z43" s="115" t="s">
        <v>33</v>
      </c>
      <c r="AB43" s="78" t="s">
        <v>38</v>
      </c>
      <c r="AC43" s="114" t="s">
        <v>45</v>
      </c>
      <c r="AE43" s="154"/>
      <c r="AF43" s="4"/>
      <c r="AG43" s="154"/>
      <c r="AH43" s="4"/>
      <c r="AI43" s="154"/>
      <c r="AJ43" s="4"/>
      <c r="AK43" s="154"/>
      <c r="AL43" s="4"/>
      <c r="AM43" s="4"/>
    </row>
    <row r="44" spans="2:39">
      <c r="Z44" s="115"/>
      <c r="AB44" s="78" t="s">
        <v>47</v>
      </c>
      <c r="AC44" s="114" t="s">
        <v>48</v>
      </c>
      <c r="AE44" s="154"/>
      <c r="AF44" s="4"/>
      <c r="AG44" s="154"/>
      <c r="AH44" s="4"/>
      <c r="AI44" s="154"/>
      <c r="AJ44" s="4"/>
      <c r="AK44" s="154"/>
      <c r="AL44" s="4"/>
      <c r="AM44" s="4"/>
    </row>
    <row r="45" spans="2:39">
      <c r="AE45" s="4"/>
      <c r="AF45" s="4"/>
      <c r="AG45" s="4"/>
      <c r="AH45" s="4"/>
      <c r="AI45" s="4"/>
      <c r="AJ45" s="4"/>
      <c r="AK45" s="4"/>
      <c r="AL45" s="4"/>
      <c r="AM45" s="4"/>
    </row>
    <row r="46" spans="2:39">
      <c r="AE46" s="4"/>
      <c r="AF46" s="4"/>
      <c r="AG46" s="4"/>
      <c r="AH46" s="4"/>
      <c r="AI46" s="4"/>
      <c r="AJ46" s="4"/>
      <c r="AK46" s="4"/>
      <c r="AL46" s="4"/>
      <c r="AM46" s="4"/>
    </row>
    <row r="47" spans="2:39">
      <c r="AE47" s="4"/>
      <c r="AF47" s="4"/>
      <c r="AG47" s="4"/>
      <c r="AH47" s="4"/>
      <c r="AI47" s="4"/>
      <c r="AJ47" s="4"/>
      <c r="AK47" s="4"/>
      <c r="AL47" s="4"/>
      <c r="AM47" s="4"/>
    </row>
    <row r="48" spans="2:39">
      <c r="AE48" s="4"/>
      <c r="AF48" s="4"/>
      <c r="AG48" s="4"/>
      <c r="AH48" s="4"/>
      <c r="AI48" s="4"/>
      <c r="AJ48" s="4"/>
      <c r="AK48" s="4"/>
      <c r="AL48" s="4"/>
      <c r="AM48" s="4"/>
    </row>
    <row r="49" spans="31:39">
      <c r="AE49" s="4"/>
      <c r="AF49" s="4"/>
      <c r="AG49" s="4"/>
      <c r="AH49" s="4"/>
      <c r="AI49" s="4"/>
      <c r="AJ49" s="4"/>
      <c r="AK49" s="4"/>
      <c r="AL49" s="4"/>
      <c r="AM49" s="4"/>
    </row>
    <row r="50" spans="31:39">
      <c r="AE50" s="4"/>
      <c r="AF50" s="4"/>
      <c r="AG50" s="4"/>
      <c r="AH50" s="4"/>
      <c r="AI50" s="4"/>
      <c r="AJ50" s="4"/>
      <c r="AK50" s="4"/>
      <c r="AL50" s="4"/>
      <c r="AM50" s="4"/>
    </row>
    <row r="51" spans="31:39">
      <c r="AE51" s="4"/>
      <c r="AF51" s="4"/>
      <c r="AG51" s="4"/>
      <c r="AH51" s="4"/>
      <c r="AI51" s="4"/>
      <c r="AJ51" s="4"/>
      <c r="AK51" s="4"/>
      <c r="AL51" s="4"/>
      <c r="AM51" s="4"/>
    </row>
    <row r="52" spans="31:39">
      <c r="AE52" s="4"/>
      <c r="AF52" s="4"/>
      <c r="AG52" s="4"/>
      <c r="AH52" s="4"/>
      <c r="AI52" s="4"/>
      <c r="AJ52" s="4"/>
      <c r="AK52" s="4"/>
      <c r="AL52" s="4"/>
      <c r="AM52" s="4"/>
    </row>
    <row r="53" spans="31:39">
      <c r="AE53" s="4"/>
      <c r="AF53" s="4"/>
      <c r="AG53" s="4"/>
      <c r="AH53" s="4"/>
      <c r="AI53" s="4"/>
      <c r="AJ53" s="4"/>
      <c r="AK53" s="4"/>
      <c r="AL53" s="4"/>
      <c r="AM53" s="4"/>
    </row>
    <row r="54" spans="31:39">
      <c r="AE54" s="4"/>
      <c r="AF54" s="4"/>
      <c r="AG54" s="4"/>
      <c r="AH54" s="4"/>
      <c r="AI54" s="4"/>
      <c r="AJ54" s="4"/>
      <c r="AK54" s="4"/>
      <c r="AL54" s="4"/>
      <c r="AM54" s="4"/>
    </row>
    <row r="55" spans="31:39">
      <c r="AE55" s="4"/>
      <c r="AF55" s="4"/>
      <c r="AG55" s="4"/>
      <c r="AH55" s="4"/>
      <c r="AI55" s="4"/>
      <c r="AJ55" s="4"/>
      <c r="AK55" s="4"/>
      <c r="AL55" s="4"/>
      <c r="AM55" s="4"/>
    </row>
    <row r="56" spans="31:39">
      <c r="AE56" s="4"/>
      <c r="AF56" s="4"/>
      <c r="AG56" s="4"/>
      <c r="AH56" s="4"/>
      <c r="AI56" s="4"/>
      <c r="AJ56" s="4"/>
      <c r="AK56" s="4"/>
      <c r="AL56" s="4"/>
      <c r="AM56" s="4"/>
    </row>
    <row r="57" spans="31:39">
      <c r="AE57" s="4"/>
      <c r="AF57" s="4"/>
      <c r="AG57" s="4"/>
      <c r="AH57" s="4"/>
      <c r="AI57" s="4"/>
      <c r="AJ57" s="4"/>
      <c r="AK57" s="4"/>
      <c r="AL57" s="4"/>
      <c r="AM57" s="4"/>
    </row>
    <row r="58" spans="31:39">
      <c r="AE58" s="4"/>
      <c r="AF58" s="4"/>
      <c r="AG58" s="4"/>
      <c r="AH58" s="4"/>
      <c r="AI58" s="4"/>
      <c r="AJ58" s="4"/>
      <c r="AK58" s="4"/>
      <c r="AL58" s="4"/>
      <c r="AM58" s="4"/>
    </row>
    <row r="59" spans="31:39">
      <c r="AE59" s="4"/>
      <c r="AF59" s="4"/>
      <c r="AG59" s="4"/>
      <c r="AH59" s="4"/>
      <c r="AI59" s="4"/>
      <c r="AJ59" s="4"/>
      <c r="AK59" s="4"/>
      <c r="AL59" s="4"/>
      <c r="AM59" s="4"/>
    </row>
    <row r="60" spans="31:39">
      <c r="AE60" s="4"/>
      <c r="AF60" s="4"/>
      <c r="AG60" s="4"/>
      <c r="AH60" s="4"/>
      <c r="AI60" s="4"/>
      <c r="AJ60" s="4"/>
      <c r="AK60" s="4"/>
      <c r="AL60" s="4"/>
      <c r="AM60" s="4"/>
    </row>
    <row r="61" spans="31:39">
      <c r="AE61" s="4"/>
      <c r="AF61" s="4"/>
      <c r="AG61" s="4"/>
      <c r="AH61" s="4"/>
      <c r="AI61" s="4"/>
      <c r="AJ61" s="4"/>
      <c r="AK61" s="4"/>
      <c r="AL61" s="4"/>
      <c r="AM61" s="4"/>
    </row>
    <row r="62" spans="31:39">
      <c r="AE62" s="4"/>
      <c r="AF62" s="4"/>
      <c r="AG62" s="4"/>
      <c r="AH62" s="4"/>
      <c r="AI62" s="4"/>
      <c r="AJ62" s="4"/>
      <c r="AK62" s="4"/>
      <c r="AL62" s="4"/>
      <c r="AM62" s="4"/>
    </row>
    <row r="63" spans="31:39">
      <c r="AE63" s="4"/>
      <c r="AF63" s="4"/>
      <c r="AG63" s="4"/>
      <c r="AH63" s="4"/>
      <c r="AI63" s="4"/>
      <c r="AJ63" s="4"/>
      <c r="AK63" s="4"/>
      <c r="AL63" s="4"/>
      <c r="AM63" s="4"/>
    </row>
    <row r="64" spans="31:39">
      <c r="AE64" s="4"/>
      <c r="AF64" s="4"/>
      <c r="AG64" s="4"/>
      <c r="AH64" s="4"/>
      <c r="AI64" s="4"/>
      <c r="AJ64" s="4"/>
      <c r="AK64" s="4"/>
      <c r="AL64" s="4"/>
      <c r="AM64" s="4"/>
    </row>
    <row r="65" spans="31:39">
      <c r="AE65" s="4"/>
      <c r="AF65" s="4"/>
      <c r="AG65" s="4"/>
      <c r="AH65" s="4"/>
      <c r="AI65" s="4"/>
      <c r="AJ65" s="4"/>
      <c r="AK65" s="4"/>
      <c r="AL65" s="4"/>
      <c r="AM65" s="4"/>
    </row>
    <row r="66" spans="31:39">
      <c r="AE66" s="4"/>
      <c r="AF66" s="4"/>
      <c r="AG66" s="4"/>
      <c r="AH66" s="4"/>
      <c r="AI66" s="4"/>
      <c r="AJ66" s="4"/>
      <c r="AK66" s="4"/>
      <c r="AL66" s="4"/>
      <c r="AM66" s="4"/>
    </row>
    <row r="67" spans="31:39">
      <c r="AE67" s="4"/>
      <c r="AF67" s="4"/>
      <c r="AG67" s="4"/>
      <c r="AH67" s="4"/>
      <c r="AI67" s="4"/>
      <c r="AJ67" s="4"/>
      <c r="AK67" s="4"/>
      <c r="AL67" s="4"/>
      <c r="AM67" s="4"/>
    </row>
    <row r="68" spans="31:39">
      <c r="AE68" s="4"/>
      <c r="AF68" s="4"/>
      <c r="AG68" s="4"/>
      <c r="AH68" s="4"/>
      <c r="AI68" s="4"/>
      <c r="AJ68" s="4"/>
      <c r="AK68" s="4"/>
      <c r="AL68" s="4"/>
      <c r="AM68" s="4"/>
    </row>
    <row r="69" spans="31:39">
      <c r="AE69" s="4"/>
      <c r="AF69" s="4"/>
      <c r="AG69" s="4"/>
      <c r="AH69" s="4"/>
      <c r="AI69" s="4"/>
      <c r="AJ69" s="4"/>
      <c r="AK69" s="4"/>
      <c r="AL69" s="4"/>
      <c r="AM69" s="4"/>
    </row>
    <row r="70" spans="31:39">
      <c r="AE70" s="4"/>
      <c r="AF70" s="4"/>
      <c r="AG70" s="4"/>
      <c r="AH70" s="4"/>
      <c r="AI70" s="4"/>
      <c r="AJ70" s="4"/>
      <c r="AK70" s="4"/>
      <c r="AL70" s="4"/>
      <c r="AM70" s="4"/>
    </row>
    <row r="71" spans="31:39">
      <c r="AE71" s="4"/>
      <c r="AF71" s="4"/>
      <c r="AG71" s="4"/>
      <c r="AH71" s="4"/>
      <c r="AI71" s="4"/>
      <c r="AJ71" s="4"/>
      <c r="AK71" s="4"/>
      <c r="AL71" s="4"/>
      <c r="AM71" s="4"/>
    </row>
    <row r="72" spans="31:39">
      <c r="AE72" s="4"/>
      <c r="AF72" s="4"/>
      <c r="AG72" s="4"/>
      <c r="AH72" s="4"/>
      <c r="AI72" s="4"/>
      <c r="AJ72" s="4"/>
      <c r="AK72" s="4"/>
      <c r="AL72" s="4"/>
      <c r="AM72" s="4"/>
    </row>
    <row r="73" spans="31:39">
      <c r="AE73" s="4"/>
      <c r="AF73" s="4"/>
      <c r="AG73" s="4"/>
      <c r="AH73" s="4"/>
      <c r="AI73" s="4"/>
      <c r="AJ73" s="4"/>
      <c r="AK73" s="4"/>
      <c r="AL73" s="4"/>
      <c r="AM73" s="4"/>
    </row>
    <row r="74" spans="31:39">
      <c r="AE74" s="4"/>
      <c r="AF74" s="4"/>
      <c r="AG74" s="4"/>
      <c r="AH74" s="4"/>
      <c r="AI74" s="4"/>
      <c r="AJ74" s="4"/>
      <c r="AK74" s="4"/>
      <c r="AL74" s="4"/>
      <c r="AM74" s="4"/>
    </row>
    <row r="75" spans="31:39">
      <c r="AE75" s="4"/>
      <c r="AF75" s="4"/>
      <c r="AG75" s="4"/>
      <c r="AH75" s="4"/>
      <c r="AI75" s="4"/>
      <c r="AJ75" s="4"/>
      <c r="AK75" s="4"/>
      <c r="AL75" s="4"/>
      <c r="AM75" s="4"/>
    </row>
    <row r="76" spans="31:39">
      <c r="AE76" s="4"/>
      <c r="AF76" s="4"/>
      <c r="AG76" s="4"/>
      <c r="AH76" s="4"/>
      <c r="AI76" s="4"/>
      <c r="AJ76" s="4"/>
      <c r="AK76" s="4"/>
      <c r="AL76" s="4"/>
      <c r="AM76" s="4"/>
    </row>
    <row r="77" spans="31:39">
      <c r="AE77" s="4"/>
      <c r="AF77" s="4"/>
      <c r="AG77" s="4"/>
      <c r="AH77" s="4"/>
      <c r="AI77" s="4"/>
      <c r="AJ77" s="4"/>
      <c r="AK77" s="4"/>
      <c r="AL77" s="4"/>
      <c r="AM77" s="4"/>
    </row>
    <row r="78" spans="31:39">
      <c r="AE78" s="4"/>
      <c r="AF78" s="4"/>
      <c r="AG78" s="4"/>
      <c r="AH78" s="4"/>
      <c r="AI78" s="4"/>
      <c r="AJ78" s="4"/>
      <c r="AK78" s="4"/>
      <c r="AL78" s="4"/>
      <c r="AM78" s="4"/>
    </row>
    <row r="79" spans="31:39">
      <c r="AE79" s="4"/>
      <c r="AF79" s="4"/>
      <c r="AG79" s="4"/>
      <c r="AH79" s="4"/>
      <c r="AI79" s="4"/>
      <c r="AJ79" s="4"/>
      <c r="AK79" s="4"/>
      <c r="AL79" s="4"/>
      <c r="AM79" s="4"/>
    </row>
    <row r="80" spans="31:39">
      <c r="AE80" s="4"/>
      <c r="AF80" s="4"/>
      <c r="AG80" s="4"/>
      <c r="AH80" s="4"/>
      <c r="AI80" s="4"/>
      <c r="AJ80" s="4"/>
      <c r="AK80" s="4"/>
      <c r="AL80" s="4"/>
      <c r="AM80" s="4"/>
    </row>
    <row r="81" spans="31:39">
      <c r="AE81" s="4"/>
      <c r="AF81" s="4"/>
      <c r="AG81" s="4"/>
      <c r="AH81" s="4"/>
      <c r="AI81" s="4"/>
      <c r="AJ81" s="4"/>
      <c r="AK81" s="4"/>
      <c r="AL81" s="4"/>
      <c r="AM81" s="4"/>
    </row>
    <row r="82" spans="31:39">
      <c r="AE82" s="4"/>
      <c r="AF82" s="4"/>
      <c r="AG82" s="4"/>
      <c r="AH82" s="4"/>
      <c r="AI82" s="4"/>
      <c r="AJ82" s="4"/>
      <c r="AK82" s="4"/>
      <c r="AL82" s="4"/>
      <c r="AM82" s="4"/>
    </row>
    <row r="83" spans="31:39">
      <c r="AE83" s="4"/>
      <c r="AF83" s="4"/>
      <c r="AG83" s="4"/>
      <c r="AH83" s="4"/>
      <c r="AI83" s="4"/>
      <c r="AJ83" s="4"/>
      <c r="AK83" s="4"/>
      <c r="AL83" s="4"/>
      <c r="AM83" s="4"/>
    </row>
    <row r="84" spans="31:39">
      <c r="AE84" s="4"/>
      <c r="AF84" s="4"/>
      <c r="AG84" s="4"/>
      <c r="AH84" s="4"/>
      <c r="AI84" s="4"/>
      <c r="AJ84" s="4"/>
      <c r="AK84" s="4"/>
      <c r="AL84" s="4"/>
      <c r="AM84" s="4"/>
    </row>
    <row r="85" spans="31:39">
      <c r="AE85" s="4"/>
      <c r="AF85" s="4"/>
      <c r="AG85" s="4"/>
      <c r="AH85" s="4"/>
      <c r="AI85" s="4"/>
      <c r="AJ85" s="4"/>
      <c r="AK85" s="4"/>
      <c r="AL85" s="4"/>
      <c r="AM85" s="4"/>
    </row>
    <row r="86" spans="31:39">
      <c r="AE86" s="4"/>
      <c r="AF86" s="4"/>
      <c r="AG86" s="4"/>
      <c r="AH86" s="4"/>
      <c r="AI86" s="4"/>
      <c r="AJ86" s="4"/>
      <c r="AK86" s="4"/>
      <c r="AL86" s="4"/>
      <c r="AM86" s="4"/>
    </row>
    <row r="87" spans="31:39">
      <c r="AE87" s="4"/>
      <c r="AF87" s="4"/>
      <c r="AG87" s="4"/>
      <c r="AH87" s="4"/>
      <c r="AI87" s="4"/>
      <c r="AJ87" s="4"/>
      <c r="AK87" s="4"/>
      <c r="AL87" s="4"/>
      <c r="AM87" s="4"/>
    </row>
    <row r="88" spans="31:39">
      <c r="AE88" s="4"/>
      <c r="AF88" s="4"/>
      <c r="AG88" s="4"/>
      <c r="AH88" s="4"/>
      <c r="AI88" s="4"/>
      <c r="AJ88" s="4"/>
      <c r="AK88" s="4"/>
      <c r="AL88" s="4"/>
      <c r="AM88" s="4"/>
    </row>
    <row r="89" spans="31:39">
      <c r="AE89" s="4"/>
      <c r="AF89" s="4"/>
      <c r="AG89" s="4"/>
      <c r="AH89" s="4"/>
      <c r="AI89" s="4"/>
      <c r="AJ89" s="4"/>
      <c r="AK89" s="4"/>
      <c r="AL89" s="4"/>
      <c r="AM89" s="4"/>
    </row>
    <row r="90" spans="31:39">
      <c r="AE90" s="4"/>
      <c r="AF90" s="4"/>
      <c r="AG90" s="4"/>
      <c r="AH90" s="4"/>
      <c r="AI90" s="4"/>
      <c r="AJ90" s="4"/>
      <c r="AK90" s="4"/>
      <c r="AL90" s="4"/>
      <c r="AM90" s="4"/>
    </row>
    <row r="91" spans="31:39">
      <c r="AE91" s="4"/>
      <c r="AF91" s="4"/>
      <c r="AG91" s="4"/>
      <c r="AH91" s="4"/>
      <c r="AI91" s="4"/>
      <c r="AJ91" s="4"/>
      <c r="AK91" s="4"/>
      <c r="AL91" s="4"/>
      <c r="AM91" s="4"/>
    </row>
    <row r="92" spans="31:39">
      <c r="AE92" s="4"/>
      <c r="AF92" s="4"/>
      <c r="AG92" s="4"/>
      <c r="AH92" s="4"/>
      <c r="AI92" s="4"/>
      <c r="AJ92" s="4"/>
      <c r="AK92" s="4"/>
      <c r="AL92" s="4"/>
      <c r="AM92" s="4"/>
    </row>
    <row r="93" spans="31:39">
      <c r="AE93" s="4"/>
      <c r="AF93" s="4"/>
      <c r="AG93" s="4"/>
      <c r="AH93" s="4"/>
      <c r="AI93" s="4"/>
      <c r="AJ93" s="4"/>
      <c r="AK93" s="4"/>
      <c r="AL93" s="4"/>
      <c r="AM93" s="4"/>
    </row>
    <row r="94" spans="31:39">
      <c r="AE94" s="4"/>
      <c r="AF94" s="4"/>
      <c r="AG94" s="4"/>
      <c r="AH94" s="4"/>
      <c r="AI94" s="4"/>
      <c r="AJ94" s="4"/>
      <c r="AK94" s="4"/>
      <c r="AL94" s="4"/>
      <c r="AM94" s="4"/>
    </row>
    <row r="95" spans="31:39">
      <c r="AE95" s="4"/>
      <c r="AF95" s="4"/>
      <c r="AG95" s="4"/>
      <c r="AH95" s="4"/>
      <c r="AI95" s="4"/>
      <c r="AJ95" s="4"/>
      <c r="AK95" s="4"/>
      <c r="AL95" s="4"/>
      <c r="AM95" s="4"/>
    </row>
    <row r="96" spans="31:39">
      <c r="AE96" s="4"/>
      <c r="AF96" s="4"/>
      <c r="AG96" s="4"/>
      <c r="AH96" s="4"/>
      <c r="AI96" s="4"/>
      <c r="AJ96" s="4"/>
      <c r="AK96" s="4"/>
      <c r="AL96" s="4"/>
      <c r="AM96" s="4"/>
    </row>
    <row r="97" spans="31:39">
      <c r="AE97" s="4"/>
      <c r="AF97" s="4"/>
      <c r="AG97" s="4"/>
      <c r="AH97" s="4"/>
      <c r="AI97" s="4"/>
      <c r="AJ97" s="4"/>
      <c r="AK97" s="4"/>
      <c r="AL97" s="4"/>
      <c r="AM97" s="4"/>
    </row>
    <row r="98" spans="31:39">
      <c r="AE98" s="4"/>
      <c r="AF98" s="4"/>
      <c r="AG98" s="4"/>
      <c r="AH98" s="4"/>
      <c r="AI98" s="4"/>
      <c r="AJ98" s="4"/>
      <c r="AK98" s="4"/>
      <c r="AL98" s="4"/>
      <c r="AM98" s="4"/>
    </row>
    <row r="99" spans="31:39">
      <c r="AE99" s="4"/>
      <c r="AF99" s="4"/>
      <c r="AG99" s="4"/>
      <c r="AH99" s="4"/>
      <c r="AI99" s="4"/>
      <c r="AJ99" s="4"/>
      <c r="AK99" s="4"/>
      <c r="AL99" s="4"/>
      <c r="AM99" s="4"/>
    </row>
    <row r="100" spans="31:39">
      <c r="AE100" s="4"/>
      <c r="AF100" s="4"/>
      <c r="AG100" s="4"/>
      <c r="AH100" s="4"/>
      <c r="AI100" s="4"/>
      <c r="AJ100" s="4"/>
      <c r="AK100" s="4"/>
      <c r="AL100" s="4"/>
      <c r="AM100" s="4"/>
    </row>
    <row r="101" spans="31:39">
      <c r="AE101" s="4"/>
      <c r="AF101" s="4"/>
      <c r="AG101" s="4"/>
      <c r="AH101" s="4"/>
      <c r="AI101" s="4"/>
      <c r="AJ101" s="4"/>
      <c r="AK101" s="4"/>
      <c r="AL101" s="4"/>
      <c r="AM101" s="4"/>
    </row>
    <row r="102" spans="31:39">
      <c r="AE102" s="4"/>
      <c r="AF102" s="4"/>
      <c r="AG102" s="4"/>
      <c r="AH102" s="4"/>
      <c r="AI102" s="4"/>
      <c r="AJ102" s="4"/>
      <c r="AK102" s="4"/>
      <c r="AL102" s="4"/>
      <c r="AM102" s="4"/>
    </row>
    <row r="103" spans="31:39">
      <c r="AE103" s="4"/>
      <c r="AF103" s="4"/>
      <c r="AG103" s="4"/>
      <c r="AH103" s="4"/>
      <c r="AI103" s="4"/>
      <c r="AJ103" s="4"/>
      <c r="AK103" s="4"/>
      <c r="AL103" s="4"/>
      <c r="AM103" s="4"/>
    </row>
    <row r="104" spans="31:39">
      <c r="AE104" s="4"/>
      <c r="AF104" s="4"/>
      <c r="AG104" s="4"/>
      <c r="AH104" s="4"/>
      <c r="AI104" s="4"/>
      <c r="AJ104" s="4"/>
      <c r="AK104" s="4"/>
      <c r="AL104" s="4"/>
      <c r="AM104" s="4"/>
    </row>
    <row r="105" spans="31:39">
      <c r="AE105" s="4"/>
      <c r="AF105" s="4"/>
      <c r="AG105" s="4"/>
      <c r="AH105" s="4"/>
      <c r="AI105" s="4"/>
      <c r="AJ105" s="4"/>
      <c r="AK105" s="4"/>
      <c r="AL105" s="4"/>
      <c r="AM105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5"/>
  <sheetViews>
    <sheetView zoomScale="75" zoomScaleNormal="75" workbookViewId="0">
      <pane xSplit="2" ySplit="7" topLeftCell="C19" activePane="bottomRight" state="frozen"/>
      <selection pane="topRight" activeCell="C1" sqref="C1"/>
      <selection pane="bottomLeft" activeCell="A8" sqref="A8"/>
      <selection pane="bottomRight" activeCell="O37" sqref="O37"/>
    </sheetView>
  </sheetViews>
  <sheetFormatPr defaultRowHeight="13.2"/>
  <cols>
    <col min="1" max="1" width="2.44140625" customWidth="1"/>
    <col min="2" max="2" width="9.6640625" customWidth="1"/>
    <col min="3" max="3" width="11.6640625" style="2" customWidth="1"/>
    <col min="4" max="4" width="13.109375" style="2" customWidth="1"/>
    <col min="5" max="5" width="1.6640625" customWidth="1"/>
    <col min="6" max="6" width="11.88671875" customWidth="1"/>
    <col min="7" max="7" width="1.44140625" customWidth="1"/>
    <col min="8" max="8" width="12.6640625" style="2" customWidth="1"/>
    <col min="9" max="9" width="10.6640625" style="2" customWidth="1"/>
    <col min="10" max="10" width="1.6640625" customWidth="1"/>
    <col min="11" max="11" width="13.44140625" customWidth="1"/>
    <col min="12" max="12" width="19.88671875" customWidth="1"/>
    <col min="13" max="13" width="2.109375" customWidth="1"/>
    <col min="14" max="14" width="11" style="2" customWidth="1"/>
    <col min="15" max="15" width="11.5546875" style="2" customWidth="1"/>
    <col min="16" max="16" width="1.6640625" style="4" customWidth="1"/>
    <col min="17" max="17" width="13.109375" customWidth="1"/>
    <col min="18" max="18" width="2.44140625" customWidth="1"/>
    <col min="19" max="19" width="22.44140625" customWidth="1"/>
    <col min="20" max="20" width="12.44140625" style="78" customWidth="1"/>
    <col min="21" max="21" width="32.33203125" style="78" customWidth="1"/>
    <col min="22" max="22" width="21.44140625" style="78" customWidth="1"/>
    <col min="23" max="23" width="1.6640625" style="78" customWidth="1"/>
    <col min="24" max="24" width="20.109375" style="78" customWidth="1"/>
    <col min="25" max="25" width="2.33203125" style="78" customWidth="1"/>
    <col min="26" max="26" width="16.88671875" style="78" customWidth="1"/>
    <col min="27" max="27" width="1.5546875" style="78" customWidth="1"/>
    <col min="28" max="30" width="16.88671875" style="78" customWidth="1"/>
    <col min="31" max="31" width="42.5546875" style="93" customWidth="1"/>
    <col min="32" max="32" width="2.33203125" customWidth="1"/>
    <col min="33" max="33" width="20.109375" customWidth="1"/>
    <col min="34" max="34" width="1.109375" customWidth="1"/>
    <col min="35" max="35" width="22.5546875" customWidth="1"/>
    <col min="36" max="36" width="2.109375" customWidth="1"/>
    <col min="37" max="37" width="20.109375" customWidth="1"/>
    <col min="38" max="38" width="1.6640625" customWidth="1"/>
    <col min="39" max="39" width="17.44140625" customWidth="1"/>
    <col min="40" max="40" width="2.44140625" customWidth="1"/>
    <col min="41" max="41" width="27.109375" customWidth="1"/>
  </cols>
  <sheetData>
    <row r="1" spans="1:41" ht="17.399999999999999">
      <c r="A1" s="1" t="s">
        <v>34</v>
      </c>
      <c r="I1" s="3" t="s">
        <v>42</v>
      </c>
    </row>
    <row r="2" spans="1:41" ht="13.8" thickBot="1"/>
    <row r="3" spans="1:41" ht="14.4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4.4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4.4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4.4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75"/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3.8">
      <c r="B8" s="49">
        <v>36982</v>
      </c>
      <c r="C8" s="50">
        <v>-503523</v>
      </c>
      <c r="D8" s="50">
        <v>0</v>
      </c>
      <c r="E8" s="51"/>
      <c r="F8" s="52">
        <f>SUM(C8:D8)</f>
        <v>-503523</v>
      </c>
      <c r="G8" s="53"/>
      <c r="H8" s="50">
        <v>432294</v>
      </c>
      <c r="I8" s="50">
        <v>0</v>
      </c>
      <c r="J8" s="51"/>
      <c r="K8" s="52">
        <f>SUM(H8:I8)</f>
        <v>432294</v>
      </c>
      <c r="L8" s="54">
        <f t="shared" ref="L8:L38" si="0">F8+K8</f>
        <v>-71229</v>
      </c>
      <c r="N8" s="50">
        <v>-76792</v>
      </c>
      <c r="O8" s="50">
        <v>0</v>
      </c>
      <c r="P8" s="38"/>
      <c r="Q8" s="55">
        <f t="shared" ref="Q8:Q34" si="1">SUM(N8:P8)</f>
        <v>-76792</v>
      </c>
      <c r="S8" s="56">
        <f t="shared" ref="S8:S38" si="2">L8-Q8</f>
        <v>5563</v>
      </c>
      <c r="T8" s="84">
        <f t="shared" ref="T8:T39" si="3">+S8/Q8*-1</f>
        <v>7.244244192103344E-2</v>
      </c>
      <c r="U8" s="84"/>
      <c r="V8" s="165">
        <v>355766</v>
      </c>
      <c r="W8" s="165"/>
      <c r="X8" s="165">
        <v>76792</v>
      </c>
      <c r="Y8" s="165"/>
      <c r="Z8" s="165">
        <v>60400</v>
      </c>
      <c r="AA8" s="165"/>
      <c r="AB8" s="170">
        <f>SUM(V8:Z8)</f>
        <v>492958</v>
      </c>
      <c r="AC8" s="170">
        <v>500000</v>
      </c>
      <c r="AD8" s="170">
        <f>+AB8-AC8</f>
        <v>-7042</v>
      </c>
      <c r="AE8" s="97" t="s">
        <v>99</v>
      </c>
      <c r="AG8" s="160"/>
      <c r="AH8" s="4"/>
      <c r="AI8" s="160"/>
      <c r="AJ8" s="4"/>
      <c r="AK8" s="160"/>
      <c r="AL8" s="4"/>
      <c r="AM8" s="168"/>
      <c r="AN8" s="4"/>
      <c r="AO8" s="4"/>
    </row>
    <row r="9" spans="1:41" ht="13.8">
      <c r="B9" s="49">
        <f t="shared" ref="B9:B37" si="4">+B8+1</f>
        <v>36983</v>
      </c>
      <c r="C9" s="50">
        <v>-512203</v>
      </c>
      <c r="D9" s="50">
        <v>0</v>
      </c>
      <c r="E9" s="51"/>
      <c r="F9" s="57">
        <f t="shared" ref="F9:F38" si="5">SUM(C9:E9)</f>
        <v>-512203</v>
      </c>
      <c r="G9" s="53"/>
      <c r="H9" s="50">
        <v>440150</v>
      </c>
      <c r="I9" s="50">
        <v>0</v>
      </c>
      <c r="J9" s="51"/>
      <c r="K9" s="57">
        <f t="shared" ref="K9:K37" si="6">SUM(H9:J9)</f>
        <v>440150</v>
      </c>
      <c r="L9" s="58">
        <f t="shared" si="0"/>
        <v>-72053</v>
      </c>
      <c r="N9" s="50">
        <v>-76793</v>
      </c>
      <c r="O9" s="50">
        <v>0</v>
      </c>
      <c r="P9" s="38"/>
      <c r="Q9" s="59">
        <f t="shared" si="1"/>
        <v>-76793</v>
      </c>
      <c r="S9" s="60">
        <f t="shared" si="2"/>
        <v>4740</v>
      </c>
      <c r="T9" s="84">
        <f t="shared" si="3"/>
        <v>6.1724375919680177E-2</v>
      </c>
      <c r="U9" s="84"/>
      <c r="V9" s="165">
        <v>353522</v>
      </c>
      <c r="W9" s="165"/>
      <c r="X9" s="165">
        <v>76241</v>
      </c>
      <c r="Y9" s="165"/>
      <c r="Z9" s="165">
        <v>60400</v>
      </c>
      <c r="AA9" s="165"/>
      <c r="AB9" s="170">
        <f>SUM(V9:Z9)</f>
        <v>490163</v>
      </c>
      <c r="AC9" s="170">
        <v>500000</v>
      </c>
      <c r="AD9" s="170">
        <f>+AB9-AC9</f>
        <v>-9837</v>
      </c>
      <c r="AE9" s="97" t="s">
        <v>100</v>
      </c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3.8">
      <c r="B10" s="49">
        <f t="shared" si="4"/>
        <v>36984</v>
      </c>
      <c r="C10" s="50">
        <v>-497561</v>
      </c>
      <c r="D10" s="50">
        <v>0</v>
      </c>
      <c r="E10" s="51"/>
      <c r="F10" s="57">
        <f t="shared" si="5"/>
        <v>-497561</v>
      </c>
      <c r="G10" s="53"/>
      <c r="H10" s="50">
        <v>427545</v>
      </c>
      <c r="I10" s="50">
        <v>0</v>
      </c>
      <c r="J10" s="51"/>
      <c r="K10" s="57">
        <f t="shared" si="6"/>
        <v>427545</v>
      </c>
      <c r="L10" s="58">
        <f t="shared" si="0"/>
        <v>-70016</v>
      </c>
      <c r="N10" s="50">
        <v>-76241</v>
      </c>
      <c r="O10" s="50">
        <v>0</v>
      </c>
      <c r="P10" s="38"/>
      <c r="Q10" s="59">
        <f t="shared" si="1"/>
        <v>-76241</v>
      </c>
      <c r="S10" s="60">
        <f t="shared" si="2"/>
        <v>6225</v>
      </c>
      <c r="T10" s="84">
        <f t="shared" si="3"/>
        <v>8.1648981519130123E-2</v>
      </c>
      <c r="U10" s="84"/>
      <c r="V10" s="165">
        <v>353508</v>
      </c>
      <c r="W10" s="165"/>
      <c r="X10" s="165">
        <v>76241</v>
      </c>
      <c r="Y10" s="165"/>
      <c r="Z10" s="165">
        <v>60400</v>
      </c>
      <c r="AA10" s="165"/>
      <c r="AB10" s="170">
        <f>SUM(V10:Z10)</f>
        <v>490149</v>
      </c>
      <c r="AC10" s="170">
        <v>500000</v>
      </c>
      <c r="AD10" s="170">
        <f t="shared" ref="AD10:AD37" si="7">+AB10-AC10</f>
        <v>-9851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3.8">
      <c r="B11" s="49">
        <f t="shared" si="4"/>
        <v>36985</v>
      </c>
      <c r="C11" s="50">
        <v>-498714</v>
      </c>
      <c r="D11" s="50">
        <v>0</v>
      </c>
      <c r="E11" s="51"/>
      <c r="F11" s="57">
        <f t="shared" si="5"/>
        <v>-498714</v>
      </c>
      <c r="G11" s="53"/>
      <c r="H11" s="50">
        <v>428238</v>
      </c>
      <c r="I11" s="50">
        <v>0</v>
      </c>
      <c r="J11" s="51"/>
      <c r="K11" s="57">
        <f t="shared" si="6"/>
        <v>428238</v>
      </c>
      <c r="L11" s="58">
        <f t="shared" si="0"/>
        <v>-70476</v>
      </c>
      <c r="N11" s="50">
        <v>-72271</v>
      </c>
      <c r="O11" s="50">
        <v>0</v>
      </c>
      <c r="P11" s="38"/>
      <c r="Q11" s="59">
        <f t="shared" si="1"/>
        <v>-72271</v>
      </c>
      <c r="S11" s="60">
        <f t="shared" si="2"/>
        <v>1795</v>
      </c>
      <c r="T11" s="84">
        <f t="shared" si="3"/>
        <v>2.4837071577811294E-2</v>
      </c>
      <c r="U11" s="84"/>
      <c r="V11" s="165">
        <v>357880</v>
      </c>
      <c r="W11" s="165"/>
      <c r="X11" s="165">
        <v>72271</v>
      </c>
      <c r="Y11" s="165"/>
      <c r="Z11" s="165">
        <v>60400</v>
      </c>
      <c r="AA11" s="165"/>
      <c r="AB11" s="170">
        <f>SUM(V11:Z11)</f>
        <v>490551</v>
      </c>
      <c r="AC11" s="170">
        <v>500000</v>
      </c>
      <c r="AD11" s="170">
        <f t="shared" si="7"/>
        <v>-9449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3.8">
      <c r="B12" s="49">
        <f t="shared" si="4"/>
        <v>36986</v>
      </c>
      <c r="C12" s="50">
        <v>-498668</v>
      </c>
      <c r="D12" s="50">
        <v>0</v>
      </c>
      <c r="E12" s="51"/>
      <c r="F12" s="57">
        <f t="shared" si="5"/>
        <v>-498668</v>
      </c>
      <c r="G12" s="53"/>
      <c r="H12" s="50">
        <v>429113</v>
      </c>
      <c r="I12" s="50">
        <v>0</v>
      </c>
      <c r="J12" s="51"/>
      <c r="K12" s="57">
        <f t="shared" si="6"/>
        <v>429113</v>
      </c>
      <c r="L12" s="58">
        <f t="shared" si="0"/>
        <v>-69555</v>
      </c>
      <c r="N12" s="50">
        <v>-70430</v>
      </c>
      <c r="O12" s="50">
        <v>0</v>
      </c>
      <c r="P12" s="38"/>
      <c r="Q12" s="59">
        <f t="shared" si="1"/>
        <v>-70430</v>
      </c>
      <c r="S12" s="60">
        <f t="shared" si="2"/>
        <v>875</v>
      </c>
      <c r="T12" s="84">
        <f t="shared" si="3"/>
        <v>1.2423683089592503E-2</v>
      </c>
      <c r="U12" s="84"/>
      <c r="V12" s="165">
        <v>357199</v>
      </c>
      <c r="W12" s="165"/>
      <c r="X12" s="165">
        <v>70430</v>
      </c>
      <c r="Y12" s="165"/>
      <c r="Z12" s="165">
        <v>60400</v>
      </c>
      <c r="AA12" s="165"/>
      <c r="AB12" s="170">
        <f t="shared" ref="AB12:AB38" si="8">SUM(V12:Z12)</f>
        <v>488029</v>
      </c>
      <c r="AC12" s="170">
        <v>500000</v>
      </c>
      <c r="AD12" s="170">
        <f t="shared" si="7"/>
        <v>-11971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3.8">
      <c r="B13" s="49">
        <f t="shared" si="4"/>
        <v>36987</v>
      </c>
      <c r="C13" s="50">
        <v>-505714</v>
      </c>
      <c r="D13" s="50">
        <v>0</v>
      </c>
      <c r="E13" s="51"/>
      <c r="F13" s="57">
        <f t="shared" si="5"/>
        <v>-505714</v>
      </c>
      <c r="G13" s="53"/>
      <c r="H13" s="50">
        <v>432661</v>
      </c>
      <c r="I13" s="50">
        <v>0</v>
      </c>
      <c r="J13" s="51"/>
      <c r="K13" s="57">
        <f t="shared" si="6"/>
        <v>432661</v>
      </c>
      <c r="L13" s="58">
        <f t="shared" si="0"/>
        <v>-73053</v>
      </c>
      <c r="N13" s="50">
        <v>-73534</v>
      </c>
      <c r="O13" s="50">
        <v>0</v>
      </c>
      <c r="P13" s="38"/>
      <c r="Q13" s="59">
        <f t="shared" si="1"/>
        <v>-73534</v>
      </c>
      <c r="S13" s="60">
        <f t="shared" si="2"/>
        <v>481</v>
      </c>
      <c r="T13" s="84">
        <f t="shared" si="3"/>
        <v>6.541191829629831E-3</v>
      </c>
      <c r="U13" s="84"/>
      <c r="V13" s="165">
        <v>364446</v>
      </c>
      <c r="W13" s="165"/>
      <c r="X13" s="165">
        <v>73534</v>
      </c>
      <c r="Y13" s="165"/>
      <c r="Z13" s="165">
        <v>60400</v>
      </c>
      <c r="AA13" s="165"/>
      <c r="AB13" s="170">
        <f t="shared" si="8"/>
        <v>498380</v>
      </c>
      <c r="AC13" s="170">
        <v>500000</v>
      </c>
      <c r="AD13" s="170">
        <f t="shared" si="7"/>
        <v>-1620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3.8">
      <c r="B14" s="49">
        <f t="shared" si="4"/>
        <v>36988</v>
      </c>
      <c r="C14" s="50">
        <v>-513134</v>
      </c>
      <c r="D14" s="50">
        <v>0</v>
      </c>
      <c r="E14" s="51"/>
      <c r="F14" s="57">
        <f t="shared" si="5"/>
        <v>-513134</v>
      </c>
      <c r="G14" s="53"/>
      <c r="H14" s="50">
        <v>438494</v>
      </c>
      <c r="I14" s="50">
        <v>0</v>
      </c>
      <c r="J14" s="51"/>
      <c r="K14" s="57">
        <f t="shared" si="6"/>
        <v>438494</v>
      </c>
      <c r="L14" s="58">
        <f t="shared" si="0"/>
        <v>-74640</v>
      </c>
      <c r="N14" s="50">
        <v>-75893</v>
      </c>
      <c r="O14" s="50">
        <v>0</v>
      </c>
      <c r="P14" s="38"/>
      <c r="Q14" s="59">
        <f t="shared" si="1"/>
        <v>-75893</v>
      </c>
      <c r="S14" s="60">
        <f t="shared" si="2"/>
        <v>1253</v>
      </c>
      <c r="T14" s="84">
        <f t="shared" si="3"/>
        <v>1.6510086569248811E-2</v>
      </c>
      <c r="U14" s="84"/>
      <c r="V14" s="165">
        <v>372183</v>
      </c>
      <c r="W14" s="165"/>
      <c r="X14" s="165">
        <v>75886</v>
      </c>
      <c r="Y14" s="165"/>
      <c r="Z14" s="165">
        <v>60400</v>
      </c>
      <c r="AA14" s="165"/>
      <c r="AB14" s="170">
        <f t="shared" si="8"/>
        <v>508469</v>
      </c>
      <c r="AC14" s="170">
        <v>500000</v>
      </c>
      <c r="AD14" s="170">
        <f t="shared" si="7"/>
        <v>8469</v>
      </c>
      <c r="AE14" s="97" t="s">
        <v>101</v>
      </c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3.8">
      <c r="B15" s="49">
        <f t="shared" si="4"/>
        <v>36989</v>
      </c>
      <c r="C15" s="50">
        <v>-518081</v>
      </c>
      <c r="D15" s="50">
        <v>0</v>
      </c>
      <c r="E15" s="51"/>
      <c r="F15" s="57">
        <f t="shared" si="5"/>
        <v>-518081</v>
      </c>
      <c r="G15" s="53"/>
      <c r="H15" s="50">
        <v>443186</v>
      </c>
      <c r="I15" s="50">
        <v>0</v>
      </c>
      <c r="J15" s="51"/>
      <c r="K15" s="57">
        <f t="shared" si="6"/>
        <v>443186</v>
      </c>
      <c r="L15" s="58">
        <f t="shared" si="0"/>
        <v>-74895</v>
      </c>
      <c r="N15" s="50">
        <v>-75886</v>
      </c>
      <c r="O15" s="50">
        <v>0</v>
      </c>
      <c r="P15" s="38"/>
      <c r="Q15" s="59">
        <f t="shared" si="1"/>
        <v>-75886</v>
      </c>
      <c r="S15" s="60">
        <f t="shared" si="2"/>
        <v>991</v>
      </c>
      <c r="T15" s="84">
        <f t="shared" si="3"/>
        <v>1.3059062277626966E-2</v>
      </c>
      <c r="U15" s="84"/>
      <c r="V15" s="165"/>
      <c r="W15" s="165"/>
      <c r="X15" s="165"/>
      <c r="Y15" s="165"/>
      <c r="Z15" s="165"/>
      <c r="AA15" s="165"/>
      <c r="AB15" s="170">
        <f t="shared" si="8"/>
        <v>0</v>
      </c>
      <c r="AC15" s="170">
        <v>500000</v>
      </c>
      <c r="AD15" s="170">
        <f t="shared" si="7"/>
        <v>-500000</v>
      </c>
      <c r="AE15" s="97"/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3.8">
      <c r="B16" s="49">
        <f t="shared" si="4"/>
        <v>36990</v>
      </c>
      <c r="C16" s="50">
        <v>-514388</v>
      </c>
      <c r="D16" s="50">
        <v>0</v>
      </c>
      <c r="E16" s="51"/>
      <c r="F16" s="57">
        <f t="shared" si="5"/>
        <v>-514388</v>
      </c>
      <c r="G16" s="53"/>
      <c r="H16" s="50">
        <v>440225</v>
      </c>
      <c r="I16" s="50">
        <v>0</v>
      </c>
      <c r="J16" s="51"/>
      <c r="K16" s="57">
        <f t="shared" si="6"/>
        <v>440225</v>
      </c>
      <c r="L16" s="58">
        <f t="shared" si="0"/>
        <v>-74163</v>
      </c>
      <c r="N16" s="50">
        <v>-75886</v>
      </c>
      <c r="O16" s="50">
        <v>0</v>
      </c>
      <c r="P16" s="38"/>
      <c r="Q16" s="59">
        <f t="shared" si="1"/>
        <v>-75886</v>
      </c>
      <c r="S16" s="60">
        <f t="shared" si="2"/>
        <v>1723</v>
      </c>
      <c r="T16" s="84">
        <f t="shared" si="3"/>
        <v>2.2705110297024485E-2</v>
      </c>
      <c r="U16" s="84"/>
      <c r="V16" s="165"/>
      <c r="W16" s="165"/>
      <c r="X16" s="165"/>
      <c r="Y16" s="165"/>
      <c r="Z16" s="165"/>
      <c r="AA16" s="165"/>
      <c r="AB16" s="170">
        <f t="shared" si="8"/>
        <v>0</v>
      </c>
      <c r="AC16" s="170">
        <v>500000</v>
      </c>
      <c r="AD16" s="170">
        <f t="shared" si="7"/>
        <v>-500000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3.8">
      <c r="B17" s="49">
        <f t="shared" si="4"/>
        <v>36991</v>
      </c>
      <c r="C17" s="50">
        <v>-499682</v>
      </c>
      <c r="D17" s="50">
        <v>0</v>
      </c>
      <c r="E17" s="51"/>
      <c r="F17" s="57">
        <f t="shared" si="5"/>
        <v>-499682</v>
      </c>
      <c r="G17" s="53"/>
      <c r="H17" s="50">
        <v>427936</v>
      </c>
      <c r="I17" s="50">
        <v>0</v>
      </c>
      <c r="J17" s="51"/>
      <c r="K17" s="57">
        <f t="shared" si="6"/>
        <v>427936</v>
      </c>
      <c r="L17" s="58">
        <f t="shared" si="0"/>
        <v>-71746</v>
      </c>
      <c r="N17" s="50">
        <v>-73016</v>
      </c>
      <c r="O17" s="50">
        <v>0</v>
      </c>
      <c r="P17" s="38"/>
      <c r="Q17" s="59">
        <f t="shared" si="1"/>
        <v>-73016</v>
      </c>
      <c r="S17" s="60">
        <f t="shared" si="2"/>
        <v>1270</v>
      </c>
      <c r="T17" s="84">
        <f t="shared" si="3"/>
        <v>1.7393448011394762E-2</v>
      </c>
      <c r="U17" s="84"/>
      <c r="V17" s="165">
        <v>375283</v>
      </c>
      <c r="W17" s="165"/>
      <c r="X17" s="165">
        <v>75807</v>
      </c>
      <c r="Y17" s="165"/>
      <c r="Z17" s="165">
        <v>60400</v>
      </c>
      <c r="AA17" s="165"/>
      <c r="AB17" s="170">
        <f t="shared" si="8"/>
        <v>511490</v>
      </c>
      <c r="AC17" s="170">
        <v>500000</v>
      </c>
      <c r="AD17" s="170">
        <f t="shared" si="7"/>
        <v>11490</v>
      </c>
      <c r="AE17" s="97" t="s">
        <v>102</v>
      </c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3.8">
      <c r="B18" s="49">
        <f t="shared" si="4"/>
        <v>36992</v>
      </c>
      <c r="C18" s="50">
        <v>-505688</v>
      </c>
      <c r="D18" s="50">
        <v>0</v>
      </c>
      <c r="E18" s="51"/>
      <c r="F18" s="57">
        <f t="shared" si="5"/>
        <v>-505688</v>
      </c>
      <c r="G18" s="53"/>
      <c r="H18" s="50">
        <v>434252</v>
      </c>
      <c r="I18" s="50">
        <v>0</v>
      </c>
      <c r="J18" s="51"/>
      <c r="K18" s="57">
        <f t="shared" si="6"/>
        <v>434252</v>
      </c>
      <c r="L18" s="58">
        <f t="shared" si="0"/>
        <v>-71436</v>
      </c>
      <c r="N18" s="50">
        <v>-74338</v>
      </c>
      <c r="O18" s="50">
        <v>0</v>
      </c>
      <c r="P18" s="38"/>
      <c r="Q18" s="59">
        <f t="shared" si="1"/>
        <v>-74338</v>
      </c>
      <c r="S18" s="60">
        <f t="shared" si="2"/>
        <v>2902</v>
      </c>
      <c r="T18" s="84">
        <f t="shared" si="3"/>
        <v>3.9037907934031051E-2</v>
      </c>
      <c r="U18" s="84"/>
      <c r="V18" s="165">
        <v>363570</v>
      </c>
      <c r="W18" s="165"/>
      <c r="X18" s="165">
        <v>74324</v>
      </c>
      <c r="Y18" s="165"/>
      <c r="Z18" s="165">
        <v>60400</v>
      </c>
      <c r="AA18" s="165"/>
      <c r="AB18" s="170">
        <f t="shared" si="8"/>
        <v>498294</v>
      </c>
      <c r="AC18" s="170">
        <v>500000</v>
      </c>
      <c r="AD18" s="170">
        <f t="shared" si="7"/>
        <v>-1706</v>
      </c>
      <c r="AE18" s="97" t="s">
        <v>103</v>
      </c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3.8">
      <c r="B19" s="49">
        <f t="shared" si="4"/>
        <v>36993</v>
      </c>
      <c r="C19" s="171">
        <v>-504522</v>
      </c>
      <c r="D19" s="50">
        <v>0</v>
      </c>
      <c r="E19" s="51"/>
      <c r="F19" s="57">
        <f t="shared" si="5"/>
        <v>-504522</v>
      </c>
      <c r="G19" s="53"/>
      <c r="H19" s="50">
        <v>433921</v>
      </c>
      <c r="I19" s="50">
        <v>0</v>
      </c>
      <c r="J19" s="51"/>
      <c r="K19" s="57">
        <f t="shared" si="6"/>
        <v>433921</v>
      </c>
      <c r="L19" s="58">
        <f t="shared" si="0"/>
        <v>-70601</v>
      </c>
      <c r="N19" s="50">
        <v>-72561</v>
      </c>
      <c r="O19" s="50">
        <v>0</v>
      </c>
      <c r="P19" s="38"/>
      <c r="Q19" s="59">
        <f t="shared" si="1"/>
        <v>-72561</v>
      </c>
      <c r="S19" s="60">
        <f t="shared" si="2"/>
        <v>1960</v>
      </c>
      <c r="T19" s="84">
        <f t="shared" si="3"/>
        <v>2.7011755626300631E-2</v>
      </c>
      <c r="U19" s="84"/>
      <c r="V19" s="165">
        <v>370024</v>
      </c>
      <c r="W19" s="165"/>
      <c r="X19" s="165">
        <v>69305</v>
      </c>
      <c r="Y19" s="165"/>
      <c r="Z19" s="165">
        <v>53000</v>
      </c>
      <c r="AA19" s="165"/>
      <c r="AB19" s="170">
        <f t="shared" si="8"/>
        <v>492329</v>
      </c>
      <c r="AC19" s="170">
        <v>500000</v>
      </c>
      <c r="AD19" s="170">
        <f t="shared" si="7"/>
        <v>-7671</v>
      </c>
      <c r="AE19" s="97" t="s">
        <v>104</v>
      </c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3.8">
      <c r="B20" s="49">
        <f t="shared" si="4"/>
        <v>36994</v>
      </c>
      <c r="C20" s="50">
        <v>-506592</v>
      </c>
      <c r="D20" s="50">
        <v>0</v>
      </c>
      <c r="E20" s="51"/>
      <c r="F20" s="57">
        <f t="shared" si="5"/>
        <v>-506592</v>
      </c>
      <c r="G20" s="53"/>
      <c r="H20" s="50">
        <v>435439</v>
      </c>
      <c r="I20" s="50">
        <v>0</v>
      </c>
      <c r="J20" s="51"/>
      <c r="K20" s="57">
        <f t="shared" si="6"/>
        <v>435439</v>
      </c>
      <c r="L20" s="58">
        <f t="shared" si="0"/>
        <v>-71153</v>
      </c>
      <c r="N20" s="50">
        <v>-68352</v>
      </c>
      <c r="O20" s="50">
        <v>0</v>
      </c>
      <c r="P20" s="38"/>
      <c r="Q20" s="59">
        <f t="shared" si="1"/>
        <v>-68352</v>
      </c>
      <c r="S20" s="60">
        <f t="shared" si="2"/>
        <v>-2801</v>
      </c>
      <c r="T20" s="84">
        <f t="shared" si="3"/>
        <v>-4.0979049625468167E-2</v>
      </c>
      <c r="U20" s="84"/>
      <c r="V20" s="165"/>
      <c r="W20" s="165"/>
      <c r="X20" s="165"/>
      <c r="Y20" s="165"/>
      <c r="Z20" s="165"/>
      <c r="AA20" s="165"/>
      <c r="AB20" s="170">
        <f t="shared" si="8"/>
        <v>0</v>
      </c>
      <c r="AC20" s="170">
        <v>500000</v>
      </c>
      <c r="AD20" s="170">
        <f t="shared" si="7"/>
        <v>-500000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3.8">
      <c r="B21" s="49">
        <f t="shared" si="4"/>
        <v>36995</v>
      </c>
      <c r="C21" s="50">
        <v>-496441</v>
      </c>
      <c r="D21" s="50">
        <v>0</v>
      </c>
      <c r="E21" s="51"/>
      <c r="F21" s="57">
        <f t="shared" si="5"/>
        <v>-496441</v>
      </c>
      <c r="G21" s="53"/>
      <c r="H21" s="50">
        <v>427020</v>
      </c>
      <c r="I21" s="50">
        <v>0</v>
      </c>
      <c r="J21" s="51"/>
      <c r="K21" s="57">
        <f t="shared" si="6"/>
        <v>427020</v>
      </c>
      <c r="L21" s="58">
        <f t="shared" si="0"/>
        <v>-69421</v>
      </c>
      <c r="N21" s="50">
        <v>-71321</v>
      </c>
      <c r="O21" s="50">
        <v>0</v>
      </c>
      <c r="P21" s="38"/>
      <c r="Q21" s="59">
        <f t="shared" si="1"/>
        <v>-71321</v>
      </c>
      <c r="S21" s="60">
        <f t="shared" si="2"/>
        <v>1900</v>
      </c>
      <c r="T21" s="84">
        <f t="shared" si="3"/>
        <v>2.6640120020751251E-2</v>
      </c>
      <c r="U21" s="84"/>
      <c r="V21" s="165">
        <v>366697</v>
      </c>
      <c r="W21" s="165"/>
      <c r="X21" s="165">
        <v>71321</v>
      </c>
      <c r="Y21" s="165"/>
      <c r="Z21" s="165">
        <v>53000</v>
      </c>
      <c r="AA21" s="165"/>
      <c r="AB21" s="170">
        <f t="shared" si="8"/>
        <v>491018</v>
      </c>
      <c r="AC21" s="170">
        <v>500000</v>
      </c>
      <c r="AD21" s="170">
        <f t="shared" si="7"/>
        <v>-8982</v>
      </c>
      <c r="AE21" s="97" t="s">
        <v>105</v>
      </c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3.8">
      <c r="B22" s="49">
        <f t="shared" si="4"/>
        <v>36996</v>
      </c>
      <c r="C22" s="50">
        <v>-496827</v>
      </c>
      <c r="D22" s="50">
        <v>0</v>
      </c>
      <c r="E22" s="51"/>
      <c r="F22" s="57">
        <f t="shared" si="5"/>
        <v>-496827</v>
      </c>
      <c r="G22" s="53"/>
      <c r="H22" s="50">
        <v>426852</v>
      </c>
      <c r="I22" s="50">
        <v>0</v>
      </c>
      <c r="J22" s="51"/>
      <c r="K22" s="57">
        <f t="shared" si="6"/>
        <v>426852</v>
      </c>
      <c r="L22" s="58">
        <f t="shared" si="0"/>
        <v>-69975</v>
      </c>
      <c r="N22" s="50">
        <v>-71321</v>
      </c>
      <c r="O22" s="50">
        <v>0</v>
      </c>
      <c r="P22" s="38"/>
      <c r="Q22" s="59">
        <f t="shared" si="1"/>
        <v>-71321</v>
      </c>
      <c r="S22" s="60">
        <f t="shared" si="2"/>
        <v>1346</v>
      </c>
      <c r="T22" s="84">
        <f t="shared" si="3"/>
        <v>1.8872421867332203E-2</v>
      </c>
      <c r="U22" s="84"/>
      <c r="V22" s="165">
        <v>366697</v>
      </c>
      <c r="W22" s="165"/>
      <c r="X22" s="165">
        <v>71321</v>
      </c>
      <c r="Y22" s="165"/>
      <c r="Z22" s="165">
        <v>53000</v>
      </c>
      <c r="AA22" s="165"/>
      <c r="AB22" s="170">
        <f t="shared" si="8"/>
        <v>491018</v>
      </c>
      <c r="AC22" s="170">
        <v>500000</v>
      </c>
      <c r="AD22" s="170">
        <f t="shared" si="7"/>
        <v>-8982</v>
      </c>
      <c r="AE22" s="97" t="s">
        <v>105</v>
      </c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3.8">
      <c r="B23" s="49">
        <f t="shared" si="4"/>
        <v>36997</v>
      </c>
      <c r="C23" s="50">
        <v>-501504</v>
      </c>
      <c r="D23" s="50">
        <v>0</v>
      </c>
      <c r="E23" s="51"/>
      <c r="F23" s="57">
        <f t="shared" si="5"/>
        <v>-501504</v>
      </c>
      <c r="G23" s="53"/>
      <c r="H23" s="50">
        <v>429268</v>
      </c>
      <c r="I23" s="50">
        <v>0</v>
      </c>
      <c r="J23" s="51"/>
      <c r="K23" s="57">
        <f t="shared" si="6"/>
        <v>429268</v>
      </c>
      <c r="L23" s="58">
        <f t="shared" si="0"/>
        <v>-72236</v>
      </c>
      <c r="N23" s="50">
        <v>-71557</v>
      </c>
      <c r="O23" s="50">
        <v>0</v>
      </c>
      <c r="P23" s="38"/>
      <c r="Q23" s="59">
        <f t="shared" si="1"/>
        <v>-71557</v>
      </c>
      <c r="S23" s="60">
        <f t="shared" si="2"/>
        <v>-679</v>
      </c>
      <c r="T23" s="84">
        <f t="shared" si="3"/>
        <v>-9.4889388878795933E-3</v>
      </c>
      <c r="U23" s="84"/>
      <c r="V23" s="165">
        <v>364290</v>
      </c>
      <c r="W23" s="165"/>
      <c r="X23" s="165">
        <v>71557</v>
      </c>
      <c r="Y23" s="165"/>
      <c r="Z23" s="165"/>
      <c r="AA23" s="165"/>
      <c r="AB23" s="170">
        <f t="shared" si="8"/>
        <v>435847</v>
      </c>
      <c r="AC23" s="170">
        <v>500000</v>
      </c>
      <c r="AD23" s="170">
        <f t="shared" si="7"/>
        <v>-64153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3.8">
      <c r="B24" s="49">
        <f t="shared" si="4"/>
        <v>36998</v>
      </c>
      <c r="C24" s="50">
        <v>-489405</v>
      </c>
      <c r="D24" s="50">
        <v>0</v>
      </c>
      <c r="E24" s="51"/>
      <c r="F24" s="57">
        <f t="shared" si="5"/>
        <v>-489405</v>
      </c>
      <c r="G24" s="53"/>
      <c r="H24" s="50">
        <v>419602</v>
      </c>
      <c r="I24" s="50">
        <v>0</v>
      </c>
      <c r="J24" s="51"/>
      <c r="K24" s="57">
        <f t="shared" si="6"/>
        <v>419602</v>
      </c>
      <c r="L24" s="58">
        <f t="shared" si="0"/>
        <v>-69803</v>
      </c>
      <c r="N24" s="50">
        <v>-65934</v>
      </c>
      <c r="O24" s="50">
        <v>0</v>
      </c>
      <c r="P24" s="38"/>
      <c r="Q24" s="59">
        <f t="shared" si="1"/>
        <v>-65934</v>
      </c>
      <c r="S24" s="60">
        <f t="shared" si="2"/>
        <v>-3869</v>
      </c>
      <c r="T24" s="84">
        <f t="shared" si="3"/>
        <v>-5.8679892013225349E-2</v>
      </c>
      <c r="U24" s="84"/>
      <c r="V24" s="165"/>
      <c r="W24" s="165"/>
      <c r="X24" s="165"/>
      <c r="Y24" s="165"/>
      <c r="Z24" s="165"/>
      <c r="AA24" s="165"/>
      <c r="AB24" s="170">
        <f t="shared" si="8"/>
        <v>0</v>
      </c>
      <c r="AC24" s="170">
        <v>500000</v>
      </c>
      <c r="AD24" s="170">
        <f t="shared" si="7"/>
        <v>-500000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3.8">
      <c r="B25" s="49">
        <f t="shared" si="4"/>
        <v>36999</v>
      </c>
      <c r="C25" s="50">
        <v>-487626</v>
      </c>
      <c r="D25" s="50">
        <v>0</v>
      </c>
      <c r="E25" s="51"/>
      <c r="F25" s="57">
        <f t="shared" si="5"/>
        <v>-487626</v>
      </c>
      <c r="G25" s="53"/>
      <c r="H25" s="50">
        <v>417986</v>
      </c>
      <c r="I25" s="50">
        <v>0</v>
      </c>
      <c r="J25" s="51"/>
      <c r="K25" s="57">
        <f t="shared" si="6"/>
        <v>417986</v>
      </c>
      <c r="L25" s="58">
        <f t="shared" si="0"/>
        <v>-69640</v>
      </c>
      <c r="N25" s="50">
        <v>-68818</v>
      </c>
      <c r="O25" s="50">
        <v>0</v>
      </c>
      <c r="P25" s="38"/>
      <c r="Q25" s="59">
        <f t="shared" si="1"/>
        <v>-68818</v>
      </c>
      <c r="S25" s="60">
        <f t="shared" si="2"/>
        <v>-822</v>
      </c>
      <c r="T25" s="84">
        <f t="shared" si="3"/>
        <v>-1.1944549391147665E-2</v>
      </c>
      <c r="U25" s="84"/>
      <c r="V25" s="165"/>
      <c r="W25" s="165"/>
      <c r="X25" s="165"/>
      <c r="Y25" s="165"/>
      <c r="Z25" s="165"/>
      <c r="AA25" s="165"/>
      <c r="AB25" s="170">
        <f t="shared" si="8"/>
        <v>0</v>
      </c>
      <c r="AC25" s="170">
        <v>500000</v>
      </c>
      <c r="AD25" s="170">
        <f t="shared" si="7"/>
        <v>-500000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3.8">
      <c r="B26" s="49">
        <f t="shared" si="4"/>
        <v>37000</v>
      </c>
      <c r="C26" s="50">
        <v>-506587</v>
      </c>
      <c r="D26" s="50">
        <v>0</v>
      </c>
      <c r="E26" s="51"/>
      <c r="F26" s="57">
        <f t="shared" si="5"/>
        <v>-506587</v>
      </c>
      <c r="G26" s="53"/>
      <c r="H26" s="50">
        <v>435452</v>
      </c>
      <c r="I26" s="50">
        <v>0</v>
      </c>
      <c r="J26" s="51"/>
      <c r="K26" s="57">
        <f t="shared" si="6"/>
        <v>435452</v>
      </c>
      <c r="L26" s="58">
        <f t="shared" si="0"/>
        <v>-71135</v>
      </c>
      <c r="N26" s="50">
        <v>-68782</v>
      </c>
      <c r="O26" s="50">
        <v>0</v>
      </c>
      <c r="P26" s="38"/>
      <c r="Q26" s="59">
        <f t="shared" si="1"/>
        <v>-68782</v>
      </c>
      <c r="S26" s="60">
        <f t="shared" si="2"/>
        <v>-2353</v>
      </c>
      <c r="T26" s="84">
        <f t="shared" si="3"/>
        <v>-3.420953156349045E-2</v>
      </c>
      <c r="U26" s="84"/>
      <c r="V26" s="165"/>
      <c r="W26" s="165"/>
      <c r="X26" s="165"/>
      <c r="Y26" s="165"/>
      <c r="Z26" s="165"/>
      <c r="AA26" s="165"/>
      <c r="AB26" s="170">
        <f t="shared" si="8"/>
        <v>0</v>
      </c>
      <c r="AC26" s="170">
        <v>500000</v>
      </c>
      <c r="AD26" s="170">
        <f t="shared" si="7"/>
        <v>-500000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3.8">
      <c r="B27" s="49">
        <f t="shared" si="4"/>
        <v>37001</v>
      </c>
      <c r="C27" s="50">
        <v>-498277</v>
      </c>
      <c r="D27" s="50">
        <v>0</v>
      </c>
      <c r="E27" s="51"/>
      <c r="F27" s="101">
        <f t="shared" si="5"/>
        <v>-498277</v>
      </c>
      <c r="G27" s="53"/>
      <c r="H27" s="50">
        <v>426338</v>
      </c>
      <c r="I27" s="50">
        <v>0</v>
      </c>
      <c r="J27" s="51"/>
      <c r="K27" s="57">
        <f t="shared" si="6"/>
        <v>426338</v>
      </c>
      <c r="L27" s="102">
        <f t="shared" si="0"/>
        <v>-71939</v>
      </c>
      <c r="N27" s="50">
        <v>-60227</v>
      </c>
      <c r="O27" s="50">
        <v>0</v>
      </c>
      <c r="P27" s="38"/>
      <c r="Q27" s="59">
        <f t="shared" si="1"/>
        <v>-60227</v>
      </c>
      <c r="S27" s="101">
        <f t="shared" si="2"/>
        <v>-11712</v>
      </c>
      <c r="T27" s="84">
        <f t="shared" si="3"/>
        <v>-0.19446427681936673</v>
      </c>
      <c r="U27" s="84"/>
      <c r="V27" s="165"/>
      <c r="W27" s="165"/>
      <c r="X27" s="165"/>
      <c r="Y27" s="165"/>
      <c r="Z27" s="165"/>
      <c r="AA27" s="165"/>
      <c r="AB27" s="170">
        <f t="shared" si="8"/>
        <v>0</v>
      </c>
      <c r="AC27" s="170">
        <v>500000</v>
      </c>
      <c r="AD27" s="170">
        <f t="shared" si="7"/>
        <v>-500000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3.8">
      <c r="B28" s="49">
        <f t="shared" si="4"/>
        <v>37002</v>
      </c>
      <c r="C28" s="50">
        <v>-494244</v>
      </c>
      <c r="D28" s="50">
        <v>0</v>
      </c>
      <c r="E28" s="51"/>
      <c r="F28" s="101">
        <f t="shared" si="5"/>
        <v>-494244</v>
      </c>
      <c r="G28" s="53"/>
      <c r="H28" s="172">
        <v>423386</v>
      </c>
      <c r="I28" s="50">
        <v>0</v>
      </c>
      <c r="J28" s="51"/>
      <c r="K28" s="57">
        <f t="shared" si="6"/>
        <v>423386</v>
      </c>
      <c r="L28" s="102">
        <f t="shared" si="0"/>
        <v>-70858</v>
      </c>
      <c r="N28" s="50">
        <v>-66809</v>
      </c>
      <c r="O28" s="50">
        <v>0</v>
      </c>
      <c r="P28" s="38"/>
      <c r="Q28" s="59">
        <f t="shared" si="1"/>
        <v>-66809</v>
      </c>
      <c r="S28" s="101">
        <f t="shared" si="2"/>
        <v>-4049</v>
      </c>
      <c r="T28" s="84">
        <f t="shared" si="3"/>
        <v>-6.0605607028993098E-2</v>
      </c>
      <c r="U28" s="84"/>
      <c r="V28" s="165"/>
      <c r="W28" s="165"/>
      <c r="X28" s="165"/>
      <c r="Y28" s="165"/>
      <c r="Z28" s="165"/>
      <c r="AA28" s="165"/>
      <c r="AB28" s="170">
        <f t="shared" si="8"/>
        <v>0</v>
      </c>
      <c r="AC28" s="170">
        <v>500000</v>
      </c>
      <c r="AD28" s="170">
        <f t="shared" si="7"/>
        <v>-500000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3.8">
      <c r="B29" s="49">
        <f t="shared" si="4"/>
        <v>37003</v>
      </c>
      <c r="C29" s="50">
        <v>-497836</v>
      </c>
      <c r="D29" s="50">
        <v>0</v>
      </c>
      <c r="E29" s="51"/>
      <c r="F29" s="101">
        <f t="shared" si="5"/>
        <v>-497836</v>
      </c>
      <c r="G29" s="53"/>
      <c r="H29" s="50">
        <v>425885</v>
      </c>
      <c r="I29" s="50">
        <v>0</v>
      </c>
      <c r="J29" s="51"/>
      <c r="K29" s="57">
        <f t="shared" si="6"/>
        <v>425885</v>
      </c>
      <c r="L29" s="102">
        <f t="shared" si="0"/>
        <v>-71951</v>
      </c>
      <c r="N29" s="50">
        <v>-71942</v>
      </c>
      <c r="O29" s="50">
        <v>0</v>
      </c>
      <c r="P29" s="38"/>
      <c r="Q29" s="59">
        <f t="shared" si="1"/>
        <v>-71942</v>
      </c>
      <c r="S29" s="101">
        <f t="shared" si="2"/>
        <v>-9</v>
      </c>
      <c r="T29" s="84">
        <f t="shared" si="3"/>
        <v>-1.2510077562480888E-4</v>
      </c>
      <c r="U29" s="84"/>
      <c r="V29" s="165"/>
      <c r="W29" s="165"/>
      <c r="X29" s="165"/>
      <c r="Y29" s="165"/>
      <c r="Z29" s="165"/>
      <c r="AA29" s="165"/>
      <c r="AB29" s="170">
        <f t="shared" si="8"/>
        <v>0</v>
      </c>
      <c r="AC29" s="170">
        <v>500000</v>
      </c>
      <c r="AD29" s="170">
        <f t="shared" si="7"/>
        <v>-500000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3.8">
      <c r="B30" s="49">
        <f t="shared" si="4"/>
        <v>37004</v>
      </c>
      <c r="C30" s="50">
        <v>-494559</v>
      </c>
      <c r="D30" s="50">
        <v>0</v>
      </c>
      <c r="E30" s="51"/>
      <c r="F30" s="101">
        <f t="shared" si="5"/>
        <v>-494559</v>
      </c>
      <c r="G30" s="53"/>
      <c r="H30" s="50">
        <v>424785</v>
      </c>
      <c r="I30" s="50">
        <v>0</v>
      </c>
      <c r="J30" s="51"/>
      <c r="K30" s="57">
        <f t="shared" si="6"/>
        <v>424785</v>
      </c>
      <c r="L30" s="102">
        <f t="shared" si="0"/>
        <v>-69774</v>
      </c>
      <c r="N30" s="50">
        <v>-66264</v>
      </c>
      <c r="O30" s="50">
        <v>0</v>
      </c>
      <c r="P30" s="38"/>
      <c r="Q30" s="59">
        <f t="shared" si="1"/>
        <v>-66264</v>
      </c>
      <c r="S30" s="101">
        <f t="shared" si="2"/>
        <v>-3510</v>
      </c>
      <c r="T30" s="84">
        <f t="shared" si="3"/>
        <v>-5.296993842810576E-2</v>
      </c>
      <c r="U30" s="84"/>
      <c r="V30" s="165"/>
      <c r="W30" s="165"/>
      <c r="X30" s="165"/>
      <c r="Y30" s="165"/>
      <c r="Z30" s="165"/>
      <c r="AA30" s="165"/>
      <c r="AB30" s="170">
        <f t="shared" si="8"/>
        <v>0</v>
      </c>
      <c r="AC30" s="170">
        <v>500000</v>
      </c>
      <c r="AD30" s="170">
        <f t="shared" si="7"/>
        <v>-500000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3.8">
      <c r="B31" s="49">
        <f t="shared" si="4"/>
        <v>37005</v>
      </c>
      <c r="C31" s="50">
        <v>-490623</v>
      </c>
      <c r="D31" s="50">
        <v>0</v>
      </c>
      <c r="E31" s="51"/>
      <c r="F31" s="101">
        <f t="shared" si="5"/>
        <v>-490623</v>
      </c>
      <c r="G31" s="53"/>
      <c r="H31" s="50">
        <v>421050</v>
      </c>
      <c r="I31" s="50">
        <v>0</v>
      </c>
      <c r="J31" s="51"/>
      <c r="K31" s="57">
        <f t="shared" si="6"/>
        <v>421050</v>
      </c>
      <c r="L31" s="102">
        <f t="shared" si="0"/>
        <v>-69573</v>
      </c>
      <c r="N31" s="50">
        <v>-68919</v>
      </c>
      <c r="O31" s="50">
        <v>0</v>
      </c>
      <c r="P31" s="38"/>
      <c r="Q31" s="59">
        <f t="shared" si="1"/>
        <v>-68919</v>
      </c>
      <c r="S31" s="101">
        <f t="shared" si="2"/>
        <v>-654</v>
      </c>
      <c r="T31" s="84">
        <f t="shared" si="3"/>
        <v>-9.4894006007051751E-3</v>
      </c>
      <c r="U31" s="84"/>
      <c r="V31" s="165">
        <v>385218</v>
      </c>
      <c r="W31" s="165"/>
      <c r="X31" s="165">
        <v>69489</v>
      </c>
      <c r="Y31" s="165"/>
      <c r="Z31" s="165">
        <v>36000</v>
      </c>
      <c r="AA31" s="165"/>
      <c r="AB31" s="170">
        <f t="shared" si="8"/>
        <v>490707</v>
      </c>
      <c r="AC31" s="170">
        <v>500000</v>
      </c>
      <c r="AD31" s="170">
        <f t="shared" si="7"/>
        <v>-9293</v>
      </c>
      <c r="AE31" s="97" t="s">
        <v>110</v>
      </c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3.8">
      <c r="B32" s="49">
        <f t="shared" si="4"/>
        <v>37006</v>
      </c>
      <c r="C32" s="50">
        <v>-499732</v>
      </c>
      <c r="D32" s="50">
        <v>0</v>
      </c>
      <c r="E32" s="51"/>
      <c r="F32" s="101">
        <f t="shared" si="5"/>
        <v>-499732</v>
      </c>
      <c r="G32" s="61"/>
      <c r="H32" s="50">
        <v>426053</v>
      </c>
      <c r="I32" s="50">
        <v>0</v>
      </c>
      <c r="J32" s="51"/>
      <c r="K32" s="57">
        <f t="shared" si="6"/>
        <v>426053</v>
      </c>
      <c r="L32" s="102">
        <f t="shared" si="0"/>
        <v>-73679</v>
      </c>
      <c r="N32" s="50">
        <v>-75015</v>
      </c>
      <c r="O32" s="50">
        <v>0</v>
      </c>
      <c r="P32" s="38"/>
      <c r="Q32" s="59">
        <f t="shared" si="1"/>
        <v>-75015</v>
      </c>
      <c r="S32" s="101">
        <f t="shared" si="2"/>
        <v>1336</v>
      </c>
      <c r="T32" s="84">
        <f t="shared" si="3"/>
        <v>1.7809771379057523E-2</v>
      </c>
      <c r="U32" s="84"/>
      <c r="V32" s="165">
        <v>381427</v>
      </c>
      <c r="W32" s="165"/>
      <c r="X32" s="165">
        <v>67893</v>
      </c>
      <c r="Y32" s="165"/>
      <c r="Z32" s="165">
        <v>50000</v>
      </c>
      <c r="AA32" s="165"/>
      <c r="AB32" s="170">
        <f t="shared" si="8"/>
        <v>499320</v>
      </c>
      <c r="AC32" s="170">
        <v>500000</v>
      </c>
      <c r="AD32" s="170">
        <f t="shared" si="7"/>
        <v>-680</v>
      </c>
      <c r="AE32" s="97" t="s">
        <v>111</v>
      </c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3.8">
      <c r="B33" s="49">
        <f t="shared" si="4"/>
        <v>37007</v>
      </c>
      <c r="C33" s="50">
        <v>-466996</v>
      </c>
      <c r="D33" s="50">
        <v>0</v>
      </c>
      <c r="E33" s="51"/>
      <c r="F33" s="101">
        <f t="shared" si="5"/>
        <v>-466996</v>
      </c>
      <c r="G33" s="61"/>
      <c r="H33" s="50">
        <v>398932</v>
      </c>
      <c r="I33" s="50">
        <v>0</v>
      </c>
      <c r="J33" s="51"/>
      <c r="K33" s="109">
        <f t="shared" si="6"/>
        <v>398932</v>
      </c>
      <c r="L33" s="102">
        <f t="shared" si="0"/>
        <v>-68064</v>
      </c>
      <c r="M33" s="103"/>
      <c r="N33" s="50">
        <v>-72428</v>
      </c>
      <c r="O33" s="50">
        <v>0</v>
      </c>
      <c r="P33" s="105"/>
      <c r="Q33" s="111">
        <f t="shared" si="1"/>
        <v>-72428</v>
      </c>
      <c r="R33" s="103"/>
      <c r="S33" s="101">
        <f t="shared" si="2"/>
        <v>4364</v>
      </c>
      <c r="T33" s="106">
        <f t="shared" si="3"/>
        <v>6.0252940851604354E-2</v>
      </c>
      <c r="U33" s="106"/>
      <c r="V33" s="165">
        <v>364446</v>
      </c>
      <c r="W33" s="165"/>
      <c r="X33" s="165">
        <v>73534</v>
      </c>
      <c r="Y33" s="165"/>
      <c r="Z33" s="165">
        <v>13200</v>
      </c>
      <c r="AA33" s="165"/>
      <c r="AB33" s="170">
        <f t="shared" si="8"/>
        <v>451180</v>
      </c>
      <c r="AC33" s="170">
        <v>500500</v>
      </c>
      <c r="AD33" s="170">
        <f t="shared" si="7"/>
        <v>-49320</v>
      </c>
      <c r="AE33" s="97" t="s">
        <v>112</v>
      </c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3.8">
      <c r="B34" s="49">
        <f t="shared" si="4"/>
        <v>37008</v>
      </c>
      <c r="C34" s="50">
        <v>-457451</v>
      </c>
      <c r="D34" s="50">
        <v>0</v>
      </c>
      <c r="E34" s="51"/>
      <c r="F34" s="101">
        <f t="shared" si="5"/>
        <v>-457451</v>
      </c>
      <c r="G34" s="61"/>
      <c r="H34" s="50">
        <v>391346</v>
      </c>
      <c r="I34" s="50">
        <v>0</v>
      </c>
      <c r="J34" s="51"/>
      <c r="K34" s="109">
        <f t="shared" si="6"/>
        <v>391346</v>
      </c>
      <c r="L34" s="102">
        <f t="shared" si="0"/>
        <v>-66105</v>
      </c>
      <c r="M34" s="103"/>
      <c r="N34" s="50">
        <v>-71097</v>
      </c>
      <c r="O34" s="50">
        <v>0</v>
      </c>
      <c r="P34" s="105"/>
      <c r="Q34" s="111">
        <f t="shared" si="1"/>
        <v>-71097</v>
      </c>
      <c r="R34" s="103"/>
      <c r="S34" s="101">
        <f t="shared" si="2"/>
        <v>4992</v>
      </c>
      <c r="T34" s="106">
        <f t="shared" si="3"/>
        <v>7.0213933077345039E-2</v>
      </c>
      <c r="U34" s="106"/>
      <c r="V34" s="165"/>
      <c r="W34" s="165"/>
      <c r="X34" s="165"/>
      <c r="Y34" s="165"/>
      <c r="Z34" s="165"/>
      <c r="AA34" s="165"/>
      <c r="AB34" s="170">
        <f t="shared" si="8"/>
        <v>0</v>
      </c>
      <c r="AC34" s="170"/>
      <c r="AD34" s="170">
        <f t="shared" si="7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3.8">
      <c r="B35" s="49">
        <f t="shared" si="4"/>
        <v>37009</v>
      </c>
      <c r="C35" s="50">
        <v>-479447</v>
      </c>
      <c r="D35" s="50">
        <v>0</v>
      </c>
      <c r="E35" s="51"/>
      <c r="F35" s="101">
        <f t="shared" si="5"/>
        <v>-479447</v>
      </c>
      <c r="G35" s="61"/>
      <c r="H35" s="50">
        <v>411333</v>
      </c>
      <c r="I35" s="50">
        <v>0</v>
      </c>
      <c r="J35" s="51"/>
      <c r="K35" s="109">
        <f t="shared" si="6"/>
        <v>411333</v>
      </c>
      <c r="L35" s="102">
        <f t="shared" si="0"/>
        <v>-68114</v>
      </c>
      <c r="M35" s="103"/>
      <c r="N35" s="50">
        <v>-74042</v>
      </c>
      <c r="O35" s="50">
        <v>0</v>
      </c>
      <c r="P35" s="105"/>
      <c r="Q35" s="111">
        <f>SUM(N35:O35)</f>
        <v>-74042</v>
      </c>
      <c r="R35" s="103"/>
      <c r="S35" s="101">
        <f t="shared" si="2"/>
        <v>5928</v>
      </c>
      <c r="T35" s="106">
        <f t="shared" si="3"/>
        <v>8.0062667134869397E-2</v>
      </c>
      <c r="U35" s="106"/>
      <c r="V35" s="165">
        <v>386642</v>
      </c>
      <c r="W35" s="165"/>
      <c r="X35" s="165">
        <v>74028</v>
      </c>
      <c r="Y35" s="165"/>
      <c r="Z35" s="165">
        <v>14400</v>
      </c>
      <c r="AA35" s="165"/>
      <c r="AB35" s="170">
        <f t="shared" si="8"/>
        <v>475070</v>
      </c>
      <c r="AC35" s="170">
        <v>500400</v>
      </c>
      <c r="AD35" s="170">
        <f t="shared" si="7"/>
        <v>-25330</v>
      </c>
      <c r="AE35" s="97" t="s">
        <v>113</v>
      </c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3.8">
      <c r="B36" s="49">
        <f t="shared" si="4"/>
        <v>37010</v>
      </c>
      <c r="C36" s="50">
        <v>-488525</v>
      </c>
      <c r="D36" s="50">
        <v>0</v>
      </c>
      <c r="E36" s="51"/>
      <c r="F36" s="101">
        <f t="shared" si="5"/>
        <v>-488525</v>
      </c>
      <c r="G36" s="61"/>
      <c r="H36" s="50">
        <v>417290</v>
      </c>
      <c r="I36" s="50">
        <v>0</v>
      </c>
      <c r="J36" s="51"/>
      <c r="K36" s="109">
        <f t="shared" si="6"/>
        <v>417290</v>
      </c>
      <c r="L36" s="102">
        <f t="shared" si="0"/>
        <v>-71235</v>
      </c>
      <c r="M36" s="103"/>
      <c r="N36" s="50">
        <v>-79441</v>
      </c>
      <c r="O36" s="50">
        <v>0</v>
      </c>
      <c r="P36" s="105"/>
      <c r="Q36" s="111">
        <f>SUM(N36:O36)</f>
        <v>-79441</v>
      </c>
      <c r="R36" s="103"/>
      <c r="S36" s="101">
        <f t="shared" si="2"/>
        <v>8206</v>
      </c>
      <c r="T36" s="106">
        <f t="shared" si="3"/>
        <v>0.10329678629423093</v>
      </c>
      <c r="U36" s="106"/>
      <c r="V36" s="165"/>
      <c r="W36" s="165"/>
      <c r="X36" s="165"/>
      <c r="Y36" s="165"/>
      <c r="Z36" s="165"/>
      <c r="AA36" s="165"/>
      <c r="AB36" s="170">
        <f t="shared" si="8"/>
        <v>0</v>
      </c>
      <c r="AC36" s="170"/>
      <c r="AD36" s="170">
        <f t="shared" si="7"/>
        <v>0</v>
      </c>
      <c r="AE36" s="97" t="s">
        <v>114</v>
      </c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3.8">
      <c r="B37" s="49">
        <f t="shared" si="4"/>
        <v>37011</v>
      </c>
      <c r="C37" s="50">
        <v>-497565</v>
      </c>
      <c r="D37" s="50">
        <v>0</v>
      </c>
      <c r="E37" s="51"/>
      <c r="F37" s="101">
        <f t="shared" si="5"/>
        <v>-497565</v>
      </c>
      <c r="G37" s="61"/>
      <c r="H37" s="50">
        <v>425686</v>
      </c>
      <c r="I37" s="50">
        <v>0</v>
      </c>
      <c r="J37" s="51"/>
      <c r="K37" s="109">
        <f t="shared" si="6"/>
        <v>425686</v>
      </c>
      <c r="L37" s="102">
        <f t="shared" si="0"/>
        <v>-71879</v>
      </c>
      <c r="M37" s="103"/>
      <c r="N37" s="50">
        <v>-77396</v>
      </c>
      <c r="O37" s="50">
        <v>0</v>
      </c>
      <c r="P37" s="105"/>
      <c r="Q37" s="111">
        <f>SUM(N37:O37)</f>
        <v>-77396</v>
      </c>
      <c r="R37" s="103"/>
      <c r="S37" s="101">
        <f t="shared" si="2"/>
        <v>5517</v>
      </c>
      <c r="T37" s="106">
        <f t="shared" si="3"/>
        <v>7.1282753630678583E-2</v>
      </c>
      <c r="U37" s="106"/>
      <c r="V37" s="165"/>
      <c r="W37" s="165"/>
      <c r="X37" s="165"/>
      <c r="Y37" s="165"/>
      <c r="Z37" s="165"/>
      <c r="AA37" s="165"/>
      <c r="AB37" s="170">
        <f t="shared" si="8"/>
        <v>0</v>
      </c>
      <c r="AC37" s="170"/>
      <c r="AD37" s="170">
        <f t="shared" si="7"/>
        <v>0</v>
      </c>
      <c r="AE37" s="97"/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4.4" thickBot="1">
      <c r="B38" s="49"/>
      <c r="C38" s="50"/>
      <c r="D38" s="50">
        <v>0</v>
      </c>
      <c r="E38" s="51"/>
      <c r="F38" s="101">
        <f t="shared" si="5"/>
        <v>0</v>
      </c>
      <c r="G38" s="61"/>
      <c r="H38" s="50"/>
      <c r="I38" s="50">
        <v>0</v>
      </c>
      <c r="J38" s="51"/>
      <c r="K38" s="110">
        <f>SUM(H38:I38)</f>
        <v>0</v>
      </c>
      <c r="L38" s="107">
        <f t="shared" si="0"/>
        <v>0</v>
      </c>
      <c r="M38" s="103"/>
      <c r="N38" s="50"/>
      <c r="O38" s="50">
        <v>0</v>
      </c>
      <c r="P38" s="105"/>
      <c r="Q38" s="112">
        <f>SUM(N38:O38)</f>
        <v>0</v>
      </c>
      <c r="R38" s="103"/>
      <c r="S38" s="101">
        <f t="shared" si="2"/>
        <v>0</v>
      </c>
      <c r="T38" s="106" t="e">
        <f t="shared" si="3"/>
        <v>#DIV/0!</v>
      </c>
      <c r="U38" s="106"/>
      <c r="V38" s="165"/>
      <c r="W38" s="165"/>
      <c r="X38" s="165"/>
      <c r="Y38" s="165"/>
      <c r="Z38" s="165"/>
      <c r="AA38" s="165"/>
      <c r="AB38" s="170">
        <f t="shared" si="8"/>
        <v>0</v>
      </c>
      <c r="AC38" s="170"/>
      <c r="AD38" s="170">
        <f>+AB38-AC38</f>
        <v>0</v>
      </c>
      <c r="AE38" s="97"/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4.4" thickBot="1">
      <c r="B39" s="62" t="s">
        <v>26</v>
      </c>
      <c r="C39" s="63">
        <f>SUM(C8:C38)</f>
        <v>-14922115</v>
      </c>
      <c r="D39" s="63">
        <f>SUM(D8:D38)</f>
        <v>0</v>
      </c>
      <c r="E39" s="64"/>
      <c r="F39" s="65">
        <f>SUM(F8:F38)</f>
        <v>-14922115</v>
      </c>
      <c r="G39" s="66"/>
      <c r="H39" s="63">
        <f>SUM(H8:H38)</f>
        <v>12791718</v>
      </c>
      <c r="I39" s="63">
        <f>SUM(I8:I38)</f>
        <v>0</v>
      </c>
      <c r="J39" s="64"/>
      <c r="K39" s="67">
        <f>SUM(K8:K38)</f>
        <v>12791718</v>
      </c>
      <c r="L39" s="68">
        <f>SUM(L8:L38)</f>
        <v>-2130397</v>
      </c>
      <c r="N39" s="89">
        <f>SUM(N8:N38)</f>
        <v>-2163306</v>
      </c>
      <c r="O39" s="91">
        <f>SUM(O8:O38)</f>
        <v>0</v>
      </c>
      <c r="P39" s="69"/>
      <c r="Q39" s="67">
        <f>SUM(Q8:Q38)</f>
        <v>-2163306</v>
      </c>
      <c r="S39" s="70">
        <f>SUM(S8:S38)</f>
        <v>32909</v>
      </c>
      <c r="T39" s="85">
        <f t="shared" si="3"/>
        <v>1.5212364778722936E-2</v>
      </c>
      <c r="U39" s="85"/>
      <c r="V39" s="167"/>
      <c r="W39" s="167"/>
      <c r="X39" s="167"/>
      <c r="Y39" s="167"/>
      <c r="Z39" s="167"/>
      <c r="AA39" s="167"/>
      <c r="AB39" s="167"/>
      <c r="AC39" s="167"/>
      <c r="AD39" s="167"/>
      <c r="AE39" s="96"/>
      <c r="AG39" s="168"/>
      <c r="AH39" s="4"/>
      <c r="AI39" s="168"/>
      <c r="AJ39" s="4"/>
      <c r="AK39" s="168"/>
      <c r="AL39" s="4"/>
      <c r="AM39" s="168"/>
      <c r="AN39" s="4"/>
      <c r="AO39" s="4"/>
    </row>
    <row r="40" spans="2:41">
      <c r="AE40" s="114" t="s">
        <v>27</v>
      </c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B41" t="s">
        <v>44</v>
      </c>
      <c r="K41" s="116" t="s">
        <v>36</v>
      </c>
      <c r="L41" s="78" t="s">
        <v>35</v>
      </c>
      <c r="Z41" s="113" t="s">
        <v>28</v>
      </c>
      <c r="AB41" s="78" t="s">
        <v>30</v>
      </c>
      <c r="AE41" s="114" t="s">
        <v>29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43</v>
      </c>
      <c r="K42" s="116" t="s">
        <v>37</v>
      </c>
      <c r="L42" s="2"/>
      <c r="Z42" s="115" t="s">
        <v>31</v>
      </c>
      <c r="AB42" s="78" t="s">
        <v>32</v>
      </c>
      <c r="AE42" s="114" t="s">
        <v>46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s="71" t="str">
        <f ca="1">CELL("filename")</f>
        <v>K:\COMMON\SOUTH CENTRAL\DAILY ONEOK INFO\[BUSHTON2001.XLS]pvrsept_2001</v>
      </c>
      <c r="Z43" s="115" t="s">
        <v>33</v>
      </c>
      <c r="AB43" s="78" t="s">
        <v>38</v>
      </c>
      <c r="AE43" s="114" t="s">
        <v>45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Z44" s="115"/>
      <c r="AB44" s="78" t="s">
        <v>47</v>
      </c>
      <c r="AE44" s="114" t="s">
        <v>48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AG45" s="4"/>
      <c r="AH45" s="4"/>
      <c r="AI45" s="4"/>
      <c r="AJ45" s="4"/>
      <c r="AK45" s="4"/>
      <c r="AL45" s="4"/>
      <c r="AM45" s="4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5"/>
  <sheetViews>
    <sheetView zoomScale="75" zoomScaleNormal="75" workbookViewId="0">
      <pane xSplit="2" ySplit="7" topLeftCell="T10" activePane="bottomRight" state="frozen"/>
      <selection pane="topRight" activeCell="C1" sqref="C1"/>
      <selection pane="bottomLeft" activeCell="A8" sqref="A8"/>
      <selection pane="bottomRight" activeCell="B1" sqref="B1:B65536"/>
    </sheetView>
  </sheetViews>
  <sheetFormatPr defaultRowHeight="13.2"/>
  <cols>
    <col min="1" max="1" width="2.44140625" customWidth="1"/>
    <col min="2" max="2" width="10.88671875" customWidth="1"/>
    <col min="3" max="3" width="13.33203125" style="2" bestFit="1" customWidth="1"/>
    <col min="4" max="4" width="13.109375" style="2" customWidth="1"/>
    <col min="5" max="5" width="1.6640625" customWidth="1"/>
    <col min="6" max="6" width="13.33203125" bestFit="1" customWidth="1"/>
    <col min="7" max="7" width="1.44140625" customWidth="1"/>
    <col min="8" max="8" width="12.6640625" style="2" customWidth="1"/>
    <col min="9" max="9" width="10.6640625" style="2" customWidth="1"/>
    <col min="10" max="10" width="1.6640625" customWidth="1"/>
    <col min="11" max="11" width="13.44140625" customWidth="1"/>
    <col min="12" max="12" width="19.88671875" customWidth="1"/>
    <col min="13" max="13" width="2.109375" customWidth="1"/>
    <col min="14" max="14" width="12.109375" style="2" bestFit="1" customWidth="1"/>
    <col min="15" max="15" width="11.5546875" style="2" customWidth="1"/>
    <col min="16" max="16" width="1.6640625" style="4" customWidth="1"/>
    <col min="17" max="17" width="13.109375" customWidth="1"/>
    <col min="18" max="18" width="2.44140625" customWidth="1"/>
    <col min="19" max="19" width="22.44140625" customWidth="1"/>
    <col min="20" max="20" width="12.44140625" style="78" customWidth="1"/>
    <col min="21" max="21" width="32.33203125" style="78" customWidth="1"/>
    <col min="22" max="22" width="21.44140625" style="78" customWidth="1"/>
    <col min="23" max="23" width="1.6640625" style="78" customWidth="1"/>
    <col min="24" max="24" width="20.109375" style="78" customWidth="1"/>
    <col min="25" max="25" width="2.33203125" style="78" customWidth="1"/>
    <col min="26" max="26" width="16.88671875" style="78" customWidth="1"/>
    <col min="27" max="27" width="1.5546875" style="78" customWidth="1"/>
    <col min="28" max="30" width="16.88671875" style="78" customWidth="1"/>
    <col min="31" max="31" width="42.5546875" style="93" customWidth="1"/>
    <col min="32" max="32" width="2.33203125" customWidth="1"/>
    <col min="33" max="33" width="20.109375" customWidth="1"/>
    <col min="34" max="34" width="1.109375" customWidth="1"/>
    <col min="35" max="35" width="22.5546875" customWidth="1"/>
    <col min="36" max="36" width="2.109375" customWidth="1"/>
    <col min="37" max="37" width="20.109375" customWidth="1"/>
    <col min="38" max="38" width="1.6640625" customWidth="1"/>
    <col min="39" max="39" width="17.44140625" customWidth="1"/>
    <col min="40" max="40" width="2.44140625" customWidth="1"/>
    <col min="41" max="41" width="27.109375" customWidth="1"/>
  </cols>
  <sheetData>
    <row r="1" spans="1:41" ht="17.399999999999999">
      <c r="A1" s="1" t="s">
        <v>34</v>
      </c>
      <c r="I1" s="3" t="s">
        <v>115</v>
      </c>
    </row>
    <row r="2" spans="1:41" ht="13.8" thickBot="1"/>
    <row r="3" spans="1:41" ht="14.4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4.4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4.4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4.4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75"/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3.8">
      <c r="B8" s="49">
        <v>37012</v>
      </c>
      <c r="C8" s="50">
        <v>-317060</v>
      </c>
      <c r="D8" s="50">
        <v>0</v>
      </c>
      <c r="E8" s="51"/>
      <c r="F8" s="52">
        <f>SUM(C8:D8)</f>
        <v>-317060</v>
      </c>
      <c r="G8" s="53"/>
      <c r="H8" s="50">
        <v>273349</v>
      </c>
      <c r="I8" s="50">
        <v>0</v>
      </c>
      <c r="J8" s="51"/>
      <c r="K8" s="52">
        <f>SUM(H8:I8)</f>
        <v>273349</v>
      </c>
      <c r="L8" s="54">
        <f t="shared" ref="L8:L38" si="0">F8+K8</f>
        <v>-43711</v>
      </c>
      <c r="N8" s="50">
        <v>-48374</v>
      </c>
      <c r="O8" s="50">
        <v>0</v>
      </c>
      <c r="P8" s="38"/>
      <c r="Q8" s="55">
        <f t="shared" ref="Q8:Q34" si="1">SUM(N8:P8)</f>
        <v>-48374</v>
      </c>
      <c r="S8" s="56">
        <f t="shared" ref="S8:S38" si="2">L8-Q8</f>
        <v>4663</v>
      </c>
      <c r="T8" s="84">
        <f t="shared" ref="T8:T39" si="3">+S8/Q8*-1</f>
        <v>9.6394757514367227E-2</v>
      </c>
      <c r="U8" s="84"/>
      <c r="V8" s="165"/>
      <c r="W8" s="165"/>
      <c r="X8" s="165"/>
      <c r="Y8" s="165"/>
      <c r="Z8" s="165"/>
      <c r="AA8" s="165"/>
      <c r="AB8" s="170">
        <f t="shared" ref="AB8:AB38" si="4">SUM(V8:Z8)</f>
        <v>0</v>
      </c>
      <c r="AC8" s="165"/>
      <c r="AD8" s="170">
        <f t="shared" ref="AD8:AD38" si="5">+AB8-AC8</f>
        <v>0</v>
      </c>
      <c r="AE8" s="97"/>
      <c r="AG8" s="160"/>
      <c r="AH8" s="4"/>
      <c r="AI8" s="160"/>
      <c r="AJ8" s="4"/>
      <c r="AK8" s="160"/>
      <c r="AL8" s="4"/>
      <c r="AM8" s="168"/>
      <c r="AN8" s="4"/>
      <c r="AO8" s="4"/>
    </row>
    <row r="9" spans="1:41" ht="13.8">
      <c r="B9" s="49">
        <f t="shared" ref="B9:B37" si="6">+B8+1</f>
        <v>37013</v>
      </c>
      <c r="C9" s="50">
        <v>-338684</v>
      </c>
      <c r="D9" s="50">
        <v>0</v>
      </c>
      <c r="E9" s="51"/>
      <c r="F9" s="57">
        <f t="shared" ref="F9:F38" si="7">SUM(C9:E9)</f>
        <v>-338684</v>
      </c>
      <c r="G9" s="53"/>
      <c r="H9" s="50">
        <v>291050</v>
      </c>
      <c r="I9" s="50">
        <v>0</v>
      </c>
      <c r="J9" s="51"/>
      <c r="K9" s="57">
        <f t="shared" ref="K9:K37" si="8">SUM(H9:J9)</f>
        <v>291050</v>
      </c>
      <c r="L9" s="58">
        <f t="shared" si="0"/>
        <v>-47634</v>
      </c>
      <c r="N9" s="50">
        <v>-53238</v>
      </c>
      <c r="O9" s="50">
        <v>0</v>
      </c>
      <c r="P9" s="38"/>
      <c r="Q9" s="59">
        <f t="shared" si="1"/>
        <v>-53238</v>
      </c>
      <c r="S9" s="60">
        <f t="shared" si="2"/>
        <v>5604</v>
      </c>
      <c r="T9" s="84">
        <f t="shared" si="3"/>
        <v>0.10526315789473684</v>
      </c>
      <c r="U9" s="84"/>
      <c r="V9" s="165"/>
      <c r="W9" s="165"/>
      <c r="X9" s="165"/>
      <c r="Y9" s="165"/>
      <c r="Z9" s="165"/>
      <c r="AA9" s="165"/>
      <c r="AB9" s="170">
        <f t="shared" si="4"/>
        <v>0</v>
      </c>
      <c r="AC9" s="165"/>
      <c r="AD9" s="170">
        <f t="shared" si="5"/>
        <v>0</v>
      </c>
      <c r="AE9" s="97"/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3.8">
      <c r="B10" s="49">
        <f t="shared" si="6"/>
        <v>37014</v>
      </c>
      <c r="C10" s="50">
        <v>-338981</v>
      </c>
      <c r="D10" s="50">
        <v>0</v>
      </c>
      <c r="E10" s="51"/>
      <c r="F10" s="57">
        <f t="shared" si="7"/>
        <v>-338981</v>
      </c>
      <c r="G10" s="53"/>
      <c r="H10" s="50">
        <v>289742</v>
      </c>
      <c r="I10" s="50">
        <v>0</v>
      </c>
      <c r="J10" s="51"/>
      <c r="K10" s="57">
        <f t="shared" si="8"/>
        <v>289742</v>
      </c>
      <c r="L10" s="58">
        <f t="shared" si="0"/>
        <v>-49239</v>
      </c>
      <c r="N10" s="50">
        <v>-52466</v>
      </c>
      <c r="O10" s="50">
        <v>0</v>
      </c>
      <c r="P10" s="38"/>
      <c r="Q10" s="59">
        <f t="shared" si="1"/>
        <v>-52466</v>
      </c>
      <c r="S10" s="60">
        <f t="shared" si="2"/>
        <v>3227</v>
      </c>
      <c r="T10" s="84">
        <f t="shared" si="3"/>
        <v>6.1506499447261082E-2</v>
      </c>
      <c r="U10" s="84"/>
      <c r="V10" s="165"/>
      <c r="W10" s="165"/>
      <c r="X10" s="165"/>
      <c r="Y10" s="165"/>
      <c r="Z10" s="165"/>
      <c r="AA10" s="165"/>
      <c r="AB10" s="170">
        <f t="shared" si="4"/>
        <v>0</v>
      </c>
      <c r="AC10" s="165"/>
      <c r="AD10" s="170">
        <f t="shared" si="5"/>
        <v>0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3.8">
      <c r="B11" s="49">
        <f t="shared" si="6"/>
        <v>37015</v>
      </c>
      <c r="C11" s="50">
        <v>-457878</v>
      </c>
      <c r="D11" s="50">
        <v>0</v>
      </c>
      <c r="E11" s="51"/>
      <c r="F11" s="57">
        <f t="shared" si="7"/>
        <v>-457878</v>
      </c>
      <c r="G11" s="53"/>
      <c r="H11" s="50">
        <v>396452</v>
      </c>
      <c r="I11" s="50">
        <v>0</v>
      </c>
      <c r="J11" s="51"/>
      <c r="K11" s="57">
        <f t="shared" si="8"/>
        <v>396452</v>
      </c>
      <c r="L11" s="58">
        <f t="shared" si="0"/>
        <v>-61426</v>
      </c>
      <c r="N11" s="50">
        <v>-77621</v>
      </c>
      <c r="O11" s="50">
        <v>0</v>
      </c>
      <c r="P11" s="38"/>
      <c r="Q11" s="59">
        <f t="shared" si="1"/>
        <v>-77621</v>
      </c>
      <c r="S11" s="60">
        <f t="shared" si="2"/>
        <v>16195</v>
      </c>
      <c r="T11" s="84">
        <f t="shared" si="3"/>
        <v>0.20864199121371793</v>
      </c>
      <c r="U11" s="84"/>
      <c r="V11" s="165"/>
      <c r="W11" s="165"/>
      <c r="X11" s="165"/>
      <c r="Y11" s="165"/>
      <c r="Z11" s="165"/>
      <c r="AA11" s="165"/>
      <c r="AB11" s="170">
        <f t="shared" si="4"/>
        <v>0</v>
      </c>
      <c r="AC11" s="165"/>
      <c r="AD11" s="170">
        <f t="shared" si="5"/>
        <v>0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3.8">
      <c r="B12" s="49">
        <f t="shared" si="6"/>
        <v>37016</v>
      </c>
      <c r="C12" s="50">
        <v>-496832</v>
      </c>
      <c r="D12" s="50">
        <v>0</v>
      </c>
      <c r="E12" s="51"/>
      <c r="F12" s="57">
        <f t="shared" si="7"/>
        <v>-496832</v>
      </c>
      <c r="G12" s="53"/>
      <c r="H12" s="50">
        <v>427400</v>
      </c>
      <c r="I12" s="50">
        <v>0</v>
      </c>
      <c r="J12" s="51"/>
      <c r="K12" s="57">
        <f t="shared" si="8"/>
        <v>427400</v>
      </c>
      <c r="L12" s="58">
        <f t="shared" si="0"/>
        <v>-69432</v>
      </c>
      <c r="N12" s="50">
        <v>-74796</v>
      </c>
      <c r="O12" s="50">
        <v>0</v>
      </c>
      <c r="P12" s="38"/>
      <c r="Q12" s="59">
        <f t="shared" si="1"/>
        <v>-74796</v>
      </c>
      <c r="S12" s="60">
        <f t="shared" si="2"/>
        <v>5364</v>
      </c>
      <c r="T12" s="84">
        <f t="shared" si="3"/>
        <v>7.1715064976736728E-2</v>
      </c>
      <c r="U12" s="84"/>
      <c r="V12" s="165"/>
      <c r="W12" s="165"/>
      <c r="X12" s="165"/>
      <c r="Y12" s="165"/>
      <c r="Z12" s="165"/>
      <c r="AA12" s="165"/>
      <c r="AB12" s="170">
        <f t="shared" si="4"/>
        <v>0</v>
      </c>
      <c r="AC12" s="165"/>
      <c r="AD12" s="170">
        <f t="shared" si="5"/>
        <v>0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3.8">
      <c r="B13" s="49">
        <f t="shared" si="6"/>
        <v>37017</v>
      </c>
      <c r="C13" s="50">
        <v>-489855</v>
      </c>
      <c r="D13" s="50">
        <v>0</v>
      </c>
      <c r="E13" s="51"/>
      <c r="F13" s="57">
        <f t="shared" si="7"/>
        <v>-489855</v>
      </c>
      <c r="G13" s="53"/>
      <c r="H13" s="50">
        <v>418709</v>
      </c>
      <c r="I13" s="50">
        <v>0</v>
      </c>
      <c r="J13" s="51"/>
      <c r="K13" s="57">
        <f t="shared" si="8"/>
        <v>418709</v>
      </c>
      <c r="L13" s="58">
        <f t="shared" si="0"/>
        <v>-71146</v>
      </c>
      <c r="N13" s="50">
        <v>-74784</v>
      </c>
      <c r="O13" s="50">
        <v>0</v>
      </c>
      <c r="P13" s="38"/>
      <c r="Q13" s="59">
        <f t="shared" si="1"/>
        <v>-74784</v>
      </c>
      <c r="S13" s="60">
        <f t="shared" si="2"/>
        <v>3638</v>
      </c>
      <c r="T13" s="84">
        <f t="shared" si="3"/>
        <v>4.8646769362430467E-2</v>
      </c>
      <c r="U13" s="84"/>
      <c r="V13" s="165"/>
      <c r="W13" s="165"/>
      <c r="X13" s="165"/>
      <c r="Y13" s="165"/>
      <c r="Z13" s="165"/>
      <c r="AA13" s="165"/>
      <c r="AB13" s="170">
        <f t="shared" si="4"/>
        <v>0</v>
      </c>
      <c r="AC13" s="165"/>
      <c r="AD13" s="170">
        <f t="shared" si="5"/>
        <v>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3.8">
      <c r="B14" s="49">
        <f t="shared" si="6"/>
        <v>37018</v>
      </c>
      <c r="C14" s="50">
        <v>-500420</v>
      </c>
      <c r="D14" s="50">
        <v>0</v>
      </c>
      <c r="E14" s="51"/>
      <c r="F14" s="57">
        <f t="shared" si="7"/>
        <v>-500420</v>
      </c>
      <c r="G14" s="53"/>
      <c r="H14" s="50">
        <v>427402</v>
      </c>
      <c r="I14" s="50">
        <v>0</v>
      </c>
      <c r="J14" s="51"/>
      <c r="K14" s="57">
        <f t="shared" si="8"/>
        <v>427402</v>
      </c>
      <c r="L14" s="58">
        <f t="shared" si="0"/>
        <v>-73018</v>
      </c>
      <c r="N14" s="50">
        <v>-74784</v>
      </c>
      <c r="O14" s="50">
        <v>0</v>
      </c>
      <c r="P14" s="38"/>
      <c r="Q14" s="59">
        <f t="shared" si="1"/>
        <v>-74784</v>
      </c>
      <c r="S14" s="60">
        <f t="shared" si="2"/>
        <v>1766</v>
      </c>
      <c r="T14" s="84">
        <f t="shared" si="3"/>
        <v>2.3614676936243046E-2</v>
      </c>
      <c r="U14" s="84"/>
      <c r="V14" s="165"/>
      <c r="W14" s="165"/>
      <c r="X14" s="165"/>
      <c r="Y14" s="165"/>
      <c r="Z14" s="165"/>
      <c r="AA14" s="165"/>
      <c r="AB14" s="170">
        <f t="shared" si="4"/>
        <v>0</v>
      </c>
      <c r="AC14" s="165"/>
      <c r="AD14" s="170">
        <f t="shared" si="5"/>
        <v>0</v>
      </c>
      <c r="AE14" s="97"/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3.8">
      <c r="B15" s="49">
        <f t="shared" si="6"/>
        <v>37019</v>
      </c>
      <c r="C15" s="50">
        <v>-491513</v>
      </c>
      <c r="D15" s="50">
        <v>0</v>
      </c>
      <c r="E15" s="51"/>
      <c r="F15" s="57">
        <f t="shared" si="7"/>
        <v>-491513</v>
      </c>
      <c r="G15" s="53"/>
      <c r="H15" s="50">
        <v>417783</v>
      </c>
      <c r="I15" s="50">
        <v>0</v>
      </c>
      <c r="J15" s="51"/>
      <c r="K15" s="57">
        <f t="shared" si="8"/>
        <v>417783</v>
      </c>
      <c r="L15" s="58">
        <f t="shared" si="0"/>
        <v>-73730</v>
      </c>
      <c r="N15" s="50">
        <v>-65134</v>
      </c>
      <c r="O15" s="50">
        <v>0</v>
      </c>
      <c r="P15" s="38"/>
      <c r="Q15" s="59">
        <f t="shared" si="1"/>
        <v>-65134</v>
      </c>
      <c r="S15" s="60">
        <f t="shared" si="2"/>
        <v>-8596</v>
      </c>
      <c r="T15" s="84">
        <f t="shared" si="3"/>
        <v>-0.13197408419565818</v>
      </c>
      <c r="U15" s="84"/>
      <c r="V15" s="165">
        <v>394928</v>
      </c>
      <c r="W15" s="165"/>
      <c r="X15" s="165">
        <v>69424</v>
      </c>
      <c r="Y15" s="165"/>
      <c r="Z15" s="165">
        <v>26.2</v>
      </c>
      <c r="AA15" s="165"/>
      <c r="AB15" s="170">
        <f t="shared" si="4"/>
        <v>464378.2</v>
      </c>
      <c r="AC15" s="165">
        <v>500100</v>
      </c>
      <c r="AD15" s="170">
        <f t="shared" si="5"/>
        <v>-35721.799999999988</v>
      </c>
      <c r="AE15" s="97" t="s">
        <v>123</v>
      </c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3.8">
      <c r="B16" s="49">
        <f t="shared" si="6"/>
        <v>37020</v>
      </c>
      <c r="C16" s="50">
        <v>-485324</v>
      </c>
      <c r="D16" s="50">
        <v>0</v>
      </c>
      <c r="E16" s="51"/>
      <c r="F16" s="57">
        <f t="shared" si="7"/>
        <v>-485324</v>
      </c>
      <c r="G16" s="53"/>
      <c r="H16" s="50">
        <v>412464</v>
      </c>
      <c r="I16" s="50">
        <v>0</v>
      </c>
      <c r="J16" s="51"/>
      <c r="K16" s="57">
        <f t="shared" si="8"/>
        <v>412464</v>
      </c>
      <c r="L16" s="58">
        <f t="shared" si="0"/>
        <v>-72860</v>
      </c>
      <c r="N16" s="50">
        <v>-63027</v>
      </c>
      <c r="O16" s="50">
        <v>0</v>
      </c>
      <c r="P16" s="38"/>
      <c r="Q16" s="59">
        <f t="shared" si="1"/>
        <v>-63027</v>
      </c>
      <c r="S16" s="60">
        <f t="shared" si="2"/>
        <v>-9833</v>
      </c>
      <c r="T16" s="84">
        <f t="shared" si="3"/>
        <v>-0.1560125025782601</v>
      </c>
      <c r="U16" s="84"/>
      <c r="V16" s="165"/>
      <c r="W16" s="165"/>
      <c r="X16" s="165"/>
      <c r="Y16" s="165"/>
      <c r="Z16" s="165"/>
      <c r="AA16" s="165"/>
      <c r="AB16" s="170">
        <f t="shared" si="4"/>
        <v>0</v>
      </c>
      <c r="AC16" s="165"/>
      <c r="AD16" s="170">
        <f t="shared" si="5"/>
        <v>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3.8">
      <c r="B17" s="49">
        <f t="shared" si="6"/>
        <v>37021</v>
      </c>
      <c r="C17" s="50">
        <v>-498267</v>
      </c>
      <c r="D17" s="50">
        <v>0</v>
      </c>
      <c r="E17" s="51"/>
      <c r="F17" s="57">
        <f t="shared" si="7"/>
        <v>-498267</v>
      </c>
      <c r="G17" s="53"/>
      <c r="H17" s="50">
        <v>423981</v>
      </c>
      <c r="I17" s="50">
        <v>0</v>
      </c>
      <c r="J17" s="51"/>
      <c r="K17" s="57">
        <f t="shared" si="8"/>
        <v>423981</v>
      </c>
      <c r="L17" s="58">
        <f t="shared" si="0"/>
        <v>-74286</v>
      </c>
      <c r="N17" s="50">
        <v>-64133</v>
      </c>
      <c r="O17" s="50">
        <v>0</v>
      </c>
      <c r="P17" s="38"/>
      <c r="Q17" s="59">
        <f t="shared" si="1"/>
        <v>-64133</v>
      </c>
      <c r="S17" s="60">
        <f t="shared" si="2"/>
        <v>-10153</v>
      </c>
      <c r="T17" s="84">
        <f t="shared" si="3"/>
        <v>-0.15831163363634945</v>
      </c>
      <c r="U17" s="84"/>
      <c r="V17" s="165"/>
      <c r="W17" s="165"/>
      <c r="X17" s="165"/>
      <c r="Y17" s="165"/>
      <c r="Z17" s="165"/>
      <c r="AA17" s="165"/>
      <c r="AB17" s="170">
        <f t="shared" si="4"/>
        <v>0</v>
      </c>
      <c r="AC17" s="165"/>
      <c r="AD17" s="170">
        <f t="shared" si="5"/>
        <v>0</v>
      </c>
      <c r="AE17" s="97"/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3.8">
      <c r="B18" s="49">
        <f t="shared" si="6"/>
        <v>37022</v>
      </c>
      <c r="C18" s="50">
        <v>-488014</v>
      </c>
      <c r="D18" s="50">
        <v>0</v>
      </c>
      <c r="E18" s="51"/>
      <c r="F18" s="57">
        <f t="shared" si="7"/>
        <v>-488014</v>
      </c>
      <c r="G18" s="53"/>
      <c r="H18" s="50">
        <v>414017</v>
      </c>
      <c r="I18" s="50">
        <v>0</v>
      </c>
      <c r="J18" s="51"/>
      <c r="K18" s="57">
        <f t="shared" si="8"/>
        <v>414017</v>
      </c>
      <c r="L18" s="58">
        <f t="shared" si="0"/>
        <v>-73997</v>
      </c>
      <c r="N18" s="50">
        <v>-59916</v>
      </c>
      <c r="O18" s="50">
        <v>0</v>
      </c>
      <c r="P18" s="38"/>
      <c r="Q18" s="59">
        <f t="shared" si="1"/>
        <v>-59916</v>
      </c>
      <c r="S18" s="60">
        <f t="shared" si="2"/>
        <v>-14081</v>
      </c>
      <c r="T18" s="84">
        <f t="shared" si="3"/>
        <v>-0.23501235062420722</v>
      </c>
      <c r="U18" s="84"/>
      <c r="V18" s="165"/>
      <c r="W18" s="165"/>
      <c r="X18" s="165"/>
      <c r="Y18" s="165"/>
      <c r="Z18" s="165"/>
      <c r="AA18" s="165"/>
      <c r="AB18" s="170">
        <f t="shared" si="4"/>
        <v>0</v>
      </c>
      <c r="AC18" s="165"/>
      <c r="AD18" s="170">
        <f t="shared" si="5"/>
        <v>0</v>
      </c>
      <c r="AE18" s="97"/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3.8">
      <c r="B19" s="49">
        <f t="shared" si="6"/>
        <v>37023</v>
      </c>
      <c r="C19" s="171">
        <v>-484214</v>
      </c>
      <c r="D19" s="50">
        <v>0</v>
      </c>
      <c r="E19" s="51"/>
      <c r="F19" s="57">
        <f t="shared" si="7"/>
        <v>-484214</v>
      </c>
      <c r="G19" s="53"/>
      <c r="H19" s="50">
        <v>412075</v>
      </c>
      <c r="I19" s="50">
        <v>0</v>
      </c>
      <c r="J19" s="51"/>
      <c r="K19" s="57">
        <f t="shared" si="8"/>
        <v>412075</v>
      </c>
      <c r="L19" s="58">
        <f t="shared" si="0"/>
        <v>-72139</v>
      </c>
      <c r="N19" s="50">
        <v>-73754</v>
      </c>
      <c r="O19" s="50">
        <v>0</v>
      </c>
      <c r="P19" s="38"/>
      <c r="Q19" s="59">
        <f t="shared" si="1"/>
        <v>-73754</v>
      </c>
      <c r="S19" s="60">
        <f t="shared" si="2"/>
        <v>1615</v>
      </c>
      <c r="T19" s="84">
        <f t="shared" si="3"/>
        <v>2.1897117444477587E-2</v>
      </c>
      <c r="U19" s="84"/>
      <c r="V19" s="165"/>
      <c r="W19" s="165"/>
      <c r="X19" s="165"/>
      <c r="Y19" s="165"/>
      <c r="Z19" s="165"/>
      <c r="AA19" s="165"/>
      <c r="AB19" s="170">
        <f t="shared" si="4"/>
        <v>0</v>
      </c>
      <c r="AC19" s="165"/>
      <c r="AD19" s="170">
        <f t="shared" si="5"/>
        <v>0</v>
      </c>
      <c r="AE19" s="97"/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3.8">
      <c r="B20" s="49">
        <f t="shared" si="6"/>
        <v>37024</v>
      </c>
      <c r="C20" s="50">
        <v>-473090</v>
      </c>
      <c r="D20" s="50">
        <v>0</v>
      </c>
      <c r="E20" s="51"/>
      <c r="F20" s="57">
        <f t="shared" si="7"/>
        <v>-473090</v>
      </c>
      <c r="G20" s="53"/>
      <c r="H20" s="50">
        <v>402783</v>
      </c>
      <c r="I20" s="50">
        <v>0</v>
      </c>
      <c r="J20" s="51"/>
      <c r="K20" s="57">
        <f t="shared" si="8"/>
        <v>402783</v>
      </c>
      <c r="L20" s="58">
        <f t="shared" si="0"/>
        <v>-70307</v>
      </c>
      <c r="N20" s="50">
        <v>-73737</v>
      </c>
      <c r="O20" s="50">
        <v>0</v>
      </c>
      <c r="P20" s="38"/>
      <c r="Q20" s="59">
        <f t="shared" si="1"/>
        <v>-73737</v>
      </c>
      <c r="S20" s="60">
        <f t="shared" si="2"/>
        <v>3430</v>
      </c>
      <c r="T20" s="84">
        <f t="shared" si="3"/>
        <v>4.651667412560858E-2</v>
      </c>
      <c r="U20" s="84"/>
      <c r="V20" s="165"/>
      <c r="W20" s="165"/>
      <c r="X20" s="165"/>
      <c r="Y20" s="165"/>
      <c r="Z20" s="165"/>
      <c r="AA20" s="165"/>
      <c r="AB20" s="170">
        <f t="shared" si="4"/>
        <v>0</v>
      </c>
      <c r="AC20" s="165"/>
      <c r="AD20" s="170">
        <f t="shared" si="5"/>
        <v>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3.8">
      <c r="B21" s="49">
        <f t="shared" si="6"/>
        <v>37025</v>
      </c>
      <c r="C21" s="50">
        <v>-485217</v>
      </c>
      <c r="D21" s="50">
        <v>0</v>
      </c>
      <c r="E21" s="51"/>
      <c r="F21" s="57">
        <f t="shared" si="7"/>
        <v>-485217</v>
      </c>
      <c r="G21" s="53"/>
      <c r="H21" s="50">
        <v>414509</v>
      </c>
      <c r="I21" s="50">
        <v>0</v>
      </c>
      <c r="J21" s="51"/>
      <c r="K21" s="57">
        <f t="shared" si="8"/>
        <v>414509</v>
      </c>
      <c r="L21" s="58">
        <f t="shared" si="0"/>
        <v>-70708</v>
      </c>
      <c r="N21" s="50">
        <v>-73835</v>
      </c>
      <c r="O21" s="50">
        <v>0</v>
      </c>
      <c r="P21" s="38"/>
      <c r="Q21" s="59">
        <f t="shared" si="1"/>
        <v>-73835</v>
      </c>
      <c r="S21" s="60">
        <f t="shared" si="2"/>
        <v>3127</v>
      </c>
      <c r="T21" s="84">
        <f t="shared" si="3"/>
        <v>4.235118846075709E-2</v>
      </c>
      <c r="U21" s="84"/>
      <c r="V21" s="165"/>
      <c r="W21" s="165"/>
      <c r="X21" s="165"/>
      <c r="Y21" s="165"/>
      <c r="Z21" s="165"/>
      <c r="AA21" s="165"/>
      <c r="AB21" s="170">
        <f t="shared" si="4"/>
        <v>0</v>
      </c>
      <c r="AC21" s="165"/>
      <c r="AD21" s="170">
        <f t="shared" si="5"/>
        <v>0</v>
      </c>
      <c r="AE21" s="97"/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3.8">
      <c r="B22" s="49">
        <f t="shared" si="6"/>
        <v>37026</v>
      </c>
      <c r="C22" s="50">
        <v>-468455</v>
      </c>
      <c r="D22" s="50">
        <v>0</v>
      </c>
      <c r="E22" s="51"/>
      <c r="F22" s="57">
        <f t="shared" si="7"/>
        <v>-468455</v>
      </c>
      <c r="G22" s="53"/>
      <c r="H22" s="50">
        <v>400020</v>
      </c>
      <c r="I22" s="50">
        <v>0</v>
      </c>
      <c r="J22" s="51"/>
      <c r="K22" s="57">
        <f t="shared" si="8"/>
        <v>400020</v>
      </c>
      <c r="L22" s="58">
        <f t="shared" si="0"/>
        <v>-68435</v>
      </c>
      <c r="N22" s="50">
        <v>-73482</v>
      </c>
      <c r="O22" s="50">
        <v>0</v>
      </c>
      <c r="P22" s="38"/>
      <c r="Q22" s="59">
        <f t="shared" si="1"/>
        <v>-73482</v>
      </c>
      <c r="S22" s="60">
        <f t="shared" si="2"/>
        <v>5047</v>
      </c>
      <c r="T22" s="84">
        <f t="shared" si="3"/>
        <v>6.868348711249013E-2</v>
      </c>
      <c r="U22" s="84"/>
      <c r="V22" s="165"/>
      <c r="W22" s="165"/>
      <c r="X22" s="165"/>
      <c r="Y22" s="165"/>
      <c r="Z22" s="165"/>
      <c r="AA22" s="165"/>
      <c r="AB22" s="170">
        <f t="shared" si="4"/>
        <v>0</v>
      </c>
      <c r="AC22" s="165"/>
      <c r="AD22" s="170">
        <f t="shared" si="5"/>
        <v>0</v>
      </c>
      <c r="AE22" s="97"/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3.8">
      <c r="B23" s="49">
        <f t="shared" si="6"/>
        <v>37027</v>
      </c>
      <c r="C23" s="50">
        <v>-474346</v>
      </c>
      <c r="D23" s="50">
        <v>0</v>
      </c>
      <c r="E23" s="51"/>
      <c r="F23" s="57">
        <f t="shared" si="7"/>
        <v>-474346</v>
      </c>
      <c r="G23" s="53"/>
      <c r="H23" s="50">
        <v>403984</v>
      </c>
      <c r="I23" s="50">
        <v>0</v>
      </c>
      <c r="J23" s="51"/>
      <c r="K23" s="57">
        <f t="shared" si="8"/>
        <v>403984</v>
      </c>
      <c r="L23" s="58">
        <f t="shared" si="0"/>
        <v>-70362</v>
      </c>
      <c r="N23" s="50">
        <v>-70061</v>
      </c>
      <c r="O23" s="50">
        <v>0</v>
      </c>
      <c r="P23" s="38"/>
      <c r="Q23" s="59">
        <f t="shared" si="1"/>
        <v>-70061</v>
      </c>
      <c r="S23" s="60">
        <f t="shared" si="2"/>
        <v>-301</v>
      </c>
      <c r="T23" s="84">
        <f t="shared" si="3"/>
        <v>-4.2962561196671469E-3</v>
      </c>
      <c r="U23" s="84"/>
      <c r="V23" s="165"/>
      <c r="W23" s="165"/>
      <c r="X23" s="165"/>
      <c r="Y23" s="165"/>
      <c r="Z23" s="165"/>
      <c r="AA23" s="165"/>
      <c r="AB23" s="170">
        <f t="shared" si="4"/>
        <v>0</v>
      </c>
      <c r="AC23" s="165"/>
      <c r="AD23" s="170">
        <f t="shared" si="5"/>
        <v>0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3.8">
      <c r="B24" s="49">
        <f t="shared" si="6"/>
        <v>37028</v>
      </c>
      <c r="C24" s="50">
        <v>-470524</v>
      </c>
      <c r="D24" s="50">
        <v>0</v>
      </c>
      <c r="E24" s="51"/>
      <c r="F24" s="57">
        <f t="shared" si="7"/>
        <v>-470524</v>
      </c>
      <c r="G24" s="53"/>
      <c r="H24" s="50">
        <v>400457</v>
      </c>
      <c r="I24" s="50">
        <v>0</v>
      </c>
      <c r="J24" s="51"/>
      <c r="K24" s="57">
        <f t="shared" si="8"/>
        <v>400457</v>
      </c>
      <c r="L24" s="58">
        <f t="shared" si="0"/>
        <v>-70067</v>
      </c>
      <c r="N24" s="50">
        <v>-70061</v>
      </c>
      <c r="O24" s="50">
        <v>0</v>
      </c>
      <c r="P24" s="38"/>
      <c r="Q24" s="59">
        <f t="shared" si="1"/>
        <v>-70061</v>
      </c>
      <c r="S24" s="60">
        <f t="shared" si="2"/>
        <v>-6</v>
      </c>
      <c r="T24" s="84">
        <f t="shared" si="3"/>
        <v>-8.5639656870441474E-5</v>
      </c>
      <c r="U24" s="84"/>
      <c r="V24" s="165"/>
      <c r="W24" s="165"/>
      <c r="X24" s="165"/>
      <c r="Y24" s="165"/>
      <c r="Z24" s="165"/>
      <c r="AA24" s="165"/>
      <c r="AB24" s="170">
        <f t="shared" si="4"/>
        <v>0</v>
      </c>
      <c r="AC24" s="165"/>
      <c r="AD24" s="170">
        <f t="shared" si="5"/>
        <v>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3.8">
      <c r="B25" s="49">
        <f t="shared" si="6"/>
        <v>37029</v>
      </c>
      <c r="C25" s="50">
        <v>-491545</v>
      </c>
      <c r="D25" s="50">
        <v>0</v>
      </c>
      <c r="E25" s="51"/>
      <c r="F25" s="57">
        <f t="shared" si="7"/>
        <v>-491545</v>
      </c>
      <c r="G25" s="53"/>
      <c r="H25" s="50">
        <v>418821</v>
      </c>
      <c r="I25" s="50">
        <v>0</v>
      </c>
      <c r="J25" s="51"/>
      <c r="K25" s="57">
        <f t="shared" si="8"/>
        <v>418821</v>
      </c>
      <c r="L25" s="58">
        <f t="shared" si="0"/>
        <v>-72724</v>
      </c>
      <c r="N25" s="50">
        <v>-65102</v>
      </c>
      <c r="O25" s="50">
        <v>0</v>
      </c>
      <c r="P25" s="38"/>
      <c r="Q25" s="59">
        <f t="shared" si="1"/>
        <v>-65102</v>
      </c>
      <c r="S25" s="60">
        <f t="shared" si="2"/>
        <v>-7622</v>
      </c>
      <c r="T25" s="84">
        <f t="shared" si="3"/>
        <v>-0.11707781634972812</v>
      </c>
      <c r="U25" s="84"/>
      <c r="V25" s="165"/>
      <c r="W25" s="165"/>
      <c r="X25" s="165"/>
      <c r="Y25" s="165"/>
      <c r="Z25" s="165"/>
      <c r="AA25" s="165"/>
      <c r="AB25" s="170">
        <f t="shared" si="4"/>
        <v>0</v>
      </c>
      <c r="AC25" s="165"/>
      <c r="AD25" s="170">
        <f t="shared" si="5"/>
        <v>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3.8">
      <c r="B26" s="49">
        <f t="shared" si="6"/>
        <v>37030</v>
      </c>
      <c r="C26" s="50">
        <v>-488319</v>
      </c>
      <c r="D26" s="50">
        <v>0</v>
      </c>
      <c r="E26" s="51"/>
      <c r="F26" s="57">
        <f t="shared" si="7"/>
        <v>-488319</v>
      </c>
      <c r="G26" s="53"/>
      <c r="H26" s="50">
        <v>416983</v>
      </c>
      <c r="I26" s="50">
        <v>0</v>
      </c>
      <c r="J26" s="51"/>
      <c r="K26" s="57">
        <f t="shared" si="8"/>
        <v>416983</v>
      </c>
      <c r="L26" s="58">
        <f t="shared" si="0"/>
        <v>-71336</v>
      </c>
      <c r="N26" s="50">
        <v>-67521</v>
      </c>
      <c r="O26" s="50">
        <v>0</v>
      </c>
      <c r="P26" s="38"/>
      <c r="Q26" s="59">
        <f t="shared" si="1"/>
        <v>-67521</v>
      </c>
      <c r="S26" s="60">
        <f t="shared" si="2"/>
        <v>-3815</v>
      </c>
      <c r="T26" s="84">
        <f t="shared" si="3"/>
        <v>-5.6500940448156872E-2</v>
      </c>
      <c r="U26" s="84"/>
      <c r="V26" s="165"/>
      <c r="W26" s="165"/>
      <c r="X26" s="165"/>
      <c r="Y26" s="165"/>
      <c r="Z26" s="165"/>
      <c r="AA26" s="165"/>
      <c r="AB26" s="170">
        <f t="shared" si="4"/>
        <v>0</v>
      </c>
      <c r="AC26" s="165"/>
      <c r="AD26" s="170">
        <f t="shared" si="5"/>
        <v>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3.8">
      <c r="B27" s="49">
        <f t="shared" si="6"/>
        <v>37031</v>
      </c>
      <c r="C27" s="50">
        <v>-495698</v>
      </c>
      <c r="D27" s="50">
        <v>0</v>
      </c>
      <c r="E27" s="51"/>
      <c r="F27" s="101">
        <f t="shared" si="7"/>
        <v>-495698</v>
      </c>
      <c r="G27" s="53"/>
      <c r="H27" s="50">
        <v>423003</v>
      </c>
      <c r="I27" s="50">
        <v>0</v>
      </c>
      <c r="J27" s="51"/>
      <c r="K27" s="57">
        <f t="shared" si="8"/>
        <v>423003</v>
      </c>
      <c r="L27" s="102">
        <f t="shared" si="0"/>
        <v>-72695</v>
      </c>
      <c r="N27" s="50">
        <v>-67521</v>
      </c>
      <c r="O27" s="50">
        <v>0</v>
      </c>
      <c r="P27" s="38"/>
      <c r="Q27" s="59">
        <f t="shared" si="1"/>
        <v>-67521</v>
      </c>
      <c r="S27" s="101">
        <f t="shared" si="2"/>
        <v>-5174</v>
      </c>
      <c r="T27" s="84">
        <f t="shared" si="3"/>
        <v>-7.6628012025888245E-2</v>
      </c>
      <c r="U27" s="84"/>
      <c r="V27" s="165"/>
      <c r="W27" s="165"/>
      <c r="X27" s="165"/>
      <c r="Y27" s="165"/>
      <c r="Z27" s="165"/>
      <c r="AA27" s="165"/>
      <c r="AB27" s="170">
        <f t="shared" si="4"/>
        <v>0</v>
      </c>
      <c r="AC27" s="165"/>
      <c r="AD27" s="170">
        <f t="shared" si="5"/>
        <v>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3.8">
      <c r="B28" s="49">
        <f t="shared" si="6"/>
        <v>37032</v>
      </c>
      <c r="C28" s="50">
        <v>-490658</v>
      </c>
      <c r="D28" s="50">
        <v>0</v>
      </c>
      <c r="E28" s="51"/>
      <c r="F28" s="101">
        <f t="shared" si="7"/>
        <v>-490658</v>
      </c>
      <c r="G28" s="53"/>
      <c r="H28" s="172">
        <v>416645</v>
      </c>
      <c r="I28" s="50">
        <v>0</v>
      </c>
      <c r="J28" s="51"/>
      <c r="K28" s="57">
        <f t="shared" si="8"/>
        <v>416645</v>
      </c>
      <c r="L28" s="102">
        <f t="shared" si="0"/>
        <v>-74013</v>
      </c>
      <c r="N28" s="50">
        <v>-63521</v>
      </c>
      <c r="O28" s="50">
        <v>0</v>
      </c>
      <c r="P28" s="38"/>
      <c r="Q28" s="59">
        <f t="shared" si="1"/>
        <v>-63521</v>
      </c>
      <c r="S28" s="101">
        <f t="shared" si="2"/>
        <v>-10492</v>
      </c>
      <c r="T28" s="84">
        <f t="shared" si="3"/>
        <v>-0.16517372207616379</v>
      </c>
      <c r="U28" s="84"/>
      <c r="V28" s="165"/>
      <c r="W28" s="165"/>
      <c r="X28" s="165"/>
      <c r="Y28" s="165"/>
      <c r="Z28" s="165"/>
      <c r="AA28" s="165"/>
      <c r="AB28" s="170">
        <f t="shared" si="4"/>
        <v>0</v>
      </c>
      <c r="AC28" s="165"/>
      <c r="AD28" s="170">
        <f t="shared" si="5"/>
        <v>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3.8">
      <c r="B29" s="49">
        <f t="shared" si="6"/>
        <v>37033</v>
      </c>
      <c r="C29" s="50">
        <v>-477484</v>
      </c>
      <c r="D29" s="50">
        <v>0</v>
      </c>
      <c r="E29" s="51"/>
      <c r="F29" s="101">
        <f t="shared" si="7"/>
        <v>-477484</v>
      </c>
      <c r="G29" s="53"/>
      <c r="H29" s="50">
        <v>404783</v>
      </c>
      <c r="I29" s="50">
        <v>0</v>
      </c>
      <c r="J29" s="51"/>
      <c r="K29" s="57">
        <f t="shared" si="8"/>
        <v>404783</v>
      </c>
      <c r="L29" s="102">
        <f t="shared" si="0"/>
        <v>-72701</v>
      </c>
      <c r="N29" s="50">
        <v>-63210</v>
      </c>
      <c r="O29" s="50">
        <v>0</v>
      </c>
      <c r="P29" s="38"/>
      <c r="Q29" s="59">
        <f t="shared" si="1"/>
        <v>-63210</v>
      </c>
      <c r="S29" s="101">
        <f t="shared" si="2"/>
        <v>-9491</v>
      </c>
      <c r="T29" s="84">
        <f t="shared" si="3"/>
        <v>-0.15015029267520963</v>
      </c>
      <c r="U29" s="84"/>
      <c r="V29" s="165"/>
      <c r="W29" s="165"/>
      <c r="X29" s="165"/>
      <c r="Y29" s="165"/>
      <c r="Z29" s="165"/>
      <c r="AA29" s="165"/>
      <c r="AB29" s="170">
        <f t="shared" si="4"/>
        <v>0</v>
      </c>
      <c r="AC29" s="165"/>
      <c r="AD29" s="170">
        <f t="shared" si="5"/>
        <v>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3.8">
      <c r="B30" s="49">
        <f t="shared" si="6"/>
        <v>37034</v>
      </c>
      <c r="C30" s="50">
        <v>-462119</v>
      </c>
      <c r="D30" s="50">
        <v>0</v>
      </c>
      <c r="E30" s="51"/>
      <c r="F30" s="101">
        <f t="shared" si="7"/>
        <v>-462119</v>
      </c>
      <c r="G30" s="53"/>
      <c r="H30" s="50">
        <v>390550</v>
      </c>
      <c r="I30" s="50">
        <v>0</v>
      </c>
      <c r="J30" s="51"/>
      <c r="K30" s="57">
        <f t="shared" si="8"/>
        <v>390550</v>
      </c>
      <c r="L30" s="102">
        <f t="shared" si="0"/>
        <v>-71569</v>
      </c>
      <c r="N30" s="50">
        <v>-69503</v>
      </c>
      <c r="O30" s="50">
        <v>0</v>
      </c>
      <c r="P30" s="38"/>
      <c r="Q30" s="59">
        <f t="shared" si="1"/>
        <v>-69503</v>
      </c>
      <c r="S30" s="101">
        <f t="shared" si="2"/>
        <v>-2066</v>
      </c>
      <c r="T30" s="84">
        <f t="shared" si="3"/>
        <v>-2.9725335597024588E-2</v>
      </c>
      <c r="U30" s="84"/>
      <c r="V30" s="165"/>
      <c r="W30" s="165"/>
      <c r="X30" s="165"/>
      <c r="Y30" s="165"/>
      <c r="Z30" s="165"/>
      <c r="AA30" s="165"/>
      <c r="AB30" s="170">
        <f t="shared" si="4"/>
        <v>0</v>
      </c>
      <c r="AC30" s="165"/>
      <c r="AD30" s="170">
        <f t="shared" si="5"/>
        <v>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3.8">
      <c r="B31" s="49">
        <f t="shared" si="6"/>
        <v>37035</v>
      </c>
      <c r="C31" s="50">
        <v>-473698</v>
      </c>
      <c r="D31" s="50">
        <v>0</v>
      </c>
      <c r="E31" s="51"/>
      <c r="F31" s="101">
        <f t="shared" si="7"/>
        <v>-473698</v>
      </c>
      <c r="G31" s="53"/>
      <c r="H31" s="50">
        <v>400313</v>
      </c>
      <c r="I31" s="50">
        <v>0</v>
      </c>
      <c r="J31" s="51"/>
      <c r="K31" s="57">
        <f t="shared" si="8"/>
        <v>400313</v>
      </c>
      <c r="L31" s="102">
        <f t="shared" si="0"/>
        <v>-73385</v>
      </c>
      <c r="N31" s="50">
        <v>-73992</v>
      </c>
      <c r="O31" s="50">
        <v>0</v>
      </c>
      <c r="P31" s="38"/>
      <c r="Q31" s="59">
        <f t="shared" si="1"/>
        <v>-73992</v>
      </c>
      <c r="S31" s="101">
        <f t="shared" si="2"/>
        <v>607</v>
      </c>
      <c r="T31" s="84">
        <f t="shared" si="3"/>
        <v>8.2035895772515945E-3</v>
      </c>
      <c r="U31" s="84"/>
      <c r="V31" s="165"/>
      <c r="W31" s="165"/>
      <c r="X31" s="165"/>
      <c r="Y31" s="165"/>
      <c r="Z31" s="165"/>
      <c r="AA31" s="165"/>
      <c r="AB31" s="170">
        <f t="shared" si="4"/>
        <v>0</v>
      </c>
      <c r="AC31" s="165"/>
      <c r="AD31" s="170">
        <f t="shared" si="5"/>
        <v>0</v>
      </c>
      <c r="AE31" s="97"/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3.8">
      <c r="B32" s="49">
        <f t="shared" si="6"/>
        <v>37036</v>
      </c>
      <c r="C32" s="50">
        <v>-534165</v>
      </c>
      <c r="D32" s="50">
        <v>0</v>
      </c>
      <c r="E32" s="51"/>
      <c r="F32" s="101">
        <f t="shared" si="7"/>
        <v>-534165</v>
      </c>
      <c r="G32" s="61"/>
      <c r="H32" s="50">
        <v>455569</v>
      </c>
      <c r="I32" s="50">
        <v>0</v>
      </c>
      <c r="J32" s="51"/>
      <c r="K32" s="57">
        <f t="shared" si="8"/>
        <v>455569</v>
      </c>
      <c r="L32" s="102">
        <f t="shared" si="0"/>
        <v>-78596</v>
      </c>
      <c r="N32" s="50">
        <v>-85702</v>
      </c>
      <c r="O32" s="50">
        <v>0</v>
      </c>
      <c r="P32" s="38"/>
      <c r="Q32" s="59">
        <f t="shared" si="1"/>
        <v>-85702</v>
      </c>
      <c r="S32" s="101">
        <f t="shared" si="2"/>
        <v>7106</v>
      </c>
      <c r="T32" s="84">
        <f t="shared" si="3"/>
        <v>8.2915217847891534E-2</v>
      </c>
      <c r="U32" s="84"/>
      <c r="V32" s="165"/>
      <c r="W32" s="165"/>
      <c r="X32" s="165"/>
      <c r="Y32" s="165"/>
      <c r="Z32" s="165"/>
      <c r="AA32" s="165"/>
      <c r="AB32" s="170">
        <f t="shared" si="4"/>
        <v>0</v>
      </c>
      <c r="AC32" s="165"/>
      <c r="AD32" s="170">
        <f t="shared" si="5"/>
        <v>0</v>
      </c>
      <c r="AE32" s="97"/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3.8">
      <c r="B33" s="49">
        <f t="shared" si="6"/>
        <v>37037</v>
      </c>
      <c r="C33" s="50">
        <v>-540506</v>
      </c>
      <c r="D33" s="50">
        <v>0</v>
      </c>
      <c r="E33" s="51"/>
      <c r="F33" s="101">
        <f t="shared" si="7"/>
        <v>-540506</v>
      </c>
      <c r="G33" s="61"/>
      <c r="H33" s="50">
        <v>528915</v>
      </c>
      <c r="I33" s="50">
        <v>0</v>
      </c>
      <c r="J33" s="51"/>
      <c r="K33" s="109">
        <f t="shared" si="8"/>
        <v>528915</v>
      </c>
      <c r="L33" s="102">
        <f t="shared" si="0"/>
        <v>-11591</v>
      </c>
      <c r="M33" s="103"/>
      <c r="N33" s="50">
        <v>-78713</v>
      </c>
      <c r="O33" s="50">
        <v>0</v>
      </c>
      <c r="P33" s="105"/>
      <c r="Q33" s="111">
        <f t="shared" si="1"/>
        <v>-78713</v>
      </c>
      <c r="R33" s="103"/>
      <c r="S33" s="101">
        <f t="shared" si="2"/>
        <v>67122</v>
      </c>
      <c r="T33" s="106">
        <f t="shared" si="3"/>
        <v>0.85274351123702563</v>
      </c>
      <c r="U33" s="106" t="s">
        <v>124</v>
      </c>
      <c r="V33" s="165"/>
      <c r="W33" s="165"/>
      <c r="X33" s="165"/>
      <c r="Y33" s="165"/>
      <c r="Z33" s="165"/>
      <c r="AA33" s="165"/>
      <c r="AB33" s="170">
        <f t="shared" si="4"/>
        <v>0</v>
      </c>
      <c r="AC33" s="165"/>
      <c r="AD33" s="170">
        <f t="shared" si="5"/>
        <v>0</v>
      </c>
      <c r="AE33" s="97"/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3.8">
      <c r="B34" s="49">
        <f t="shared" si="6"/>
        <v>37038</v>
      </c>
      <c r="C34" s="50">
        <v>-481905</v>
      </c>
      <c r="D34" s="50">
        <v>0</v>
      </c>
      <c r="E34" s="51"/>
      <c r="F34" s="101">
        <f t="shared" si="7"/>
        <v>-481905</v>
      </c>
      <c r="G34" s="61"/>
      <c r="H34" s="50">
        <v>412751</v>
      </c>
      <c r="I34" s="50">
        <v>0</v>
      </c>
      <c r="J34" s="51"/>
      <c r="K34" s="109">
        <f t="shared" si="8"/>
        <v>412751</v>
      </c>
      <c r="L34" s="102">
        <f t="shared" si="0"/>
        <v>-69154</v>
      </c>
      <c r="M34" s="103"/>
      <c r="N34" s="50">
        <v>-79008</v>
      </c>
      <c r="O34" s="50">
        <v>0</v>
      </c>
      <c r="P34" s="105"/>
      <c r="Q34" s="111">
        <f t="shared" si="1"/>
        <v>-79008</v>
      </c>
      <c r="R34" s="103"/>
      <c r="S34" s="101">
        <f t="shared" si="2"/>
        <v>9854</v>
      </c>
      <c r="T34" s="106">
        <f t="shared" si="3"/>
        <v>0.12472154718509518</v>
      </c>
      <c r="U34" s="106"/>
      <c r="V34" s="165"/>
      <c r="W34" s="165"/>
      <c r="X34" s="165"/>
      <c r="Y34" s="165"/>
      <c r="Z34" s="165"/>
      <c r="AA34" s="165"/>
      <c r="AB34" s="170">
        <f t="shared" si="4"/>
        <v>0</v>
      </c>
      <c r="AC34" s="165"/>
      <c r="AD34" s="170">
        <f t="shared" si="5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3.8">
      <c r="B35" s="49">
        <f t="shared" si="6"/>
        <v>37039</v>
      </c>
      <c r="C35" s="50">
        <v>-455573</v>
      </c>
      <c r="D35" s="50">
        <v>0</v>
      </c>
      <c r="E35" s="51"/>
      <c r="F35" s="101">
        <f t="shared" si="7"/>
        <v>-455573</v>
      </c>
      <c r="G35" s="61"/>
      <c r="H35" s="50">
        <v>386863</v>
      </c>
      <c r="I35" s="50">
        <v>0</v>
      </c>
      <c r="J35" s="51"/>
      <c r="K35" s="109">
        <f t="shared" si="8"/>
        <v>386863</v>
      </c>
      <c r="L35" s="102">
        <f t="shared" si="0"/>
        <v>-68710</v>
      </c>
      <c r="M35" s="103"/>
      <c r="N35" s="50">
        <v>-78713</v>
      </c>
      <c r="O35" s="50">
        <v>0</v>
      </c>
      <c r="P35" s="105"/>
      <c r="Q35" s="111">
        <f>SUM(N35:O35)</f>
        <v>-78713</v>
      </c>
      <c r="R35" s="103"/>
      <c r="S35" s="101">
        <f t="shared" si="2"/>
        <v>10003</v>
      </c>
      <c r="T35" s="106">
        <f t="shared" si="3"/>
        <v>0.12708193055784942</v>
      </c>
      <c r="U35" s="106"/>
      <c r="V35" s="165"/>
      <c r="W35" s="165"/>
      <c r="X35" s="165"/>
      <c r="Y35" s="165"/>
      <c r="Z35" s="165"/>
      <c r="AA35" s="165"/>
      <c r="AB35" s="170"/>
      <c r="AC35" s="165"/>
      <c r="AD35" s="170"/>
      <c r="AE35" s="97"/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3.8">
      <c r="B36" s="49">
        <f t="shared" si="6"/>
        <v>37040</v>
      </c>
      <c r="C36" s="50">
        <v>-459998</v>
      </c>
      <c r="D36" s="50">
        <v>0</v>
      </c>
      <c r="E36" s="51"/>
      <c r="F36" s="101">
        <f t="shared" si="7"/>
        <v>-459998</v>
      </c>
      <c r="G36" s="61"/>
      <c r="H36" s="50">
        <v>393233</v>
      </c>
      <c r="I36" s="50">
        <v>0</v>
      </c>
      <c r="J36" s="51"/>
      <c r="K36" s="109">
        <f t="shared" si="8"/>
        <v>393233</v>
      </c>
      <c r="L36" s="102">
        <f t="shared" si="0"/>
        <v>-66765</v>
      </c>
      <c r="M36" s="103"/>
      <c r="N36" s="50">
        <v>-83423</v>
      </c>
      <c r="O36" s="50">
        <v>0</v>
      </c>
      <c r="P36" s="105"/>
      <c r="Q36" s="111">
        <f>SUM(N36:O36)</f>
        <v>-83423</v>
      </c>
      <c r="R36" s="103"/>
      <c r="S36" s="101">
        <f t="shared" si="2"/>
        <v>16658</v>
      </c>
      <c r="T36" s="106">
        <f t="shared" si="3"/>
        <v>0.19968114309003512</v>
      </c>
      <c r="U36" s="106"/>
      <c r="V36" s="165"/>
      <c r="W36" s="165"/>
      <c r="X36" s="165"/>
      <c r="Y36" s="165"/>
      <c r="Z36" s="165"/>
      <c r="AA36" s="165"/>
      <c r="AB36" s="170">
        <f t="shared" si="4"/>
        <v>0</v>
      </c>
      <c r="AC36" s="165"/>
      <c r="AD36" s="170">
        <f t="shared" si="5"/>
        <v>0</v>
      </c>
      <c r="AE36" s="97"/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3.8">
      <c r="B37" s="49">
        <f t="shared" si="6"/>
        <v>37041</v>
      </c>
      <c r="C37" s="50">
        <v>-486399</v>
      </c>
      <c r="D37" s="50">
        <v>0</v>
      </c>
      <c r="E37" s="51"/>
      <c r="F37" s="101">
        <f t="shared" si="7"/>
        <v>-486399</v>
      </c>
      <c r="G37" s="61">
        <v>417225</v>
      </c>
      <c r="H37" s="50">
        <v>417225</v>
      </c>
      <c r="I37" s="50">
        <v>0</v>
      </c>
      <c r="J37" s="51"/>
      <c r="K37" s="109">
        <f t="shared" si="8"/>
        <v>417225</v>
      </c>
      <c r="L37" s="102">
        <f t="shared" si="0"/>
        <v>-69174</v>
      </c>
      <c r="M37" s="103"/>
      <c r="N37" s="50">
        <v>-73065</v>
      </c>
      <c r="O37" s="50">
        <v>0</v>
      </c>
      <c r="P37" s="105"/>
      <c r="Q37" s="111">
        <f>SUM(N37:O37)</f>
        <v>-73065</v>
      </c>
      <c r="R37" s="103"/>
      <c r="S37" s="101">
        <f t="shared" si="2"/>
        <v>3891</v>
      </c>
      <c r="T37" s="106">
        <f t="shared" si="3"/>
        <v>5.3253951960583044E-2</v>
      </c>
      <c r="U37" s="106"/>
      <c r="V37" s="165">
        <v>389813</v>
      </c>
      <c r="W37" s="165"/>
      <c r="X37" s="165">
        <v>70261</v>
      </c>
      <c r="Y37" s="165"/>
      <c r="Z37" s="165">
        <v>15900</v>
      </c>
      <c r="AA37" s="165"/>
      <c r="AB37" s="170">
        <f>SUM(V37:Z37)</f>
        <v>475974</v>
      </c>
      <c r="AC37" s="165"/>
      <c r="AD37" s="170">
        <f>+AB37-AC37</f>
        <v>475974</v>
      </c>
      <c r="AE37" s="97" t="s">
        <v>125</v>
      </c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4.4" thickBot="1">
      <c r="B38" s="49">
        <v>37042</v>
      </c>
      <c r="C38" s="50">
        <v>-476773</v>
      </c>
      <c r="D38" s="50">
        <v>0</v>
      </c>
      <c r="E38" s="51"/>
      <c r="F38" s="101">
        <f t="shared" si="7"/>
        <v>-476773</v>
      </c>
      <c r="G38" s="61"/>
      <c r="H38" s="50">
        <v>407997</v>
      </c>
      <c r="I38" s="50">
        <v>0</v>
      </c>
      <c r="J38" s="51"/>
      <c r="K38" s="110">
        <f>SUM(H38:I38)</f>
        <v>407997</v>
      </c>
      <c r="L38" s="107">
        <f t="shared" si="0"/>
        <v>-68776</v>
      </c>
      <c r="M38" s="103"/>
      <c r="N38" s="50">
        <v>-76453</v>
      </c>
      <c r="O38" s="50">
        <v>0</v>
      </c>
      <c r="P38" s="105"/>
      <c r="Q38" s="112">
        <f>SUM(N38:O38)</f>
        <v>-76453</v>
      </c>
      <c r="R38" s="103"/>
      <c r="S38" s="101">
        <f t="shared" si="2"/>
        <v>7677</v>
      </c>
      <c r="T38" s="106">
        <f t="shared" si="3"/>
        <v>0.10041463382731874</v>
      </c>
      <c r="U38" s="106"/>
      <c r="V38" s="165">
        <v>387588</v>
      </c>
      <c r="W38" s="165"/>
      <c r="X38" s="165">
        <v>73767</v>
      </c>
      <c r="Y38" s="165"/>
      <c r="Z38" s="165">
        <v>16100</v>
      </c>
      <c r="AA38" s="165"/>
      <c r="AB38" s="170">
        <f t="shared" si="4"/>
        <v>477455</v>
      </c>
      <c r="AC38" s="165"/>
      <c r="AD38" s="170">
        <f t="shared" si="5"/>
        <v>477455</v>
      </c>
      <c r="AE38" s="97" t="s">
        <v>126</v>
      </c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4.4" thickBot="1">
      <c r="B39" s="62" t="s">
        <v>26</v>
      </c>
      <c r="C39" s="63">
        <f>SUM(C8:C38)</f>
        <v>-14573514</v>
      </c>
      <c r="D39" s="63">
        <f>SUM(D8:D38)</f>
        <v>0</v>
      </c>
      <c r="E39" s="64"/>
      <c r="F39" s="65">
        <f>SUM(F8:F38)</f>
        <v>-14573514</v>
      </c>
      <c r="G39" s="66"/>
      <c r="H39" s="63">
        <f>SUM(H8:H38)</f>
        <v>12499828</v>
      </c>
      <c r="I39" s="63">
        <f>SUM(I8:I38)</f>
        <v>0</v>
      </c>
      <c r="J39" s="64"/>
      <c r="K39" s="67">
        <f>SUM(K8:K38)</f>
        <v>12499828</v>
      </c>
      <c r="L39" s="68">
        <f>SUM(L8:L38)</f>
        <v>-2073686</v>
      </c>
      <c r="N39" s="89">
        <f>SUM(N8:N38)</f>
        <v>-2168650</v>
      </c>
      <c r="O39" s="91">
        <f>SUM(O8:O38)</f>
        <v>0</v>
      </c>
      <c r="P39" s="69"/>
      <c r="Q39" s="67">
        <f>SUM(Q8:Q38)</f>
        <v>-2168650</v>
      </c>
      <c r="S39" s="70">
        <f>SUM(S8:S38)</f>
        <v>94964</v>
      </c>
      <c r="T39" s="85">
        <f t="shared" si="3"/>
        <v>4.3789454268784729E-2</v>
      </c>
      <c r="U39" s="85"/>
      <c r="V39" s="167"/>
      <c r="W39" s="167"/>
      <c r="X39" s="167"/>
      <c r="Y39" s="167"/>
      <c r="Z39" s="167"/>
      <c r="AA39" s="167"/>
      <c r="AB39" s="167"/>
      <c r="AC39" s="167"/>
      <c r="AD39" s="167"/>
      <c r="AE39" s="96"/>
      <c r="AG39" s="168"/>
      <c r="AH39" s="4"/>
      <c r="AI39" s="168"/>
      <c r="AJ39" s="4"/>
      <c r="AK39" s="168"/>
      <c r="AL39" s="4"/>
      <c r="AM39" s="168"/>
      <c r="AN39" s="4"/>
      <c r="AO39" s="4"/>
    </row>
    <row r="40" spans="2:41">
      <c r="AE40" s="114" t="s">
        <v>27</v>
      </c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B41" t="s">
        <v>44</v>
      </c>
      <c r="K41" s="116" t="s">
        <v>36</v>
      </c>
      <c r="L41" s="78" t="s">
        <v>35</v>
      </c>
      <c r="Z41" s="113" t="s">
        <v>28</v>
      </c>
      <c r="AB41" s="78" t="s">
        <v>30</v>
      </c>
      <c r="AE41" s="114" t="s">
        <v>29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43</v>
      </c>
      <c r="K42" s="116" t="s">
        <v>37</v>
      </c>
      <c r="L42" s="2"/>
      <c r="Z42" s="115" t="s">
        <v>31</v>
      </c>
      <c r="AB42" s="78" t="s">
        <v>32</v>
      </c>
      <c r="AE42" s="114" t="s">
        <v>46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s="71" t="str">
        <f ca="1">CELL("filename")</f>
        <v>K:\COMMON\SOUTH CENTRAL\DAILY ONEOK INFO\[BUSHTON2001.XLS]pvrsept_2001</v>
      </c>
      <c r="Z43" s="115" t="s">
        <v>33</v>
      </c>
      <c r="AB43" s="78" t="s">
        <v>38</v>
      </c>
      <c r="AE43" s="114" t="s">
        <v>45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Z44" s="115"/>
      <c r="AB44" s="78" t="s">
        <v>47</v>
      </c>
      <c r="AE44" s="114" t="s">
        <v>48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AG45" s="4"/>
      <c r="AH45" s="4"/>
      <c r="AI45" s="4"/>
      <c r="AJ45" s="4"/>
      <c r="AK45" s="4"/>
      <c r="AL45" s="4"/>
      <c r="AM45" s="4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5"/>
  <sheetViews>
    <sheetView zoomScale="75" zoomScaleNormal="75" workbookViewId="0">
      <pane xSplit="2" ySplit="7" topLeftCell="I18" activePane="bottomRight" state="frozen"/>
      <selection pane="topRight" activeCell="C1" sqref="C1"/>
      <selection pane="bottomLeft" activeCell="A8" sqref="A8"/>
      <selection pane="bottomRight" activeCell="T39" sqref="T39"/>
    </sheetView>
  </sheetViews>
  <sheetFormatPr defaultRowHeight="13.2"/>
  <cols>
    <col min="1" max="1" width="2.44140625" customWidth="1"/>
    <col min="2" max="2" width="9.6640625" customWidth="1"/>
    <col min="3" max="3" width="11.6640625" style="2" customWidth="1"/>
    <col min="4" max="4" width="13.109375" style="2" customWidth="1"/>
    <col min="5" max="5" width="1.6640625" customWidth="1"/>
    <col min="6" max="6" width="11.88671875" customWidth="1"/>
    <col min="7" max="7" width="1.44140625" customWidth="1"/>
    <col min="8" max="8" width="12.6640625" style="2" customWidth="1"/>
    <col min="9" max="9" width="10.6640625" style="2" customWidth="1"/>
    <col min="10" max="10" width="1.6640625" customWidth="1"/>
    <col min="11" max="11" width="13.44140625" customWidth="1"/>
    <col min="12" max="12" width="19.88671875" customWidth="1"/>
    <col min="13" max="13" width="2.109375" customWidth="1"/>
    <col min="14" max="14" width="11" style="2" customWidth="1"/>
    <col min="15" max="15" width="11.5546875" style="2" customWidth="1"/>
    <col min="16" max="16" width="1.6640625" style="4" customWidth="1"/>
    <col min="17" max="17" width="13.109375" customWidth="1"/>
    <col min="18" max="18" width="2.44140625" customWidth="1"/>
    <col min="19" max="19" width="22.44140625" customWidth="1"/>
    <col min="20" max="20" width="12.44140625" style="78" customWidth="1"/>
    <col min="21" max="21" width="32.33203125" style="78" customWidth="1"/>
    <col min="22" max="22" width="21.44140625" style="78" customWidth="1"/>
    <col min="23" max="23" width="1.6640625" style="78" customWidth="1"/>
    <col min="24" max="24" width="20.109375" style="78" customWidth="1"/>
    <col min="25" max="25" width="2.33203125" style="78" customWidth="1"/>
    <col min="26" max="26" width="16.88671875" style="78" customWidth="1"/>
    <col min="27" max="27" width="1.5546875" style="78" customWidth="1"/>
    <col min="28" max="30" width="16.88671875" style="78" customWidth="1"/>
    <col min="31" max="31" width="42.5546875" style="93" customWidth="1"/>
    <col min="32" max="32" width="2.33203125" customWidth="1"/>
    <col min="33" max="33" width="20.109375" customWidth="1"/>
    <col min="34" max="34" width="1.109375" customWidth="1"/>
    <col min="35" max="35" width="22.5546875" customWidth="1"/>
    <col min="36" max="36" width="2.109375" customWidth="1"/>
    <col min="37" max="37" width="20.109375" customWidth="1"/>
    <col min="38" max="38" width="1.6640625" customWidth="1"/>
    <col min="39" max="39" width="17.44140625" customWidth="1"/>
    <col min="40" max="40" width="2.44140625" customWidth="1"/>
    <col min="41" max="41" width="27.109375" customWidth="1"/>
  </cols>
  <sheetData>
    <row r="1" spans="1:41" ht="17.399999999999999">
      <c r="A1" s="1" t="s">
        <v>34</v>
      </c>
      <c r="I1" s="3" t="s">
        <v>116</v>
      </c>
    </row>
    <row r="2" spans="1:41" ht="13.8" thickBot="1"/>
    <row r="3" spans="1:41" ht="14.4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4.4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4.4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4.4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75"/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3.8">
      <c r="B8" s="49">
        <v>37043</v>
      </c>
      <c r="C8" s="50">
        <v>-426900</v>
      </c>
      <c r="D8" s="50">
        <v>-229139</v>
      </c>
      <c r="E8" s="51"/>
      <c r="F8" s="52">
        <f>SUM(C8:D8)</f>
        <v>-656039</v>
      </c>
      <c r="G8" s="53"/>
      <c r="H8" s="50">
        <v>363600</v>
      </c>
      <c r="I8" s="50">
        <v>199693</v>
      </c>
      <c r="J8" s="51"/>
      <c r="K8" s="52">
        <f>SUM(H8:I8)</f>
        <v>563293</v>
      </c>
      <c r="L8" s="54">
        <f t="shared" ref="L8:L13" si="0">F8+K8</f>
        <v>-92746</v>
      </c>
      <c r="N8" s="50">
        <v>-98106</v>
      </c>
      <c r="O8" s="50">
        <v>0</v>
      </c>
      <c r="P8" s="38"/>
      <c r="Q8" s="55">
        <f t="shared" ref="Q8:Q34" si="1">SUM(N8:P8)</f>
        <v>-98106</v>
      </c>
      <c r="S8" s="56">
        <f t="shared" ref="S8:S38" si="2">L8-Q8</f>
        <v>5360</v>
      </c>
      <c r="T8" s="84">
        <f t="shared" ref="T8:T39" si="3">+S8/Q8*-1</f>
        <v>5.4634782785966202E-2</v>
      </c>
      <c r="U8" s="84"/>
      <c r="V8" s="165"/>
      <c r="W8" s="165"/>
      <c r="X8" s="165"/>
      <c r="Y8" s="165"/>
      <c r="Z8" s="165"/>
      <c r="AA8" s="165"/>
      <c r="AB8" s="170">
        <f t="shared" ref="AB8:AB38" si="4">SUM(V8:Z8)</f>
        <v>0</v>
      </c>
      <c r="AC8" s="165"/>
      <c r="AD8" s="170">
        <f t="shared" ref="AD8:AD38" si="5">+AB8-AC8</f>
        <v>0</v>
      </c>
      <c r="AE8" s="97"/>
      <c r="AG8" s="160"/>
      <c r="AH8" s="4"/>
      <c r="AI8" s="160"/>
      <c r="AJ8" s="4"/>
      <c r="AK8" s="160"/>
      <c r="AL8" s="4"/>
      <c r="AM8" s="168"/>
      <c r="AN8" s="4"/>
      <c r="AO8" s="4"/>
    </row>
    <row r="9" spans="1:41" ht="13.8">
      <c r="B9" s="49">
        <f t="shared" ref="B9:B37" si="6">+B8+1</f>
        <v>37044</v>
      </c>
      <c r="C9" s="50">
        <v>-435977</v>
      </c>
      <c r="D9" s="50">
        <v>-227724</v>
      </c>
      <c r="E9" s="51"/>
      <c r="F9" s="57">
        <f t="shared" ref="F9:F38" si="7">SUM(C9:E9)</f>
        <v>-663701</v>
      </c>
      <c r="G9" s="53"/>
      <c r="H9" s="50">
        <v>372185</v>
      </c>
      <c r="I9" s="50">
        <v>196110</v>
      </c>
      <c r="J9" s="51"/>
      <c r="K9" s="57">
        <f t="shared" ref="K9:K37" si="8">SUM(H9:J9)</f>
        <v>568295</v>
      </c>
      <c r="L9" s="58">
        <f t="shared" si="0"/>
        <v>-95406</v>
      </c>
      <c r="N9" s="50">
        <v>-87462</v>
      </c>
      <c r="O9" s="50">
        <v>0</v>
      </c>
      <c r="P9" s="38"/>
      <c r="Q9" s="59">
        <f t="shared" si="1"/>
        <v>-87462</v>
      </c>
      <c r="S9" s="60">
        <f t="shared" si="2"/>
        <v>-7944</v>
      </c>
      <c r="T9" s="84">
        <f t="shared" si="3"/>
        <v>-9.0828016738697948E-2</v>
      </c>
      <c r="U9" s="84"/>
      <c r="V9" s="165"/>
      <c r="W9" s="165"/>
      <c r="X9" s="165"/>
      <c r="Y9" s="165"/>
      <c r="Z9" s="165"/>
      <c r="AA9" s="165"/>
      <c r="AB9" s="170">
        <f t="shared" si="4"/>
        <v>0</v>
      </c>
      <c r="AC9" s="165"/>
      <c r="AD9" s="170">
        <f t="shared" si="5"/>
        <v>0</v>
      </c>
      <c r="AE9" s="97"/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3.8">
      <c r="B10" s="49">
        <f t="shared" si="6"/>
        <v>37045</v>
      </c>
      <c r="C10" s="50">
        <v>-442350</v>
      </c>
      <c r="D10" s="50">
        <v>-218975</v>
      </c>
      <c r="E10" s="51"/>
      <c r="F10" s="57">
        <f t="shared" si="7"/>
        <v>-661325</v>
      </c>
      <c r="G10" s="53"/>
      <c r="H10" s="50">
        <v>376970</v>
      </c>
      <c r="I10" s="50">
        <v>188419</v>
      </c>
      <c r="J10" s="51"/>
      <c r="K10" s="57">
        <f t="shared" si="8"/>
        <v>565389</v>
      </c>
      <c r="L10" s="58">
        <f t="shared" si="0"/>
        <v>-95936</v>
      </c>
      <c r="N10" s="50">
        <v>-87464</v>
      </c>
      <c r="O10" s="50">
        <v>0</v>
      </c>
      <c r="P10" s="38"/>
      <c r="Q10" s="59">
        <f t="shared" si="1"/>
        <v>-87464</v>
      </c>
      <c r="S10" s="60">
        <f t="shared" si="2"/>
        <v>-8472</v>
      </c>
      <c r="T10" s="84">
        <f t="shared" si="3"/>
        <v>-9.68627092289399E-2</v>
      </c>
      <c r="U10" s="84"/>
      <c r="V10" s="165"/>
      <c r="W10" s="165"/>
      <c r="X10" s="165"/>
      <c r="Y10" s="165"/>
      <c r="Z10" s="165"/>
      <c r="AA10" s="165"/>
      <c r="AB10" s="170">
        <f t="shared" si="4"/>
        <v>0</v>
      </c>
      <c r="AC10" s="165"/>
      <c r="AD10" s="170">
        <f t="shared" si="5"/>
        <v>0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3.8">
      <c r="B11" s="49">
        <f t="shared" si="6"/>
        <v>37046</v>
      </c>
      <c r="C11" s="50">
        <v>-351352</v>
      </c>
      <c r="D11" s="50">
        <v>-300482</v>
      </c>
      <c r="E11" s="51"/>
      <c r="F11" s="57">
        <f t="shared" si="7"/>
        <v>-651834</v>
      </c>
      <c r="G11" s="53"/>
      <c r="H11" s="50">
        <v>299229</v>
      </c>
      <c r="I11" s="50">
        <v>258210</v>
      </c>
      <c r="J11" s="51"/>
      <c r="K11" s="57">
        <f t="shared" si="8"/>
        <v>557439</v>
      </c>
      <c r="L11" s="58">
        <f t="shared" si="0"/>
        <v>-94395</v>
      </c>
      <c r="N11" s="50">
        <v>-87521</v>
      </c>
      <c r="O11" s="50">
        <v>0</v>
      </c>
      <c r="P11" s="38"/>
      <c r="Q11" s="59">
        <f t="shared" si="1"/>
        <v>-87521</v>
      </c>
      <c r="S11" s="60">
        <f t="shared" si="2"/>
        <v>-6874</v>
      </c>
      <c r="T11" s="84">
        <f t="shared" si="3"/>
        <v>-7.8541150123970241E-2</v>
      </c>
      <c r="U11" s="84"/>
      <c r="V11" s="165"/>
      <c r="W11" s="165"/>
      <c r="X11" s="165"/>
      <c r="Y11" s="165"/>
      <c r="Z11" s="165"/>
      <c r="AA11" s="165"/>
      <c r="AB11" s="170">
        <f t="shared" si="4"/>
        <v>0</v>
      </c>
      <c r="AC11" s="165"/>
      <c r="AD11" s="170">
        <f t="shared" si="5"/>
        <v>0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3.8">
      <c r="B12" s="49">
        <f t="shared" si="6"/>
        <v>37047</v>
      </c>
      <c r="C12" s="50">
        <v>-338014</v>
      </c>
      <c r="D12" s="50">
        <v>-294643</v>
      </c>
      <c r="E12" s="51"/>
      <c r="F12" s="57">
        <f t="shared" si="7"/>
        <v>-632657</v>
      </c>
      <c r="G12" s="53"/>
      <c r="H12" s="50">
        <v>288027</v>
      </c>
      <c r="I12" s="50">
        <v>253477</v>
      </c>
      <c r="J12" s="51"/>
      <c r="K12" s="57">
        <f t="shared" si="8"/>
        <v>541504</v>
      </c>
      <c r="L12" s="58">
        <f t="shared" si="0"/>
        <v>-91153</v>
      </c>
      <c r="N12" s="50">
        <v>-92828</v>
      </c>
      <c r="O12" s="50">
        <v>0</v>
      </c>
      <c r="P12" s="38"/>
      <c r="Q12" s="59">
        <f t="shared" si="1"/>
        <v>-92828</v>
      </c>
      <c r="S12" s="60">
        <f t="shared" si="2"/>
        <v>1675</v>
      </c>
      <c r="T12" s="84">
        <f t="shared" si="3"/>
        <v>1.8044124617572283E-2</v>
      </c>
      <c r="U12" s="84"/>
      <c r="V12" s="165"/>
      <c r="W12" s="165"/>
      <c r="X12" s="165"/>
      <c r="Y12" s="165"/>
      <c r="Z12" s="165"/>
      <c r="AA12" s="165"/>
      <c r="AB12" s="170">
        <f t="shared" si="4"/>
        <v>0</v>
      </c>
      <c r="AC12" s="165"/>
      <c r="AD12" s="170">
        <f t="shared" si="5"/>
        <v>0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3.8">
      <c r="B13" s="49">
        <f t="shared" si="6"/>
        <v>37048</v>
      </c>
      <c r="C13" s="50">
        <v>-338412</v>
      </c>
      <c r="D13" s="50">
        <v>-297551</v>
      </c>
      <c r="E13" s="51"/>
      <c r="F13" s="57">
        <f t="shared" si="7"/>
        <v>-635963</v>
      </c>
      <c r="G13" s="53"/>
      <c r="H13" s="50">
        <v>288856</v>
      </c>
      <c r="I13" s="50">
        <v>255570</v>
      </c>
      <c r="J13" s="51"/>
      <c r="K13" s="57">
        <f t="shared" si="8"/>
        <v>544426</v>
      </c>
      <c r="L13" s="58">
        <f t="shared" si="0"/>
        <v>-91537</v>
      </c>
      <c r="N13" s="50">
        <v>-89686</v>
      </c>
      <c r="O13" s="50">
        <v>0</v>
      </c>
      <c r="P13" s="38"/>
      <c r="Q13" s="59">
        <f t="shared" si="1"/>
        <v>-89686</v>
      </c>
      <c r="S13" s="60">
        <f t="shared" si="2"/>
        <v>-1851</v>
      </c>
      <c r="T13" s="84">
        <f t="shared" si="3"/>
        <v>-2.0638672702539974E-2</v>
      </c>
      <c r="U13" s="84"/>
      <c r="V13" s="165"/>
      <c r="W13" s="165"/>
      <c r="X13" s="165"/>
      <c r="Y13" s="165"/>
      <c r="Z13" s="165"/>
      <c r="AA13" s="165"/>
      <c r="AB13" s="170">
        <f t="shared" si="4"/>
        <v>0</v>
      </c>
      <c r="AC13" s="165"/>
      <c r="AD13" s="170">
        <f t="shared" si="5"/>
        <v>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3.8">
      <c r="B14" s="49">
        <f t="shared" si="6"/>
        <v>37049</v>
      </c>
      <c r="C14" s="50">
        <v>-357379</v>
      </c>
      <c r="D14" s="50">
        <v>-295954</v>
      </c>
      <c r="E14" s="51"/>
      <c r="F14" s="57">
        <f t="shared" si="7"/>
        <v>-653333</v>
      </c>
      <c r="G14" s="53"/>
      <c r="H14" s="50">
        <v>305478</v>
      </c>
      <c r="I14" s="50">
        <v>253079</v>
      </c>
      <c r="J14" s="51"/>
      <c r="K14" s="57">
        <f t="shared" si="8"/>
        <v>558557</v>
      </c>
      <c r="L14" s="58">
        <v>-94776</v>
      </c>
      <c r="N14" s="50">
        <v>-90248</v>
      </c>
      <c r="O14" s="50">
        <v>0</v>
      </c>
      <c r="P14" s="38"/>
      <c r="Q14" s="59">
        <f t="shared" si="1"/>
        <v>-90248</v>
      </c>
      <c r="S14" s="60">
        <f t="shared" si="2"/>
        <v>-4528</v>
      </c>
      <c r="T14" s="84">
        <f t="shared" si="3"/>
        <v>-5.0172857016221969E-2</v>
      </c>
      <c r="U14" s="84"/>
      <c r="V14" s="165"/>
      <c r="W14" s="165"/>
      <c r="X14" s="165"/>
      <c r="Y14" s="165"/>
      <c r="Z14" s="165"/>
      <c r="AA14" s="165"/>
      <c r="AB14" s="170">
        <f t="shared" si="4"/>
        <v>0</v>
      </c>
      <c r="AC14" s="165"/>
      <c r="AD14" s="170">
        <f t="shared" si="5"/>
        <v>0</v>
      </c>
      <c r="AE14" s="97"/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3.8">
      <c r="B15" s="49">
        <f t="shared" si="6"/>
        <v>37050</v>
      </c>
      <c r="C15" s="50">
        <v>-353698</v>
      </c>
      <c r="D15" s="50">
        <v>-294955</v>
      </c>
      <c r="E15" s="51"/>
      <c r="F15" s="57">
        <f t="shared" si="7"/>
        <v>-648653</v>
      </c>
      <c r="G15" s="53"/>
      <c r="H15" s="50">
        <v>303297</v>
      </c>
      <c r="I15" s="50">
        <v>252646</v>
      </c>
      <c r="J15" s="51"/>
      <c r="K15" s="57">
        <f t="shared" si="8"/>
        <v>555943</v>
      </c>
      <c r="L15" s="58">
        <v>-92709</v>
      </c>
      <c r="N15" s="50">
        <v>-90309</v>
      </c>
      <c r="O15" s="50">
        <v>0</v>
      </c>
      <c r="P15" s="38"/>
      <c r="Q15" s="59">
        <f t="shared" si="1"/>
        <v>-90309</v>
      </c>
      <c r="S15" s="60">
        <f t="shared" si="2"/>
        <v>-2400</v>
      </c>
      <c r="T15" s="84">
        <f t="shared" si="3"/>
        <v>-2.6575424376308009E-2</v>
      </c>
      <c r="U15" s="84"/>
      <c r="V15" s="165"/>
      <c r="W15" s="165"/>
      <c r="X15" s="165"/>
      <c r="Y15" s="165"/>
      <c r="Z15" s="165"/>
      <c r="AA15" s="165"/>
      <c r="AB15" s="170">
        <f t="shared" si="4"/>
        <v>0</v>
      </c>
      <c r="AC15" s="165"/>
      <c r="AD15" s="170">
        <f t="shared" si="5"/>
        <v>0</v>
      </c>
      <c r="AE15" s="97"/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3.8">
      <c r="B16" s="49">
        <f t="shared" si="6"/>
        <v>37051</v>
      </c>
      <c r="C16" s="50">
        <v>-350676</v>
      </c>
      <c r="D16" s="50">
        <v>-298876</v>
      </c>
      <c r="E16" s="51"/>
      <c r="F16" s="57">
        <f t="shared" si="7"/>
        <v>-649552</v>
      </c>
      <c r="G16" s="53"/>
      <c r="H16" s="50">
        <v>299766</v>
      </c>
      <c r="I16" s="50">
        <v>257085</v>
      </c>
      <c r="J16" s="51"/>
      <c r="K16" s="57">
        <f t="shared" si="8"/>
        <v>556851</v>
      </c>
      <c r="L16" s="58">
        <v>-92701</v>
      </c>
      <c r="N16" s="50">
        <v>-99042</v>
      </c>
      <c r="O16" s="50">
        <v>0</v>
      </c>
      <c r="P16" s="38"/>
      <c r="Q16" s="59">
        <f t="shared" si="1"/>
        <v>-99042</v>
      </c>
      <c r="S16" s="60">
        <f t="shared" si="2"/>
        <v>6341</v>
      </c>
      <c r="T16" s="84">
        <f t="shared" si="3"/>
        <v>6.4023343631994509E-2</v>
      </c>
      <c r="U16" s="84"/>
      <c r="V16" s="165"/>
      <c r="W16" s="165"/>
      <c r="X16" s="165"/>
      <c r="Y16" s="165"/>
      <c r="Z16" s="165"/>
      <c r="AA16" s="165"/>
      <c r="AB16" s="170">
        <f t="shared" si="4"/>
        <v>0</v>
      </c>
      <c r="AC16" s="165"/>
      <c r="AD16" s="170">
        <f t="shared" si="5"/>
        <v>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3.8">
      <c r="B17" s="49">
        <f t="shared" si="6"/>
        <v>37052</v>
      </c>
      <c r="C17" s="50">
        <v>-345282</v>
      </c>
      <c r="D17" s="50">
        <v>-322818</v>
      </c>
      <c r="E17" s="51"/>
      <c r="F17" s="57">
        <f t="shared" si="7"/>
        <v>-668100</v>
      </c>
      <c r="G17" s="53"/>
      <c r="H17" s="50">
        <v>299064</v>
      </c>
      <c r="I17" s="50">
        <v>276132</v>
      </c>
      <c r="J17" s="51"/>
      <c r="K17" s="57">
        <f t="shared" si="8"/>
        <v>575196</v>
      </c>
      <c r="L17" s="58">
        <v>-92904</v>
      </c>
      <c r="N17" s="50">
        <v>-99042</v>
      </c>
      <c r="O17" s="50">
        <v>0</v>
      </c>
      <c r="P17" s="38"/>
      <c r="Q17" s="59">
        <f t="shared" si="1"/>
        <v>-99042</v>
      </c>
      <c r="S17" s="60">
        <f t="shared" si="2"/>
        <v>6138</v>
      </c>
      <c r="T17" s="84">
        <f t="shared" si="3"/>
        <v>6.1973708123826257E-2</v>
      </c>
      <c r="U17" s="84"/>
      <c r="V17" s="165"/>
      <c r="W17" s="165"/>
      <c r="X17" s="165"/>
      <c r="Y17" s="165"/>
      <c r="Z17" s="165"/>
      <c r="AA17" s="165"/>
      <c r="AB17" s="170">
        <f t="shared" si="4"/>
        <v>0</v>
      </c>
      <c r="AC17" s="165"/>
      <c r="AD17" s="170">
        <f t="shared" si="5"/>
        <v>0</v>
      </c>
      <c r="AE17" s="97"/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3.8">
      <c r="B18" s="49">
        <f t="shared" si="6"/>
        <v>37053</v>
      </c>
      <c r="C18" s="50">
        <v>-340709</v>
      </c>
      <c r="D18" s="50">
        <v>-336885</v>
      </c>
      <c r="E18" s="51"/>
      <c r="F18" s="57">
        <f t="shared" si="7"/>
        <v>-677594</v>
      </c>
      <c r="G18" s="53"/>
      <c r="H18" s="50">
        <v>292751</v>
      </c>
      <c r="I18" s="50">
        <v>288866</v>
      </c>
      <c r="J18" s="51"/>
      <c r="K18" s="57">
        <f t="shared" si="8"/>
        <v>581617</v>
      </c>
      <c r="L18" s="58">
        <v>-95976</v>
      </c>
      <c r="N18" s="50">
        <v>-93918</v>
      </c>
      <c r="O18" s="50">
        <v>0</v>
      </c>
      <c r="P18" s="38"/>
      <c r="Q18" s="59">
        <f t="shared" si="1"/>
        <v>-93918</v>
      </c>
      <c r="S18" s="60">
        <f t="shared" si="2"/>
        <v>-2058</v>
      </c>
      <c r="T18" s="84">
        <f t="shared" si="3"/>
        <v>-2.1912732383568646E-2</v>
      </c>
      <c r="U18" s="84"/>
      <c r="V18" s="165"/>
      <c r="W18" s="165"/>
      <c r="X18" s="165"/>
      <c r="Y18" s="165"/>
      <c r="Z18" s="165"/>
      <c r="AA18" s="165"/>
      <c r="AB18" s="170">
        <f t="shared" si="4"/>
        <v>0</v>
      </c>
      <c r="AC18" s="165"/>
      <c r="AD18" s="170">
        <f t="shared" si="5"/>
        <v>0</v>
      </c>
      <c r="AE18" s="97"/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3.8">
      <c r="B19" s="49">
        <f t="shared" si="6"/>
        <v>37054</v>
      </c>
      <c r="C19" s="171">
        <v>-351220</v>
      </c>
      <c r="D19" s="50">
        <v>-315778</v>
      </c>
      <c r="E19" s="51"/>
      <c r="F19" s="57">
        <f t="shared" si="7"/>
        <v>-666998</v>
      </c>
      <c r="G19" s="53"/>
      <c r="H19" s="50">
        <v>300825</v>
      </c>
      <c r="I19" s="50">
        <v>271929</v>
      </c>
      <c r="J19" s="51"/>
      <c r="K19" s="57">
        <f t="shared" si="8"/>
        <v>572754</v>
      </c>
      <c r="L19" s="58">
        <v>-94244</v>
      </c>
      <c r="N19" s="50">
        <v>-90848</v>
      </c>
      <c r="O19" s="50">
        <v>0</v>
      </c>
      <c r="P19" s="38"/>
      <c r="Q19" s="59">
        <f t="shared" si="1"/>
        <v>-90848</v>
      </c>
      <c r="S19" s="60">
        <f t="shared" si="2"/>
        <v>-3396</v>
      </c>
      <c r="T19" s="84">
        <f t="shared" si="3"/>
        <v>-3.7381120112715743E-2</v>
      </c>
      <c r="U19" s="84"/>
      <c r="V19" s="165"/>
      <c r="W19" s="165"/>
      <c r="X19" s="165"/>
      <c r="Y19" s="165"/>
      <c r="Z19" s="165"/>
      <c r="AA19" s="165"/>
      <c r="AB19" s="170">
        <f t="shared" si="4"/>
        <v>0</v>
      </c>
      <c r="AC19" s="165"/>
      <c r="AD19" s="170">
        <f t="shared" si="5"/>
        <v>0</v>
      </c>
      <c r="AE19" s="97"/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3.8">
      <c r="B20" s="49">
        <f t="shared" si="6"/>
        <v>37055</v>
      </c>
      <c r="C20" s="50">
        <v>-348955</v>
      </c>
      <c r="D20" s="50">
        <v>-292846</v>
      </c>
      <c r="E20" s="51"/>
      <c r="F20" s="57">
        <f t="shared" si="7"/>
        <v>-641801</v>
      </c>
      <c r="G20" s="53"/>
      <c r="H20" s="50">
        <v>297152</v>
      </c>
      <c r="I20" s="50">
        <v>250919</v>
      </c>
      <c r="J20" s="51"/>
      <c r="K20" s="57">
        <f t="shared" si="8"/>
        <v>548071</v>
      </c>
      <c r="L20" s="58">
        <v>-93730</v>
      </c>
      <c r="N20" s="50">
        <v>-90841</v>
      </c>
      <c r="O20" s="50">
        <v>0</v>
      </c>
      <c r="P20" s="38"/>
      <c r="Q20" s="59">
        <f t="shared" si="1"/>
        <v>-90841</v>
      </c>
      <c r="S20" s="60">
        <f t="shared" si="2"/>
        <v>-2889</v>
      </c>
      <c r="T20" s="84">
        <f t="shared" si="3"/>
        <v>-3.1802820312414E-2</v>
      </c>
      <c r="U20" s="84"/>
      <c r="V20" s="165"/>
      <c r="W20" s="165"/>
      <c r="X20" s="165"/>
      <c r="Y20" s="165"/>
      <c r="Z20" s="165"/>
      <c r="AA20" s="165"/>
      <c r="AB20" s="170">
        <f t="shared" si="4"/>
        <v>0</v>
      </c>
      <c r="AC20" s="165"/>
      <c r="AD20" s="170">
        <f t="shared" si="5"/>
        <v>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3.8">
      <c r="B21" s="49">
        <f t="shared" si="6"/>
        <v>37056</v>
      </c>
      <c r="C21" s="50">
        <v>-343381</v>
      </c>
      <c r="D21" s="50">
        <v>-293227</v>
      </c>
      <c r="E21" s="51"/>
      <c r="F21" s="57">
        <f t="shared" si="7"/>
        <v>-636608</v>
      </c>
      <c r="G21" s="53"/>
      <c r="H21" s="50">
        <v>293865</v>
      </c>
      <c r="I21" s="50">
        <v>248943</v>
      </c>
      <c r="J21" s="51"/>
      <c r="K21" s="57">
        <f t="shared" si="8"/>
        <v>542808</v>
      </c>
      <c r="L21" s="58">
        <v>-93800</v>
      </c>
      <c r="N21" s="50">
        <v>-92033</v>
      </c>
      <c r="O21" s="50">
        <v>0</v>
      </c>
      <c r="P21" s="38"/>
      <c r="Q21" s="59">
        <f t="shared" si="1"/>
        <v>-92033</v>
      </c>
      <c r="S21" s="60">
        <f t="shared" si="2"/>
        <v>-1767</v>
      </c>
      <c r="T21" s="84">
        <f t="shared" si="3"/>
        <v>-1.9199634913563614E-2</v>
      </c>
      <c r="U21" s="84"/>
      <c r="V21" s="165"/>
      <c r="W21" s="165"/>
      <c r="X21" s="165"/>
      <c r="Y21" s="165"/>
      <c r="Z21" s="165"/>
      <c r="AA21" s="165"/>
      <c r="AB21" s="170">
        <f t="shared" si="4"/>
        <v>0</v>
      </c>
      <c r="AC21" s="165"/>
      <c r="AD21" s="170">
        <f t="shared" si="5"/>
        <v>0</v>
      </c>
      <c r="AE21" s="97"/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3.8">
      <c r="B22" s="49">
        <f t="shared" si="6"/>
        <v>37057</v>
      </c>
      <c r="C22" s="50">
        <v>-348200</v>
      </c>
      <c r="D22" s="50">
        <v>-287971</v>
      </c>
      <c r="E22" s="51"/>
      <c r="F22" s="57">
        <f t="shared" si="7"/>
        <v>-636171</v>
      </c>
      <c r="G22" s="53"/>
      <c r="H22" s="50">
        <v>298508</v>
      </c>
      <c r="I22" s="50">
        <v>244242</v>
      </c>
      <c r="J22" s="51"/>
      <c r="K22" s="57">
        <f t="shared" si="8"/>
        <v>542750</v>
      </c>
      <c r="L22" s="58">
        <v>-93421</v>
      </c>
      <c r="N22" s="50">
        <v>-89423</v>
      </c>
      <c r="O22" s="50">
        <v>0</v>
      </c>
      <c r="P22" s="38"/>
      <c r="Q22" s="59">
        <f t="shared" si="1"/>
        <v>-89423</v>
      </c>
      <c r="S22" s="60">
        <f t="shared" si="2"/>
        <v>-3998</v>
      </c>
      <c r="T22" s="84">
        <f t="shared" si="3"/>
        <v>-4.4708855663531756E-2</v>
      </c>
      <c r="U22" s="84"/>
      <c r="V22" s="165"/>
      <c r="W22" s="165"/>
      <c r="X22" s="165"/>
      <c r="Y22" s="165"/>
      <c r="Z22" s="165"/>
      <c r="AA22" s="165"/>
      <c r="AB22" s="170">
        <f t="shared" si="4"/>
        <v>0</v>
      </c>
      <c r="AC22" s="165"/>
      <c r="AD22" s="170">
        <f t="shared" si="5"/>
        <v>0</v>
      </c>
      <c r="AE22" s="97"/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3.8">
      <c r="B23" s="49">
        <f t="shared" si="6"/>
        <v>37058</v>
      </c>
      <c r="C23" s="50">
        <v>-340858</v>
      </c>
      <c r="D23" s="50">
        <v>-273082</v>
      </c>
      <c r="E23" s="51"/>
      <c r="F23" s="57">
        <f t="shared" si="7"/>
        <v>-613940</v>
      </c>
      <c r="G23" s="53"/>
      <c r="H23" s="50">
        <v>291919</v>
      </c>
      <c r="I23" s="50">
        <v>231590</v>
      </c>
      <c r="J23" s="51"/>
      <c r="K23" s="57">
        <f t="shared" si="8"/>
        <v>523509</v>
      </c>
      <c r="L23" s="58">
        <v>-90432</v>
      </c>
      <c r="N23" s="50">
        <v>-90610</v>
      </c>
      <c r="O23" s="50">
        <v>0</v>
      </c>
      <c r="P23" s="38"/>
      <c r="Q23" s="59">
        <f t="shared" si="1"/>
        <v>-90610</v>
      </c>
      <c r="S23" s="60">
        <f t="shared" si="2"/>
        <v>178</v>
      </c>
      <c r="T23" s="84">
        <f t="shared" si="3"/>
        <v>1.9644630835448625E-3</v>
      </c>
      <c r="U23" s="84"/>
      <c r="V23" s="165"/>
      <c r="W23" s="165"/>
      <c r="X23" s="165"/>
      <c r="Y23" s="165"/>
      <c r="Z23" s="165"/>
      <c r="AA23" s="165"/>
      <c r="AB23" s="170">
        <f t="shared" si="4"/>
        <v>0</v>
      </c>
      <c r="AC23" s="165"/>
      <c r="AD23" s="170">
        <f t="shared" si="5"/>
        <v>0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3.8">
      <c r="B24" s="49">
        <f t="shared" si="6"/>
        <v>37059</v>
      </c>
      <c r="C24" s="50">
        <v>-338325</v>
      </c>
      <c r="D24" s="50">
        <v>-269281</v>
      </c>
      <c r="E24" s="51"/>
      <c r="F24" s="57">
        <f t="shared" si="7"/>
        <v>-607606</v>
      </c>
      <c r="G24" s="53"/>
      <c r="H24" s="50">
        <v>288646</v>
      </c>
      <c r="I24" s="50">
        <v>229093</v>
      </c>
      <c r="J24" s="51"/>
      <c r="K24" s="57">
        <f t="shared" si="8"/>
        <v>517739</v>
      </c>
      <c r="L24" s="58">
        <v>-89868</v>
      </c>
      <c r="N24" s="50">
        <v>-90610</v>
      </c>
      <c r="O24" s="50">
        <v>0</v>
      </c>
      <c r="P24" s="38"/>
      <c r="Q24" s="59">
        <f t="shared" si="1"/>
        <v>-90610</v>
      </c>
      <c r="S24" s="60">
        <f t="shared" si="2"/>
        <v>742</v>
      </c>
      <c r="T24" s="84">
        <f t="shared" si="3"/>
        <v>8.1889416179229662E-3</v>
      </c>
      <c r="U24" s="84"/>
      <c r="V24" s="165"/>
      <c r="W24" s="165"/>
      <c r="X24" s="165"/>
      <c r="Y24" s="165"/>
      <c r="Z24" s="165"/>
      <c r="AA24" s="165"/>
      <c r="AB24" s="170">
        <f t="shared" si="4"/>
        <v>0</v>
      </c>
      <c r="AC24" s="165"/>
      <c r="AD24" s="170">
        <f t="shared" si="5"/>
        <v>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3.8">
      <c r="B25" s="49">
        <f t="shared" si="6"/>
        <v>37060</v>
      </c>
      <c r="C25" s="50">
        <v>-332684</v>
      </c>
      <c r="D25" s="50">
        <v>-263081</v>
      </c>
      <c r="E25" s="51"/>
      <c r="F25" s="57">
        <f t="shared" si="7"/>
        <v>-595765</v>
      </c>
      <c r="G25" s="53"/>
      <c r="H25" s="50">
        <v>283057</v>
      </c>
      <c r="I25" s="50">
        <v>224110</v>
      </c>
      <c r="J25" s="51"/>
      <c r="K25" s="57">
        <f t="shared" si="8"/>
        <v>507167</v>
      </c>
      <c r="L25" s="58">
        <v>-88598</v>
      </c>
      <c r="N25" s="50">
        <v>-90610</v>
      </c>
      <c r="O25" s="50">
        <v>0</v>
      </c>
      <c r="P25" s="38"/>
      <c r="Q25" s="59">
        <f t="shared" si="1"/>
        <v>-90610</v>
      </c>
      <c r="S25" s="60">
        <f t="shared" si="2"/>
        <v>2012</v>
      </c>
      <c r="T25" s="84">
        <f t="shared" si="3"/>
        <v>2.2205054629731817E-2</v>
      </c>
      <c r="U25" s="84"/>
      <c r="V25" s="165"/>
      <c r="W25" s="165"/>
      <c r="X25" s="165"/>
      <c r="Y25" s="165"/>
      <c r="Z25" s="165"/>
      <c r="AA25" s="165"/>
      <c r="AB25" s="170">
        <f t="shared" si="4"/>
        <v>0</v>
      </c>
      <c r="AC25" s="165"/>
      <c r="AD25" s="170">
        <f t="shared" si="5"/>
        <v>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3.8">
      <c r="B26" s="49">
        <f t="shared" si="6"/>
        <v>37061</v>
      </c>
      <c r="C26" s="50">
        <v>-331394</v>
      </c>
      <c r="D26" s="50">
        <v>-259903</v>
      </c>
      <c r="E26" s="51"/>
      <c r="F26" s="57">
        <f t="shared" si="7"/>
        <v>-591297</v>
      </c>
      <c r="G26" s="53"/>
      <c r="H26" s="50">
        <v>281498</v>
      </c>
      <c r="I26" s="50">
        <v>221203</v>
      </c>
      <c r="J26" s="51"/>
      <c r="K26" s="57">
        <f t="shared" si="8"/>
        <v>502701</v>
      </c>
      <c r="L26" s="58">
        <v>-88597</v>
      </c>
      <c r="N26" s="50">
        <v>-86856</v>
      </c>
      <c r="O26" s="50">
        <v>0</v>
      </c>
      <c r="P26" s="38"/>
      <c r="Q26" s="59">
        <f t="shared" si="1"/>
        <v>-86856</v>
      </c>
      <c r="S26" s="60">
        <f t="shared" si="2"/>
        <v>-1741</v>
      </c>
      <c r="T26" s="84">
        <f t="shared" si="3"/>
        <v>-2.0044671640416321E-2</v>
      </c>
      <c r="U26" s="84"/>
      <c r="V26" s="165"/>
      <c r="W26" s="165"/>
      <c r="X26" s="165"/>
      <c r="Y26" s="165"/>
      <c r="Z26" s="165"/>
      <c r="AA26" s="165"/>
      <c r="AB26" s="170">
        <f t="shared" si="4"/>
        <v>0</v>
      </c>
      <c r="AC26" s="165"/>
      <c r="AD26" s="170">
        <f t="shared" si="5"/>
        <v>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3.8">
      <c r="B27" s="49">
        <f t="shared" si="6"/>
        <v>37062</v>
      </c>
      <c r="C27" s="50">
        <v>-338100</v>
      </c>
      <c r="D27" s="50">
        <v>-265862</v>
      </c>
      <c r="E27" s="51"/>
      <c r="F27" s="101">
        <f t="shared" si="7"/>
        <v>-603962</v>
      </c>
      <c r="G27" s="53"/>
      <c r="H27" s="50">
        <v>288542</v>
      </c>
      <c r="I27" s="50">
        <v>225709</v>
      </c>
      <c r="J27" s="51"/>
      <c r="K27" s="57">
        <f t="shared" si="8"/>
        <v>514251</v>
      </c>
      <c r="L27" s="102">
        <v>-89712</v>
      </c>
      <c r="N27" s="50">
        <v>-84962</v>
      </c>
      <c r="O27" s="50">
        <v>0</v>
      </c>
      <c r="P27" s="38"/>
      <c r="Q27" s="59">
        <f t="shared" si="1"/>
        <v>-84962</v>
      </c>
      <c r="S27" s="101">
        <f t="shared" si="2"/>
        <v>-4750</v>
      </c>
      <c r="T27" s="84">
        <f t="shared" si="3"/>
        <v>-5.5907346813869732E-2</v>
      </c>
      <c r="U27" s="84"/>
      <c r="V27" s="165"/>
      <c r="W27" s="165"/>
      <c r="X27" s="165"/>
      <c r="Y27" s="165"/>
      <c r="Z27" s="165"/>
      <c r="AA27" s="165"/>
      <c r="AB27" s="170">
        <f t="shared" si="4"/>
        <v>0</v>
      </c>
      <c r="AC27" s="165"/>
      <c r="AD27" s="170">
        <f t="shared" si="5"/>
        <v>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3.8">
      <c r="B28" s="49">
        <f t="shared" si="6"/>
        <v>37063</v>
      </c>
      <c r="C28" s="50">
        <v>-342990</v>
      </c>
      <c r="D28" s="50">
        <v>-268189</v>
      </c>
      <c r="E28" s="51"/>
      <c r="F28" s="101">
        <f t="shared" si="7"/>
        <v>-611179</v>
      </c>
      <c r="G28" s="53"/>
      <c r="H28" s="172">
        <v>293565</v>
      </c>
      <c r="I28" s="50">
        <v>227903</v>
      </c>
      <c r="J28" s="51"/>
      <c r="K28" s="57">
        <f t="shared" si="8"/>
        <v>521468</v>
      </c>
      <c r="L28" s="102">
        <v>-89711</v>
      </c>
      <c r="N28" s="50">
        <v>-81495</v>
      </c>
      <c r="O28" s="50">
        <v>0</v>
      </c>
      <c r="P28" s="38"/>
      <c r="Q28" s="59">
        <f t="shared" si="1"/>
        <v>-81495</v>
      </c>
      <c r="S28" s="101">
        <f t="shared" si="2"/>
        <v>-8216</v>
      </c>
      <c r="T28" s="84">
        <f t="shared" si="3"/>
        <v>-0.10081600098165532</v>
      </c>
      <c r="U28" s="84"/>
      <c r="V28" s="165"/>
      <c r="W28" s="165"/>
      <c r="X28" s="165"/>
      <c r="Y28" s="165"/>
      <c r="Z28" s="165"/>
      <c r="AA28" s="165"/>
      <c r="AB28" s="170">
        <f t="shared" si="4"/>
        <v>0</v>
      </c>
      <c r="AC28" s="165"/>
      <c r="AD28" s="170">
        <f t="shared" si="5"/>
        <v>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3.8">
      <c r="B29" s="49">
        <f t="shared" si="6"/>
        <v>37064</v>
      </c>
      <c r="C29" s="50">
        <v>-327563</v>
      </c>
      <c r="D29" s="50">
        <v>-264984</v>
      </c>
      <c r="E29" s="51"/>
      <c r="F29" s="101">
        <f t="shared" si="7"/>
        <v>-592547</v>
      </c>
      <c r="G29" s="53"/>
      <c r="H29" s="50">
        <v>279094</v>
      </c>
      <c r="I29" s="50">
        <v>225743</v>
      </c>
      <c r="J29" s="51"/>
      <c r="K29" s="57">
        <f t="shared" si="8"/>
        <v>504837</v>
      </c>
      <c r="L29" s="102">
        <v>-87710</v>
      </c>
      <c r="N29" s="50">
        <v>-81510</v>
      </c>
      <c r="O29" s="50">
        <v>0</v>
      </c>
      <c r="P29" s="38"/>
      <c r="Q29" s="59">
        <f t="shared" si="1"/>
        <v>-81510</v>
      </c>
      <c r="S29" s="101">
        <f t="shared" si="2"/>
        <v>-6200</v>
      </c>
      <c r="T29" s="84">
        <f t="shared" si="3"/>
        <v>-7.6064286590602381E-2</v>
      </c>
      <c r="U29" s="84"/>
      <c r="V29" s="165"/>
      <c r="W29" s="165"/>
      <c r="X29" s="165"/>
      <c r="Y29" s="165"/>
      <c r="Z29" s="165"/>
      <c r="AA29" s="165"/>
      <c r="AB29" s="170">
        <f t="shared" si="4"/>
        <v>0</v>
      </c>
      <c r="AC29" s="165"/>
      <c r="AD29" s="170">
        <f t="shared" si="5"/>
        <v>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3.8">
      <c r="B30" s="49">
        <f t="shared" si="6"/>
        <v>37065</v>
      </c>
      <c r="C30" s="50">
        <v>-335559</v>
      </c>
      <c r="D30" s="50">
        <v>-273005</v>
      </c>
      <c r="E30" s="51"/>
      <c r="F30" s="101">
        <f t="shared" si="7"/>
        <v>-608564</v>
      </c>
      <c r="G30" s="53"/>
      <c r="H30" s="50">
        <v>286248</v>
      </c>
      <c r="I30" s="50">
        <v>232885</v>
      </c>
      <c r="J30" s="51"/>
      <c r="K30" s="57">
        <f t="shared" si="8"/>
        <v>519133</v>
      </c>
      <c r="L30" s="102">
        <v>-89431</v>
      </c>
      <c r="N30" s="50">
        <v>-86749</v>
      </c>
      <c r="O30" s="50">
        <v>0</v>
      </c>
      <c r="P30" s="38"/>
      <c r="Q30" s="59">
        <f t="shared" si="1"/>
        <v>-86749</v>
      </c>
      <c r="S30" s="101">
        <f t="shared" si="2"/>
        <v>-2682</v>
      </c>
      <c r="T30" s="84">
        <f t="shared" si="3"/>
        <v>-3.0916782902396571E-2</v>
      </c>
      <c r="U30" s="84"/>
      <c r="V30" s="165"/>
      <c r="W30" s="165"/>
      <c r="X30" s="165"/>
      <c r="Y30" s="165"/>
      <c r="Z30" s="165"/>
      <c r="AA30" s="165"/>
      <c r="AB30" s="170">
        <f t="shared" si="4"/>
        <v>0</v>
      </c>
      <c r="AC30" s="165"/>
      <c r="AD30" s="170">
        <f t="shared" si="5"/>
        <v>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3.8">
      <c r="B31" s="49">
        <f t="shared" si="6"/>
        <v>37066</v>
      </c>
      <c r="C31" s="50">
        <v>-325305</v>
      </c>
      <c r="D31" s="50">
        <v>-275084</v>
      </c>
      <c r="E31" s="51"/>
      <c r="F31" s="101">
        <f t="shared" si="7"/>
        <v>-600389</v>
      </c>
      <c r="G31" s="53"/>
      <c r="H31" s="50">
        <v>277234</v>
      </c>
      <c r="I31" s="50">
        <v>234308</v>
      </c>
      <c r="J31" s="51"/>
      <c r="K31" s="57">
        <f t="shared" si="8"/>
        <v>511542</v>
      </c>
      <c r="L31" s="102">
        <f t="shared" ref="L31:L38" si="9">F31+K31</f>
        <v>-88847</v>
      </c>
      <c r="N31" s="50">
        <v>-83171</v>
      </c>
      <c r="O31" s="50">
        <v>0</v>
      </c>
      <c r="P31" s="38"/>
      <c r="Q31" s="59">
        <f t="shared" si="1"/>
        <v>-83171</v>
      </c>
      <c r="S31" s="101">
        <f t="shared" si="2"/>
        <v>-5676</v>
      </c>
      <c r="T31" s="84">
        <f t="shared" si="3"/>
        <v>-6.8244941145351137E-2</v>
      </c>
      <c r="U31" s="84"/>
      <c r="V31" s="165"/>
      <c r="W31" s="165"/>
      <c r="X31" s="165"/>
      <c r="Y31" s="165"/>
      <c r="Z31" s="165"/>
      <c r="AA31" s="165"/>
      <c r="AB31" s="170">
        <f t="shared" si="4"/>
        <v>0</v>
      </c>
      <c r="AC31" s="165"/>
      <c r="AD31" s="170">
        <f t="shared" si="5"/>
        <v>0</v>
      </c>
      <c r="AE31" s="97"/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3.8">
      <c r="B32" s="49">
        <f t="shared" si="6"/>
        <v>37067</v>
      </c>
      <c r="C32" s="50">
        <v>-307710</v>
      </c>
      <c r="D32" s="50">
        <v>-284465</v>
      </c>
      <c r="E32" s="51"/>
      <c r="F32" s="101">
        <f t="shared" si="7"/>
        <v>-592175</v>
      </c>
      <c r="G32" s="61"/>
      <c r="H32" s="50">
        <v>261006</v>
      </c>
      <c r="I32" s="50">
        <v>240861</v>
      </c>
      <c r="J32" s="51"/>
      <c r="K32" s="57">
        <f t="shared" si="8"/>
        <v>501867</v>
      </c>
      <c r="L32" s="102">
        <f t="shared" si="9"/>
        <v>-90308</v>
      </c>
      <c r="N32" s="50">
        <v>-94864</v>
      </c>
      <c r="O32" s="50">
        <v>0</v>
      </c>
      <c r="P32" s="38"/>
      <c r="Q32" s="59">
        <f t="shared" si="1"/>
        <v>-94864</v>
      </c>
      <c r="S32" s="101">
        <f t="shared" si="2"/>
        <v>4556</v>
      </c>
      <c r="T32" s="84">
        <f t="shared" si="3"/>
        <v>4.8026648675999324E-2</v>
      </c>
      <c r="U32" s="84"/>
      <c r="V32" s="165"/>
      <c r="W32" s="165"/>
      <c r="X32" s="165"/>
      <c r="Y32" s="165"/>
      <c r="Z32" s="165"/>
      <c r="AA32" s="165"/>
      <c r="AB32" s="170">
        <f t="shared" si="4"/>
        <v>0</v>
      </c>
      <c r="AC32" s="165"/>
      <c r="AD32" s="170">
        <f t="shared" si="5"/>
        <v>0</v>
      </c>
      <c r="AE32" s="97"/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3.8">
      <c r="B33" s="49">
        <f t="shared" si="6"/>
        <v>37068</v>
      </c>
      <c r="C33" s="50">
        <v>-294768</v>
      </c>
      <c r="D33" s="50">
        <v>-298115</v>
      </c>
      <c r="E33" s="51"/>
      <c r="F33" s="101">
        <f t="shared" si="7"/>
        <v>-592883</v>
      </c>
      <c r="G33" s="61"/>
      <c r="H33" s="50">
        <v>250877</v>
      </c>
      <c r="I33" s="50">
        <v>251899</v>
      </c>
      <c r="J33" s="51"/>
      <c r="K33" s="109">
        <f t="shared" si="8"/>
        <v>502776</v>
      </c>
      <c r="L33" s="102">
        <f t="shared" si="9"/>
        <v>-90107</v>
      </c>
      <c r="M33" s="103"/>
      <c r="N33" s="50">
        <v>-88996</v>
      </c>
      <c r="O33" s="50">
        <v>0</v>
      </c>
      <c r="P33" s="105"/>
      <c r="Q33" s="111">
        <f t="shared" si="1"/>
        <v>-88996</v>
      </c>
      <c r="R33" s="103"/>
      <c r="S33" s="101">
        <f t="shared" si="2"/>
        <v>-1111</v>
      </c>
      <c r="T33" s="106">
        <f t="shared" si="3"/>
        <v>-1.248370713290485E-2</v>
      </c>
      <c r="U33" s="106"/>
      <c r="V33" s="165"/>
      <c r="W33" s="165"/>
      <c r="X33" s="165"/>
      <c r="Y33" s="165"/>
      <c r="Z33" s="165"/>
      <c r="AA33" s="165"/>
      <c r="AB33" s="170">
        <f t="shared" si="4"/>
        <v>0</v>
      </c>
      <c r="AC33" s="165"/>
      <c r="AD33" s="170">
        <f t="shared" si="5"/>
        <v>0</v>
      </c>
      <c r="AE33" s="97"/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3.8">
      <c r="B34" s="49">
        <f t="shared" si="6"/>
        <v>37069</v>
      </c>
      <c r="C34" s="50">
        <v>-281300</v>
      </c>
      <c r="D34" s="50">
        <v>-290826</v>
      </c>
      <c r="E34" s="51"/>
      <c r="F34" s="101">
        <f t="shared" si="7"/>
        <v>-572126</v>
      </c>
      <c r="G34" s="61"/>
      <c r="H34" s="50">
        <v>237744</v>
      </c>
      <c r="I34" s="50">
        <v>246426</v>
      </c>
      <c r="J34" s="51"/>
      <c r="K34" s="109">
        <f t="shared" si="8"/>
        <v>484170</v>
      </c>
      <c r="L34" s="102">
        <f t="shared" si="9"/>
        <v>-87956</v>
      </c>
      <c r="M34" s="103"/>
      <c r="N34" s="50">
        <v>-89288</v>
      </c>
      <c r="O34" s="50">
        <v>0</v>
      </c>
      <c r="P34" s="105"/>
      <c r="Q34" s="111">
        <f t="shared" si="1"/>
        <v>-89288</v>
      </c>
      <c r="R34" s="103"/>
      <c r="S34" s="101">
        <f t="shared" si="2"/>
        <v>1332</v>
      </c>
      <c r="T34" s="106">
        <f t="shared" si="3"/>
        <v>1.4918018098736672E-2</v>
      </c>
      <c r="U34" s="106"/>
      <c r="V34" s="165"/>
      <c r="W34" s="165"/>
      <c r="X34" s="165"/>
      <c r="Y34" s="165"/>
      <c r="Z34" s="165"/>
      <c r="AA34" s="165"/>
      <c r="AB34" s="170">
        <f t="shared" si="4"/>
        <v>0</v>
      </c>
      <c r="AC34" s="165"/>
      <c r="AD34" s="170">
        <f t="shared" si="5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3.8">
      <c r="B35" s="49">
        <f t="shared" si="6"/>
        <v>37070</v>
      </c>
      <c r="C35" s="50">
        <v>-308925</v>
      </c>
      <c r="D35" s="50">
        <v>-294691</v>
      </c>
      <c r="E35" s="51"/>
      <c r="F35" s="101">
        <f t="shared" si="7"/>
        <v>-603616</v>
      </c>
      <c r="G35" s="61"/>
      <c r="H35" s="50">
        <v>259157</v>
      </c>
      <c r="I35" s="50">
        <v>249556</v>
      </c>
      <c r="J35" s="51"/>
      <c r="K35" s="109">
        <f t="shared" si="8"/>
        <v>508713</v>
      </c>
      <c r="L35" s="102">
        <f t="shared" si="9"/>
        <v>-94903</v>
      </c>
      <c r="M35" s="103"/>
      <c r="N35" s="50">
        <v>-88320</v>
      </c>
      <c r="O35" s="50">
        <v>0</v>
      </c>
      <c r="P35" s="105"/>
      <c r="Q35" s="111">
        <f>SUM(N35:O35)</f>
        <v>-88320</v>
      </c>
      <c r="R35" s="103"/>
      <c r="S35" s="101">
        <f t="shared" si="2"/>
        <v>-6583</v>
      </c>
      <c r="T35" s="106">
        <f t="shared" si="3"/>
        <v>-7.4535778985507242E-2</v>
      </c>
      <c r="U35" s="106"/>
      <c r="V35" s="165"/>
      <c r="W35" s="165"/>
      <c r="X35" s="165"/>
      <c r="Y35" s="165"/>
      <c r="Z35" s="165"/>
      <c r="AA35" s="165"/>
      <c r="AB35" s="170">
        <f t="shared" si="4"/>
        <v>0</v>
      </c>
      <c r="AC35" s="165"/>
      <c r="AD35" s="170">
        <f t="shared" si="5"/>
        <v>0</v>
      </c>
      <c r="AE35" s="97"/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3.8">
      <c r="B36" s="49">
        <f t="shared" si="6"/>
        <v>37071</v>
      </c>
      <c r="C36" s="50">
        <v>-307857</v>
      </c>
      <c r="D36" s="50">
        <v>-300969</v>
      </c>
      <c r="E36" s="51"/>
      <c r="F36" s="101">
        <f t="shared" si="7"/>
        <v>-608826</v>
      </c>
      <c r="G36" s="61"/>
      <c r="H36" s="50">
        <v>259416</v>
      </c>
      <c r="I36" s="50">
        <v>254471</v>
      </c>
      <c r="J36" s="51"/>
      <c r="K36" s="109">
        <f t="shared" si="8"/>
        <v>513887</v>
      </c>
      <c r="L36" s="102">
        <f t="shared" si="9"/>
        <v>-94939</v>
      </c>
      <c r="M36" s="103"/>
      <c r="N36" s="50">
        <v>-85461</v>
      </c>
      <c r="O36" s="50">
        <v>0</v>
      </c>
      <c r="P36" s="105"/>
      <c r="Q36" s="111">
        <f>SUM(N36:O36)</f>
        <v>-85461</v>
      </c>
      <c r="R36" s="103"/>
      <c r="S36" s="101">
        <f t="shared" si="2"/>
        <v>-9478</v>
      </c>
      <c r="T36" s="106">
        <f t="shared" si="3"/>
        <v>-0.11090438913656522</v>
      </c>
      <c r="U36" s="106"/>
      <c r="V36" s="165"/>
      <c r="W36" s="165"/>
      <c r="X36" s="165"/>
      <c r="Y36" s="165"/>
      <c r="Z36" s="165"/>
      <c r="AA36" s="165"/>
      <c r="AB36" s="170">
        <f t="shared" si="4"/>
        <v>0</v>
      </c>
      <c r="AC36" s="165"/>
      <c r="AD36" s="170">
        <f t="shared" si="5"/>
        <v>0</v>
      </c>
      <c r="AE36" s="97"/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3.8">
      <c r="B37" s="49">
        <f t="shared" si="6"/>
        <v>37072</v>
      </c>
      <c r="C37" s="50">
        <v>-310650</v>
      </c>
      <c r="D37" s="50">
        <v>-338243.56</v>
      </c>
      <c r="E37" s="51"/>
      <c r="F37" s="101">
        <f t="shared" si="7"/>
        <v>-648893.56000000006</v>
      </c>
      <c r="G37" s="61"/>
      <c r="H37" s="50">
        <v>262412</v>
      </c>
      <c r="I37" s="50">
        <v>287634</v>
      </c>
      <c r="J37" s="51"/>
      <c r="K37" s="109">
        <f t="shared" si="8"/>
        <v>550046</v>
      </c>
      <c r="L37" s="102">
        <f t="shared" si="9"/>
        <v>-98847.560000000056</v>
      </c>
      <c r="M37" s="103"/>
      <c r="N37" s="50">
        <v>-85343</v>
      </c>
      <c r="O37" s="50">
        <v>0</v>
      </c>
      <c r="P37" s="105"/>
      <c r="Q37" s="111">
        <f>SUM(N37:O37)</f>
        <v>-85343</v>
      </c>
      <c r="R37" s="103"/>
      <c r="S37" s="101">
        <f t="shared" si="2"/>
        <v>-13504.560000000056</v>
      </c>
      <c r="T37" s="106">
        <f t="shared" si="3"/>
        <v>-0.15823863702939966</v>
      </c>
      <c r="U37" s="106"/>
      <c r="V37" s="165"/>
      <c r="W37" s="165"/>
      <c r="X37" s="165"/>
      <c r="Y37" s="165"/>
      <c r="Z37" s="165"/>
      <c r="AA37" s="165"/>
      <c r="AB37" s="170">
        <f t="shared" si="4"/>
        <v>0</v>
      </c>
      <c r="AC37" s="165"/>
      <c r="AD37" s="170">
        <f t="shared" si="5"/>
        <v>0</v>
      </c>
      <c r="AE37" s="97"/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4.4" thickBot="1">
      <c r="B38" s="49"/>
      <c r="C38" s="50"/>
      <c r="D38" s="50">
        <v>0</v>
      </c>
      <c r="E38" s="51"/>
      <c r="F38" s="101">
        <f t="shared" si="7"/>
        <v>0</v>
      </c>
      <c r="G38" s="61"/>
      <c r="H38" s="50"/>
      <c r="I38" s="50">
        <v>0</v>
      </c>
      <c r="J38" s="51"/>
      <c r="K38" s="110">
        <f>SUM(H38:I38)</f>
        <v>0</v>
      </c>
      <c r="L38" s="107">
        <f t="shared" si="9"/>
        <v>0</v>
      </c>
      <c r="M38" s="103"/>
      <c r="N38" s="50"/>
      <c r="O38" s="50">
        <v>0</v>
      </c>
      <c r="P38" s="105"/>
      <c r="Q38" s="112">
        <f>SUM(N38:O38)</f>
        <v>0</v>
      </c>
      <c r="R38" s="103"/>
      <c r="S38" s="101">
        <f t="shared" si="2"/>
        <v>0</v>
      </c>
      <c r="T38" s="106" t="e">
        <f t="shared" si="3"/>
        <v>#DIV/0!</v>
      </c>
      <c r="U38" s="106"/>
      <c r="V38" s="165"/>
      <c r="W38" s="165"/>
      <c r="X38" s="165"/>
      <c r="Y38" s="165"/>
      <c r="Z38" s="165"/>
      <c r="AA38" s="165"/>
      <c r="AB38" s="170">
        <f t="shared" si="4"/>
        <v>0</v>
      </c>
      <c r="AC38" s="165"/>
      <c r="AD38" s="170">
        <f t="shared" si="5"/>
        <v>0</v>
      </c>
      <c r="AE38" s="97"/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4.4" thickBot="1">
      <c r="B39" s="62" t="s">
        <v>26</v>
      </c>
      <c r="C39" s="63">
        <f>SUM(C8:C38)</f>
        <v>-10296493</v>
      </c>
      <c r="D39" s="63">
        <f>SUM(D8:D38)</f>
        <v>-8527604.5600000005</v>
      </c>
      <c r="E39" s="64"/>
      <c r="F39" s="65">
        <f>SUM(F8:F38)</f>
        <v>-18824097.559999999</v>
      </c>
      <c r="G39" s="66"/>
      <c r="H39" s="63">
        <f>SUM(H8:H38)</f>
        <v>8779988</v>
      </c>
      <c r="I39" s="63">
        <f>SUM(I8:I38)</f>
        <v>7278711</v>
      </c>
      <c r="J39" s="64"/>
      <c r="K39" s="67">
        <f>SUM(K8:K38)</f>
        <v>16058699</v>
      </c>
      <c r="L39" s="68">
        <f>SUM(L8:L38)</f>
        <v>-2765400.56</v>
      </c>
      <c r="N39" s="89">
        <f>SUM(N8:N38)</f>
        <v>-2687616</v>
      </c>
      <c r="O39" s="91">
        <f>SUM(O8:O38)</f>
        <v>0</v>
      </c>
      <c r="P39" s="69"/>
      <c r="Q39" s="67">
        <f>SUM(Q8:Q38)</f>
        <v>-2687616</v>
      </c>
      <c r="S39" s="70">
        <f>SUM(S8:S38)</f>
        <v>-77784.560000000056</v>
      </c>
      <c r="T39" s="85">
        <f t="shared" si="3"/>
        <v>-2.8941842882316542E-2</v>
      </c>
      <c r="U39" s="85"/>
      <c r="V39" s="167"/>
      <c r="W39" s="167"/>
      <c r="X39" s="167"/>
      <c r="Y39" s="167"/>
      <c r="Z39" s="167"/>
      <c r="AA39" s="167"/>
      <c r="AB39" s="167"/>
      <c r="AC39" s="167"/>
      <c r="AD39" s="167"/>
      <c r="AE39" s="96"/>
      <c r="AG39" s="168"/>
      <c r="AH39" s="4"/>
      <c r="AI39" s="168"/>
      <c r="AJ39" s="4"/>
      <c r="AK39" s="168"/>
      <c r="AL39" s="4"/>
      <c r="AM39" s="168"/>
      <c r="AN39" s="4"/>
      <c r="AO39" s="4"/>
    </row>
    <row r="40" spans="2:41">
      <c r="AE40" s="114" t="s">
        <v>27</v>
      </c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B41" t="s">
        <v>44</v>
      </c>
      <c r="K41" s="116" t="s">
        <v>36</v>
      </c>
      <c r="L41" s="78" t="s">
        <v>35</v>
      </c>
      <c r="Z41" s="113" t="s">
        <v>28</v>
      </c>
      <c r="AB41" s="78" t="s">
        <v>30</v>
      </c>
      <c r="AE41" s="114" t="s">
        <v>29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43</v>
      </c>
      <c r="K42" s="116" t="s">
        <v>37</v>
      </c>
      <c r="L42" s="2"/>
      <c r="Z42" s="115" t="s">
        <v>31</v>
      </c>
      <c r="AB42" s="78" t="s">
        <v>32</v>
      </c>
      <c r="AE42" s="114" t="s">
        <v>46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s="71" t="str">
        <f ca="1">CELL("filename")</f>
        <v>K:\COMMON\SOUTH CENTRAL\DAILY ONEOK INFO\[BUSHTON2001.XLS]pvrsept_2001</v>
      </c>
      <c r="Z43" s="115" t="s">
        <v>33</v>
      </c>
      <c r="AB43" s="78" t="s">
        <v>38</v>
      </c>
      <c r="AE43" s="114" t="s">
        <v>45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Z44" s="115"/>
      <c r="AB44" s="78" t="s">
        <v>47</v>
      </c>
      <c r="AE44" s="114" t="s">
        <v>48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AG45" s="4"/>
      <c r="AH45" s="4"/>
      <c r="AI45" s="4"/>
      <c r="AJ45" s="4"/>
      <c r="AK45" s="4"/>
      <c r="AL45" s="4"/>
      <c r="AM45" s="4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5"/>
  <sheetViews>
    <sheetView zoomScale="75" zoomScaleNormal="75" workbookViewId="0">
      <pane xSplit="2" ySplit="7" topLeftCell="C10" activePane="bottomRight" state="frozen"/>
      <selection pane="topRight" activeCell="C1" sqref="C1"/>
      <selection pane="bottomLeft" activeCell="A8" sqref="A8"/>
      <selection pane="bottomRight" activeCell="C38" sqref="C38"/>
    </sheetView>
  </sheetViews>
  <sheetFormatPr defaultRowHeight="13.2"/>
  <cols>
    <col min="1" max="1" width="2.44140625" customWidth="1"/>
    <col min="2" max="2" width="11" customWidth="1"/>
    <col min="3" max="3" width="11.6640625" style="2" customWidth="1"/>
    <col min="4" max="4" width="13.109375" style="2" customWidth="1"/>
    <col min="5" max="5" width="1.6640625" customWidth="1"/>
    <col min="6" max="6" width="12.6640625" bestFit="1" customWidth="1"/>
    <col min="7" max="7" width="1.44140625" customWidth="1"/>
    <col min="8" max="8" width="12.6640625" style="2" customWidth="1"/>
    <col min="9" max="9" width="12" style="2" customWidth="1"/>
    <col min="10" max="10" width="1.6640625" customWidth="1"/>
    <col min="11" max="11" width="13.44140625" customWidth="1"/>
    <col min="12" max="12" width="19.88671875" customWidth="1"/>
    <col min="13" max="13" width="2.109375" customWidth="1"/>
    <col min="14" max="14" width="12.109375" style="2" customWidth="1"/>
    <col min="15" max="15" width="11.5546875" style="2" customWidth="1"/>
    <col min="16" max="16" width="1.6640625" style="4" customWidth="1"/>
    <col min="17" max="17" width="13.109375" customWidth="1"/>
    <col min="18" max="18" width="2.44140625" customWidth="1"/>
    <col min="19" max="19" width="22.44140625" customWidth="1"/>
    <col min="20" max="20" width="12.44140625" style="78" customWidth="1"/>
    <col min="21" max="21" width="32.33203125" style="78" customWidth="1"/>
    <col min="22" max="22" width="21.44140625" style="78" customWidth="1"/>
    <col min="23" max="23" width="1.6640625" style="78" customWidth="1"/>
    <col min="24" max="24" width="20.109375" style="78" customWidth="1"/>
    <col min="25" max="25" width="2.33203125" style="78" customWidth="1"/>
    <col min="26" max="26" width="16.88671875" style="78" customWidth="1"/>
    <col min="27" max="27" width="1.5546875" style="78" customWidth="1"/>
    <col min="28" max="30" width="16.88671875" style="78" customWidth="1"/>
    <col min="31" max="31" width="42.5546875" style="93" customWidth="1"/>
    <col min="32" max="32" width="2.33203125" customWidth="1"/>
    <col min="33" max="33" width="20.109375" customWidth="1"/>
    <col min="34" max="34" width="1.109375" customWidth="1"/>
    <col min="35" max="35" width="22.5546875" customWidth="1"/>
    <col min="36" max="36" width="2.109375" customWidth="1"/>
    <col min="37" max="37" width="20.109375" customWidth="1"/>
    <col min="38" max="38" width="1.6640625" customWidth="1"/>
    <col min="39" max="39" width="17.44140625" customWidth="1"/>
    <col min="40" max="40" width="2.44140625" customWidth="1"/>
    <col min="41" max="41" width="27.109375" customWidth="1"/>
  </cols>
  <sheetData>
    <row r="1" spans="1:41" ht="17.399999999999999">
      <c r="A1" s="1" t="s">
        <v>34</v>
      </c>
      <c r="I1" s="3" t="s">
        <v>117</v>
      </c>
    </row>
    <row r="2" spans="1:41" ht="13.8" thickBot="1"/>
    <row r="3" spans="1:41" ht="14.4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4.4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4.4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4.4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75" t="s">
        <v>129</v>
      </c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3.8">
      <c r="B8" s="49">
        <v>37073</v>
      </c>
      <c r="C8" s="50">
        <v>-317975</v>
      </c>
      <c r="D8" s="50">
        <v>-346516</v>
      </c>
      <c r="E8" s="51"/>
      <c r="F8" s="173">
        <f>SUM(C8:D8)</f>
        <v>-664491</v>
      </c>
      <c r="G8" s="53"/>
      <c r="H8" s="50">
        <v>269717</v>
      </c>
      <c r="I8" s="50">
        <v>294501</v>
      </c>
      <c r="J8" s="51"/>
      <c r="K8" s="52">
        <f>SUM(H8:I8)</f>
        <v>564218</v>
      </c>
      <c r="L8" s="176">
        <f t="shared" ref="L8:L38" si="0">F8+K8</f>
        <v>-100273</v>
      </c>
      <c r="N8" s="184">
        <v>-97945</v>
      </c>
      <c r="O8" s="184">
        <v>0</v>
      </c>
      <c r="P8" s="180"/>
      <c r="Q8" s="181">
        <f t="shared" ref="Q8:Q34" si="1">SUM(N8:P8)</f>
        <v>-97945</v>
      </c>
      <c r="S8" s="173">
        <f t="shared" ref="S8:S38" si="2">L8-Q8</f>
        <v>-2328</v>
      </c>
      <c r="T8" s="84">
        <f t="shared" ref="T8:T39" si="3">+S8/Q8*-1</f>
        <v>-2.3768441472254837E-2</v>
      </c>
      <c r="U8" s="84"/>
      <c r="V8" s="165"/>
      <c r="W8" s="165"/>
      <c r="X8" s="165"/>
      <c r="Y8" s="165"/>
      <c r="Z8" s="165"/>
      <c r="AA8" s="165"/>
      <c r="AB8" s="170">
        <f t="shared" ref="AB8:AB38" si="4">SUM(V8:Z8)</f>
        <v>0</v>
      </c>
      <c r="AC8" s="165"/>
      <c r="AD8" s="170">
        <f t="shared" ref="AD8:AD38" si="5">+AB8-AC8</f>
        <v>0</v>
      </c>
      <c r="AE8" s="97"/>
      <c r="AG8" s="160"/>
      <c r="AH8" s="4"/>
      <c r="AI8" s="160"/>
      <c r="AJ8" s="4"/>
      <c r="AK8" s="160"/>
      <c r="AL8" s="4"/>
      <c r="AM8" s="168"/>
      <c r="AN8" s="4"/>
      <c r="AO8" s="4"/>
    </row>
    <row r="9" spans="1:41" ht="13.8">
      <c r="B9" s="49">
        <f t="shared" ref="B9:B37" si="6">+B8+1</f>
        <v>37074</v>
      </c>
      <c r="C9" s="50">
        <v>-322056</v>
      </c>
      <c r="D9" s="50">
        <v>-340452</v>
      </c>
      <c r="E9" s="51"/>
      <c r="F9" s="138">
        <f t="shared" ref="F9:F38" si="7">SUM(C9:E9)</f>
        <v>-662508</v>
      </c>
      <c r="G9" s="53"/>
      <c r="H9" s="50">
        <v>273872</v>
      </c>
      <c r="I9" s="50">
        <v>286623</v>
      </c>
      <c r="J9" s="51"/>
      <c r="K9" s="57">
        <f t="shared" ref="K9:K37" si="8">SUM(H9:J9)</f>
        <v>560495</v>
      </c>
      <c r="L9" s="177">
        <f t="shared" si="0"/>
        <v>-102013</v>
      </c>
      <c r="N9" s="184">
        <v>-94645</v>
      </c>
      <c r="O9" s="184">
        <v>0</v>
      </c>
      <c r="P9" s="180"/>
      <c r="Q9" s="146">
        <f t="shared" si="1"/>
        <v>-94645</v>
      </c>
      <c r="S9" s="138">
        <f t="shared" si="2"/>
        <v>-7368</v>
      </c>
      <c r="T9" s="84">
        <f t="shared" si="3"/>
        <v>-7.7848803423318721E-2</v>
      </c>
      <c r="U9" s="84"/>
      <c r="V9" s="165"/>
      <c r="W9" s="165"/>
      <c r="X9" s="165"/>
      <c r="Y9" s="165"/>
      <c r="Z9" s="165"/>
      <c r="AA9" s="165"/>
      <c r="AB9" s="170">
        <f t="shared" si="4"/>
        <v>0</v>
      </c>
      <c r="AC9" s="165"/>
      <c r="AD9" s="170">
        <f t="shared" si="5"/>
        <v>0</v>
      </c>
      <c r="AE9" s="97"/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3.8">
      <c r="B10" s="49">
        <f t="shared" si="6"/>
        <v>37075</v>
      </c>
      <c r="C10" s="50">
        <v>-318313</v>
      </c>
      <c r="D10" s="50">
        <v>-343490</v>
      </c>
      <c r="E10" s="51"/>
      <c r="F10" s="138">
        <f t="shared" si="7"/>
        <v>-661803</v>
      </c>
      <c r="G10" s="53"/>
      <c r="H10" s="50">
        <v>273564</v>
      </c>
      <c r="I10" s="50">
        <v>287769</v>
      </c>
      <c r="J10" s="51"/>
      <c r="K10" s="57">
        <f t="shared" si="8"/>
        <v>561333</v>
      </c>
      <c r="L10" s="177">
        <f t="shared" si="0"/>
        <v>-100470</v>
      </c>
      <c r="N10" s="184">
        <v>-92363</v>
      </c>
      <c r="O10" s="184">
        <v>0</v>
      </c>
      <c r="P10" s="180"/>
      <c r="Q10" s="146">
        <f t="shared" si="1"/>
        <v>-92363</v>
      </c>
      <c r="S10" s="138">
        <f t="shared" si="2"/>
        <v>-8107</v>
      </c>
      <c r="T10" s="84">
        <f t="shared" si="3"/>
        <v>-8.7773242532182799E-2</v>
      </c>
      <c r="U10" s="84"/>
      <c r="V10" s="165"/>
      <c r="W10" s="165"/>
      <c r="X10" s="165"/>
      <c r="Y10" s="165"/>
      <c r="Z10" s="165"/>
      <c r="AA10" s="165"/>
      <c r="AB10" s="170">
        <f t="shared" si="4"/>
        <v>0</v>
      </c>
      <c r="AC10" s="165"/>
      <c r="AD10" s="170">
        <f t="shared" si="5"/>
        <v>0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3.8">
      <c r="B11" s="49">
        <f t="shared" si="6"/>
        <v>37076</v>
      </c>
      <c r="C11" s="50">
        <v>-317183</v>
      </c>
      <c r="D11" s="50">
        <v>-322002</v>
      </c>
      <c r="E11" s="51"/>
      <c r="F11" s="138">
        <f t="shared" si="7"/>
        <v>-639185</v>
      </c>
      <c r="G11" s="53"/>
      <c r="H11" s="50">
        <v>273684</v>
      </c>
      <c r="I11" s="50">
        <v>267574</v>
      </c>
      <c r="J11" s="51"/>
      <c r="K11" s="57">
        <f t="shared" si="8"/>
        <v>541258</v>
      </c>
      <c r="L11" s="177">
        <f t="shared" si="0"/>
        <v>-97927</v>
      </c>
      <c r="N11" s="184">
        <v>-93100</v>
      </c>
      <c r="O11" s="184">
        <v>0</v>
      </c>
      <c r="P11" s="180"/>
      <c r="Q11" s="146">
        <f t="shared" si="1"/>
        <v>-93100</v>
      </c>
      <c r="S11" s="138">
        <f t="shared" si="2"/>
        <v>-4827</v>
      </c>
      <c r="T11" s="84">
        <f t="shared" si="3"/>
        <v>-5.184747583243824E-2</v>
      </c>
      <c r="U11" s="84"/>
      <c r="V11" s="165"/>
      <c r="W11" s="165"/>
      <c r="X11" s="165"/>
      <c r="Y11" s="165"/>
      <c r="Z11" s="165"/>
      <c r="AA11" s="165"/>
      <c r="AB11" s="170">
        <f t="shared" si="4"/>
        <v>0</v>
      </c>
      <c r="AC11" s="165"/>
      <c r="AD11" s="170">
        <f t="shared" si="5"/>
        <v>0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3.8">
      <c r="B12" s="49">
        <f t="shared" si="6"/>
        <v>37077</v>
      </c>
      <c r="C12" s="50">
        <v>-306433</v>
      </c>
      <c r="D12" s="50">
        <v>-290264</v>
      </c>
      <c r="E12" s="51"/>
      <c r="F12" s="138">
        <f t="shared" si="7"/>
        <v>-596697</v>
      </c>
      <c r="G12" s="53"/>
      <c r="H12" s="50">
        <v>261096</v>
      </c>
      <c r="I12" s="50">
        <v>241529</v>
      </c>
      <c r="J12" s="51"/>
      <c r="K12" s="57">
        <f t="shared" si="8"/>
        <v>502625</v>
      </c>
      <c r="L12" s="177">
        <f t="shared" si="0"/>
        <v>-94072</v>
      </c>
      <c r="N12" s="184">
        <v>-90340</v>
      </c>
      <c r="O12" s="184">
        <v>0</v>
      </c>
      <c r="P12" s="180"/>
      <c r="Q12" s="146">
        <f t="shared" si="1"/>
        <v>-90340</v>
      </c>
      <c r="S12" s="138">
        <f t="shared" si="2"/>
        <v>-3732</v>
      </c>
      <c r="T12" s="84">
        <f t="shared" si="3"/>
        <v>-4.1310604383440336E-2</v>
      </c>
      <c r="U12" s="84" t="s">
        <v>128</v>
      </c>
      <c r="V12" s="165"/>
      <c r="W12" s="165"/>
      <c r="X12" s="165"/>
      <c r="Y12" s="165"/>
      <c r="Z12" s="165"/>
      <c r="AA12" s="165"/>
      <c r="AB12" s="170">
        <f t="shared" si="4"/>
        <v>0</v>
      </c>
      <c r="AC12" s="165"/>
      <c r="AD12" s="170">
        <f t="shared" si="5"/>
        <v>0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3.8">
      <c r="B13" s="49">
        <f t="shared" si="6"/>
        <v>37078</v>
      </c>
      <c r="C13" s="50">
        <v>-317158</v>
      </c>
      <c r="D13" s="50">
        <v>-290044</v>
      </c>
      <c r="E13" s="51"/>
      <c r="F13" s="138">
        <f t="shared" si="7"/>
        <v>-607202</v>
      </c>
      <c r="G13" s="53"/>
      <c r="H13" s="50">
        <v>268280</v>
      </c>
      <c r="I13" s="50">
        <v>244026</v>
      </c>
      <c r="J13" s="51"/>
      <c r="K13" s="57">
        <f t="shared" si="8"/>
        <v>512306</v>
      </c>
      <c r="L13" s="177">
        <f t="shared" si="0"/>
        <v>-94896</v>
      </c>
      <c r="N13" s="184">
        <v>-92503</v>
      </c>
      <c r="O13" s="184">
        <v>0</v>
      </c>
      <c r="P13" s="180"/>
      <c r="Q13" s="146">
        <f t="shared" si="1"/>
        <v>-92503</v>
      </c>
      <c r="S13" s="138">
        <f t="shared" si="2"/>
        <v>-2393</v>
      </c>
      <c r="T13" s="84">
        <f t="shared" si="3"/>
        <v>-2.5869431261688811E-2</v>
      </c>
      <c r="U13" s="84"/>
      <c r="V13" s="165"/>
      <c r="W13" s="165"/>
      <c r="X13" s="165"/>
      <c r="Y13" s="165"/>
      <c r="Z13" s="165"/>
      <c r="AA13" s="165"/>
      <c r="AB13" s="170">
        <f t="shared" si="4"/>
        <v>0</v>
      </c>
      <c r="AC13" s="165"/>
      <c r="AD13" s="170">
        <f t="shared" si="5"/>
        <v>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3.8">
      <c r="B14" s="49">
        <f t="shared" si="6"/>
        <v>37079</v>
      </c>
      <c r="C14" s="50">
        <v>-311470</v>
      </c>
      <c r="D14" s="50">
        <v>-296437</v>
      </c>
      <c r="E14" s="51"/>
      <c r="F14" s="138">
        <f t="shared" si="7"/>
        <v>-607907</v>
      </c>
      <c r="G14" s="53"/>
      <c r="H14" s="50">
        <v>263567</v>
      </c>
      <c r="I14" s="50">
        <v>250677</v>
      </c>
      <c r="J14" s="51"/>
      <c r="K14" s="57">
        <f t="shared" si="8"/>
        <v>514244</v>
      </c>
      <c r="L14" s="177">
        <f t="shared" si="0"/>
        <v>-93663</v>
      </c>
      <c r="N14" s="184">
        <v>-96144</v>
      </c>
      <c r="O14" s="184">
        <v>0</v>
      </c>
      <c r="P14" s="180"/>
      <c r="Q14" s="146">
        <f t="shared" si="1"/>
        <v>-96144</v>
      </c>
      <c r="S14" s="138">
        <f t="shared" si="2"/>
        <v>2481</v>
      </c>
      <c r="T14" s="84">
        <f t="shared" si="3"/>
        <v>2.5805042436345481E-2</v>
      </c>
      <c r="U14" s="84" t="s">
        <v>128</v>
      </c>
      <c r="V14" s="165"/>
      <c r="W14" s="165"/>
      <c r="X14" s="165"/>
      <c r="Y14" s="165"/>
      <c r="Z14" s="165"/>
      <c r="AA14" s="165"/>
      <c r="AB14" s="170">
        <f t="shared" si="4"/>
        <v>0</v>
      </c>
      <c r="AC14" s="165"/>
      <c r="AD14" s="170">
        <f t="shared" si="5"/>
        <v>0</v>
      </c>
      <c r="AE14" s="97"/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3.8">
      <c r="B15" s="49">
        <f t="shared" si="6"/>
        <v>37080</v>
      </c>
      <c r="C15" s="50">
        <v>-305404</v>
      </c>
      <c r="D15" s="50">
        <v>-305656</v>
      </c>
      <c r="E15" s="51"/>
      <c r="F15" s="138">
        <f t="shared" si="7"/>
        <v>-611060</v>
      </c>
      <c r="G15" s="53"/>
      <c r="H15" s="50">
        <v>259713</v>
      </c>
      <c r="I15" s="50">
        <v>259144</v>
      </c>
      <c r="J15" s="51"/>
      <c r="K15" s="57">
        <f t="shared" si="8"/>
        <v>518857</v>
      </c>
      <c r="L15" s="177">
        <f t="shared" si="0"/>
        <v>-92203</v>
      </c>
      <c r="N15" s="184">
        <v>-94753</v>
      </c>
      <c r="O15" s="184">
        <v>0</v>
      </c>
      <c r="P15" s="180"/>
      <c r="Q15" s="146">
        <f t="shared" si="1"/>
        <v>-94753</v>
      </c>
      <c r="S15" s="138">
        <f t="shared" si="2"/>
        <v>2550</v>
      </c>
      <c r="T15" s="84">
        <f t="shared" si="3"/>
        <v>2.6912076662480345E-2</v>
      </c>
      <c r="U15" s="84" t="s">
        <v>127</v>
      </c>
      <c r="V15" s="165"/>
      <c r="W15" s="165"/>
      <c r="X15" s="165"/>
      <c r="Y15" s="165"/>
      <c r="Z15" s="165"/>
      <c r="AA15" s="165"/>
      <c r="AB15" s="170">
        <f t="shared" si="4"/>
        <v>0</v>
      </c>
      <c r="AC15" s="165"/>
      <c r="AD15" s="170">
        <f t="shared" si="5"/>
        <v>0</v>
      </c>
      <c r="AE15" s="97"/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3.8">
      <c r="B16" s="49">
        <f t="shared" si="6"/>
        <v>37081</v>
      </c>
      <c r="C16" s="50">
        <v>-302581</v>
      </c>
      <c r="D16" s="50">
        <v>-290831</v>
      </c>
      <c r="E16" s="51"/>
      <c r="F16" s="138">
        <f t="shared" si="7"/>
        <v>-593412</v>
      </c>
      <c r="G16" s="53"/>
      <c r="H16" s="50">
        <v>257121</v>
      </c>
      <c r="I16" s="50">
        <v>245086</v>
      </c>
      <c r="J16" s="51"/>
      <c r="K16" s="57">
        <f t="shared" si="8"/>
        <v>502207</v>
      </c>
      <c r="L16" s="177">
        <f t="shared" si="0"/>
        <v>-91205</v>
      </c>
      <c r="N16" s="184">
        <v>-89721</v>
      </c>
      <c r="O16" s="184">
        <v>0</v>
      </c>
      <c r="P16" s="180"/>
      <c r="Q16" s="146">
        <f t="shared" si="1"/>
        <v>-89721</v>
      </c>
      <c r="S16" s="138">
        <f t="shared" si="2"/>
        <v>-1484</v>
      </c>
      <c r="T16" s="84">
        <f t="shared" si="3"/>
        <v>-1.6540163395414673E-2</v>
      </c>
      <c r="U16" s="84" t="s">
        <v>128</v>
      </c>
      <c r="V16" s="165"/>
      <c r="W16" s="165"/>
      <c r="X16" s="165"/>
      <c r="Y16" s="165"/>
      <c r="Z16" s="165"/>
      <c r="AA16" s="165"/>
      <c r="AB16" s="170">
        <f t="shared" si="4"/>
        <v>0</v>
      </c>
      <c r="AC16" s="165"/>
      <c r="AD16" s="170">
        <f t="shared" si="5"/>
        <v>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3.8">
      <c r="B17" s="49">
        <f t="shared" si="6"/>
        <v>37082</v>
      </c>
      <c r="C17" s="50">
        <v>-298006</v>
      </c>
      <c r="D17" s="50">
        <v>-280415</v>
      </c>
      <c r="E17" s="51"/>
      <c r="F17" s="138">
        <f t="shared" si="7"/>
        <v>-578421</v>
      </c>
      <c r="G17" s="53"/>
      <c r="H17" s="50">
        <v>251658</v>
      </c>
      <c r="I17" s="50">
        <v>237166</v>
      </c>
      <c r="J17" s="51"/>
      <c r="K17" s="57">
        <f t="shared" si="8"/>
        <v>488824</v>
      </c>
      <c r="L17" s="177">
        <f t="shared" si="0"/>
        <v>-89597</v>
      </c>
      <c r="N17" s="184">
        <v>-90728</v>
      </c>
      <c r="O17" s="184">
        <v>0</v>
      </c>
      <c r="P17" s="180"/>
      <c r="Q17" s="146">
        <f t="shared" si="1"/>
        <v>-90728</v>
      </c>
      <c r="S17" s="138">
        <f t="shared" si="2"/>
        <v>1131</v>
      </c>
      <c r="T17" s="84">
        <f t="shared" si="3"/>
        <v>1.246583193721894E-2</v>
      </c>
      <c r="U17" s="84"/>
      <c r="V17" s="165"/>
      <c r="W17" s="165"/>
      <c r="X17" s="165"/>
      <c r="Y17" s="165"/>
      <c r="Z17" s="165"/>
      <c r="AA17" s="165"/>
      <c r="AB17" s="170">
        <f t="shared" si="4"/>
        <v>0</v>
      </c>
      <c r="AC17" s="165"/>
      <c r="AD17" s="170">
        <f t="shared" si="5"/>
        <v>0</v>
      </c>
      <c r="AE17" s="97"/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3.8">
      <c r="B18" s="49">
        <f t="shared" si="6"/>
        <v>37083</v>
      </c>
      <c r="C18" s="50">
        <v>-299991</v>
      </c>
      <c r="D18" s="50">
        <v>-271897</v>
      </c>
      <c r="E18" s="51"/>
      <c r="F18" s="138">
        <f t="shared" si="7"/>
        <v>-571888</v>
      </c>
      <c r="G18" s="53"/>
      <c r="H18" s="50">
        <v>252610</v>
      </c>
      <c r="I18" s="50">
        <v>230474</v>
      </c>
      <c r="J18" s="51"/>
      <c r="K18" s="57">
        <f t="shared" si="8"/>
        <v>483084</v>
      </c>
      <c r="L18" s="177">
        <f t="shared" si="0"/>
        <v>-88804</v>
      </c>
      <c r="N18" s="184">
        <v>-94023</v>
      </c>
      <c r="O18" s="184">
        <v>0</v>
      </c>
      <c r="P18" s="180"/>
      <c r="Q18" s="146">
        <f t="shared" si="1"/>
        <v>-94023</v>
      </c>
      <c r="S18" s="138">
        <f t="shared" si="2"/>
        <v>5219</v>
      </c>
      <c r="T18" s="84">
        <f t="shared" si="3"/>
        <v>5.5507694925709665E-2</v>
      </c>
      <c r="U18" s="84"/>
      <c r="V18" s="165"/>
      <c r="W18" s="165"/>
      <c r="X18" s="165"/>
      <c r="Y18" s="165"/>
      <c r="Z18" s="165"/>
      <c r="AA18" s="165"/>
      <c r="AB18" s="170">
        <f t="shared" si="4"/>
        <v>0</v>
      </c>
      <c r="AC18" s="165"/>
      <c r="AD18" s="170">
        <f t="shared" si="5"/>
        <v>0</v>
      </c>
      <c r="AE18" s="97"/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3.8">
      <c r="B19" s="49">
        <f t="shared" si="6"/>
        <v>37084</v>
      </c>
      <c r="C19" s="171">
        <v>-310024</v>
      </c>
      <c r="D19" s="50">
        <v>-274626</v>
      </c>
      <c r="E19" s="51"/>
      <c r="F19" s="138">
        <f t="shared" si="7"/>
        <v>-584650</v>
      </c>
      <c r="G19" s="53"/>
      <c r="H19" s="50">
        <v>261514</v>
      </c>
      <c r="I19" s="50">
        <v>232495</v>
      </c>
      <c r="J19" s="51"/>
      <c r="K19" s="57">
        <f t="shared" si="8"/>
        <v>494009</v>
      </c>
      <c r="L19" s="177">
        <f t="shared" si="0"/>
        <v>-90641</v>
      </c>
      <c r="N19" s="184">
        <v>-89486</v>
      </c>
      <c r="O19" s="184">
        <v>0</v>
      </c>
      <c r="P19" s="180"/>
      <c r="Q19" s="146">
        <f t="shared" si="1"/>
        <v>-89486</v>
      </c>
      <c r="S19" s="138">
        <f t="shared" si="2"/>
        <v>-1155</v>
      </c>
      <c r="T19" s="84">
        <f t="shared" si="3"/>
        <v>-1.2907046912366181E-2</v>
      </c>
      <c r="U19" s="84"/>
      <c r="V19" s="165"/>
      <c r="W19" s="165"/>
      <c r="X19" s="165"/>
      <c r="Y19" s="165"/>
      <c r="Z19" s="165"/>
      <c r="AA19" s="165"/>
      <c r="AB19" s="170">
        <f t="shared" si="4"/>
        <v>0</v>
      </c>
      <c r="AC19" s="165"/>
      <c r="AD19" s="170">
        <f t="shared" si="5"/>
        <v>0</v>
      </c>
      <c r="AE19" s="97"/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3.8">
      <c r="B20" s="49">
        <f t="shared" si="6"/>
        <v>37085</v>
      </c>
      <c r="C20" s="50">
        <v>-314807</v>
      </c>
      <c r="D20" s="50">
        <v>-263532</v>
      </c>
      <c r="E20" s="51"/>
      <c r="F20" s="138">
        <f t="shared" si="7"/>
        <v>-578339</v>
      </c>
      <c r="G20" s="53"/>
      <c r="H20" s="50">
        <v>267767</v>
      </c>
      <c r="I20" s="50">
        <v>221302</v>
      </c>
      <c r="J20" s="51"/>
      <c r="K20" s="57">
        <f t="shared" si="8"/>
        <v>489069</v>
      </c>
      <c r="L20" s="177">
        <f t="shared" si="0"/>
        <v>-89270</v>
      </c>
      <c r="N20" s="184">
        <v>-86630</v>
      </c>
      <c r="O20" s="184">
        <v>0</v>
      </c>
      <c r="P20" s="180"/>
      <c r="Q20" s="146">
        <f t="shared" si="1"/>
        <v>-86630</v>
      </c>
      <c r="S20" s="138">
        <f t="shared" si="2"/>
        <v>-2640</v>
      </c>
      <c r="T20" s="84">
        <f t="shared" si="3"/>
        <v>-3.0474431490245875E-2</v>
      </c>
      <c r="U20" s="84"/>
      <c r="V20" s="165"/>
      <c r="W20" s="165"/>
      <c r="X20" s="165"/>
      <c r="Y20" s="165"/>
      <c r="Z20" s="165"/>
      <c r="AA20" s="165"/>
      <c r="AB20" s="170">
        <f t="shared" si="4"/>
        <v>0</v>
      </c>
      <c r="AC20" s="165"/>
      <c r="AD20" s="170">
        <f t="shared" si="5"/>
        <v>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3.8">
      <c r="B21" s="49">
        <f t="shared" si="6"/>
        <v>37086</v>
      </c>
      <c r="C21" s="50">
        <v>-327021</v>
      </c>
      <c r="D21" s="50">
        <v>-294662</v>
      </c>
      <c r="E21" s="51"/>
      <c r="F21" s="138">
        <f t="shared" si="7"/>
        <v>-621683</v>
      </c>
      <c r="G21" s="53"/>
      <c r="H21" s="50">
        <v>278693</v>
      </c>
      <c r="I21" s="50">
        <v>249407</v>
      </c>
      <c r="J21" s="51"/>
      <c r="K21" s="57">
        <f t="shared" si="8"/>
        <v>528100</v>
      </c>
      <c r="L21" s="177">
        <f t="shared" si="0"/>
        <v>-93583</v>
      </c>
      <c r="N21" s="184">
        <v>-83094</v>
      </c>
      <c r="O21" s="184">
        <v>0</v>
      </c>
      <c r="P21" s="180"/>
      <c r="Q21" s="146">
        <f t="shared" si="1"/>
        <v>-83094</v>
      </c>
      <c r="S21" s="138">
        <f t="shared" si="2"/>
        <v>-10489</v>
      </c>
      <c r="T21" s="84">
        <f t="shared" si="3"/>
        <v>-0.12623053409391774</v>
      </c>
      <c r="U21" s="84"/>
      <c r="V21" s="165"/>
      <c r="W21" s="165"/>
      <c r="X21" s="165"/>
      <c r="Y21" s="165"/>
      <c r="Z21" s="165"/>
      <c r="AA21" s="165"/>
      <c r="AB21" s="170">
        <f t="shared" si="4"/>
        <v>0</v>
      </c>
      <c r="AC21" s="165"/>
      <c r="AD21" s="170">
        <f t="shared" si="5"/>
        <v>0</v>
      </c>
      <c r="AE21" s="97"/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3.8">
      <c r="B22" s="49">
        <f t="shared" si="6"/>
        <v>37087</v>
      </c>
      <c r="C22" s="50">
        <v>-329856</v>
      </c>
      <c r="D22" s="50">
        <v>-293879</v>
      </c>
      <c r="E22" s="51"/>
      <c r="F22" s="138">
        <f t="shared" si="7"/>
        <v>-623735</v>
      </c>
      <c r="G22" s="53"/>
      <c r="H22" s="50">
        <v>282445</v>
      </c>
      <c r="I22" s="50">
        <v>247102</v>
      </c>
      <c r="J22" s="51"/>
      <c r="K22" s="57">
        <f t="shared" si="8"/>
        <v>529547</v>
      </c>
      <c r="L22" s="177">
        <f t="shared" si="0"/>
        <v>-94188</v>
      </c>
      <c r="N22" s="184">
        <v>-83793</v>
      </c>
      <c r="O22" s="184">
        <v>0</v>
      </c>
      <c r="P22" s="180"/>
      <c r="Q22" s="146">
        <f t="shared" si="1"/>
        <v>-83793</v>
      </c>
      <c r="S22" s="138">
        <f t="shared" si="2"/>
        <v>-10395</v>
      </c>
      <c r="T22" s="84">
        <f t="shared" si="3"/>
        <v>-0.1240557087107515</v>
      </c>
      <c r="U22" s="84"/>
      <c r="V22" s="165"/>
      <c r="W22" s="165"/>
      <c r="X22" s="165"/>
      <c r="Y22" s="165"/>
      <c r="Z22" s="165"/>
      <c r="AA22" s="165"/>
      <c r="AB22" s="170">
        <f t="shared" si="4"/>
        <v>0</v>
      </c>
      <c r="AC22" s="165"/>
      <c r="AD22" s="170">
        <f t="shared" si="5"/>
        <v>0</v>
      </c>
      <c r="AE22" s="97"/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3.8">
      <c r="B23" s="49">
        <f t="shared" si="6"/>
        <v>37088</v>
      </c>
      <c r="C23" s="50">
        <v>-325787</v>
      </c>
      <c r="D23" s="50">
        <v>-303299</v>
      </c>
      <c r="E23" s="51"/>
      <c r="F23" s="138">
        <f t="shared" si="7"/>
        <v>-629086</v>
      </c>
      <c r="G23" s="53"/>
      <c r="H23" s="50">
        <v>277221</v>
      </c>
      <c r="I23" s="50">
        <v>256935</v>
      </c>
      <c r="J23" s="51"/>
      <c r="K23" s="57">
        <f t="shared" si="8"/>
        <v>534156</v>
      </c>
      <c r="L23" s="177">
        <f t="shared" si="0"/>
        <v>-94930</v>
      </c>
      <c r="N23" s="184">
        <v>-83954</v>
      </c>
      <c r="O23" s="184">
        <v>0</v>
      </c>
      <c r="P23" s="180"/>
      <c r="Q23" s="146">
        <f t="shared" si="1"/>
        <v>-83954</v>
      </c>
      <c r="S23" s="138">
        <f t="shared" si="2"/>
        <v>-10976</v>
      </c>
      <c r="T23" s="84">
        <f t="shared" si="3"/>
        <v>-0.13073826142887771</v>
      </c>
      <c r="U23" s="84"/>
      <c r="V23" s="165"/>
      <c r="W23" s="165"/>
      <c r="X23" s="165"/>
      <c r="Y23" s="165"/>
      <c r="Z23" s="165"/>
      <c r="AA23" s="165"/>
      <c r="AB23" s="170">
        <f t="shared" si="4"/>
        <v>0</v>
      </c>
      <c r="AC23" s="165"/>
      <c r="AD23" s="170">
        <f t="shared" si="5"/>
        <v>0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3.8">
      <c r="B24" s="49">
        <f t="shared" si="6"/>
        <v>37089</v>
      </c>
      <c r="C24" s="50">
        <v>-315788</v>
      </c>
      <c r="D24" s="50">
        <v>-286220</v>
      </c>
      <c r="E24" s="51"/>
      <c r="F24" s="138">
        <f t="shared" si="7"/>
        <v>-602008</v>
      </c>
      <c r="G24" s="53"/>
      <c r="H24" s="50">
        <v>267166</v>
      </c>
      <c r="I24" s="50">
        <v>241305</v>
      </c>
      <c r="J24" s="51"/>
      <c r="K24" s="57">
        <f t="shared" si="8"/>
        <v>508471</v>
      </c>
      <c r="L24" s="177">
        <f t="shared" si="0"/>
        <v>-93537</v>
      </c>
      <c r="N24" s="184">
        <v>-83061</v>
      </c>
      <c r="O24" s="184">
        <v>0</v>
      </c>
      <c r="P24" s="180"/>
      <c r="Q24" s="146">
        <f t="shared" si="1"/>
        <v>-83061</v>
      </c>
      <c r="S24" s="138">
        <f t="shared" si="2"/>
        <v>-10476</v>
      </c>
      <c r="T24" s="84">
        <f t="shared" si="3"/>
        <v>-0.12612417379997834</v>
      </c>
      <c r="U24" s="84"/>
      <c r="V24" s="165"/>
      <c r="W24" s="165"/>
      <c r="X24" s="165"/>
      <c r="Y24" s="165"/>
      <c r="Z24" s="165"/>
      <c r="AA24" s="165"/>
      <c r="AB24" s="170">
        <f t="shared" si="4"/>
        <v>0</v>
      </c>
      <c r="AC24" s="165"/>
      <c r="AD24" s="170">
        <f t="shared" si="5"/>
        <v>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3.8">
      <c r="B25" s="49">
        <f t="shared" si="6"/>
        <v>37090</v>
      </c>
      <c r="C25" s="50">
        <v>-324366</v>
      </c>
      <c r="D25" s="50">
        <v>-295922</v>
      </c>
      <c r="E25" s="51"/>
      <c r="F25" s="138">
        <f t="shared" si="7"/>
        <v>-620288</v>
      </c>
      <c r="G25" s="53"/>
      <c r="H25" s="50">
        <v>275941</v>
      </c>
      <c r="I25" s="50">
        <v>249656</v>
      </c>
      <c r="J25" s="51"/>
      <c r="K25" s="57">
        <f t="shared" si="8"/>
        <v>525597</v>
      </c>
      <c r="L25" s="177">
        <f t="shared" si="0"/>
        <v>-94691</v>
      </c>
      <c r="N25" s="184">
        <v>-88732</v>
      </c>
      <c r="O25" s="184">
        <v>0</v>
      </c>
      <c r="P25" s="180"/>
      <c r="Q25" s="146">
        <f t="shared" si="1"/>
        <v>-88732</v>
      </c>
      <c r="S25" s="138">
        <f t="shared" si="2"/>
        <v>-5959</v>
      </c>
      <c r="T25" s="84">
        <f t="shared" si="3"/>
        <v>-6.7157282603795693E-2</v>
      </c>
      <c r="U25" s="84"/>
      <c r="V25" s="165"/>
      <c r="W25" s="165"/>
      <c r="X25" s="165"/>
      <c r="Y25" s="165"/>
      <c r="Z25" s="165"/>
      <c r="AA25" s="165"/>
      <c r="AB25" s="170">
        <f t="shared" si="4"/>
        <v>0</v>
      </c>
      <c r="AC25" s="165"/>
      <c r="AD25" s="170">
        <f t="shared" si="5"/>
        <v>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3.8">
      <c r="B26" s="49">
        <f t="shared" si="6"/>
        <v>37091</v>
      </c>
      <c r="C26" s="50">
        <v>-309143</v>
      </c>
      <c r="D26" s="50">
        <v>-303869</v>
      </c>
      <c r="E26" s="51"/>
      <c r="F26" s="138">
        <f t="shared" si="7"/>
        <v>-613012</v>
      </c>
      <c r="G26" s="53"/>
      <c r="H26" s="50">
        <v>262360</v>
      </c>
      <c r="I26" s="50">
        <v>257344</v>
      </c>
      <c r="J26" s="51"/>
      <c r="K26" s="57">
        <f t="shared" si="8"/>
        <v>519704</v>
      </c>
      <c r="L26" s="177">
        <f t="shared" si="0"/>
        <v>-93308</v>
      </c>
      <c r="N26" s="184">
        <v>-92224</v>
      </c>
      <c r="O26" s="184">
        <v>0</v>
      </c>
      <c r="P26" s="180"/>
      <c r="Q26" s="146">
        <f t="shared" si="1"/>
        <v>-92224</v>
      </c>
      <c r="S26" s="138">
        <f t="shared" si="2"/>
        <v>-1084</v>
      </c>
      <c r="T26" s="84">
        <f t="shared" si="3"/>
        <v>-1.1753990284524635E-2</v>
      </c>
      <c r="U26" s="84"/>
      <c r="V26" s="165"/>
      <c r="W26" s="165"/>
      <c r="X26" s="165"/>
      <c r="Y26" s="165"/>
      <c r="Z26" s="165"/>
      <c r="AA26" s="165"/>
      <c r="AB26" s="170">
        <f t="shared" si="4"/>
        <v>0</v>
      </c>
      <c r="AC26" s="165"/>
      <c r="AD26" s="170">
        <f t="shared" si="5"/>
        <v>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3.8">
      <c r="B27" s="49">
        <f t="shared" si="6"/>
        <v>37092</v>
      </c>
      <c r="C27" s="50">
        <v>-313228</v>
      </c>
      <c r="D27" s="50">
        <v>-314463</v>
      </c>
      <c r="E27" s="51"/>
      <c r="F27" s="138">
        <f t="shared" si="7"/>
        <v>-627691</v>
      </c>
      <c r="G27" s="53"/>
      <c r="H27" s="50">
        <v>266832</v>
      </c>
      <c r="I27" s="50">
        <v>266148</v>
      </c>
      <c r="J27" s="51"/>
      <c r="K27" s="57">
        <f t="shared" si="8"/>
        <v>532980</v>
      </c>
      <c r="L27" s="177">
        <f t="shared" si="0"/>
        <v>-94711</v>
      </c>
      <c r="N27" s="184">
        <v>-98128</v>
      </c>
      <c r="O27" s="184">
        <v>0</v>
      </c>
      <c r="P27" s="180"/>
      <c r="Q27" s="146">
        <f t="shared" si="1"/>
        <v>-98128</v>
      </c>
      <c r="S27" s="138">
        <f t="shared" si="2"/>
        <v>3417</v>
      </c>
      <c r="T27" s="84">
        <f t="shared" si="3"/>
        <v>3.4821865318767325E-2</v>
      </c>
      <c r="U27" s="84"/>
      <c r="V27" s="165"/>
      <c r="W27" s="165"/>
      <c r="X27" s="165"/>
      <c r="Y27" s="165"/>
      <c r="Z27" s="165"/>
      <c r="AA27" s="165"/>
      <c r="AB27" s="170">
        <f t="shared" si="4"/>
        <v>0</v>
      </c>
      <c r="AC27" s="165"/>
      <c r="AD27" s="170">
        <f t="shared" si="5"/>
        <v>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3.8">
      <c r="B28" s="49">
        <f t="shared" si="6"/>
        <v>37093</v>
      </c>
      <c r="C28" s="50">
        <v>-316157</v>
      </c>
      <c r="D28" s="50">
        <v>-308516</v>
      </c>
      <c r="E28" s="51"/>
      <c r="F28" s="138">
        <f t="shared" si="7"/>
        <v>-624673</v>
      </c>
      <c r="G28" s="53"/>
      <c r="H28" s="50">
        <v>268927</v>
      </c>
      <c r="I28" s="50">
        <v>260613</v>
      </c>
      <c r="J28" s="51"/>
      <c r="K28" s="57">
        <f t="shared" si="8"/>
        <v>529540</v>
      </c>
      <c r="L28" s="177">
        <f t="shared" si="0"/>
        <v>-95133</v>
      </c>
      <c r="N28" s="184">
        <v>-91911</v>
      </c>
      <c r="O28" s="184">
        <v>0</v>
      </c>
      <c r="P28" s="180"/>
      <c r="Q28" s="146">
        <f t="shared" si="1"/>
        <v>-91911</v>
      </c>
      <c r="S28" s="138">
        <f t="shared" si="2"/>
        <v>-3222</v>
      </c>
      <c r="T28" s="84">
        <f t="shared" si="3"/>
        <v>-3.5055651663021839E-2</v>
      </c>
      <c r="U28" s="84"/>
      <c r="V28" s="165"/>
      <c r="W28" s="165"/>
      <c r="X28" s="165"/>
      <c r="Y28" s="165"/>
      <c r="Z28" s="165"/>
      <c r="AA28" s="165"/>
      <c r="AB28" s="170">
        <f t="shared" si="4"/>
        <v>0</v>
      </c>
      <c r="AC28" s="165"/>
      <c r="AD28" s="170">
        <f t="shared" si="5"/>
        <v>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3.8">
      <c r="B29" s="49">
        <f t="shared" si="6"/>
        <v>37094</v>
      </c>
      <c r="C29" s="50">
        <v>-321463</v>
      </c>
      <c r="D29" s="50">
        <v>-304098</v>
      </c>
      <c r="E29" s="51"/>
      <c r="F29" s="138">
        <f t="shared" si="7"/>
        <v>-625561</v>
      </c>
      <c r="G29" s="53"/>
      <c r="H29" s="50">
        <v>273526</v>
      </c>
      <c r="I29" s="50">
        <v>256457</v>
      </c>
      <c r="J29" s="51"/>
      <c r="K29" s="57">
        <f t="shared" si="8"/>
        <v>529983</v>
      </c>
      <c r="L29" s="177">
        <f t="shared" si="0"/>
        <v>-95578</v>
      </c>
      <c r="N29" s="184">
        <v>-98235</v>
      </c>
      <c r="O29" s="184">
        <v>0</v>
      </c>
      <c r="P29" s="180"/>
      <c r="Q29" s="146">
        <f t="shared" si="1"/>
        <v>-98235</v>
      </c>
      <c r="S29" s="138">
        <f t="shared" si="2"/>
        <v>2657</v>
      </c>
      <c r="T29" s="84">
        <f t="shared" si="3"/>
        <v>2.7047386369420268E-2</v>
      </c>
      <c r="U29" s="84"/>
      <c r="V29" s="165"/>
      <c r="W29" s="165"/>
      <c r="X29" s="165"/>
      <c r="Y29" s="165"/>
      <c r="Z29" s="165"/>
      <c r="AA29" s="165"/>
      <c r="AB29" s="170">
        <f t="shared" si="4"/>
        <v>0</v>
      </c>
      <c r="AC29" s="165"/>
      <c r="AD29" s="170">
        <f t="shared" si="5"/>
        <v>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3.8">
      <c r="B30" s="49">
        <f t="shared" si="6"/>
        <v>37095</v>
      </c>
      <c r="C30" s="50">
        <v>-317416</v>
      </c>
      <c r="D30" s="50">
        <v>-300943</v>
      </c>
      <c r="E30" s="51"/>
      <c r="F30" s="138">
        <f t="shared" si="7"/>
        <v>-618359</v>
      </c>
      <c r="G30" s="53"/>
      <c r="H30" s="50">
        <v>268421</v>
      </c>
      <c r="I30" s="50">
        <v>253529</v>
      </c>
      <c r="J30" s="51"/>
      <c r="K30" s="57">
        <f t="shared" si="8"/>
        <v>521950</v>
      </c>
      <c r="L30" s="177">
        <f t="shared" si="0"/>
        <v>-96409</v>
      </c>
      <c r="N30" s="184">
        <v>-100663</v>
      </c>
      <c r="O30" s="184">
        <v>0</v>
      </c>
      <c r="P30" s="180"/>
      <c r="Q30" s="146">
        <f t="shared" si="1"/>
        <v>-100663</v>
      </c>
      <c r="S30" s="138">
        <f t="shared" si="2"/>
        <v>4254</v>
      </c>
      <c r="T30" s="84">
        <f t="shared" si="3"/>
        <v>4.2259817410567932E-2</v>
      </c>
      <c r="U30" s="84"/>
      <c r="V30" s="165"/>
      <c r="W30" s="165"/>
      <c r="X30" s="165"/>
      <c r="Y30" s="165"/>
      <c r="Z30" s="165"/>
      <c r="AA30" s="165"/>
      <c r="AB30" s="170">
        <f t="shared" si="4"/>
        <v>0</v>
      </c>
      <c r="AC30" s="165"/>
      <c r="AD30" s="170">
        <f t="shared" si="5"/>
        <v>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3.8">
      <c r="B31" s="49">
        <f t="shared" si="6"/>
        <v>37096</v>
      </c>
      <c r="C31" s="50">
        <v>-318482</v>
      </c>
      <c r="D31" s="50">
        <v>-305447</v>
      </c>
      <c r="E31" s="51"/>
      <c r="F31" s="138">
        <f t="shared" si="7"/>
        <v>-623929</v>
      </c>
      <c r="G31" s="53"/>
      <c r="H31" s="50">
        <v>269806</v>
      </c>
      <c r="I31" s="50">
        <v>257186</v>
      </c>
      <c r="J31" s="51"/>
      <c r="K31" s="57">
        <f t="shared" si="8"/>
        <v>526992</v>
      </c>
      <c r="L31" s="177">
        <f t="shared" si="0"/>
        <v>-96937</v>
      </c>
      <c r="N31" s="184">
        <v>-100651</v>
      </c>
      <c r="O31" s="184">
        <v>0</v>
      </c>
      <c r="P31" s="180"/>
      <c r="Q31" s="146">
        <f t="shared" si="1"/>
        <v>-100651</v>
      </c>
      <c r="S31" s="138">
        <f t="shared" si="2"/>
        <v>3714</v>
      </c>
      <c r="T31" s="84">
        <f t="shared" si="3"/>
        <v>3.6899782416468789E-2</v>
      </c>
      <c r="U31" s="84"/>
      <c r="V31" s="165"/>
      <c r="W31" s="165"/>
      <c r="X31" s="165"/>
      <c r="Y31" s="165"/>
      <c r="Z31" s="165"/>
      <c r="AA31" s="165"/>
      <c r="AB31" s="170">
        <f t="shared" si="4"/>
        <v>0</v>
      </c>
      <c r="AC31" s="165"/>
      <c r="AD31" s="170">
        <f t="shared" si="5"/>
        <v>0</v>
      </c>
      <c r="AE31" s="97"/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3.8">
      <c r="B32" s="49">
        <f t="shared" si="6"/>
        <v>37097</v>
      </c>
      <c r="C32" s="50">
        <v>-320201</v>
      </c>
      <c r="D32" s="50">
        <v>-309097</v>
      </c>
      <c r="E32" s="51"/>
      <c r="F32" s="138">
        <f t="shared" si="7"/>
        <v>-629298</v>
      </c>
      <c r="G32" s="61"/>
      <c r="H32" s="50">
        <v>270686</v>
      </c>
      <c r="I32" s="50">
        <v>261410</v>
      </c>
      <c r="J32" s="51"/>
      <c r="K32" s="57">
        <f t="shared" si="8"/>
        <v>532096</v>
      </c>
      <c r="L32" s="177">
        <f t="shared" si="0"/>
        <v>-97202</v>
      </c>
      <c r="N32" s="184">
        <v>-93635</v>
      </c>
      <c r="O32" s="184">
        <v>0</v>
      </c>
      <c r="P32" s="180"/>
      <c r="Q32" s="146">
        <f t="shared" si="1"/>
        <v>-93635</v>
      </c>
      <c r="S32" s="138">
        <f t="shared" si="2"/>
        <v>-3567</v>
      </c>
      <c r="T32" s="84">
        <f t="shared" si="3"/>
        <v>-3.8094729534896142E-2</v>
      </c>
      <c r="U32" s="84"/>
      <c r="V32" s="165"/>
      <c r="W32" s="165"/>
      <c r="X32" s="165"/>
      <c r="Y32" s="165"/>
      <c r="Z32" s="165"/>
      <c r="AA32" s="165"/>
      <c r="AB32" s="170">
        <f t="shared" si="4"/>
        <v>0</v>
      </c>
      <c r="AC32" s="165"/>
      <c r="AD32" s="170">
        <f t="shared" si="5"/>
        <v>0</v>
      </c>
      <c r="AE32" s="97"/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3.8">
      <c r="B33" s="49">
        <f t="shared" si="6"/>
        <v>37098</v>
      </c>
      <c r="C33" s="50">
        <v>-324409</v>
      </c>
      <c r="D33" s="50">
        <v>-278405</v>
      </c>
      <c r="E33" s="51"/>
      <c r="F33" s="138">
        <f t="shared" si="7"/>
        <v>-602814</v>
      </c>
      <c r="G33" s="61"/>
      <c r="H33" s="50">
        <v>273007</v>
      </c>
      <c r="I33" s="50">
        <v>234102</v>
      </c>
      <c r="J33" s="51"/>
      <c r="K33" s="109">
        <f t="shared" si="8"/>
        <v>507109</v>
      </c>
      <c r="L33" s="177">
        <f t="shared" si="0"/>
        <v>-95705</v>
      </c>
      <c r="M33" s="103"/>
      <c r="N33" s="184">
        <v>-90768</v>
      </c>
      <c r="O33" s="184">
        <v>0</v>
      </c>
      <c r="P33" s="182"/>
      <c r="Q33" s="147">
        <f t="shared" si="1"/>
        <v>-90768</v>
      </c>
      <c r="R33" s="103"/>
      <c r="S33" s="138">
        <f t="shared" si="2"/>
        <v>-4937</v>
      </c>
      <c r="T33" s="106">
        <f t="shared" si="3"/>
        <v>-5.4391415476820026E-2</v>
      </c>
      <c r="U33" s="106"/>
      <c r="V33" s="165"/>
      <c r="W33" s="165"/>
      <c r="X33" s="165"/>
      <c r="Y33" s="165"/>
      <c r="Z33" s="165"/>
      <c r="AA33" s="165"/>
      <c r="AB33" s="170">
        <f t="shared" si="4"/>
        <v>0</v>
      </c>
      <c r="AC33" s="165"/>
      <c r="AD33" s="170">
        <f t="shared" si="5"/>
        <v>0</v>
      </c>
      <c r="AE33" s="97"/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3.8">
      <c r="B34" s="49">
        <f t="shared" si="6"/>
        <v>37099</v>
      </c>
      <c r="C34" s="50">
        <v>-326877</v>
      </c>
      <c r="D34" s="50">
        <v>-263656</v>
      </c>
      <c r="E34" s="51"/>
      <c r="F34" s="138">
        <f t="shared" si="7"/>
        <v>-590533</v>
      </c>
      <c r="G34" s="61"/>
      <c r="H34" s="50">
        <v>275863</v>
      </c>
      <c r="I34" s="50">
        <v>221266</v>
      </c>
      <c r="J34" s="51"/>
      <c r="K34" s="109">
        <f t="shared" si="8"/>
        <v>497129</v>
      </c>
      <c r="L34" s="177">
        <f t="shared" si="0"/>
        <v>-93404</v>
      </c>
      <c r="M34" s="103"/>
      <c r="N34" s="184">
        <v>-93919</v>
      </c>
      <c r="O34" s="184">
        <v>0</v>
      </c>
      <c r="P34" s="182"/>
      <c r="Q34" s="147">
        <f t="shared" si="1"/>
        <v>-93919</v>
      </c>
      <c r="R34" s="103"/>
      <c r="S34" s="138">
        <f t="shared" si="2"/>
        <v>515</v>
      </c>
      <c r="T34" s="106">
        <f t="shared" si="3"/>
        <v>5.4834485034976951E-3</v>
      </c>
      <c r="U34" s="106"/>
      <c r="V34" s="165"/>
      <c r="W34" s="165"/>
      <c r="X34" s="165"/>
      <c r="Y34" s="165"/>
      <c r="Z34" s="165"/>
      <c r="AA34" s="165"/>
      <c r="AB34" s="170">
        <f t="shared" si="4"/>
        <v>0</v>
      </c>
      <c r="AC34" s="165"/>
      <c r="AD34" s="170">
        <f t="shared" si="5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3.8">
      <c r="B35" s="49">
        <f t="shared" si="6"/>
        <v>37100</v>
      </c>
      <c r="C35" s="50">
        <v>-320738</v>
      </c>
      <c r="D35" s="50">
        <v>-275540</v>
      </c>
      <c r="E35" s="51"/>
      <c r="F35" s="138">
        <f t="shared" si="7"/>
        <v>-596278</v>
      </c>
      <c r="G35" s="61"/>
      <c r="H35" s="50">
        <v>271368</v>
      </c>
      <c r="I35" s="50">
        <v>231796</v>
      </c>
      <c r="J35" s="51"/>
      <c r="K35" s="109">
        <f t="shared" si="8"/>
        <v>503164</v>
      </c>
      <c r="L35" s="177">
        <f t="shared" si="0"/>
        <v>-93114</v>
      </c>
      <c r="M35" s="103"/>
      <c r="N35" s="184">
        <v>-99068</v>
      </c>
      <c r="O35" s="184">
        <v>0</v>
      </c>
      <c r="P35" s="182"/>
      <c r="Q35" s="147">
        <f>SUM(N35:O35)</f>
        <v>-99068</v>
      </c>
      <c r="R35" s="103"/>
      <c r="S35" s="138">
        <f t="shared" si="2"/>
        <v>5954</v>
      </c>
      <c r="T35" s="106">
        <f t="shared" si="3"/>
        <v>6.0100133241813701E-2</v>
      </c>
      <c r="U35" s="106"/>
      <c r="V35" s="165"/>
      <c r="W35" s="165"/>
      <c r="X35" s="165"/>
      <c r="Y35" s="165"/>
      <c r="Z35" s="165"/>
      <c r="AA35" s="165"/>
      <c r="AB35" s="170">
        <f t="shared" si="4"/>
        <v>0</v>
      </c>
      <c r="AC35" s="165"/>
      <c r="AD35" s="170">
        <f t="shared" si="5"/>
        <v>0</v>
      </c>
      <c r="AE35" s="97"/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3.8">
      <c r="B36" s="49">
        <f t="shared" si="6"/>
        <v>37101</v>
      </c>
      <c r="C36" s="50">
        <v>-317932</v>
      </c>
      <c r="D36" s="50">
        <v>-284944</v>
      </c>
      <c r="E36" s="51"/>
      <c r="F36" s="138">
        <f t="shared" si="7"/>
        <v>-602876</v>
      </c>
      <c r="G36" s="61"/>
      <c r="H36" s="50">
        <v>270139</v>
      </c>
      <c r="I36" s="50">
        <v>241848</v>
      </c>
      <c r="J36" s="51"/>
      <c r="K36" s="109">
        <f t="shared" si="8"/>
        <v>511987</v>
      </c>
      <c r="L36" s="177">
        <f t="shared" si="0"/>
        <v>-90889</v>
      </c>
      <c r="M36" s="103"/>
      <c r="N36" s="184">
        <v>-99068</v>
      </c>
      <c r="O36" s="184">
        <v>0</v>
      </c>
      <c r="P36" s="182"/>
      <c r="Q36" s="147">
        <f>SUM(N36:O36)</f>
        <v>-99068</v>
      </c>
      <c r="R36" s="103"/>
      <c r="S36" s="138">
        <f t="shared" si="2"/>
        <v>8179</v>
      </c>
      <c r="T36" s="106">
        <f t="shared" si="3"/>
        <v>8.2559454112326888E-2</v>
      </c>
      <c r="U36" s="106"/>
      <c r="V36" s="165"/>
      <c r="W36" s="165"/>
      <c r="X36" s="165"/>
      <c r="Y36" s="165"/>
      <c r="Z36" s="165"/>
      <c r="AA36" s="165"/>
      <c r="AB36" s="170">
        <f t="shared" si="4"/>
        <v>0</v>
      </c>
      <c r="AC36" s="165"/>
      <c r="AD36" s="170">
        <f t="shared" si="5"/>
        <v>0</v>
      </c>
      <c r="AE36" s="97"/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3.8">
      <c r="B37" s="49">
        <f t="shared" si="6"/>
        <v>37102</v>
      </c>
      <c r="C37" s="50">
        <v>-312937</v>
      </c>
      <c r="D37" s="50">
        <v>-288359</v>
      </c>
      <c r="E37" s="51"/>
      <c r="F37" s="138">
        <f t="shared" si="7"/>
        <v>-601296</v>
      </c>
      <c r="G37" s="61"/>
      <c r="H37" s="50">
        <v>265656</v>
      </c>
      <c r="I37" s="50">
        <v>245773</v>
      </c>
      <c r="J37" s="51"/>
      <c r="K37" s="109">
        <f t="shared" si="8"/>
        <v>511429</v>
      </c>
      <c r="L37" s="177">
        <f t="shared" si="0"/>
        <v>-89867</v>
      </c>
      <c r="M37" s="103"/>
      <c r="N37" s="184">
        <v>-105146</v>
      </c>
      <c r="O37" s="184">
        <v>0</v>
      </c>
      <c r="P37" s="182"/>
      <c r="Q37" s="147">
        <f>SUM(N37:O37)</f>
        <v>-105146</v>
      </c>
      <c r="R37" s="103"/>
      <c r="S37" s="138">
        <f t="shared" si="2"/>
        <v>15279</v>
      </c>
      <c r="T37" s="106">
        <f t="shared" si="3"/>
        <v>0.14531223251478895</v>
      </c>
      <c r="U37" s="106"/>
      <c r="V37" s="165"/>
      <c r="W37" s="165"/>
      <c r="X37" s="165"/>
      <c r="Y37" s="165"/>
      <c r="Z37" s="165"/>
      <c r="AA37" s="165"/>
      <c r="AB37" s="170">
        <f t="shared" si="4"/>
        <v>0</v>
      </c>
      <c r="AC37" s="165"/>
      <c r="AD37" s="170">
        <f t="shared" si="5"/>
        <v>0</v>
      </c>
      <c r="AE37" s="97"/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4.4" thickBot="1">
      <c r="B38" s="49">
        <v>37103</v>
      </c>
      <c r="C38" s="50">
        <v>-308351</v>
      </c>
      <c r="D38" s="50">
        <v>-236874</v>
      </c>
      <c r="E38" s="51"/>
      <c r="F38" s="138">
        <f t="shared" si="7"/>
        <v>-545225</v>
      </c>
      <c r="G38" s="61"/>
      <c r="H38" s="50">
        <v>260060</v>
      </c>
      <c r="I38" s="50">
        <v>201587</v>
      </c>
      <c r="J38" s="51"/>
      <c r="K38" s="110">
        <f>SUM(H38:I38)</f>
        <v>461647</v>
      </c>
      <c r="L38" s="178">
        <f t="shared" si="0"/>
        <v>-83578</v>
      </c>
      <c r="M38" s="103"/>
      <c r="N38" s="184">
        <v>-94999</v>
      </c>
      <c r="O38" s="184">
        <v>0</v>
      </c>
      <c r="P38" s="182"/>
      <c r="Q38" s="148">
        <f>SUM(N38:O38)</f>
        <v>-94999</v>
      </c>
      <c r="R38" s="103"/>
      <c r="S38" s="138">
        <f t="shared" si="2"/>
        <v>11421</v>
      </c>
      <c r="T38" s="106">
        <f t="shared" si="3"/>
        <v>0.12022231812966452</v>
      </c>
      <c r="U38" s="106"/>
      <c r="V38" s="165"/>
      <c r="W38" s="165"/>
      <c r="X38" s="165"/>
      <c r="Y38" s="165"/>
      <c r="Z38" s="165"/>
      <c r="AA38" s="165"/>
      <c r="AB38" s="170">
        <f t="shared" si="4"/>
        <v>0</v>
      </c>
      <c r="AC38" s="165"/>
      <c r="AD38" s="170">
        <f t="shared" si="5"/>
        <v>0</v>
      </c>
      <c r="AE38" s="97"/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4.4" thickBot="1">
      <c r="B39" s="62" t="s">
        <v>26</v>
      </c>
      <c r="C39" s="63">
        <f>SUM(C8:C38)</f>
        <v>-9791553</v>
      </c>
      <c r="D39" s="63">
        <f>SUM(D8:D38)</f>
        <v>-9164355</v>
      </c>
      <c r="E39" s="64"/>
      <c r="F39" s="174">
        <f>SUM(F8:F38)</f>
        <v>-18955908</v>
      </c>
      <c r="G39" s="66"/>
      <c r="H39" s="63">
        <f>SUM(H8:H38)</f>
        <v>8312280</v>
      </c>
      <c r="I39" s="63">
        <f>SUM(I8:I38)</f>
        <v>7731830</v>
      </c>
      <c r="J39" s="64"/>
      <c r="K39" s="67">
        <f>SUM(K8:K38)</f>
        <v>16044110</v>
      </c>
      <c r="L39" s="179">
        <f>SUM(L8:L38)</f>
        <v>-2911798</v>
      </c>
      <c r="N39" s="185">
        <f>SUM(N8:N38)</f>
        <v>-2883430</v>
      </c>
      <c r="O39" s="186">
        <f>SUM(O8:O38)</f>
        <v>0</v>
      </c>
      <c r="P39" s="183"/>
      <c r="Q39" s="141">
        <f>SUM(Q8:Q38)</f>
        <v>-2883430</v>
      </c>
      <c r="S39" s="175">
        <f>SUM(S8:S38)</f>
        <v>-28368</v>
      </c>
      <c r="T39" s="85">
        <f t="shared" si="3"/>
        <v>-9.8382828783774873E-3</v>
      </c>
      <c r="U39" s="85"/>
      <c r="V39" s="167"/>
      <c r="W39" s="167"/>
      <c r="X39" s="167"/>
      <c r="Y39" s="167"/>
      <c r="Z39" s="167"/>
      <c r="AA39" s="167"/>
      <c r="AB39" s="167"/>
      <c r="AC39" s="167"/>
      <c r="AD39" s="167"/>
      <c r="AE39" s="96"/>
      <c r="AG39" s="168"/>
      <c r="AH39" s="4"/>
      <c r="AI39" s="168"/>
      <c r="AJ39" s="4"/>
      <c r="AK39" s="168"/>
      <c r="AL39" s="4"/>
      <c r="AM39" s="168"/>
      <c r="AN39" s="4"/>
      <c r="AO39" s="4"/>
    </row>
    <row r="40" spans="2:41">
      <c r="AE40" s="114" t="s">
        <v>27</v>
      </c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B41" t="s">
        <v>44</v>
      </c>
      <c r="K41" s="116" t="s">
        <v>36</v>
      </c>
      <c r="L41" s="78" t="s">
        <v>35</v>
      </c>
      <c r="Z41" s="113" t="s">
        <v>28</v>
      </c>
      <c r="AB41" s="78" t="s">
        <v>30</v>
      </c>
      <c r="AE41" s="114" t="s">
        <v>29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43</v>
      </c>
      <c r="K42" s="116" t="s">
        <v>37</v>
      </c>
      <c r="L42" s="2"/>
      <c r="Z42" s="115" t="s">
        <v>31</v>
      </c>
      <c r="AB42" s="78" t="s">
        <v>32</v>
      </c>
      <c r="AE42" s="114" t="s">
        <v>46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s="71" t="str">
        <f ca="1">CELL("filename")</f>
        <v>K:\COMMON\SOUTH CENTRAL\DAILY ONEOK INFO\[BUSHTON2001.XLS]pvrsept_2001</v>
      </c>
      <c r="Z43" s="115" t="s">
        <v>33</v>
      </c>
      <c r="AB43" s="78" t="s">
        <v>38</v>
      </c>
      <c r="AE43" s="114" t="s">
        <v>45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Z44" s="115"/>
      <c r="AB44" s="78" t="s">
        <v>47</v>
      </c>
      <c r="AE44" s="114" t="s">
        <v>48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AG45" s="4"/>
      <c r="AH45" s="4"/>
      <c r="AI45" s="4"/>
      <c r="AJ45" s="4"/>
      <c r="AK45" s="4"/>
      <c r="AL45" s="4"/>
      <c r="AM45" s="4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6"/>
  <sheetViews>
    <sheetView zoomScale="75" zoomScaleNormal="75" workbookViewId="0">
      <pane xSplit="2" ySplit="7" topLeftCell="C11" activePane="bottomRight" state="frozen"/>
      <selection pane="topRight" activeCell="C1" sqref="C1"/>
      <selection pane="bottomLeft" activeCell="A8" sqref="A8"/>
      <selection pane="bottomRight" activeCell="C41" sqref="C41"/>
    </sheetView>
  </sheetViews>
  <sheetFormatPr defaultRowHeight="13.2"/>
  <cols>
    <col min="1" max="1" width="2.44140625" customWidth="1"/>
    <col min="2" max="2" width="11.5546875" customWidth="1"/>
    <col min="3" max="3" width="11.6640625" style="2" customWidth="1"/>
    <col min="4" max="4" width="13.109375" style="2" customWidth="1"/>
    <col min="5" max="5" width="1.6640625" customWidth="1"/>
    <col min="6" max="6" width="11.88671875" customWidth="1"/>
    <col min="7" max="7" width="1.44140625" customWidth="1"/>
    <col min="8" max="8" width="12.6640625" style="2" customWidth="1"/>
    <col min="9" max="9" width="10.6640625" style="2" customWidth="1"/>
    <col min="10" max="10" width="1.6640625" customWidth="1"/>
    <col min="11" max="11" width="13.44140625" customWidth="1"/>
    <col min="12" max="12" width="19.88671875" customWidth="1"/>
    <col min="13" max="13" width="2.109375" customWidth="1"/>
    <col min="14" max="14" width="12.109375" style="2" bestFit="1" customWidth="1"/>
    <col min="15" max="15" width="11.5546875" style="2" customWidth="1"/>
    <col min="16" max="16" width="1.6640625" style="4" customWidth="1"/>
    <col min="17" max="17" width="13.109375" customWidth="1"/>
    <col min="18" max="18" width="2.44140625" customWidth="1"/>
    <col min="19" max="19" width="22.44140625" customWidth="1"/>
    <col min="20" max="20" width="12.44140625" style="78" customWidth="1"/>
    <col min="21" max="21" width="43" style="78" bestFit="1" customWidth="1"/>
    <col min="22" max="22" width="21.44140625" style="78" customWidth="1"/>
    <col min="23" max="23" width="1.6640625" style="78" customWidth="1"/>
    <col min="24" max="24" width="20.109375" style="78" customWidth="1"/>
    <col min="25" max="25" width="2.33203125" style="78" customWidth="1"/>
    <col min="26" max="26" width="16.88671875" style="78" customWidth="1"/>
    <col min="27" max="27" width="1.5546875" style="78" customWidth="1"/>
    <col min="28" max="30" width="16.88671875" style="78" customWidth="1"/>
    <col min="31" max="31" width="42.5546875" style="93" customWidth="1"/>
    <col min="32" max="32" width="2.33203125" customWidth="1"/>
    <col min="33" max="33" width="20.109375" customWidth="1"/>
    <col min="34" max="34" width="1.109375" customWidth="1"/>
    <col min="35" max="35" width="22.5546875" customWidth="1"/>
    <col min="36" max="36" width="2.109375" customWidth="1"/>
    <col min="37" max="37" width="20.109375" customWidth="1"/>
    <col min="38" max="38" width="1.6640625" customWidth="1"/>
    <col min="39" max="39" width="17.44140625" customWidth="1"/>
    <col min="40" max="40" width="2.44140625" customWidth="1"/>
    <col min="41" max="41" width="27.109375" customWidth="1"/>
  </cols>
  <sheetData>
    <row r="1" spans="1:41" ht="17.399999999999999">
      <c r="A1" s="1" t="s">
        <v>34</v>
      </c>
      <c r="I1" s="3" t="s">
        <v>118</v>
      </c>
    </row>
    <row r="2" spans="1:41" ht="13.8" thickBot="1"/>
    <row r="3" spans="1:41" ht="14.4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4.4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4.4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4.4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190">
        <v>965924</v>
      </c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3.8">
      <c r="B8" s="49">
        <v>37104</v>
      </c>
      <c r="C8" s="50">
        <v>-305718</v>
      </c>
      <c r="D8" s="50">
        <v>-298103</v>
      </c>
      <c r="E8" s="51"/>
      <c r="F8" s="131">
        <f>SUM(C8:D8)</f>
        <v>-603821</v>
      </c>
      <c r="G8" s="53"/>
      <c r="H8" s="129">
        <v>260884</v>
      </c>
      <c r="I8" s="129">
        <v>254375</v>
      </c>
      <c r="J8" s="187"/>
      <c r="K8" s="131">
        <f>SUM(H8:I8)</f>
        <v>515259</v>
      </c>
      <c r="L8" s="176">
        <f t="shared" ref="L8:L39" si="0">F8+K8</f>
        <v>-88562</v>
      </c>
      <c r="N8" s="129">
        <v>-109642</v>
      </c>
      <c r="O8" s="129">
        <v>0</v>
      </c>
      <c r="P8" s="180"/>
      <c r="Q8" s="181">
        <f t="shared" ref="Q8:Q34" si="1">SUM(N8:P8)</f>
        <v>-109642</v>
      </c>
      <c r="S8" s="173">
        <f t="shared" ref="S8:S39" si="2">L8-Q8</f>
        <v>21080</v>
      </c>
      <c r="T8" s="189">
        <f t="shared" ref="T8:T40" si="3">+S8/Q8*-1</f>
        <v>0.19226208934532388</v>
      </c>
      <c r="U8" s="84"/>
      <c r="V8" s="165"/>
      <c r="W8" s="165"/>
      <c r="X8" s="165"/>
      <c r="Y8" s="165"/>
      <c r="Z8" s="165"/>
      <c r="AA8" s="165"/>
      <c r="AB8" s="170">
        <f t="shared" ref="AB8:AB39" si="4">SUM(V8:Z8)</f>
        <v>0</v>
      </c>
      <c r="AC8" s="165"/>
      <c r="AD8" s="170">
        <f t="shared" ref="AD8:AD39" si="5">+AB8-AC8</f>
        <v>0</v>
      </c>
      <c r="AE8" s="97"/>
      <c r="AG8" s="160"/>
      <c r="AH8" s="4"/>
      <c r="AI8" s="160"/>
      <c r="AJ8" s="4"/>
      <c r="AK8" s="160"/>
      <c r="AL8" s="4"/>
      <c r="AM8" s="168"/>
      <c r="AN8" s="4"/>
      <c r="AO8" s="4"/>
    </row>
    <row r="9" spans="1:41" ht="13.8">
      <c r="B9" s="49">
        <f>+B8+1</f>
        <v>37105</v>
      </c>
      <c r="C9" s="50">
        <v>-309408</v>
      </c>
      <c r="D9" s="50">
        <v>-322012</v>
      </c>
      <c r="E9" s="51"/>
      <c r="F9" s="132">
        <f t="shared" ref="F9:F39" si="6">SUM(C9:E9)</f>
        <v>-631420</v>
      </c>
      <c r="G9" s="53"/>
      <c r="H9" s="129">
        <v>264490</v>
      </c>
      <c r="I9" s="129">
        <v>274544</v>
      </c>
      <c r="J9" s="187"/>
      <c r="K9" s="132">
        <f t="shared" ref="K9:K38" si="7">SUM(H9:J9)</f>
        <v>539034</v>
      </c>
      <c r="L9" s="177">
        <f t="shared" si="0"/>
        <v>-92386</v>
      </c>
      <c r="N9" s="129">
        <v>-104649</v>
      </c>
      <c r="O9" s="129">
        <v>0</v>
      </c>
      <c r="P9" s="180"/>
      <c r="Q9" s="146">
        <f t="shared" si="1"/>
        <v>-104649</v>
      </c>
      <c r="S9" s="138">
        <f t="shared" si="2"/>
        <v>12263</v>
      </c>
      <c r="T9" s="189">
        <f t="shared" si="3"/>
        <v>0.117182199543235</v>
      </c>
      <c r="U9" s="84"/>
      <c r="V9" s="165"/>
      <c r="W9" s="165"/>
      <c r="X9" s="165"/>
      <c r="Y9" s="165"/>
      <c r="Z9" s="165"/>
      <c r="AA9" s="165"/>
      <c r="AB9" s="170">
        <f t="shared" si="4"/>
        <v>0</v>
      </c>
      <c r="AC9" s="165"/>
      <c r="AD9" s="170">
        <f t="shared" si="5"/>
        <v>0</v>
      </c>
      <c r="AE9" s="97"/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3.8">
      <c r="B10" s="49">
        <f t="shared" ref="B10:B38" si="8">+B9+1</f>
        <v>37106</v>
      </c>
      <c r="C10" s="50">
        <v>-323368</v>
      </c>
      <c r="D10" s="50">
        <v>-339364</v>
      </c>
      <c r="E10" s="51"/>
      <c r="F10" s="132">
        <f t="shared" si="6"/>
        <v>-662732</v>
      </c>
      <c r="G10" s="53"/>
      <c r="H10" s="129">
        <v>276047</v>
      </c>
      <c r="I10" s="129">
        <v>290031</v>
      </c>
      <c r="J10" s="187"/>
      <c r="K10" s="132">
        <f t="shared" si="7"/>
        <v>566078</v>
      </c>
      <c r="L10" s="177">
        <f t="shared" si="0"/>
        <v>-96654</v>
      </c>
      <c r="N10" s="129">
        <v>-100931</v>
      </c>
      <c r="O10" s="129">
        <v>0</v>
      </c>
      <c r="P10" s="180"/>
      <c r="Q10" s="146">
        <f t="shared" si="1"/>
        <v>-100931</v>
      </c>
      <c r="S10" s="138">
        <f t="shared" si="2"/>
        <v>4277</v>
      </c>
      <c r="T10" s="189">
        <f t="shared" si="3"/>
        <v>4.2375484241709685E-2</v>
      </c>
      <c r="U10" s="84"/>
      <c r="V10" s="165"/>
      <c r="W10" s="165"/>
      <c r="X10" s="165"/>
      <c r="Y10" s="165"/>
      <c r="Z10" s="165"/>
      <c r="AA10" s="165"/>
      <c r="AB10" s="170">
        <f t="shared" si="4"/>
        <v>0</v>
      </c>
      <c r="AC10" s="165"/>
      <c r="AD10" s="170">
        <f t="shared" si="5"/>
        <v>0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3.8">
      <c r="B11" s="49">
        <f t="shared" si="8"/>
        <v>37107</v>
      </c>
      <c r="C11" s="50">
        <v>-323181</v>
      </c>
      <c r="D11" s="50">
        <v>-335647.82</v>
      </c>
      <c r="E11" s="51"/>
      <c r="F11" s="132">
        <f t="shared" si="6"/>
        <v>-658828.82000000007</v>
      </c>
      <c r="G11" s="53"/>
      <c r="H11" s="129">
        <v>275528</v>
      </c>
      <c r="I11" s="129">
        <v>286950</v>
      </c>
      <c r="J11" s="187"/>
      <c r="K11" s="132">
        <f t="shared" si="7"/>
        <v>562478</v>
      </c>
      <c r="L11" s="177">
        <f t="shared" si="0"/>
        <v>-96350.820000000065</v>
      </c>
      <c r="N11" s="129">
        <v>-100431</v>
      </c>
      <c r="O11" s="129">
        <v>0</v>
      </c>
      <c r="P11" s="180"/>
      <c r="Q11" s="146">
        <f t="shared" si="1"/>
        <v>-100431</v>
      </c>
      <c r="S11" s="138">
        <f t="shared" si="2"/>
        <v>4080.1799999999348</v>
      </c>
      <c r="T11" s="189">
        <f t="shared" si="3"/>
        <v>4.0626698927621302E-2</v>
      </c>
      <c r="V11" s="165"/>
      <c r="W11" s="165"/>
      <c r="X11" s="165"/>
      <c r="Y11" s="165"/>
      <c r="Z11" s="165"/>
      <c r="AA11" s="165"/>
      <c r="AB11" s="170">
        <f t="shared" si="4"/>
        <v>0</v>
      </c>
      <c r="AC11" s="165"/>
      <c r="AD11" s="170">
        <f t="shared" si="5"/>
        <v>0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3.8">
      <c r="B12" s="49">
        <f t="shared" si="8"/>
        <v>37108</v>
      </c>
      <c r="C12" s="50">
        <v>-326752</v>
      </c>
      <c r="D12" s="50">
        <v>-330040</v>
      </c>
      <c r="E12" s="51"/>
      <c r="F12" s="132">
        <f t="shared" si="6"/>
        <v>-656792</v>
      </c>
      <c r="G12" s="53"/>
      <c r="H12" s="129">
        <v>278659</v>
      </c>
      <c r="I12" s="129">
        <v>281941</v>
      </c>
      <c r="J12" s="187"/>
      <c r="K12" s="132">
        <f t="shared" si="7"/>
        <v>560600</v>
      </c>
      <c r="L12" s="177">
        <f t="shared" si="0"/>
        <v>-96192</v>
      </c>
      <c r="N12" s="129">
        <v>-99671</v>
      </c>
      <c r="O12" s="129">
        <v>0</v>
      </c>
      <c r="P12" s="180"/>
      <c r="Q12" s="146">
        <f t="shared" si="1"/>
        <v>-99671</v>
      </c>
      <c r="S12" s="138">
        <f t="shared" si="2"/>
        <v>3479</v>
      </c>
      <c r="T12" s="189">
        <f t="shared" si="3"/>
        <v>3.4904836913445238E-2</v>
      </c>
      <c r="U12" s="84"/>
      <c r="V12" s="165"/>
      <c r="W12" s="165"/>
      <c r="X12" s="165"/>
      <c r="Y12" s="165"/>
      <c r="Z12" s="165"/>
      <c r="AA12" s="165"/>
      <c r="AB12" s="170">
        <f t="shared" si="4"/>
        <v>0</v>
      </c>
      <c r="AC12" s="165"/>
      <c r="AD12" s="170">
        <f t="shared" si="5"/>
        <v>0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3.8">
      <c r="B13" s="49">
        <f t="shared" si="8"/>
        <v>37109</v>
      </c>
      <c r="C13" s="50">
        <v>-323629</v>
      </c>
      <c r="D13" s="50">
        <v>-331944</v>
      </c>
      <c r="E13" s="51"/>
      <c r="F13" s="132">
        <f t="shared" si="6"/>
        <v>-655573</v>
      </c>
      <c r="G13" s="53"/>
      <c r="H13" s="129">
        <v>275305</v>
      </c>
      <c r="I13" s="129">
        <v>283167</v>
      </c>
      <c r="J13" s="187"/>
      <c r="K13" s="132">
        <f t="shared" si="7"/>
        <v>558472</v>
      </c>
      <c r="L13" s="177">
        <f t="shared" si="0"/>
        <v>-97101</v>
      </c>
      <c r="N13" s="129">
        <v>-99671</v>
      </c>
      <c r="O13" s="129">
        <v>0</v>
      </c>
      <c r="P13" s="180"/>
      <c r="Q13" s="146">
        <f t="shared" si="1"/>
        <v>-99671</v>
      </c>
      <c r="S13" s="138">
        <f t="shared" si="2"/>
        <v>2570</v>
      </c>
      <c r="T13" s="189">
        <f t="shared" si="3"/>
        <v>2.5784832097601108E-2</v>
      </c>
      <c r="U13" s="84" t="s">
        <v>130</v>
      </c>
      <c r="V13" s="165"/>
      <c r="W13" s="165"/>
      <c r="X13" s="165"/>
      <c r="Y13" s="165"/>
      <c r="Z13" s="165"/>
      <c r="AA13" s="165"/>
      <c r="AB13" s="170">
        <f t="shared" si="4"/>
        <v>0</v>
      </c>
      <c r="AC13" s="165"/>
      <c r="AD13" s="170">
        <f t="shared" si="5"/>
        <v>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3.8">
      <c r="B14" s="49">
        <f t="shared" si="8"/>
        <v>37110</v>
      </c>
      <c r="C14" s="50">
        <v>-316130</v>
      </c>
      <c r="D14" s="50">
        <v>-328508</v>
      </c>
      <c r="E14" s="51"/>
      <c r="F14" s="132">
        <f t="shared" si="6"/>
        <v>-644638</v>
      </c>
      <c r="G14" s="53"/>
      <c r="H14" s="129">
        <v>268253</v>
      </c>
      <c r="I14" s="129">
        <v>280356</v>
      </c>
      <c r="J14" s="187"/>
      <c r="K14" s="132">
        <f t="shared" si="7"/>
        <v>548609</v>
      </c>
      <c r="L14" s="177">
        <f t="shared" si="0"/>
        <v>-96029</v>
      </c>
      <c r="N14" s="129">
        <v>-97113</v>
      </c>
      <c r="O14" s="129">
        <v>0</v>
      </c>
      <c r="P14" s="180"/>
      <c r="Q14" s="146">
        <f t="shared" si="1"/>
        <v>-97113</v>
      </c>
      <c r="S14" s="138">
        <f t="shared" si="2"/>
        <v>1084</v>
      </c>
      <c r="T14" s="189">
        <f t="shared" si="3"/>
        <v>1.1162254281095218E-2</v>
      </c>
      <c r="U14" s="84"/>
      <c r="V14" s="165"/>
      <c r="W14" s="165"/>
      <c r="X14" s="165"/>
      <c r="Y14" s="165"/>
      <c r="Z14" s="165"/>
      <c r="AA14" s="165"/>
      <c r="AB14" s="170">
        <f t="shared" si="4"/>
        <v>0</v>
      </c>
      <c r="AC14" s="165"/>
      <c r="AD14" s="170">
        <f t="shared" si="5"/>
        <v>0</v>
      </c>
      <c r="AE14" s="97"/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3.8">
      <c r="B15" s="49">
        <f t="shared" si="8"/>
        <v>37111</v>
      </c>
      <c r="C15" s="50">
        <v>-312819</v>
      </c>
      <c r="D15" s="50">
        <v>-318061</v>
      </c>
      <c r="E15" s="51"/>
      <c r="F15" s="132">
        <f t="shared" si="6"/>
        <v>-630880</v>
      </c>
      <c r="G15" s="53"/>
      <c r="H15" s="129">
        <v>264357</v>
      </c>
      <c r="I15" s="129">
        <v>270931</v>
      </c>
      <c r="J15" s="187"/>
      <c r="K15" s="132">
        <f t="shared" si="7"/>
        <v>535288</v>
      </c>
      <c r="L15" s="177">
        <f t="shared" si="0"/>
        <v>-95592</v>
      </c>
      <c r="N15" s="129">
        <v>-98027</v>
      </c>
      <c r="O15" s="129">
        <v>0</v>
      </c>
      <c r="P15" s="180"/>
      <c r="Q15" s="146">
        <f t="shared" si="1"/>
        <v>-98027</v>
      </c>
      <c r="S15" s="138">
        <f t="shared" si="2"/>
        <v>2435</v>
      </c>
      <c r="T15" s="189">
        <f t="shared" si="3"/>
        <v>2.484009507584645E-2</v>
      </c>
      <c r="U15" s="84"/>
      <c r="V15" s="165"/>
      <c r="W15" s="165"/>
      <c r="X15" s="165"/>
      <c r="Y15" s="165"/>
      <c r="Z15" s="165"/>
      <c r="AA15" s="165"/>
      <c r="AB15" s="170">
        <f t="shared" si="4"/>
        <v>0</v>
      </c>
      <c r="AC15" s="165"/>
      <c r="AD15" s="170">
        <f t="shared" si="5"/>
        <v>0</v>
      </c>
      <c r="AE15" s="97"/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3.8">
      <c r="B16" s="49">
        <f t="shared" si="8"/>
        <v>37112</v>
      </c>
      <c r="C16" s="50">
        <v>-320557</v>
      </c>
      <c r="D16" s="50">
        <v>-306115</v>
      </c>
      <c r="E16" s="51"/>
      <c r="F16" s="132">
        <f t="shared" si="6"/>
        <v>-626672</v>
      </c>
      <c r="G16" s="53"/>
      <c r="H16" s="129">
        <v>269839</v>
      </c>
      <c r="I16" s="129">
        <v>261445</v>
      </c>
      <c r="J16" s="187"/>
      <c r="K16" s="132">
        <f t="shared" si="7"/>
        <v>531284</v>
      </c>
      <c r="L16" s="177">
        <f t="shared" si="0"/>
        <v>-95388</v>
      </c>
      <c r="N16" s="129">
        <v>-98015</v>
      </c>
      <c r="O16" s="129">
        <v>0</v>
      </c>
      <c r="P16" s="180"/>
      <c r="Q16" s="146">
        <f t="shared" si="1"/>
        <v>-98015</v>
      </c>
      <c r="S16" s="138">
        <f t="shared" si="2"/>
        <v>2627</v>
      </c>
      <c r="T16" s="189">
        <f t="shared" si="3"/>
        <v>2.6802020098964444E-2</v>
      </c>
      <c r="U16" s="84"/>
      <c r="V16" s="165"/>
      <c r="W16" s="165"/>
      <c r="X16" s="165"/>
      <c r="Y16" s="165"/>
      <c r="Z16" s="165"/>
      <c r="AA16" s="165"/>
      <c r="AB16" s="170">
        <f t="shared" si="4"/>
        <v>0</v>
      </c>
      <c r="AC16" s="165"/>
      <c r="AD16" s="170">
        <f t="shared" si="5"/>
        <v>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3.8">
      <c r="B17" s="49">
        <f t="shared" si="8"/>
        <v>37113</v>
      </c>
      <c r="C17" s="50">
        <v>-322641</v>
      </c>
      <c r="D17" s="50">
        <v>-310064</v>
      </c>
      <c r="E17" s="51"/>
      <c r="F17" s="132">
        <f t="shared" si="6"/>
        <v>-632705</v>
      </c>
      <c r="G17" s="53"/>
      <c r="H17" s="129">
        <v>273702</v>
      </c>
      <c r="I17" s="129">
        <v>264298</v>
      </c>
      <c r="J17" s="187"/>
      <c r="K17" s="132">
        <f t="shared" si="7"/>
        <v>538000</v>
      </c>
      <c r="L17" s="177">
        <f t="shared" si="0"/>
        <v>-94705</v>
      </c>
      <c r="N17" s="129">
        <v>-98047</v>
      </c>
      <c r="O17" s="129">
        <v>0</v>
      </c>
      <c r="P17" s="180"/>
      <c r="Q17" s="146">
        <f t="shared" si="1"/>
        <v>-98047</v>
      </c>
      <c r="S17" s="138">
        <f t="shared" si="2"/>
        <v>3342</v>
      </c>
      <c r="T17" s="189">
        <f t="shared" si="3"/>
        <v>3.408569359592848E-2</v>
      </c>
      <c r="U17" s="84"/>
      <c r="V17" s="165"/>
      <c r="W17" s="165"/>
      <c r="X17" s="165"/>
      <c r="Y17" s="165"/>
      <c r="Z17" s="165"/>
      <c r="AA17" s="165"/>
      <c r="AB17" s="170">
        <f t="shared" si="4"/>
        <v>0</v>
      </c>
      <c r="AC17" s="165"/>
      <c r="AD17" s="170">
        <f t="shared" si="5"/>
        <v>0</v>
      </c>
      <c r="AE17" s="97"/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3.8">
      <c r="B18" s="49">
        <f t="shared" si="8"/>
        <v>37114</v>
      </c>
      <c r="C18" s="50">
        <v>-339345</v>
      </c>
      <c r="D18" s="50">
        <v>-314917</v>
      </c>
      <c r="E18" s="51"/>
      <c r="F18" s="132">
        <f t="shared" si="6"/>
        <v>-654262</v>
      </c>
      <c r="G18" s="53"/>
      <c r="H18" s="129">
        <v>288957</v>
      </c>
      <c r="I18" s="129">
        <v>268822</v>
      </c>
      <c r="J18" s="187"/>
      <c r="K18" s="132">
        <f t="shared" si="7"/>
        <v>557779</v>
      </c>
      <c r="L18" s="177">
        <f t="shared" si="0"/>
        <v>-96483</v>
      </c>
      <c r="N18" s="129">
        <v>-93060</v>
      </c>
      <c r="O18" s="129">
        <v>0</v>
      </c>
      <c r="P18" s="180"/>
      <c r="Q18" s="146">
        <f t="shared" si="1"/>
        <v>-93060</v>
      </c>
      <c r="S18" s="138">
        <f t="shared" si="2"/>
        <v>-3423</v>
      </c>
      <c r="T18" s="189">
        <f t="shared" si="3"/>
        <v>-3.6782720825274014E-2</v>
      </c>
      <c r="U18" s="84"/>
      <c r="V18" s="165"/>
      <c r="W18" s="165"/>
      <c r="X18" s="165"/>
      <c r="Y18" s="165"/>
      <c r="Z18" s="165"/>
      <c r="AA18" s="165"/>
      <c r="AB18" s="170">
        <f t="shared" si="4"/>
        <v>0</v>
      </c>
      <c r="AC18" s="165"/>
      <c r="AD18" s="170">
        <f t="shared" si="5"/>
        <v>0</v>
      </c>
      <c r="AE18" s="97"/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3.8">
      <c r="B19" s="49">
        <f t="shared" si="8"/>
        <v>37115</v>
      </c>
      <c r="C19" s="171">
        <v>-331443</v>
      </c>
      <c r="D19" s="50">
        <v>-308038</v>
      </c>
      <c r="E19" s="51"/>
      <c r="F19" s="132">
        <f t="shared" si="6"/>
        <v>-639481</v>
      </c>
      <c r="G19" s="53"/>
      <c r="H19" s="129">
        <v>282216</v>
      </c>
      <c r="I19" s="129">
        <v>262443</v>
      </c>
      <c r="J19" s="187"/>
      <c r="K19" s="132">
        <f t="shared" si="7"/>
        <v>544659</v>
      </c>
      <c r="L19" s="177">
        <f t="shared" si="0"/>
        <v>-94822</v>
      </c>
      <c r="N19" s="129">
        <v>-93060</v>
      </c>
      <c r="O19" s="129">
        <v>0</v>
      </c>
      <c r="P19" s="180"/>
      <c r="Q19" s="146">
        <f t="shared" si="1"/>
        <v>-93060</v>
      </c>
      <c r="S19" s="138">
        <f t="shared" si="2"/>
        <v>-1762</v>
      </c>
      <c r="T19" s="189">
        <f t="shared" si="3"/>
        <v>-1.8934021061680635E-2</v>
      </c>
      <c r="U19" s="84"/>
      <c r="V19" s="165"/>
      <c r="W19" s="165"/>
      <c r="X19" s="165"/>
      <c r="Y19" s="165"/>
      <c r="Z19" s="165"/>
      <c r="AA19" s="165"/>
      <c r="AB19" s="170">
        <f t="shared" si="4"/>
        <v>0</v>
      </c>
      <c r="AC19" s="165"/>
      <c r="AD19" s="170">
        <f t="shared" si="5"/>
        <v>0</v>
      </c>
      <c r="AE19" s="97"/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3.8">
      <c r="B20" s="49">
        <f t="shared" si="8"/>
        <v>37116</v>
      </c>
      <c r="C20" s="50">
        <v>-333554</v>
      </c>
      <c r="D20" s="50">
        <v>-309795</v>
      </c>
      <c r="E20" s="51"/>
      <c r="F20" s="132">
        <f t="shared" si="6"/>
        <v>-643349</v>
      </c>
      <c r="G20" s="53"/>
      <c r="H20" s="129">
        <v>280678</v>
      </c>
      <c r="I20" s="129">
        <v>265453</v>
      </c>
      <c r="J20" s="187"/>
      <c r="K20" s="132">
        <f t="shared" si="7"/>
        <v>546131</v>
      </c>
      <c r="L20" s="177">
        <f t="shared" si="0"/>
        <v>-97218</v>
      </c>
      <c r="N20" s="129">
        <v>-93060</v>
      </c>
      <c r="O20" s="129">
        <v>0</v>
      </c>
      <c r="P20" s="180"/>
      <c r="Q20" s="146">
        <f t="shared" si="1"/>
        <v>-93060</v>
      </c>
      <c r="S20" s="138">
        <f t="shared" si="2"/>
        <v>-4158</v>
      </c>
      <c r="T20" s="189">
        <f t="shared" si="3"/>
        <v>-4.4680851063829789E-2</v>
      </c>
      <c r="U20" s="84"/>
      <c r="V20" s="165"/>
      <c r="W20" s="165"/>
      <c r="X20" s="165"/>
      <c r="Y20" s="165"/>
      <c r="Z20" s="165"/>
      <c r="AA20" s="165"/>
      <c r="AB20" s="170">
        <f t="shared" si="4"/>
        <v>0</v>
      </c>
      <c r="AC20" s="165"/>
      <c r="AD20" s="170">
        <f t="shared" si="5"/>
        <v>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3.8">
      <c r="B21" s="49">
        <f t="shared" si="8"/>
        <v>37117</v>
      </c>
      <c r="C21" s="50">
        <v>-331544</v>
      </c>
      <c r="D21" s="50">
        <v>-302078</v>
      </c>
      <c r="E21" s="51"/>
      <c r="F21" s="132">
        <f t="shared" si="6"/>
        <v>-633622</v>
      </c>
      <c r="G21" s="53"/>
      <c r="H21" s="129">
        <v>278013</v>
      </c>
      <c r="I21" s="129">
        <v>258337</v>
      </c>
      <c r="J21" s="187"/>
      <c r="K21" s="132">
        <f t="shared" si="7"/>
        <v>536350</v>
      </c>
      <c r="L21" s="177">
        <f t="shared" si="0"/>
        <v>-97272</v>
      </c>
      <c r="N21" s="129">
        <v>-91358</v>
      </c>
      <c r="O21" s="129">
        <v>0</v>
      </c>
      <c r="P21" s="180"/>
      <c r="Q21" s="146">
        <f t="shared" si="1"/>
        <v>-91358</v>
      </c>
      <c r="S21" s="138">
        <f t="shared" si="2"/>
        <v>-5914</v>
      </c>
      <c r="T21" s="189">
        <f t="shared" si="3"/>
        <v>-6.4734341820092384E-2</v>
      </c>
      <c r="U21" s="84"/>
      <c r="V21" s="165"/>
      <c r="W21" s="165"/>
      <c r="X21" s="165"/>
      <c r="Y21" s="165"/>
      <c r="Z21" s="165"/>
      <c r="AA21" s="165"/>
      <c r="AB21" s="170">
        <f t="shared" si="4"/>
        <v>0</v>
      </c>
      <c r="AC21" s="165"/>
      <c r="AD21" s="170">
        <f t="shared" si="5"/>
        <v>0</v>
      </c>
      <c r="AE21" s="97"/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3.8">
      <c r="B22" s="49">
        <f t="shared" si="8"/>
        <v>37118</v>
      </c>
      <c r="C22" s="50">
        <v>-337253</v>
      </c>
      <c r="D22" s="50">
        <v>-298182</v>
      </c>
      <c r="E22" s="51"/>
      <c r="F22" s="132">
        <f t="shared" si="6"/>
        <v>-635435</v>
      </c>
      <c r="G22" s="53"/>
      <c r="H22" s="129">
        <v>283379</v>
      </c>
      <c r="I22" s="129">
        <v>254878</v>
      </c>
      <c r="J22" s="187"/>
      <c r="K22" s="132">
        <f t="shared" si="7"/>
        <v>538257</v>
      </c>
      <c r="L22" s="177">
        <f t="shared" si="0"/>
        <v>-97178</v>
      </c>
      <c r="N22" s="129">
        <v>-92225</v>
      </c>
      <c r="O22" s="129">
        <v>0</v>
      </c>
      <c r="P22" s="180"/>
      <c r="Q22" s="146">
        <f t="shared" si="1"/>
        <v>-92225</v>
      </c>
      <c r="S22" s="138">
        <f t="shared" si="2"/>
        <v>-4953</v>
      </c>
      <c r="T22" s="189">
        <f t="shared" si="3"/>
        <v>-5.3705611276768775E-2</v>
      </c>
      <c r="U22" s="84"/>
      <c r="V22" s="165"/>
      <c r="W22" s="165"/>
      <c r="X22" s="165"/>
      <c r="Y22" s="165"/>
      <c r="Z22" s="165"/>
      <c r="AA22" s="165"/>
      <c r="AB22" s="170">
        <f t="shared" si="4"/>
        <v>0</v>
      </c>
      <c r="AC22" s="165"/>
      <c r="AD22" s="170">
        <f t="shared" si="5"/>
        <v>0</v>
      </c>
      <c r="AE22" s="97"/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3.8">
      <c r="B23" s="49">
        <f t="shared" si="8"/>
        <v>37119</v>
      </c>
      <c r="C23" s="50">
        <v>-340562</v>
      </c>
      <c r="D23" s="50">
        <v>-303148</v>
      </c>
      <c r="E23" s="51"/>
      <c r="F23" s="132">
        <f t="shared" si="6"/>
        <v>-643710</v>
      </c>
      <c r="G23" s="53"/>
      <c r="H23" s="129">
        <v>286185</v>
      </c>
      <c r="I23" s="129">
        <v>260067</v>
      </c>
      <c r="J23" s="187"/>
      <c r="K23" s="132">
        <f t="shared" si="7"/>
        <v>546252</v>
      </c>
      <c r="L23" s="177">
        <f t="shared" si="0"/>
        <v>-97458</v>
      </c>
      <c r="N23" s="129">
        <v>-96058</v>
      </c>
      <c r="O23" s="129">
        <v>0</v>
      </c>
      <c r="P23" s="180"/>
      <c r="Q23" s="146">
        <f t="shared" si="1"/>
        <v>-96058</v>
      </c>
      <c r="S23" s="138">
        <f t="shared" si="2"/>
        <v>-1400</v>
      </c>
      <c r="T23" s="189">
        <f t="shared" si="3"/>
        <v>-1.4574527889400155E-2</v>
      </c>
      <c r="U23" s="84"/>
      <c r="V23" s="165"/>
      <c r="W23" s="165"/>
      <c r="X23" s="165"/>
      <c r="Y23" s="165"/>
      <c r="Z23" s="165"/>
      <c r="AA23" s="165"/>
      <c r="AB23" s="170">
        <f t="shared" si="4"/>
        <v>0</v>
      </c>
      <c r="AC23" s="165"/>
      <c r="AD23" s="170">
        <f t="shared" si="5"/>
        <v>0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3.8">
      <c r="B24" s="49">
        <f t="shared" si="8"/>
        <v>37120</v>
      </c>
      <c r="C24" s="50">
        <v>-342534</v>
      </c>
      <c r="D24" s="50">
        <v>-313606</v>
      </c>
      <c r="E24" s="51"/>
      <c r="F24" s="132">
        <f t="shared" si="6"/>
        <v>-656140</v>
      </c>
      <c r="G24" s="53"/>
      <c r="H24" s="129">
        <v>289931</v>
      </c>
      <c r="I24" s="129">
        <v>269059</v>
      </c>
      <c r="J24" s="187"/>
      <c r="K24" s="132">
        <f t="shared" si="7"/>
        <v>558990</v>
      </c>
      <c r="L24" s="177">
        <f t="shared" si="0"/>
        <v>-97150</v>
      </c>
      <c r="N24" s="129">
        <v>-97942</v>
      </c>
      <c r="O24" s="129">
        <v>0</v>
      </c>
      <c r="P24" s="180"/>
      <c r="Q24" s="146">
        <f t="shared" si="1"/>
        <v>-97942</v>
      </c>
      <c r="S24" s="138">
        <f t="shared" si="2"/>
        <v>792</v>
      </c>
      <c r="T24" s="189">
        <f t="shared" si="3"/>
        <v>8.0864184925772391E-3</v>
      </c>
      <c r="U24" s="84"/>
      <c r="V24" s="165"/>
      <c r="W24" s="165"/>
      <c r="X24" s="165"/>
      <c r="Y24" s="165"/>
      <c r="Z24" s="165"/>
      <c r="AA24" s="165"/>
      <c r="AB24" s="170">
        <f t="shared" si="4"/>
        <v>0</v>
      </c>
      <c r="AC24" s="165"/>
      <c r="AD24" s="170">
        <f t="shared" si="5"/>
        <v>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3.8">
      <c r="B25" s="49">
        <f t="shared" si="8"/>
        <v>37121</v>
      </c>
      <c r="C25" s="50">
        <v>-347128</v>
      </c>
      <c r="D25" s="50">
        <v>-314695</v>
      </c>
      <c r="E25" s="51"/>
      <c r="F25" s="132">
        <f t="shared" si="6"/>
        <v>-661823</v>
      </c>
      <c r="G25" s="53"/>
      <c r="H25" s="129">
        <v>293762</v>
      </c>
      <c r="I25" s="129">
        <v>269122</v>
      </c>
      <c r="J25" s="187"/>
      <c r="K25" s="132">
        <f t="shared" si="7"/>
        <v>562884</v>
      </c>
      <c r="L25" s="177">
        <f t="shared" si="0"/>
        <v>-98939</v>
      </c>
      <c r="N25" s="129">
        <v>-96413</v>
      </c>
      <c r="O25" s="129">
        <v>0</v>
      </c>
      <c r="P25" s="180"/>
      <c r="Q25" s="146">
        <f t="shared" si="1"/>
        <v>-96413</v>
      </c>
      <c r="S25" s="138">
        <f t="shared" si="2"/>
        <v>-2526</v>
      </c>
      <c r="T25" s="189">
        <f t="shared" si="3"/>
        <v>-2.6199786335867569E-2</v>
      </c>
      <c r="U25" s="84"/>
      <c r="V25" s="165"/>
      <c r="W25" s="165"/>
      <c r="X25" s="165"/>
      <c r="Y25" s="165"/>
      <c r="Z25" s="165"/>
      <c r="AA25" s="165"/>
      <c r="AB25" s="170">
        <f t="shared" si="4"/>
        <v>0</v>
      </c>
      <c r="AC25" s="165"/>
      <c r="AD25" s="170">
        <f t="shared" si="5"/>
        <v>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3.8">
      <c r="B26" s="49">
        <f t="shared" si="8"/>
        <v>37122</v>
      </c>
      <c r="C26" s="50">
        <v>-346043</v>
      </c>
      <c r="D26" s="50">
        <v>-312632</v>
      </c>
      <c r="E26" s="51"/>
      <c r="F26" s="132">
        <f t="shared" si="6"/>
        <v>-658675</v>
      </c>
      <c r="G26" s="53"/>
      <c r="H26" s="129">
        <v>293586</v>
      </c>
      <c r="I26" s="129">
        <v>266339</v>
      </c>
      <c r="J26" s="187"/>
      <c r="K26" s="132">
        <f t="shared" si="7"/>
        <v>559925</v>
      </c>
      <c r="L26" s="177">
        <f t="shared" si="0"/>
        <v>-98750</v>
      </c>
      <c r="N26" s="129">
        <v>-95413</v>
      </c>
      <c r="O26" s="129">
        <v>0</v>
      </c>
      <c r="P26" s="180"/>
      <c r="Q26" s="146">
        <f t="shared" si="1"/>
        <v>-95413</v>
      </c>
      <c r="S26" s="138">
        <f t="shared" si="2"/>
        <v>-3337</v>
      </c>
      <c r="T26" s="189">
        <f t="shared" si="3"/>
        <v>-3.497426975359752E-2</v>
      </c>
      <c r="U26" s="84"/>
      <c r="V26" s="165"/>
      <c r="W26" s="165"/>
      <c r="X26" s="165"/>
      <c r="Y26" s="165"/>
      <c r="Z26" s="165"/>
      <c r="AA26" s="165"/>
      <c r="AB26" s="170">
        <f t="shared" si="4"/>
        <v>0</v>
      </c>
      <c r="AC26" s="165"/>
      <c r="AD26" s="170">
        <f t="shared" si="5"/>
        <v>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3.8">
      <c r="B27" s="49">
        <f t="shared" si="8"/>
        <v>37123</v>
      </c>
      <c r="C27" s="50">
        <v>-339319</v>
      </c>
      <c r="D27" s="50">
        <v>-316980</v>
      </c>
      <c r="E27" s="51"/>
      <c r="F27" s="133">
        <f t="shared" si="6"/>
        <v>-656299</v>
      </c>
      <c r="G27" s="53"/>
      <c r="H27" s="129">
        <v>288922</v>
      </c>
      <c r="I27" s="129">
        <v>270737</v>
      </c>
      <c r="J27" s="187"/>
      <c r="K27" s="132">
        <f t="shared" si="7"/>
        <v>559659</v>
      </c>
      <c r="L27" s="177">
        <f t="shared" si="0"/>
        <v>-96640</v>
      </c>
      <c r="N27" s="129">
        <v>-97552</v>
      </c>
      <c r="O27" s="129">
        <v>0</v>
      </c>
      <c r="P27" s="180"/>
      <c r="Q27" s="146">
        <f t="shared" si="1"/>
        <v>-97552</v>
      </c>
      <c r="S27" s="138">
        <f t="shared" si="2"/>
        <v>912</v>
      </c>
      <c r="T27" s="189">
        <f t="shared" si="3"/>
        <v>9.3488600951287526E-3</v>
      </c>
      <c r="U27" s="84"/>
      <c r="V27" s="165"/>
      <c r="W27" s="165"/>
      <c r="X27" s="165"/>
      <c r="Y27" s="165"/>
      <c r="Z27" s="165"/>
      <c r="AA27" s="165"/>
      <c r="AB27" s="170">
        <f t="shared" si="4"/>
        <v>0</v>
      </c>
      <c r="AC27" s="165"/>
      <c r="AD27" s="170">
        <f t="shared" si="5"/>
        <v>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3.8">
      <c r="B28" s="49">
        <f t="shared" si="8"/>
        <v>37124</v>
      </c>
      <c r="C28" s="50">
        <v>-332155</v>
      </c>
      <c r="D28" s="50">
        <v>-308325</v>
      </c>
      <c r="E28" s="51"/>
      <c r="F28" s="133">
        <f t="shared" si="6"/>
        <v>-640480</v>
      </c>
      <c r="G28" s="53"/>
      <c r="H28" s="192">
        <v>282541</v>
      </c>
      <c r="I28" s="129">
        <v>262402</v>
      </c>
      <c r="J28" s="187"/>
      <c r="K28" s="132">
        <f t="shared" si="7"/>
        <v>544943</v>
      </c>
      <c r="L28" s="177">
        <f t="shared" si="0"/>
        <v>-95537</v>
      </c>
      <c r="N28" s="129">
        <v>-99492</v>
      </c>
      <c r="O28" s="129">
        <v>0</v>
      </c>
      <c r="P28" s="180"/>
      <c r="Q28" s="146">
        <f t="shared" si="1"/>
        <v>-99492</v>
      </c>
      <c r="S28" s="138">
        <f t="shared" si="2"/>
        <v>3955</v>
      </c>
      <c r="T28" s="189">
        <f t="shared" si="3"/>
        <v>3.9751939854460662E-2</v>
      </c>
      <c r="U28" s="84"/>
      <c r="V28" s="165"/>
      <c r="W28" s="165"/>
      <c r="X28" s="165"/>
      <c r="Y28" s="165"/>
      <c r="Z28" s="165"/>
      <c r="AA28" s="165"/>
      <c r="AB28" s="170">
        <f t="shared" si="4"/>
        <v>0</v>
      </c>
      <c r="AC28" s="165"/>
      <c r="AD28" s="170">
        <f t="shared" si="5"/>
        <v>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3.8">
      <c r="B29" s="49">
        <f t="shared" si="8"/>
        <v>37125</v>
      </c>
      <c r="C29" s="50">
        <v>-339775</v>
      </c>
      <c r="D29" s="50">
        <v>-314551</v>
      </c>
      <c r="E29" s="51"/>
      <c r="F29" s="133">
        <f t="shared" si="6"/>
        <v>-654326</v>
      </c>
      <c r="G29" s="53"/>
      <c r="H29" s="129">
        <v>287662</v>
      </c>
      <c r="I29" s="129">
        <v>269627</v>
      </c>
      <c r="J29" s="187"/>
      <c r="K29" s="132">
        <f t="shared" si="7"/>
        <v>557289</v>
      </c>
      <c r="L29" s="177">
        <f t="shared" si="0"/>
        <v>-97037</v>
      </c>
      <c r="N29" s="129">
        <v>-99251</v>
      </c>
      <c r="O29" s="129">
        <v>0</v>
      </c>
      <c r="P29" s="180"/>
      <c r="Q29" s="146">
        <f t="shared" si="1"/>
        <v>-99251</v>
      </c>
      <c r="S29" s="138">
        <f t="shared" si="2"/>
        <v>2214</v>
      </c>
      <c r="T29" s="189">
        <f t="shared" si="3"/>
        <v>2.2307080029420358E-2</v>
      </c>
      <c r="U29" s="84"/>
      <c r="V29" s="165"/>
      <c r="W29" s="165"/>
      <c r="X29" s="165"/>
      <c r="Y29" s="165"/>
      <c r="Z29" s="165"/>
      <c r="AA29" s="165"/>
      <c r="AB29" s="170">
        <f t="shared" si="4"/>
        <v>0</v>
      </c>
      <c r="AC29" s="165"/>
      <c r="AD29" s="170">
        <f t="shared" si="5"/>
        <v>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3.8">
      <c r="B30" s="49">
        <f t="shared" si="8"/>
        <v>37126</v>
      </c>
      <c r="C30" s="50">
        <v>-320804</v>
      </c>
      <c r="D30" s="50">
        <v>-324905</v>
      </c>
      <c r="E30" s="51"/>
      <c r="F30" s="133">
        <f t="shared" si="6"/>
        <v>-645709</v>
      </c>
      <c r="G30" s="53"/>
      <c r="H30" s="129">
        <v>273344</v>
      </c>
      <c r="I30" s="129">
        <v>276881</v>
      </c>
      <c r="J30" s="187"/>
      <c r="K30" s="132">
        <f t="shared" si="7"/>
        <v>550225</v>
      </c>
      <c r="L30" s="177">
        <f t="shared" si="0"/>
        <v>-95484</v>
      </c>
      <c r="N30" s="129">
        <v>-96913</v>
      </c>
      <c r="O30" s="129">
        <v>0</v>
      </c>
      <c r="P30" s="180"/>
      <c r="Q30" s="146">
        <f t="shared" si="1"/>
        <v>-96913</v>
      </c>
      <c r="S30" s="138">
        <f t="shared" si="2"/>
        <v>1429</v>
      </c>
      <c r="T30" s="189">
        <f t="shared" si="3"/>
        <v>1.4745183824667486E-2</v>
      </c>
      <c r="U30" s="84"/>
      <c r="V30" s="165"/>
      <c r="W30" s="165"/>
      <c r="X30" s="165"/>
      <c r="Y30" s="165"/>
      <c r="Z30" s="165"/>
      <c r="AA30" s="165"/>
      <c r="AB30" s="170">
        <f t="shared" si="4"/>
        <v>0</v>
      </c>
      <c r="AC30" s="165"/>
      <c r="AD30" s="170">
        <f t="shared" si="5"/>
        <v>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3.8">
      <c r="B31" s="49">
        <f t="shared" si="8"/>
        <v>37127</v>
      </c>
      <c r="C31" s="50">
        <v>-333988</v>
      </c>
      <c r="D31" s="50">
        <v>-320507</v>
      </c>
      <c r="E31" s="51"/>
      <c r="F31" s="133">
        <f t="shared" si="6"/>
        <v>-654495</v>
      </c>
      <c r="G31" s="53"/>
      <c r="H31" s="129">
        <v>284375</v>
      </c>
      <c r="I31" s="129">
        <v>273111</v>
      </c>
      <c r="J31" s="187"/>
      <c r="K31" s="132">
        <f t="shared" si="7"/>
        <v>557486</v>
      </c>
      <c r="L31" s="177">
        <f t="shared" si="0"/>
        <v>-97009</v>
      </c>
      <c r="N31" s="129">
        <v>-95340</v>
      </c>
      <c r="O31" s="129">
        <v>0</v>
      </c>
      <c r="P31" s="180"/>
      <c r="Q31" s="146">
        <f t="shared" si="1"/>
        <v>-95340</v>
      </c>
      <c r="S31" s="138">
        <f t="shared" si="2"/>
        <v>-1669</v>
      </c>
      <c r="T31" s="189">
        <f t="shared" si="3"/>
        <v>-1.7505768827354731E-2</v>
      </c>
      <c r="U31" s="84"/>
      <c r="V31" s="165"/>
      <c r="W31" s="165"/>
      <c r="X31" s="165"/>
      <c r="Y31" s="165"/>
      <c r="Z31" s="165"/>
      <c r="AA31" s="165"/>
      <c r="AB31" s="170">
        <f t="shared" si="4"/>
        <v>0</v>
      </c>
      <c r="AC31" s="165"/>
      <c r="AD31" s="170">
        <f t="shared" si="5"/>
        <v>0</v>
      </c>
      <c r="AE31" s="97"/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3.8">
      <c r="B32" s="49">
        <f t="shared" si="8"/>
        <v>37128</v>
      </c>
      <c r="C32" s="50">
        <v>-339496</v>
      </c>
      <c r="D32" s="50">
        <v>-321824</v>
      </c>
      <c r="E32" s="51"/>
      <c r="F32" s="133">
        <f t="shared" si="6"/>
        <v>-661320</v>
      </c>
      <c r="G32" s="61"/>
      <c r="H32" s="129">
        <v>290513</v>
      </c>
      <c r="I32" s="129">
        <v>273601</v>
      </c>
      <c r="J32" s="187"/>
      <c r="K32" s="132">
        <f t="shared" si="7"/>
        <v>564114</v>
      </c>
      <c r="L32" s="177">
        <f t="shared" si="0"/>
        <v>-97206</v>
      </c>
      <c r="N32" s="129">
        <v>-92347</v>
      </c>
      <c r="O32" s="129">
        <v>0</v>
      </c>
      <c r="P32" s="180"/>
      <c r="Q32" s="146">
        <f t="shared" si="1"/>
        <v>-92347</v>
      </c>
      <c r="S32" s="138">
        <f t="shared" si="2"/>
        <v>-4859</v>
      </c>
      <c r="T32" s="189">
        <f t="shared" si="3"/>
        <v>-5.2616760696070256E-2</v>
      </c>
      <c r="U32" s="84"/>
      <c r="V32" s="165"/>
      <c r="W32" s="165"/>
      <c r="X32" s="165"/>
      <c r="Y32" s="165"/>
      <c r="Z32" s="165"/>
      <c r="AA32" s="165"/>
      <c r="AB32" s="170">
        <f t="shared" si="4"/>
        <v>0</v>
      </c>
      <c r="AC32" s="165"/>
      <c r="AD32" s="170">
        <f t="shared" si="5"/>
        <v>0</v>
      </c>
      <c r="AE32" s="97"/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3.8">
      <c r="B33" s="49">
        <f t="shared" si="8"/>
        <v>37129</v>
      </c>
      <c r="C33" s="50">
        <v>-339278</v>
      </c>
      <c r="D33" s="50">
        <v>-316211</v>
      </c>
      <c r="E33" s="51"/>
      <c r="F33" s="133">
        <f t="shared" si="6"/>
        <v>-655489</v>
      </c>
      <c r="G33" s="61"/>
      <c r="H33" s="129">
        <v>289063</v>
      </c>
      <c r="I33" s="129">
        <v>269199</v>
      </c>
      <c r="J33" s="187"/>
      <c r="K33" s="138">
        <f t="shared" si="7"/>
        <v>558262</v>
      </c>
      <c r="L33" s="177">
        <f t="shared" si="0"/>
        <v>-97227</v>
      </c>
      <c r="M33" s="103"/>
      <c r="N33" s="129">
        <v>-92347</v>
      </c>
      <c r="O33" s="129">
        <v>0</v>
      </c>
      <c r="P33" s="182"/>
      <c r="Q33" s="147">
        <f t="shared" si="1"/>
        <v>-92347</v>
      </c>
      <c r="R33" s="103"/>
      <c r="S33" s="138">
        <f t="shared" si="2"/>
        <v>-4880</v>
      </c>
      <c r="T33" s="189">
        <f t="shared" si="3"/>
        <v>-5.2844163860222858E-2</v>
      </c>
      <c r="U33" s="106"/>
      <c r="V33" s="165"/>
      <c r="W33" s="165"/>
      <c r="X33" s="165"/>
      <c r="Y33" s="165"/>
      <c r="Z33" s="165"/>
      <c r="AA33" s="165"/>
      <c r="AB33" s="170">
        <f t="shared" si="4"/>
        <v>0</v>
      </c>
      <c r="AC33" s="165"/>
      <c r="AD33" s="170">
        <f t="shared" si="5"/>
        <v>0</v>
      </c>
      <c r="AE33" s="97"/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3.8">
      <c r="B34" s="49">
        <f t="shared" si="8"/>
        <v>37130</v>
      </c>
      <c r="C34" s="50">
        <v>-345052</v>
      </c>
      <c r="D34" s="50">
        <v>-313555</v>
      </c>
      <c r="E34" s="51"/>
      <c r="F34" s="133">
        <f t="shared" si="6"/>
        <v>-658607</v>
      </c>
      <c r="G34" s="61"/>
      <c r="H34" s="129">
        <v>292814</v>
      </c>
      <c r="I34" s="129">
        <v>267562</v>
      </c>
      <c r="J34" s="187"/>
      <c r="K34" s="138">
        <f t="shared" si="7"/>
        <v>560376</v>
      </c>
      <c r="L34" s="177">
        <f t="shared" si="0"/>
        <v>-98231</v>
      </c>
      <c r="M34" s="103"/>
      <c r="N34" s="129">
        <v>-91848</v>
      </c>
      <c r="O34" s="129">
        <v>0</v>
      </c>
      <c r="P34" s="182"/>
      <c r="Q34" s="147">
        <f t="shared" si="1"/>
        <v>-91848</v>
      </c>
      <c r="R34" s="103"/>
      <c r="S34" s="138">
        <f t="shared" si="2"/>
        <v>-6383</v>
      </c>
      <c r="T34" s="189">
        <f t="shared" si="3"/>
        <v>-6.9495253026739826E-2</v>
      </c>
      <c r="U34" s="106"/>
      <c r="V34" s="165"/>
      <c r="W34" s="165"/>
      <c r="X34" s="165"/>
      <c r="Y34" s="165"/>
      <c r="Z34" s="165"/>
      <c r="AA34" s="165"/>
      <c r="AB34" s="170">
        <f t="shared" si="4"/>
        <v>0</v>
      </c>
      <c r="AC34" s="165"/>
      <c r="AD34" s="170">
        <f t="shared" si="5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3.8">
      <c r="B35" s="49">
        <f t="shared" si="8"/>
        <v>37131</v>
      </c>
      <c r="C35" s="50">
        <v>-345156</v>
      </c>
      <c r="D35" s="50">
        <v>-322475</v>
      </c>
      <c r="E35" s="51"/>
      <c r="F35" s="133">
        <f t="shared" si="6"/>
        <v>-667631</v>
      </c>
      <c r="G35" s="61"/>
      <c r="H35" s="129">
        <v>292502</v>
      </c>
      <c r="I35" s="129">
        <v>275354</v>
      </c>
      <c r="J35" s="187"/>
      <c r="K35" s="138">
        <f t="shared" si="7"/>
        <v>567856</v>
      </c>
      <c r="L35" s="177">
        <f t="shared" si="0"/>
        <v>-99775</v>
      </c>
      <c r="M35" s="103"/>
      <c r="N35" s="129">
        <v>-92511</v>
      </c>
      <c r="O35" s="129">
        <v>0</v>
      </c>
      <c r="P35" s="182"/>
      <c r="Q35" s="147">
        <f>SUM(N35:O35)</f>
        <v>-92511</v>
      </c>
      <c r="R35" s="103"/>
      <c r="S35" s="138">
        <f t="shared" si="2"/>
        <v>-7264</v>
      </c>
      <c r="T35" s="189">
        <f t="shared" si="3"/>
        <v>-7.8520392169579831E-2</v>
      </c>
      <c r="U35" s="106"/>
      <c r="V35" s="165"/>
      <c r="W35" s="165"/>
      <c r="X35" s="165"/>
      <c r="Y35" s="165"/>
      <c r="Z35" s="165"/>
      <c r="AA35" s="165"/>
      <c r="AB35" s="170">
        <f t="shared" si="4"/>
        <v>0</v>
      </c>
      <c r="AC35" s="165"/>
      <c r="AD35" s="170">
        <f t="shared" si="5"/>
        <v>0</v>
      </c>
      <c r="AE35" s="97"/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3.8">
      <c r="B36" s="49">
        <f t="shared" si="8"/>
        <v>37132</v>
      </c>
      <c r="C36" s="50">
        <v>-346724</v>
      </c>
      <c r="D36" s="50">
        <v>-315176</v>
      </c>
      <c r="E36" s="51"/>
      <c r="F36" s="133">
        <f t="shared" si="6"/>
        <v>-661900</v>
      </c>
      <c r="G36" s="61"/>
      <c r="H36" s="129">
        <v>294356</v>
      </c>
      <c r="I36" s="129">
        <v>268942</v>
      </c>
      <c r="J36" s="187"/>
      <c r="K36" s="138">
        <f t="shared" si="7"/>
        <v>563298</v>
      </c>
      <c r="L36" s="177">
        <f t="shared" si="0"/>
        <v>-98602</v>
      </c>
      <c r="M36" s="103"/>
      <c r="N36" s="129">
        <v>-92366</v>
      </c>
      <c r="O36" s="129">
        <v>0</v>
      </c>
      <c r="P36" s="182"/>
      <c r="Q36" s="147">
        <f>SUM(N36:O36)</f>
        <v>-92366</v>
      </c>
      <c r="R36" s="103"/>
      <c r="S36" s="138">
        <f t="shared" si="2"/>
        <v>-6236</v>
      </c>
      <c r="T36" s="189">
        <f t="shared" si="3"/>
        <v>-6.7514020310503867E-2</v>
      </c>
      <c r="U36" s="106"/>
      <c r="V36" s="165"/>
      <c r="W36" s="165"/>
      <c r="X36" s="165"/>
      <c r="Y36" s="165"/>
      <c r="Z36" s="165"/>
      <c r="AA36" s="165"/>
      <c r="AB36" s="170">
        <f t="shared" si="4"/>
        <v>0</v>
      </c>
      <c r="AC36" s="165"/>
      <c r="AD36" s="170">
        <f t="shared" si="5"/>
        <v>0</v>
      </c>
      <c r="AE36" s="97"/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3.8">
      <c r="B37" s="49">
        <f t="shared" si="8"/>
        <v>37133</v>
      </c>
      <c r="C37" s="50">
        <v>-348692</v>
      </c>
      <c r="D37" s="50">
        <v>-301414</v>
      </c>
      <c r="E37" s="51"/>
      <c r="F37" s="133">
        <f t="shared" si="6"/>
        <v>-650106</v>
      </c>
      <c r="G37" s="61"/>
      <c r="H37" s="129">
        <v>296146</v>
      </c>
      <c r="I37" s="129">
        <v>256693</v>
      </c>
      <c r="J37" s="187"/>
      <c r="K37" s="138">
        <f t="shared" si="7"/>
        <v>552839</v>
      </c>
      <c r="L37" s="177">
        <f t="shared" si="0"/>
        <v>-97267</v>
      </c>
      <c r="M37" s="103"/>
      <c r="N37" s="129">
        <v>-91024</v>
      </c>
      <c r="O37" s="129">
        <v>0</v>
      </c>
      <c r="P37" s="182"/>
      <c r="Q37" s="147">
        <f>SUM(N37:O37)</f>
        <v>-91024</v>
      </c>
      <c r="R37" s="103"/>
      <c r="S37" s="138">
        <f t="shared" si="2"/>
        <v>-6243</v>
      </c>
      <c r="T37" s="189">
        <f t="shared" si="3"/>
        <v>-6.8586306908068204E-2</v>
      </c>
      <c r="U37" s="106"/>
      <c r="V37" s="165"/>
      <c r="W37" s="165"/>
      <c r="X37" s="165"/>
      <c r="Y37" s="165"/>
      <c r="Z37" s="165"/>
      <c r="AA37" s="165"/>
      <c r="AB37" s="170">
        <f t="shared" si="4"/>
        <v>0</v>
      </c>
      <c r="AC37" s="165"/>
      <c r="AD37" s="170">
        <f t="shared" si="5"/>
        <v>0</v>
      </c>
      <c r="AE37" s="97"/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3.8">
      <c r="B38" s="49">
        <f t="shared" si="8"/>
        <v>37134</v>
      </c>
      <c r="C38" s="50">
        <v>-350242</v>
      </c>
      <c r="D38" s="50">
        <v>-294789</v>
      </c>
      <c r="E38" s="51"/>
      <c r="F38" s="133">
        <f t="shared" si="6"/>
        <v>-645031</v>
      </c>
      <c r="G38" s="61"/>
      <c r="H38" s="129">
        <v>296274</v>
      </c>
      <c r="I38" s="129">
        <v>251621</v>
      </c>
      <c r="J38" s="187"/>
      <c r="K38" s="138">
        <f t="shared" si="7"/>
        <v>547895</v>
      </c>
      <c r="L38" s="177">
        <f t="shared" si="0"/>
        <v>-97136</v>
      </c>
      <c r="M38" s="103"/>
      <c r="N38" s="129">
        <v>-91024</v>
      </c>
      <c r="O38" s="129">
        <v>0</v>
      </c>
      <c r="P38" s="182"/>
      <c r="Q38" s="147">
        <f>SUM(N38:O38)</f>
        <v>-91024</v>
      </c>
      <c r="R38" s="103"/>
      <c r="S38" s="138">
        <f t="shared" si="2"/>
        <v>-6112</v>
      </c>
      <c r="T38" s="189">
        <f t="shared" si="3"/>
        <v>-6.7147126032694668E-2</v>
      </c>
      <c r="U38" s="106"/>
      <c r="V38" s="165"/>
      <c r="W38" s="165"/>
      <c r="X38" s="165"/>
      <c r="Y38" s="165"/>
      <c r="Z38" s="165"/>
      <c r="AA38" s="165"/>
      <c r="AB38" s="170"/>
      <c r="AC38" s="165"/>
      <c r="AD38" s="170"/>
      <c r="AE38" s="97"/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4.4" thickBot="1">
      <c r="B39" s="49"/>
      <c r="C39" s="50"/>
      <c r="D39" s="50">
        <v>0</v>
      </c>
      <c r="E39" s="51"/>
      <c r="F39" s="191">
        <f t="shared" si="6"/>
        <v>0</v>
      </c>
      <c r="G39" s="61"/>
      <c r="H39" s="129"/>
      <c r="I39" s="129">
        <v>0</v>
      </c>
      <c r="J39" s="187"/>
      <c r="K39" s="139">
        <f>SUM(H39:I39)</f>
        <v>0</v>
      </c>
      <c r="L39" s="178">
        <f t="shared" si="0"/>
        <v>0</v>
      </c>
      <c r="M39" s="103"/>
      <c r="N39" s="129"/>
      <c r="O39" s="129">
        <v>0</v>
      </c>
      <c r="P39" s="182"/>
      <c r="Q39" s="148">
        <f>SUM(N39:O39)</f>
        <v>0</v>
      </c>
      <c r="R39" s="103"/>
      <c r="S39" s="138">
        <f t="shared" si="2"/>
        <v>0</v>
      </c>
      <c r="T39" s="189"/>
      <c r="U39" s="106"/>
      <c r="V39" s="165"/>
      <c r="W39" s="165"/>
      <c r="X39" s="165"/>
      <c r="Y39" s="165"/>
      <c r="Z39" s="165"/>
      <c r="AA39" s="165"/>
      <c r="AB39" s="170">
        <f t="shared" si="4"/>
        <v>0</v>
      </c>
      <c r="AC39" s="165"/>
      <c r="AD39" s="170">
        <f t="shared" si="5"/>
        <v>0</v>
      </c>
      <c r="AE39" s="97"/>
      <c r="AG39" s="160"/>
      <c r="AH39" s="4"/>
      <c r="AI39" s="160"/>
      <c r="AJ39" s="4"/>
      <c r="AK39" s="160"/>
      <c r="AL39" s="4"/>
      <c r="AM39" s="168"/>
      <c r="AN39" s="4"/>
      <c r="AO39" s="4"/>
    </row>
    <row r="40" spans="2:41" ht="14.4" thickBot="1">
      <c r="B40" s="62" t="s">
        <v>26</v>
      </c>
      <c r="C40" s="63">
        <f>SUM(C8:C39)</f>
        <v>-10314290</v>
      </c>
      <c r="D40" s="63">
        <f>SUM(D8:D39)</f>
        <v>-9767661.8200000003</v>
      </c>
      <c r="E40" s="64"/>
      <c r="F40" s="65">
        <f>SUM(F8:F39)</f>
        <v>-20081951.82</v>
      </c>
      <c r="G40" s="66"/>
      <c r="H40" s="130">
        <f>SUM(H8:H39)</f>
        <v>8752283</v>
      </c>
      <c r="I40" s="130">
        <f>SUM(I8:I39)</f>
        <v>8338288</v>
      </c>
      <c r="J40" s="188"/>
      <c r="K40" s="141">
        <f>SUM(K8:K39)</f>
        <v>17090571</v>
      </c>
      <c r="L40" s="179">
        <f>SUM(L8:L39)</f>
        <v>-2991380.8200000003</v>
      </c>
      <c r="N40" s="144">
        <f>SUM(N8:N39)</f>
        <v>-2986801</v>
      </c>
      <c r="O40" s="145">
        <f>SUM(O8:O39)</f>
        <v>0</v>
      </c>
      <c r="P40" s="183"/>
      <c r="Q40" s="141">
        <f>SUM(Q8:Q39)</f>
        <v>-2986801</v>
      </c>
      <c r="S40" s="175">
        <f>SUM(S8:S39)</f>
        <v>-4579.8200000000652</v>
      </c>
      <c r="T40" s="85">
        <f t="shared" si="3"/>
        <v>-1.5333529083457738E-3</v>
      </c>
      <c r="U40" s="85"/>
      <c r="V40" s="167"/>
      <c r="W40" s="167"/>
      <c r="X40" s="167"/>
      <c r="Y40" s="167"/>
      <c r="Z40" s="167"/>
      <c r="AA40" s="167"/>
      <c r="AB40" s="167"/>
      <c r="AC40" s="167"/>
      <c r="AD40" s="167"/>
      <c r="AE40" s="96"/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AE41" s="114" t="s">
        <v>27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44</v>
      </c>
      <c r="K42" s="116" t="s">
        <v>36</v>
      </c>
      <c r="L42" s="78" t="s">
        <v>35</v>
      </c>
      <c r="Z42" s="113" t="s">
        <v>28</v>
      </c>
      <c r="AB42" s="78" t="s">
        <v>30</v>
      </c>
      <c r="AE42" s="114" t="s">
        <v>29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t="s">
        <v>43</v>
      </c>
      <c r="K43" s="116" t="s">
        <v>37</v>
      </c>
      <c r="L43" s="2"/>
      <c r="Z43" s="115" t="s">
        <v>31</v>
      </c>
      <c r="AB43" s="78" t="s">
        <v>32</v>
      </c>
      <c r="AE43" s="114" t="s">
        <v>46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B44" s="71" t="str">
        <f ca="1">CELL("filename")</f>
        <v>K:\COMMON\SOUTH CENTRAL\DAILY ONEOK INFO\[BUSHTON2001.XLS]pvrsept_2001</v>
      </c>
      <c r="Z44" s="115" t="s">
        <v>33</v>
      </c>
      <c r="AB44" s="78" t="s">
        <v>38</v>
      </c>
      <c r="AE44" s="114" t="s">
        <v>45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Z45" s="115"/>
      <c r="AB45" s="78" t="s">
        <v>47</v>
      </c>
      <c r="AE45" s="114" t="s">
        <v>48</v>
      </c>
      <c r="AG45" s="168"/>
      <c r="AH45" s="4"/>
      <c r="AI45" s="168"/>
      <c r="AJ45" s="4"/>
      <c r="AK45" s="168"/>
      <c r="AL45" s="4"/>
      <c r="AM45" s="168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  <row r="106" spans="33:41">
      <c r="AG106" s="4"/>
      <c r="AH106" s="4"/>
      <c r="AI106" s="4"/>
      <c r="AJ106" s="4"/>
      <c r="AK106" s="4"/>
      <c r="AL106" s="4"/>
      <c r="AM106" s="4"/>
      <c r="AN106" s="4"/>
      <c r="AO106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6"/>
  <sheetViews>
    <sheetView tabSelected="1" zoomScale="75" zoomScaleNormal="7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14" sqref="A14"/>
    </sheetView>
  </sheetViews>
  <sheetFormatPr defaultRowHeight="13.2"/>
  <cols>
    <col min="1" max="1" width="2.44140625" customWidth="1"/>
    <col min="2" max="2" width="11.5546875" customWidth="1"/>
    <col min="3" max="3" width="11.6640625" style="2" customWidth="1"/>
    <col min="4" max="4" width="13.109375" style="2" customWidth="1"/>
    <col min="5" max="5" width="1.6640625" customWidth="1"/>
    <col min="6" max="6" width="11.88671875" customWidth="1"/>
    <col min="7" max="7" width="1.44140625" customWidth="1"/>
    <col min="8" max="8" width="12.6640625" style="2" customWidth="1"/>
    <col min="9" max="9" width="10.6640625" style="2" customWidth="1"/>
    <col min="10" max="10" width="1.6640625" customWidth="1"/>
    <col min="11" max="11" width="13.44140625" customWidth="1"/>
    <col min="12" max="12" width="19.88671875" customWidth="1"/>
    <col min="13" max="13" width="2.109375" customWidth="1"/>
    <col min="14" max="14" width="12.109375" style="2" bestFit="1" customWidth="1"/>
    <col min="15" max="15" width="11.5546875" style="2" customWidth="1"/>
    <col min="16" max="16" width="1.6640625" style="4" customWidth="1"/>
    <col min="17" max="17" width="13.109375" customWidth="1"/>
    <col min="18" max="18" width="2.44140625" customWidth="1"/>
    <col min="19" max="19" width="22.44140625" customWidth="1"/>
    <col min="20" max="20" width="12.44140625" style="78" customWidth="1"/>
    <col min="21" max="21" width="43" style="78" bestFit="1" customWidth="1"/>
    <col min="22" max="22" width="21.44140625" style="78" customWidth="1"/>
    <col min="23" max="23" width="1.6640625" style="78" customWidth="1"/>
    <col min="24" max="24" width="20.109375" style="78" customWidth="1"/>
    <col min="25" max="25" width="2.33203125" style="78" customWidth="1"/>
    <col min="26" max="26" width="16.88671875" style="78" customWidth="1"/>
    <col min="27" max="27" width="1.5546875" style="78" customWidth="1"/>
    <col min="28" max="30" width="16.88671875" style="78" customWidth="1"/>
    <col min="31" max="31" width="42.5546875" style="93" customWidth="1"/>
    <col min="32" max="32" width="2.33203125" customWidth="1"/>
    <col min="33" max="33" width="20.109375" customWidth="1"/>
    <col min="34" max="34" width="1.109375" customWidth="1"/>
    <col min="35" max="35" width="22.5546875" customWidth="1"/>
    <col min="36" max="36" width="2.109375" customWidth="1"/>
    <col min="37" max="37" width="20.109375" customWidth="1"/>
    <col min="38" max="38" width="1.6640625" customWidth="1"/>
    <col min="39" max="39" width="17.44140625" customWidth="1"/>
    <col min="40" max="40" width="2.44140625" customWidth="1"/>
    <col min="41" max="41" width="27.109375" customWidth="1"/>
  </cols>
  <sheetData>
    <row r="1" spans="1:41" ht="17.399999999999999">
      <c r="A1" s="1" t="s">
        <v>34</v>
      </c>
      <c r="I1" s="3" t="s">
        <v>119</v>
      </c>
    </row>
    <row r="2" spans="1:41" ht="13.8" thickBot="1"/>
    <row r="3" spans="1:41" ht="14.4" thickBot="1">
      <c r="B3" s="5"/>
      <c r="C3" s="6" t="s">
        <v>0</v>
      </c>
      <c r="D3" s="7"/>
      <c r="E3" s="8"/>
      <c r="F3" s="9"/>
      <c r="G3" s="10"/>
      <c r="H3" s="6" t="s">
        <v>0</v>
      </c>
      <c r="I3" s="7"/>
      <c r="J3" s="8"/>
      <c r="K3" s="9"/>
      <c r="L3" s="11" t="s">
        <v>81</v>
      </c>
      <c r="N3" s="12" t="s">
        <v>83</v>
      </c>
      <c r="O3" s="13"/>
      <c r="P3" s="14"/>
      <c r="Q3" s="15"/>
      <c r="S3" s="16" t="s">
        <v>3</v>
      </c>
      <c r="T3" s="79" t="s">
        <v>4</v>
      </c>
      <c r="U3" s="79"/>
      <c r="V3" s="153" t="s">
        <v>93</v>
      </c>
      <c r="W3" s="150"/>
      <c r="X3" s="153" t="s">
        <v>93</v>
      </c>
      <c r="Y3" s="150"/>
      <c r="Z3" s="153" t="s">
        <v>87</v>
      </c>
      <c r="AA3" s="150"/>
      <c r="AB3" s="153" t="s">
        <v>106</v>
      </c>
      <c r="AC3" s="150" t="s">
        <v>108</v>
      </c>
      <c r="AD3" s="150"/>
      <c r="AE3" s="98"/>
      <c r="AG3" s="168"/>
      <c r="AH3" s="4"/>
      <c r="AI3" s="168"/>
      <c r="AJ3" s="4"/>
      <c r="AK3" s="168"/>
      <c r="AL3" s="4"/>
      <c r="AM3" s="168"/>
      <c r="AN3" s="4"/>
      <c r="AO3" s="4"/>
    </row>
    <row r="4" spans="1:41" s="17" customFormat="1" ht="14.4" thickBot="1">
      <c r="B4" s="18"/>
      <c r="C4" s="19" t="s">
        <v>5</v>
      </c>
      <c r="D4" s="20"/>
      <c r="E4" s="21"/>
      <c r="F4" s="22"/>
      <c r="G4" s="23"/>
      <c r="H4" s="19" t="s">
        <v>6</v>
      </c>
      <c r="I4" s="20"/>
      <c r="J4" s="21"/>
      <c r="K4" s="22"/>
      <c r="L4" s="24" t="s">
        <v>82</v>
      </c>
      <c r="N4" s="25" t="s">
        <v>84</v>
      </c>
      <c r="O4" s="25" t="s">
        <v>85</v>
      </c>
      <c r="P4" s="26"/>
      <c r="Q4" s="27" t="s">
        <v>8</v>
      </c>
      <c r="S4" s="28" t="s">
        <v>10</v>
      </c>
      <c r="T4" s="80" t="s">
        <v>11</v>
      </c>
      <c r="U4" s="80" t="s">
        <v>12</v>
      </c>
      <c r="V4" s="151" t="s">
        <v>86</v>
      </c>
      <c r="W4" s="151"/>
      <c r="X4" s="151" t="s">
        <v>53</v>
      </c>
      <c r="Y4" s="151"/>
      <c r="Z4" s="151" t="s">
        <v>55</v>
      </c>
      <c r="AA4" s="151"/>
      <c r="AB4" s="151" t="s">
        <v>107</v>
      </c>
      <c r="AC4" s="151" t="s">
        <v>107</v>
      </c>
      <c r="AD4" s="151" t="s">
        <v>109</v>
      </c>
      <c r="AE4" s="99" t="s">
        <v>12</v>
      </c>
      <c r="AG4" s="155"/>
      <c r="AH4" s="156"/>
      <c r="AI4" s="155"/>
      <c r="AJ4" s="156"/>
      <c r="AK4" s="155"/>
      <c r="AL4" s="156"/>
      <c r="AM4" s="155"/>
      <c r="AN4" s="156"/>
      <c r="AO4" s="156"/>
    </row>
    <row r="5" spans="1:41" s="29" customFormat="1" ht="14.4" thickBot="1">
      <c r="B5" s="30" t="s">
        <v>13</v>
      </c>
      <c r="C5" s="31" t="s">
        <v>14</v>
      </c>
      <c r="D5" s="32" t="s">
        <v>15</v>
      </c>
      <c r="E5" s="33"/>
      <c r="F5" s="34" t="s">
        <v>16</v>
      </c>
      <c r="G5" s="35"/>
      <c r="H5" s="31" t="s">
        <v>14</v>
      </c>
      <c r="I5" s="32" t="s">
        <v>15</v>
      </c>
      <c r="J5" s="33"/>
      <c r="K5" s="34" t="s">
        <v>16</v>
      </c>
      <c r="L5" s="36" t="s">
        <v>17</v>
      </c>
      <c r="N5" s="37" t="s">
        <v>66</v>
      </c>
      <c r="O5" s="37" t="s">
        <v>60</v>
      </c>
      <c r="P5" s="38"/>
      <c r="Q5" s="39" t="s">
        <v>20</v>
      </c>
      <c r="S5" s="40" t="s">
        <v>21</v>
      </c>
      <c r="T5" s="81"/>
      <c r="U5" s="81"/>
      <c r="V5" s="152"/>
      <c r="W5" s="152"/>
      <c r="X5" s="152"/>
      <c r="Y5" s="152"/>
      <c r="Z5" s="152"/>
      <c r="AA5" s="152"/>
      <c r="AB5" s="152"/>
      <c r="AC5" s="152"/>
      <c r="AD5" s="152"/>
      <c r="AE5" s="100"/>
      <c r="AG5" s="157"/>
      <c r="AH5" s="158"/>
      <c r="AI5" s="157"/>
      <c r="AJ5" s="158"/>
      <c r="AK5" s="157"/>
      <c r="AL5" s="158"/>
      <c r="AM5" s="159"/>
      <c r="AN5" s="158"/>
      <c r="AO5" s="158"/>
    </row>
    <row r="6" spans="1:41" s="29" customFormat="1" ht="14.4" thickBot="1">
      <c r="B6" s="72"/>
      <c r="C6" s="31" t="s">
        <v>22</v>
      </c>
      <c r="D6" s="32" t="s">
        <v>23</v>
      </c>
      <c r="E6" s="44"/>
      <c r="F6" s="73"/>
      <c r="G6" s="35"/>
      <c r="H6" s="31" t="s">
        <v>24</v>
      </c>
      <c r="I6" s="32" t="s">
        <v>25</v>
      </c>
      <c r="J6" s="44"/>
      <c r="K6" s="74"/>
      <c r="L6" s="190">
        <v>965924</v>
      </c>
      <c r="N6" s="76"/>
      <c r="O6" s="77"/>
      <c r="P6" s="38"/>
      <c r="Q6" s="44"/>
      <c r="S6" s="28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94"/>
      <c r="AG6" s="161"/>
      <c r="AH6" s="162"/>
      <c r="AI6" s="161"/>
      <c r="AJ6" s="162"/>
      <c r="AK6" s="161"/>
      <c r="AL6" s="162"/>
      <c r="AM6" s="161"/>
      <c r="AN6" s="162"/>
      <c r="AO6" s="162"/>
    </row>
    <row r="7" spans="1:41" s="29" customFormat="1" ht="5.25" customHeight="1" thickBot="1">
      <c r="B7" s="92"/>
      <c r="C7" s="42"/>
      <c r="D7" s="43"/>
      <c r="E7" s="44"/>
      <c r="F7" s="45"/>
      <c r="G7" s="35"/>
      <c r="H7" s="46"/>
      <c r="I7" s="43"/>
      <c r="J7" s="44"/>
      <c r="K7" s="41"/>
      <c r="L7" s="47"/>
      <c r="N7" s="88"/>
      <c r="O7" s="90"/>
      <c r="P7" s="38"/>
      <c r="Q7" s="44"/>
      <c r="S7" s="48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95"/>
      <c r="AG7" s="169"/>
      <c r="AH7" s="164"/>
      <c r="AI7" s="169"/>
      <c r="AJ7" s="164"/>
      <c r="AK7" s="169"/>
      <c r="AL7" s="164"/>
      <c r="AM7" s="169"/>
      <c r="AN7" s="164"/>
      <c r="AO7" s="164"/>
    </row>
    <row r="8" spans="1:41" ht="13.8">
      <c r="B8" s="49">
        <v>37135</v>
      </c>
      <c r="C8" s="50">
        <v>-354290</v>
      </c>
      <c r="D8" s="50">
        <v>-305222</v>
      </c>
      <c r="E8" s="51"/>
      <c r="F8" s="131">
        <f>SUM(C8:D8)</f>
        <v>-659512</v>
      </c>
      <c r="G8" s="53"/>
      <c r="H8" s="129">
        <v>300550</v>
      </c>
      <c r="I8" s="129">
        <v>260444</v>
      </c>
      <c r="J8" s="187"/>
      <c r="K8" s="131">
        <f>SUM(H8:I8)</f>
        <v>560994</v>
      </c>
      <c r="L8" s="176">
        <f t="shared" ref="L8:L37" si="0">F8+K8</f>
        <v>-98518</v>
      </c>
      <c r="N8" s="129">
        <v>-105216</v>
      </c>
      <c r="O8" s="129">
        <v>0</v>
      </c>
      <c r="P8" s="180"/>
      <c r="Q8" s="181">
        <f t="shared" ref="Q8:Q34" si="1">SUM(N8:P8)</f>
        <v>-105216</v>
      </c>
      <c r="S8" s="173">
        <f t="shared" ref="S8:S37" si="2">L8-Q8</f>
        <v>6698</v>
      </c>
      <c r="T8" s="189">
        <f t="shared" ref="T8:T37" si="3">+S8/Q8*-1</f>
        <v>6.3659519464720191E-2</v>
      </c>
      <c r="U8" s="84"/>
      <c r="V8" s="165"/>
      <c r="W8" s="165"/>
      <c r="X8" s="165"/>
      <c r="Y8" s="165"/>
      <c r="Z8" s="165"/>
      <c r="AA8" s="165"/>
      <c r="AB8" s="170">
        <f t="shared" ref="AB8:AB37" si="4">SUM(V8:Z8)</f>
        <v>0</v>
      </c>
      <c r="AC8" s="165"/>
      <c r="AD8" s="170">
        <f t="shared" ref="AD8:AD37" si="5">+AB8-AC8</f>
        <v>0</v>
      </c>
      <c r="AE8" s="97"/>
      <c r="AG8" s="160"/>
      <c r="AH8" s="4"/>
      <c r="AI8" s="160"/>
      <c r="AJ8" s="4"/>
      <c r="AK8" s="160"/>
      <c r="AL8" s="4"/>
      <c r="AM8" s="168"/>
      <c r="AN8" s="4"/>
      <c r="AO8" s="4"/>
    </row>
    <row r="9" spans="1:41" ht="13.8">
      <c r="B9" s="49">
        <f t="shared" ref="B9:B37" si="6">+B8+1</f>
        <v>37136</v>
      </c>
      <c r="C9" s="50">
        <v>-350875</v>
      </c>
      <c r="D9" s="50">
        <v>-312563</v>
      </c>
      <c r="E9" s="51"/>
      <c r="F9" s="132">
        <f t="shared" ref="F9:F37" si="7">SUM(C9:E9)</f>
        <v>-663438</v>
      </c>
      <c r="G9" s="53"/>
      <c r="H9" s="129">
        <v>297503</v>
      </c>
      <c r="I9" s="129">
        <v>266816</v>
      </c>
      <c r="J9" s="187"/>
      <c r="K9" s="132">
        <f t="shared" ref="K9:K37" si="8">SUM(H9:J9)</f>
        <v>564319</v>
      </c>
      <c r="L9" s="177">
        <f t="shared" si="0"/>
        <v>-99119</v>
      </c>
      <c r="N9" s="129">
        <v>-103135</v>
      </c>
      <c r="O9" s="129">
        <v>0</v>
      </c>
      <c r="P9" s="180"/>
      <c r="Q9" s="146">
        <f t="shared" si="1"/>
        <v>-103135</v>
      </c>
      <c r="S9" s="138">
        <f t="shared" si="2"/>
        <v>4016</v>
      </c>
      <c r="T9" s="189">
        <f t="shared" si="3"/>
        <v>3.8939254375333299E-2</v>
      </c>
      <c r="U9" s="84"/>
      <c r="V9" s="165"/>
      <c r="W9" s="165"/>
      <c r="X9" s="165"/>
      <c r="Y9" s="165"/>
      <c r="Z9" s="165"/>
      <c r="AA9" s="165"/>
      <c r="AB9" s="170">
        <f t="shared" si="4"/>
        <v>0</v>
      </c>
      <c r="AC9" s="165"/>
      <c r="AD9" s="170">
        <f t="shared" si="5"/>
        <v>0</v>
      </c>
      <c r="AE9" s="97"/>
      <c r="AG9" s="160"/>
      <c r="AH9" s="4"/>
      <c r="AI9" s="160"/>
      <c r="AJ9" s="4"/>
      <c r="AK9" s="160"/>
      <c r="AL9" s="4"/>
      <c r="AM9" s="168"/>
      <c r="AN9" s="4"/>
      <c r="AO9" s="4"/>
    </row>
    <row r="10" spans="1:41" ht="13.8">
      <c r="B10" s="49">
        <f t="shared" si="6"/>
        <v>37137</v>
      </c>
      <c r="C10" s="50">
        <v>-354568</v>
      </c>
      <c r="D10" s="50">
        <v>-310687</v>
      </c>
      <c r="E10" s="51"/>
      <c r="F10" s="132">
        <f t="shared" si="7"/>
        <v>-665255</v>
      </c>
      <c r="G10" s="53"/>
      <c r="H10" s="129">
        <v>300983</v>
      </c>
      <c r="I10" s="129">
        <v>264815</v>
      </c>
      <c r="J10" s="187"/>
      <c r="K10" s="132">
        <f t="shared" si="8"/>
        <v>565798</v>
      </c>
      <c r="L10" s="177">
        <f t="shared" si="0"/>
        <v>-99457</v>
      </c>
      <c r="N10" s="129">
        <v>-103171</v>
      </c>
      <c r="O10" s="129">
        <v>0</v>
      </c>
      <c r="P10" s="180"/>
      <c r="Q10" s="146">
        <f t="shared" si="1"/>
        <v>-103171</v>
      </c>
      <c r="S10" s="138">
        <f t="shared" si="2"/>
        <v>3714</v>
      </c>
      <c r="T10" s="189">
        <f t="shared" si="3"/>
        <v>3.5998487947194464E-2</v>
      </c>
      <c r="U10" s="84"/>
      <c r="V10" s="165"/>
      <c r="W10" s="165"/>
      <c r="X10" s="165"/>
      <c r="Y10" s="165"/>
      <c r="Z10" s="165"/>
      <c r="AA10" s="165"/>
      <c r="AB10" s="170">
        <f t="shared" si="4"/>
        <v>0</v>
      </c>
      <c r="AC10" s="165"/>
      <c r="AD10" s="170">
        <f t="shared" si="5"/>
        <v>0</v>
      </c>
      <c r="AE10" s="97"/>
      <c r="AG10" s="160"/>
      <c r="AH10" s="4"/>
      <c r="AI10" s="160"/>
      <c r="AJ10" s="4"/>
      <c r="AK10" s="160"/>
      <c r="AL10" s="4"/>
      <c r="AM10" s="168"/>
      <c r="AN10" s="4"/>
      <c r="AO10" s="4"/>
    </row>
    <row r="11" spans="1:41" ht="13.8">
      <c r="B11" s="49">
        <f t="shared" si="6"/>
        <v>37138</v>
      </c>
      <c r="C11" s="50">
        <v>-350960</v>
      </c>
      <c r="D11" s="50">
        <v>-300128</v>
      </c>
      <c r="E11" s="51"/>
      <c r="F11" s="132">
        <f t="shared" si="7"/>
        <v>-651088</v>
      </c>
      <c r="G11" s="53"/>
      <c r="H11" s="129">
        <v>297327</v>
      </c>
      <c r="I11" s="129">
        <v>255359</v>
      </c>
      <c r="J11" s="187"/>
      <c r="K11" s="132">
        <f t="shared" si="8"/>
        <v>552686</v>
      </c>
      <c r="L11" s="177">
        <f t="shared" si="0"/>
        <v>-98402</v>
      </c>
      <c r="N11" s="129">
        <v>-100395</v>
      </c>
      <c r="O11" s="129">
        <v>0</v>
      </c>
      <c r="P11" s="180"/>
      <c r="Q11" s="146">
        <f t="shared" si="1"/>
        <v>-100395</v>
      </c>
      <c r="S11" s="138">
        <f t="shared" si="2"/>
        <v>1993</v>
      </c>
      <c r="T11" s="189">
        <f t="shared" si="3"/>
        <v>1.9851586234374222E-2</v>
      </c>
      <c r="V11" s="165"/>
      <c r="W11" s="165"/>
      <c r="X11" s="165"/>
      <c r="Y11" s="165"/>
      <c r="Z11" s="165"/>
      <c r="AA11" s="165"/>
      <c r="AB11" s="170">
        <f t="shared" si="4"/>
        <v>0</v>
      </c>
      <c r="AC11" s="165"/>
      <c r="AD11" s="170">
        <f t="shared" si="5"/>
        <v>0</v>
      </c>
      <c r="AE11" s="97"/>
      <c r="AG11" s="160"/>
      <c r="AH11" s="4"/>
      <c r="AI11" s="160"/>
      <c r="AJ11" s="4"/>
      <c r="AK11" s="160"/>
      <c r="AL11" s="4"/>
      <c r="AM11" s="168"/>
      <c r="AN11" s="4"/>
      <c r="AO11" s="4"/>
    </row>
    <row r="12" spans="1:41" ht="13.8">
      <c r="B12" s="49">
        <f t="shared" si="6"/>
        <v>37139</v>
      </c>
      <c r="C12" s="50">
        <v>-348059</v>
      </c>
      <c r="D12" s="50">
        <v>-288267</v>
      </c>
      <c r="E12" s="51"/>
      <c r="F12" s="132">
        <f t="shared" si="7"/>
        <v>-636326</v>
      </c>
      <c r="G12" s="53"/>
      <c r="H12" s="129">
        <v>294056</v>
      </c>
      <c r="I12" s="129">
        <v>245974</v>
      </c>
      <c r="J12" s="187"/>
      <c r="K12" s="132">
        <f t="shared" si="8"/>
        <v>540030</v>
      </c>
      <c r="L12" s="177">
        <f t="shared" si="0"/>
        <v>-96296</v>
      </c>
      <c r="N12" s="129">
        <v>-94076</v>
      </c>
      <c r="O12" s="129">
        <v>0</v>
      </c>
      <c r="P12" s="180"/>
      <c r="Q12" s="146">
        <f t="shared" si="1"/>
        <v>-94076</v>
      </c>
      <c r="S12" s="138">
        <f t="shared" si="2"/>
        <v>-2220</v>
      </c>
      <c r="T12" s="189">
        <f t="shared" si="3"/>
        <v>-2.359794208937455E-2</v>
      </c>
      <c r="U12" s="84"/>
      <c r="V12" s="165"/>
      <c r="W12" s="165"/>
      <c r="X12" s="165"/>
      <c r="Y12" s="165"/>
      <c r="Z12" s="165"/>
      <c r="AA12" s="165"/>
      <c r="AB12" s="170">
        <f t="shared" si="4"/>
        <v>0</v>
      </c>
      <c r="AC12" s="165"/>
      <c r="AD12" s="170">
        <f t="shared" si="5"/>
        <v>0</v>
      </c>
      <c r="AE12" s="97"/>
      <c r="AG12" s="160"/>
      <c r="AH12" s="4"/>
      <c r="AI12" s="160"/>
      <c r="AJ12" s="4"/>
      <c r="AK12" s="160"/>
      <c r="AL12" s="4"/>
      <c r="AM12" s="168"/>
      <c r="AN12" s="4"/>
      <c r="AO12" s="4"/>
    </row>
    <row r="13" spans="1:41" ht="13.8">
      <c r="B13" s="49">
        <f t="shared" si="6"/>
        <v>37140</v>
      </c>
      <c r="C13" s="50">
        <v>-360553</v>
      </c>
      <c r="D13" s="50">
        <v>-287372</v>
      </c>
      <c r="E13" s="51"/>
      <c r="F13" s="132">
        <f t="shared" si="7"/>
        <v>-647925</v>
      </c>
      <c r="G13" s="53"/>
      <c r="H13" s="129">
        <v>306023</v>
      </c>
      <c r="I13" s="129">
        <v>245785</v>
      </c>
      <c r="J13" s="187"/>
      <c r="K13" s="132">
        <f t="shared" si="8"/>
        <v>551808</v>
      </c>
      <c r="L13" s="177">
        <f t="shared" si="0"/>
        <v>-96117</v>
      </c>
      <c r="N13" s="129">
        <v>-97345</v>
      </c>
      <c r="O13" s="129">
        <v>0</v>
      </c>
      <c r="P13" s="180"/>
      <c r="Q13" s="146">
        <f t="shared" si="1"/>
        <v>-97345</v>
      </c>
      <c r="S13" s="138">
        <f t="shared" si="2"/>
        <v>1228</v>
      </c>
      <c r="T13" s="189">
        <f t="shared" si="3"/>
        <v>1.2614926293081309E-2</v>
      </c>
      <c r="U13" s="84"/>
      <c r="V13" s="165"/>
      <c r="W13" s="165"/>
      <c r="X13" s="165"/>
      <c r="Y13" s="165"/>
      <c r="Z13" s="165"/>
      <c r="AA13" s="165"/>
      <c r="AB13" s="170">
        <f t="shared" si="4"/>
        <v>0</v>
      </c>
      <c r="AC13" s="165"/>
      <c r="AD13" s="170">
        <f t="shared" si="5"/>
        <v>0</v>
      </c>
      <c r="AE13" s="97"/>
      <c r="AG13" s="160"/>
      <c r="AH13" s="4"/>
      <c r="AI13" s="160"/>
      <c r="AJ13" s="4"/>
      <c r="AK13" s="160"/>
      <c r="AL13" s="4"/>
      <c r="AM13" s="168"/>
      <c r="AN13" s="4"/>
      <c r="AO13" s="4"/>
    </row>
    <row r="14" spans="1:41" ht="13.8">
      <c r="B14" s="49">
        <f t="shared" si="6"/>
        <v>37141</v>
      </c>
      <c r="C14" s="50">
        <v>-356388</v>
      </c>
      <c r="D14" s="50">
        <v>-286237</v>
      </c>
      <c r="E14" s="51"/>
      <c r="F14" s="132">
        <f t="shared" si="7"/>
        <v>-642625</v>
      </c>
      <c r="G14" s="53"/>
      <c r="H14" s="129">
        <v>303187</v>
      </c>
      <c r="I14" s="129">
        <v>242879</v>
      </c>
      <c r="J14" s="187"/>
      <c r="K14" s="132">
        <f t="shared" si="8"/>
        <v>546066</v>
      </c>
      <c r="L14" s="177">
        <f t="shared" si="0"/>
        <v>-96559</v>
      </c>
      <c r="N14" s="129">
        <v>-98627</v>
      </c>
      <c r="O14" s="129">
        <v>0</v>
      </c>
      <c r="P14" s="180"/>
      <c r="Q14" s="146">
        <f t="shared" si="1"/>
        <v>-98627</v>
      </c>
      <c r="S14" s="138">
        <f t="shared" si="2"/>
        <v>2068</v>
      </c>
      <c r="T14" s="189">
        <f t="shared" si="3"/>
        <v>2.0967889117584435E-2</v>
      </c>
      <c r="U14" s="84"/>
      <c r="V14" s="165"/>
      <c r="W14" s="165"/>
      <c r="X14" s="165"/>
      <c r="Y14" s="165"/>
      <c r="Z14" s="165"/>
      <c r="AA14" s="165"/>
      <c r="AB14" s="170">
        <f t="shared" si="4"/>
        <v>0</v>
      </c>
      <c r="AC14" s="165"/>
      <c r="AD14" s="170">
        <f t="shared" si="5"/>
        <v>0</v>
      </c>
      <c r="AE14" s="97"/>
      <c r="AG14" s="160"/>
      <c r="AH14" s="4"/>
      <c r="AI14" s="160"/>
      <c r="AJ14" s="168"/>
      <c r="AK14" s="160"/>
      <c r="AL14" s="168"/>
      <c r="AM14" s="168"/>
      <c r="AN14" s="4"/>
      <c r="AO14" s="4"/>
    </row>
    <row r="15" spans="1:41" ht="13.8">
      <c r="B15" s="49">
        <f t="shared" si="6"/>
        <v>37142</v>
      </c>
      <c r="C15" s="50">
        <v>-349252</v>
      </c>
      <c r="D15" s="50">
        <v>-290284</v>
      </c>
      <c r="E15" s="51"/>
      <c r="F15" s="132">
        <f t="shared" si="7"/>
        <v>-639536</v>
      </c>
      <c r="G15" s="53"/>
      <c r="H15" s="129">
        <v>296468</v>
      </c>
      <c r="I15" s="129">
        <v>247315</v>
      </c>
      <c r="J15" s="187"/>
      <c r="K15" s="132">
        <f t="shared" si="8"/>
        <v>543783</v>
      </c>
      <c r="L15" s="177">
        <f t="shared" si="0"/>
        <v>-95753</v>
      </c>
      <c r="N15" s="129">
        <v>-93596</v>
      </c>
      <c r="O15" s="129">
        <v>0</v>
      </c>
      <c r="P15" s="180"/>
      <c r="Q15" s="146">
        <f t="shared" si="1"/>
        <v>-93596</v>
      </c>
      <c r="S15" s="138">
        <f t="shared" si="2"/>
        <v>-2157</v>
      </c>
      <c r="T15" s="189">
        <f t="shared" si="3"/>
        <v>-2.3045856660541049E-2</v>
      </c>
      <c r="U15" s="84"/>
      <c r="V15" s="165"/>
      <c r="W15" s="165"/>
      <c r="X15" s="165"/>
      <c r="Y15" s="165"/>
      <c r="Z15" s="165"/>
      <c r="AA15" s="165"/>
      <c r="AB15" s="170">
        <f t="shared" si="4"/>
        <v>0</v>
      </c>
      <c r="AC15" s="165"/>
      <c r="AD15" s="170">
        <f t="shared" si="5"/>
        <v>0</v>
      </c>
      <c r="AE15" s="97"/>
      <c r="AG15" s="160"/>
      <c r="AH15" s="4"/>
      <c r="AI15" s="160"/>
      <c r="AJ15" s="4"/>
      <c r="AK15" s="160"/>
      <c r="AL15" s="4"/>
      <c r="AM15" s="168"/>
      <c r="AN15" s="4"/>
      <c r="AO15" s="4"/>
    </row>
    <row r="16" spans="1:41" ht="13.8">
      <c r="B16" s="49">
        <f t="shared" si="6"/>
        <v>37143</v>
      </c>
      <c r="C16" s="50">
        <v>-352896</v>
      </c>
      <c r="D16" s="50">
        <v>-288977</v>
      </c>
      <c r="E16" s="51"/>
      <c r="F16" s="132">
        <f t="shared" si="7"/>
        <v>-641873</v>
      </c>
      <c r="G16" s="53"/>
      <c r="H16" s="129">
        <v>300074</v>
      </c>
      <c r="I16" s="129">
        <v>245562</v>
      </c>
      <c r="J16" s="187"/>
      <c r="K16" s="132">
        <f t="shared" si="8"/>
        <v>545636</v>
      </c>
      <c r="L16" s="177">
        <f t="shared" si="0"/>
        <v>-96237</v>
      </c>
      <c r="N16" s="129">
        <v>-93595</v>
      </c>
      <c r="O16" s="129">
        <v>0</v>
      </c>
      <c r="P16" s="180"/>
      <c r="Q16" s="146">
        <f t="shared" si="1"/>
        <v>-93595</v>
      </c>
      <c r="S16" s="138">
        <f t="shared" si="2"/>
        <v>-2642</v>
      </c>
      <c r="T16" s="189">
        <f t="shared" si="3"/>
        <v>-2.8228003632672687E-2</v>
      </c>
      <c r="U16" s="84"/>
      <c r="V16" s="165"/>
      <c r="W16" s="165"/>
      <c r="X16" s="165"/>
      <c r="Y16" s="165"/>
      <c r="Z16" s="165"/>
      <c r="AA16" s="165"/>
      <c r="AB16" s="170">
        <f t="shared" si="4"/>
        <v>0</v>
      </c>
      <c r="AC16" s="165"/>
      <c r="AD16" s="170">
        <f t="shared" si="5"/>
        <v>0</v>
      </c>
      <c r="AE16" s="97"/>
      <c r="AG16" s="160"/>
      <c r="AH16" s="4"/>
      <c r="AI16" s="160"/>
      <c r="AJ16" s="4"/>
      <c r="AK16" s="160"/>
      <c r="AL16" s="4"/>
      <c r="AM16" s="168"/>
      <c r="AN16" s="4"/>
      <c r="AO16" s="4"/>
    </row>
    <row r="17" spans="2:41" ht="13.8">
      <c r="B17" s="49">
        <f t="shared" si="6"/>
        <v>37144</v>
      </c>
      <c r="C17" s="50"/>
      <c r="D17" s="50"/>
      <c r="E17" s="51"/>
      <c r="F17" s="132">
        <f t="shared" si="7"/>
        <v>0</v>
      </c>
      <c r="G17" s="53"/>
      <c r="H17" s="129"/>
      <c r="I17" s="129"/>
      <c r="J17" s="187"/>
      <c r="K17" s="132">
        <f t="shared" si="8"/>
        <v>0</v>
      </c>
      <c r="L17" s="177">
        <f t="shared" si="0"/>
        <v>0</v>
      </c>
      <c r="N17" s="129"/>
      <c r="O17" s="129">
        <v>0</v>
      </c>
      <c r="P17" s="180"/>
      <c r="Q17" s="146">
        <f t="shared" si="1"/>
        <v>0</v>
      </c>
      <c r="S17" s="138">
        <f t="shared" si="2"/>
        <v>0</v>
      </c>
      <c r="T17" s="189" t="e">
        <f t="shared" si="3"/>
        <v>#DIV/0!</v>
      </c>
      <c r="U17" s="84"/>
      <c r="V17" s="165"/>
      <c r="W17" s="165"/>
      <c r="X17" s="165"/>
      <c r="Y17" s="165"/>
      <c r="Z17" s="165"/>
      <c r="AA17" s="165"/>
      <c r="AB17" s="170">
        <f t="shared" si="4"/>
        <v>0</v>
      </c>
      <c r="AC17" s="165"/>
      <c r="AD17" s="170">
        <f t="shared" si="5"/>
        <v>0</v>
      </c>
      <c r="AE17" s="97"/>
      <c r="AG17" s="160"/>
      <c r="AH17" s="4"/>
      <c r="AI17" s="160"/>
      <c r="AJ17" s="4"/>
      <c r="AK17" s="160"/>
      <c r="AL17" s="4"/>
      <c r="AM17" s="168"/>
      <c r="AN17" s="4"/>
      <c r="AO17" s="4"/>
    </row>
    <row r="18" spans="2:41" ht="13.8">
      <c r="B18" s="49">
        <f t="shared" si="6"/>
        <v>37145</v>
      </c>
      <c r="C18" s="50"/>
      <c r="D18" s="50"/>
      <c r="E18" s="51"/>
      <c r="F18" s="132">
        <f t="shared" si="7"/>
        <v>0</v>
      </c>
      <c r="G18" s="53"/>
      <c r="H18" s="129"/>
      <c r="I18" s="129"/>
      <c r="J18" s="187"/>
      <c r="K18" s="132">
        <f t="shared" si="8"/>
        <v>0</v>
      </c>
      <c r="L18" s="177">
        <f t="shared" si="0"/>
        <v>0</v>
      </c>
      <c r="N18" s="129"/>
      <c r="O18" s="129">
        <v>0</v>
      </c>
      <c r="P18" s="180"/>
      <c r="Q18" s="146">
        <f t="shared" si="1"/>
        <v>0</v>
      </c>
      <c r="S18" s="138">
        <f t="shared" si="2"/>
        <v>0</v>
      </c>
      <c r="T18" s="189" t="e">
        <f t="shared" si="3"/>
        <v>#DIV/0!</v>
      </c>
      <c r="U18" s="84"/>
      <c r="V18" s="165"/>
      <c r="W18" s="165"/>
      <c r="X18" s="165"/>
      <c r="Y18" s="165"/>
      <c r="Z18" s="165"/>
      <c r="AA18" s="165"/>
      <c r="AB18" s="170">
        <f t="shared" si="4"/>
        <v>0</v>
      </c>
      <c r="AC18" s="165"/>
      <c r="AD18" s="170">
        <f t="shared" si="5"/>
        <v>0</v>
      </c>
      <c r="AE18" s="97"/>
      <c r="AG18" s="160"/>
      <c r="AH18" s="4"/>
      <c r="AI18" s="160"/>
      <c r="AJ18" s="4"/>
      <c r="AK18" s="160"/>
      <c r="AL18" s="4"/>
      <c r="AM18" s="168"/>
      <c r="AN18" s="4"/>
      <c r="AO18" s="4"/>
    </row>
    <row r="19" spans="2:41" ht="13.8">
      <c r="B19" s="49">
        <f t="shared" si="6"/>
        <v>37146</v>
      </c>
      <c r="C19" s="171"/>
      <c r="D19" s="50"/>
      <c r="E19" s="51"/>
      <c r="F19" s="132">
        <f t="shared" si="7"/>
        <v>0</v>
      </c>
      <c r="G19" s="53"/>
      <c r="H19" s="129"/>
      <c r="I19" s="129"/>
      <c r="J19" s="187"/>
      <c r="K19" s="132">
        <f t="shared" si="8"/>
        <v>0</v>
      </c>
      <c r="L19" s="177">
        <f t="shared" si="0"/>
        <v>0</v>
      </c>
      <c r="N19" s="129"/>
      <c r="O19" s="129">
        <v>0</v>
      </c>
      <c r="P19" s="180"/>
      <c r="Q19" s="146">
        <f t="shared" si="1"/>
        <v>0</v>
      </c>
      <c r="S19" s="138">
        <f t="shared" si="2"/>
        <v>0</v>
      </c>
      <c r="T19" s="189" t="e">
        <f t="shared" si="3"/>
        <v>#DIV/0!</v>
      </c>
      <c r="U19" s="84"/>
      <c r="V19" s="165"/>
      <c r="W19" s="165"/>
      <c r="X19" s="165"/>
      <c r="Y19" s="165"/>
      <c r="Z19" s="165"/>
      <c r="AA19" s="165"/>
      <c r="AB19" s="170">
        <f t="shared" si="4"/>
        <v>0</v>
      </c>
      <c r="AC19" s="165"/>
      <c r="AD19" s="170">
        <f t="shared" si="5"/>
        <v>0</v>
      </c>
      <c r="AE19" s="97"/>
      <c r="AG19" s="160"/>
      <c r="AH19" s="4"/>
      <c r="AI19" s="160"/>
      <c r="AJ19" s="4"/>
      <c r="AK19" s="160"/>
      <c r="AL19" s="4"/>
      <c r="AM19" s="168"/>
      <c r="AN19" s="4"/>
      <c r="AO19" s="4"/>
    </row>
    <row r="20" spans="2:41" ht="13.8">
      <c r="B20" s="49">
        <f t="shared" si="6"/>
        <v>37147</v>
      </c>
      <c r="C20" s="50"/>
      <c r="D20" s="50"/>
      <c r="E20" s="51"/>
      <c r="F20" s="132">
        <f t="shared" si="7"/>
        <v>0</v>
      </c>
      <c r="G20" s="53"/>
      <c r="H20" s="129"/>
      <c r="I20" s="129"/>
      <c r="J20" s="187"/>
      <c r="K20" s="132">
        <f t="shared" si="8"/>
        <v>0</v>
      </c>
      <c r="L20" s="177">
        <f t="shared" si="0"/>
        <v>0</v>
      </c>
      <c r="N20" s="129"/>
      <c r="O20" s="129">
        <v>0</v>
      </c>
      <c r="P20" s="180"/>
      <c r="Q20" s="146">
        <f t="shared" si="1"/>
        <v>0</v>
      </c>
      <c r="S20" s="138">
        <f t="shared" si="2"/>
        <v>0</v>
      </c>
      <c r="T20" s="189" t="e">
        <f t="shared" si="3"/>
        <v>#DIV/0!</v>
      </c>
      <c r="U20" s="84"/>
      <c r="V20" s="165"/>
      <c r="W20" s="165"/>
      <c r="X20" s="165"/>
      <c r="Y20" s="165"/>
      <c r="Z20" s="165"/>
      <c r="AA20" s="165"/>
      <c r="AB20" s="170">
        <f t="shared" si="4"/>
        <v>0</v>
      </c>
      <c r="AC20" s="165"/>
      <c r="AD20" s="170">
        <f t="shared" si="5"/>
        <v>0</v>
      </c>
      <c r="AE20" s="97"/>
      <c r="AG20" s="160"/>
      <c r="AH20" s="4"/>
      <c r="AI20" s="160"/>
      <c r="AJ20" s="4"/>
      <c r="AK20" s="160"/>
      <c r="AL20" s="4"/>
      <c r="AM20" s="168"/>
      <c r="AN20" s="4"/>
      <c r="AO20" s="4"/>
    </row>
    <row r="21" spans="2:41" ht="13.8">
      <c r="B21" s="49">
        <f t="shared" si="6"/>
        <v>37148</v>
      </c>
      <c r="C21" s="50"/>
      <c r="D21" s="50"/>
      <c r="E21" s="51"/>
      <c r="F21" s="132">
        <f t="shared" si="7"/>
        <v>0</v>
      </c>
      <c r="G21" s="53"/>
      <c r="H21" s="129"/>
      <c r="I21" s="129"/>
      <c r="J21" s="187"/>
      <c r="K21" s="132">
        <f t="shared" si="8"/>
        <v>0</v>
      </c>
      <c r="L21" s="177">
        <f t="shared" si="0"/>
        <v>0</v>
      </c>
      <c r="N21" s="129"/>
      <c r="O21" s="129">
        <v>0</v>
      </c>
      <c r="P21" s="180"/>
      <c r="Q21" s="146">
        <f t="shared" si="1"/>
        <v>0</v>
      </c>
      <c r="S21" s="138">
        <f t="shared" si="2"/>
        <v>0</v>
      </c>
      <c r="T21" s="189" t="e">
        <f t="shared" si="3"/>
        <v>#DIV/0!</v>
      </c>
      <c r="U21" s="84"/>
      <c r="V21" s="165"/>
      <c r="W21" s="165"/>
      <c r="X21" s="165"/>
      <c r="Y21" s="165"/>
      <c r="Z21" s="165"/>
      <c r="AA21" s="165"/>
      <c r="AB21" s="170">
        <f t="shared" si="4"/>
        <v>0</v>
      </c>
      <c r="AC21" s="165"/>
      <c r="AD21" s="170">
        <f t="shared" si="5"/>
        <v>0</v>
      </c>
      <c r="AE21" s="97"/>
      <c r="AG21" s="160"/>
      <c r="AH21" s="4"/>
      <c r="AI21" s="160"/>
      <c r="AJ21" s="4"/>
      <c r="AK21" s="160"/>
      <c r="AL21" s="4"/>
      <c r="AM21" s="168"/>
      <c r="AN21" s="4"/>
      <c r="AO21" s="4"/>
    </row>
    <row r="22" spans="2:41" ht="13.8">
      <c r="B22" s="49">
        <f t="shared" si="6"/>
        <v>37149</v>
      </c>
      <c r="C22" s="50"/>
      <c r="D22" s="50"/>
      <c r="E22" s="51"/>
      <c r="F22" s="132">
        <f t="shared" si="7"/>
        <v>0</v>
      </c>
      <c r="G22" s="53"/>
      <c r="H22" s="129"/>
      <c r="I22" s="129"/>
      <c r="J22" s="187"/>
      <c r="K22" s="132">
        <f t="shared" si="8"/>
        <v>0</v>
      </c>
      <c r="L22" s="177">
        <f t="shared" si="0"/>
        <v>0</v>
      </c>
      <c r="N22" s="129"/>
      <c r="O22" s="129">
        <v>0</v>
      </c>
      <c r="P22" s="180"/>
      <c r="Q22" s="146">
        <f t="shared" si="1"/>
        <v>0</v>
      </c>
      <c r="S22" s="138">
        <f t="shared" si="2"/>
        <v>0</v>
      </c>
      <c r="T22" s="189" t="e">
        <f t="shared" si="3"/>
        <v>#DIV/0!</v>
      </c>
      <c r="U22" s="84"/>
      <c r="V22" s="165"/>
      <c r="W22" s="165"/>
      <c r="X22" s="165"/>
      <c r="Y22" s="165"/>
      <c r="Z22" s="165"/>
      <c r="AA22" s="165"/>
      <c r="AB22" s="170">
        <f t="shared" si="4"/>
        <v>0</v>
      </c>
      <c r="AC22" s="165"/>
      <c r="AD22" s="170">
        <f t="shared" si="5"/>
        <v>0</v>
      </c>
      <c r="AE22" s="97"/>
      <c r="AG22" s="160"/>
      <c r="AH22" s="4"/>
      <c r="AI22" s="160"/>
      <c r="AJ22" s="4"/>
      <c r="AK22" s="160"/>
      <c r="AL22" s="4"/>
      <c r="AM22" s="168"/>
      <c r="AN22" s="4"/>
      <c r="AO22" s="4"/>
    </row>
    <row r="23" spans="2:41" ht="13.8">
      <c r="B23" s="49">
        <f t="shared" si="6"/>
        <v>37150</v>
      </c>
      <c r="C23" s="50"/>
      <c r="D23" s="50"/>
      <c r="E23" s="51"/>
      <c r="F23" s="132">
        <f t="shared" si="7"/>
        <v>0</v>
      </c>
      <c r="G23" s="53"/>
      <c r="H23" s="129"/>
      <c r="I23" s="129"/>
      <c r="J23" s="187"/>
      <c r="K23" s="132">
        <f t="shared" si="8"/>
        <v>0</v>
      </c>
      <c r="L23" s="177">
        <f t="shared" si="0"/>
        <v>0</v>
      </c>
      <c r="N23" s="129"/>
      <c r="O23" s="129">
        <v>0</v>
      </c>
      <c r="P23" s="180"/>
      <c r="Q23" s="146">
        <f t="shared" si="1"/>
        <v>0</v>
      </c>
      <c r="S23" s="138">
        <f t="shared" si="2"/>
        <v>0</v>
      </c>
      <c r="T23" s="189" t="e">
        <f t="shared" si="3"/>
        <v>#DIV/0!</v>
      </c>
      <c r="U23" s="84"/>
      <c r="V23" s="165"/>
      <c r="W23" s="165"/>
      <c r="X23" s="165"/>
      <c r="Y23" s="165"/>
      <c r="Z23" s="165"/>
      <c r="AA23" s="165"/>
      <c r="AB23" s="170">
        <f t="shared" si="4"/>
        <v>0</v>
      </c>
      <c r="AC23" s="165"/>
      <c r="AD23" s="170">
        <f t="shared" si="5"/>
        <v>0</v>
      </c>
      <c r="AE23" s="97"/>
      <c r="AG23" s="160"/>
      <c r="AH23" s="4"/>
      <c r="AI23" s="160"/>
      <c r="AJ23" s="4"/>
      <c r="AK23" s="160"/>
      <c r="AL23" s="4"/>
      <c r="AM23" s="168"/>
      <c r="AN23" s="4"/>
      <c r="AO23" s="4"/>
    </row>
    <row r="24" spans="2:41" ht="13.8">
      <c r="B24" s="49">
        <f t="shared" si="6"/>
        <v>37151</v>
      </c>
      <c r="C24" s="50"/>
      <c r="D24" s="50"/>
      <c r="E24" s="51"/>
      <c r="F24" s="132">
        <f t="shared" si="7"/>
        <v>0</v>
      </c>
      <c r="G24" s="53"/>
      <c r="H24" s="129"/>
      <c r="I24" s="129"/>
      <c r="J24" s="187"/>
      <c r="K24" s="132">
        <f t="shared" si="8"/>
        <v>0</v>
      </c>
      <c r="L24" s="177">
        <f t="shared" si="0"/>
        <v>0</v>
      </c>
      <c r="N24" s="129"/>
      <c r="O24" s="129">
        <v>0</v>
      </c>
      <c r="P24" s="180"/>
      <c r="Q24" s="146">
        <f t="shared" si="1"/>
        <v>0</v>
      </c>
      <c r="S24" s="138">
        <f t="shared" si="2"/>
        <v>0</v>
      </c>
      <c r="T24" s="189" t="e">
        <f t="shared" si="3"/>
        <v>#DIV/0!</v>
      </c>
      <c r="U24" s="84"/>
      <c r="V24" s="165"/>
      <c r="W24" s="165"/>
      <c r="X24" s="165"/>
      <c r="Y24" s="165"/>
      <c r="Z24" s="165"/>
      <c r="AA24" s="165"/>
      <c r="AB24" s="170">
        <f t="shared" si="4"/>
        <v>0</v>
      </c>
      <c r="AC24" s="165"/>
      <c r="AD24" s="170">
        <f t="shared" si="5"/>
        <v>0</v>
      </c>
      <c r="AE24" s="97"/>
      <c r="AG24" s="160"/>
      <c r="AH24" s="4"/>
      <c r="AI24" s="160"/>
      <c r="AJ24" s="4"/>
      <c r="AK24" s="160"/>
      <c r="AL24" s="4"/>
      <c r="AM24" s="168"/>
      <c r="AN24" s="4"/>
      <c r="AO24" s="4"/>
    </row>
    <row r="25" spans="2:41" ht="13.8">
      <c r="B25" s="49">
        <f t="shared" si="6"/>
        <v>37152</v>
      </c>
      <c r="C25" s="50"/>
      <c r="D25" s="50"/>
      <c r="E25" s="51"/>
      <c r="F25" s="132">
        <f t="shared" si="7"/>
        <v>0</v>
      </c>
      <c r="G25" s="53"/>
      <c r="H25" s="129"/>
      <c r="I25" s="129"/>
      <c r="J25" s="187"/>
      <c r="K25" s="132">
        <f t="shared" si="8"/>
        <v>0</v>
      </c>
      <c r="L25" s="177">
        <f t="shared" si="0"/>
        <v>0</v>
      </c>
      <c r="N25" s="129"/>
      <c r="O25" s="129">
        <v>0</v>
      </c>
      <c r="P25" s="180"/>
      <c r="Q25" s="146">
        <f t="shared" si="1"/>
        <v>0</v>
      </c>
      <c r="S25" s="138">
        <f t="shared" si="2"/>
        <v>0</v>
      </c>
      <c r="T25" s="189" t="e">
        <f t="shared" si="3"/>
        <v>#DIV/0!</v>
      </c>
      <c r="U25" s="84"/>
      <c r="V25" s="165"/>
      <c r="W25" s="165"/>
      <c r="X25" s="165"/>
      <c r="Y25" s="165"/>
      <c r="Z25" s="165"/>
      <c r="AA25" s="165"/>
      <c r="AB25" s="170">
        <f t="shared" si="4"/>
        <v>0</v>
      </c>
      <c r="AC25" s="165"/>
      <c r="AD25" s="170">
        <f t="shared" si="5"/>
        <v>0</v>
      </c>
      <c r="AE25" s="97"/>
      <c r="AG25" s="160"/>
      <c r="AH25" s="4"/>
      <c r="AI25" s="160"/>
      <c r="AJ25" s="4"/>
      <c r="AK25" s="160"/>
      <c r="AL25" s="4"/>
      <c r="AM25" s="168"/>
      <c r="AN25" s="4"/>
      <c r="AO25" s="4"/>
    </row>
    <row r="26" spans="2:41" ht="13.8">
      <c r="B26" s="49">
        <f t="shared" si="6"/>
        <v>37153</v>
      </c>
      <c r="C26" s="50"/>
      <c r="D26" s="50"/>
      <c r="E26" s="51"/>
      <c r="F26" s="132">
        <f t="shared" si="7"/>
        <v>0</v>
      </c>
      <c r="G26" s="53"/>
      <c r="H26" s="129"/>
      <c r="I26" s="129"/>
      <c r="J26" s="187"/>
      <c r="K26" s="132">
        <f t="shared" si="8"/>
        <v>0</v>
      </c>
      <c r="L26" s="177">
        <f t="shared" si="0"/>
        <v>0</v>
      </c>
      <c r="N26" s="129"/>
      <c r="O26" s="129">
        <v>0</v>
      </c>
      <c r="P26" s="180"/>
      <c r="Q26" s="146">
        <f t="shared" si="1"/>
        <v>0</v>
      </c>
      <c r="S26" s="138">
        <f t="shared" si="2"/>
        <v>0</v>
      </c>
      <c r="T26" s="189" t="e">
        <f t="shared" si="3"/>
        <v>#DIV/0!</v>
      </c>
      <c r="U26" s="84"/>
      <c r="V26" s="165"/>
      <c r="W26" s="165"/>
      <c r="X26" s="165"/>
      <c r="Y26" s="165"/>
      <c r="Z26" s="165"/>
      <c r="AA26" s="165"/>
      <c r="AB26" s="170">
        <f t="shared" si="4"/>
        <v>0</v>
      </c>
      <c r="AC26" s="165"/>
      <c r="AD26" s="170">
        <f t="shared" si="5"/>
        <v>0</v>
      </c>
      <c r="AE26" s="97"/>
      <c r="AG26" s="160"/>
      <c r="AH26" s="4"/>
      <c r="AI26" s="160"/>
      <c r="AJ26" s="4"/>
      <c r="AK26" s="160"/>
      <c r="AL26" s="4"/>
      <c r="AM26" s="168"/>
      <c r="AN26" s="4"/>
      <c r="AO26" s="4"/>
    </row>
    <row r="27" spans="2:41" ht="13.8">
      <c r="B27" s="49">
        <f t="shared" si="6"/>
        <v>37154</v>
      </c>
      <c r="C27" s="50"/>
      <c r="D27" s="50"/>
      <c r="E27" s="51"/>
      <c r="F27" s="133">
        <f t="shared" si="7"/>
        <v>0</v>
      </c>
      <c r="G27" s="53"/>
      <c r="H27" s="129"/>
      <c r="I27" s="129"/>
      <c r="J27" s="187"/>
      <c r="K27" s="132">
        <f t="shared" si="8"/>
        <v>0</v>
      </c>
      <c r="L27" s="177">
        <f t="shared" si="0"/>
        <v>0</v>
      </c>
      <c r="N27" s="129"/>
      <c r="O27" s="129">
        <v>0</v>
      </c>
      <c r="P27" s="180"/>
      <c r="Q27" s="146">
        <f t="shared" si="1"/>
        <v>0</v>
      </c>
      <c r="S27" s="138">
        <f t="shared" si="2"/>
        <v>0</v>
      </c>
      <c r="T27" s="189" t="e">
        <f t="shared" si="3"/>
        <v>#DIV/0!</v>
      </c>
      <c r="U27" s="84"/>
      <c r="V27" s="165"/>
      <c r="W27" s="165"/>
      <c r="X27" s="165"/>
      <c r="Y27" s="165"/>
      <c r="Z27" s="165"/>
      <c r="AA27" s="165"/>
      <c r="AB27" s="170">
        <f t="shared" si="4"/>
        <v>0</v>
      </c>
      <c r="AC27" s="165"/>
      <c r="AD27" s="170">
        <f t="shared" si="5"/>
        <v>0</v>
      </c>
      <c r="AE27" s="97"/>
      <c r="AG27" s="160"/>
      <c r="AH27" s="4"/>
      <c r="AI27" s="160"/>
      <c r="AJ27" s="4"/>
      <c r="AK27" s="160"/>
      <c r="AL27" s="4"/>
      <c r="AM27" s="168"/>
      <c r="AN27" s="4"/>
      <c r="AO27" s="4"/>
    </row>
    <row r="28" spans="2:41" ht="13.8">
      <c r="B28" s="49">
        <f t="shared" si="6"/>
        <v>37155</v>
      </c>
      <c r="C28" s="50"/>
      <c r="D28" s="50"/>
      <c r="E28" s="51"/>
      <c r="F28" s="133">
        <f t="shared" si="7"/>
        <v>0</v>
      </c>
      <c r="G28" s="53"/>
      <c r="H28" s="192"/>
      <c r="I28" s="129"/>
      <c r="J28" s="187"/>
      <c r="K28" s="132">
        <f t="shared" si="8"/>
        <v>0</v>
      </c>
      <c r="L28" s="177">
        <f t="shared" si="0"/>
        <v>0</v>
      </c>
      <c r="N28" s="129"/>
      <c r="O28" s="129">
        <v>0</v>
      </c>
      <c r="P28" s="180"/>
      <c r="Q28" s="146">
        <f t="shared" si="1"/>
        <v>0</v>
      </c>
      <c r="S28" s="138">
        <f t="shared" si="2"/>
        <v>0</v>
      </c>
      <c r="T28" s="189" t="e">
        <f t="shared" si="3"/>
        <v>#DIV/0!</v>
      </c>
      <c r="U28" s="84"/>
      <c r="V28" s="165"/>
      <c r="W28" s="165"/>
      <c r="X28" s="165"/>
      <c r="Y28" s="165"/>
      <c r="Z28" s="165"/>
      <c r="AA28" s="165"/>
      <c r="AB28" s="170">
        <f t="shared" si="4"/>
        <v>0</v>
      </c>
      <c r="AC28" s="165"/>
      <c r="AD28" s="170">
        <f t="shared" si="5"/>
        <v>0</v>
      </c>
      <c r="AE28" s="97"/>
      <c r="AG28" s="160"/>
      <c r="AH28" s="4"/>
      <c r="AI28" s="160"/>
      <c r="AJ28" s="4"/>
      <c r="AK28" s="160"/>
      <c r="AL28" s="4"/>
      <c r="AM28" s="168"/>
      <c r="AN28" s="4"/>
      <c r="AO28" s="4"/>
    </row>
    <row r="29" spans="2:41" ht="13.8">
      <c r="B29" s="49">
        <f t="shared" si="6"/>
        <v>37156</v>
      </c>
      <c r="C29" s="50"/>
      <c r="D29" s="50"/>
      <c r="E29" s="51"/>
      <c r="F29" s="133">
        <f t="shared" si="7"/>
        <v>0</v>
      </c>
      <c r="G29" s="53"/>
      <c r="H29" s="129"/>
      <c r="I29" s="129"/>
      <c r="J29" s="187"/>
      <c r="K29" s="132">
        <f t="shared" si="8"/>
        <v>0</v>
      </c>
      <c r="L29" s="177">
        <f t="shared" si="0"/>
        <v>0</v>
      </c>
      <c r="N29" s="129"/>
      <c r="O29" s="129">
        <v>0</v>
      </c>
      <c r="P29" s="180"/>
      <c r="Q29" s="146">
        <f t="shared" si="1"/>
        <v>0</v>
      </c>
      <c r="S29" s="138">
        <f t="shared" si="2"/>
        <v>0</v>
      </c>
      <c r="T29" s="189" t="e">
        <f t="shared" si="3"/>
        <v>#DIV/0!</v>
      </c>
      <c r="U29" s="84"/>
      <c r="V29" s="165"/>
      <c r="W29" s="165"/>
      <c r="X29" s="165"/>
      <c r="Y29" s="165"/>
      <c r="Z29" s="165"/>
      <c r="AA29" s="165"/>
      <c r="AB29" s="170">
        <f t="shared" si="4"/>
        <v>0</v>
      </c>
      <c r="AC29" s="165"/>
      <c r="AD29" s="170">
        <f t="shared" si="5"/>
        <v>0</v>
      </c>
      <c r="AE29" s="97"/>
      <c r="AG29" s="160"/>
      <c r="AH29" s="4"/>
      <c r="AI29" s="160"/>
      <c r="AJ29" s="4"/>
      <c r="AK29" s="160"/>
      <c r="AL29" s="4"/>
      <c r="AM29" s="168"/>
      <c r="AN29" s="4"/>
      <c r="AO29" s="4"/>
    </row>
    <row r="30" spans="2:41" ht="13.8">
      <c r="B30" s="49">
        <f t="shared" si="6"/>
        <v>37157</v>
      </c>
      <c r="C30" s="50"/>
      <c r="D30" s="50"/>
      <c r="E30" s="51"/>
      <c r="F30" s="133">
        <f t="shared" si="7"/>
        <v>0</v>
      </c>
      <c r="G30" s="53"/>
      <c r="H30" s="129"/>
      <c r="I30" s="129"/>
      <c r="J30" s="187"/>
      <c r="K30" s="132">
        <f t="shared" si="8"/>
        <v>0</v>
      </c>
      <c r="L30" s="177">
        <f t="shared" si="0"/>
        <v>0</v>
      </c>
      <c r="N30" s="129"/>
      <c r="O30" s="129">
        <v>0</v>
      </c>
      <c r="P30" s="180"/>
      <c r="Q30" s="146">
        <f t="shared" si="1"/>
        <v>0</v>
      </c>
      <c r="S30" s="138">
        <f t="shared" si="2"/>
        <v>0</v>
      </c>
      <c r="T30" s="189" t="e">
        <f t="shared" si="3"/>
        <v>#DIV/0!</v>
      </c>
      <c r="U30" s="84"/>
      <c r="V30" s="165"/>
      <c r="W30" s="165"/>
      <c r="X30" s="165"/>
      <c r="Y30" s="165"/>
      <c r="Z30" s="165"/>
      <c r="AA30" s="165"/>
      <c r="AB30" s="170">
        <f t="shared" si="4"/>
        <v>0</v>
      </c>
      <c r="AC30" s="165"/>
      <c r="AD30" s="170">
        <f t="shared" si="5"/>
        <v>0</v>
      </c>
      <c r="AE30" s="97"/>
      <c r="AG30" s="160"/>
      <c r="AH30" s="4"/>
      <c r="AI30" s="160"/>
      <c r="AJ30" s="4"/>
      <c r="AK30" s="160"/>
      <c r="AL30" s="4"/>
      <c r="AM30" s="168"/>
      <c r="AN30" s="4"/>
      <c r="AO30" s="4"/>
    </row>
    <row r="31" spans="2:41" ht="13.8">
      <c r="B31" s="49">
        <f t="shared" si="6"/>
        <v>37158</v>
      </c>
      <c r="C31" s="50"/>
      <c r="D31" s="50"/>
      <c r="E31" s="51"/>
      <c r="F31" s="133">
        <f t="shared" si="7"/>
        <v>0</v>
      </c>
      <c r="G31" s="53"/>
      <c r="H31" s="129"/>
      <c r="I31" s="129"/>
      <c r="J31" s="187"/>
      <c r="K31" s="132">
        <f t="shared" si="8"/>
        <v>0</v>
      </c>
      <c r="L31" s="177">
        <f t="shared" si="0"/>
        <v>0</v>
      </c>
      <c r="N31" s="129"/>
      <c r="O31" s="129">
        <v>0</v>
      </c>
      <c r="P31" s="180"/>
      <c r="Q31" s="146">
        <f t="shared" si="1"/>
        <v>0</v>
      </c>
      <c r="S31" s="138">
        <f t="shared" si="2"/>
        <v>0</v>
      </c>
      <c r="T31" s="189" t="e">
        <f t="shared" si="3"/>
        <v>#DIV/0!</v>
      </c>
      <c r="U31" s="84"/>
      <c r="V31" s="165"/>
      <c r="W31" s="165"/>
      <c r="X31" s="165"/>
      <c r="Y31" s="165"/>
      <c r="Z31" s="165"/>
      <c r="AA31" s="165"/>
      <c r="AB31" s="170">
        <f t="shared" si="4"/>
        <v>0</v>
      </c>
      <c r="AC31" s="165"/>
      <c r="AD31" s="170">
        <f t="shared" si="5"/>
        <v>0</v>
      </c>
      <c r="AE31" s="97"/>
      <c r="AG31" s="160"/>
      <c r="AH31" s="4"/>
      <c r="AI31" s="160"/>
      <c r="AJ31" s="4"/>
      <c r="AK31" s="160"/>
      <c r="AL31" s="4"/>
      <c r="AM31" s="168"/>
      <c r="AN31" s="4"/>
      <c r="AO31" s="4"/>
    </row>
    <row r="32" spans="2:41" ht="13.8">
      <c r="B32" s="49">
        <f t="shared" si="6"/>
        <v>37159</v>
      </c>
      <c r="C32" s="50"/>
      <c r="D32" s="50"/>
      <c r="E32" s="51"/>
      <c r="F32" s="133">
        <f t="shared" si="7"/>
        <v>0</v>
      </c>
      <c r="G32" s="61"/>
      <c r="H32" s="129"/>
      <c r="I32" s="129"/>
      <c r="J32" s="187"/>
      <c r="K32" s="132">
        <f t="shared" si="8"/>
        <v>0</v>
      </c>
      <c r="L32" s="177">
        <f t="shared" si="0"/>
        <v>0</v>
      </c>
      <c r="N32" s="129"/>
      <c r="O32" s="129">
        <v>0</v>
      </c>
      <c r="P32" s="180"/>
      <c r="Q32" s="146">
        <f t="shared" si="1"/>
        <v>0</v>
      </c>
      <c r="S32" s="138">
        <f t="shared" si="2"/>
        <v>0</v>
      </c>
      <c r="T32" s="189" t="e">
        <f t="shared" si="3"/>
        <v>#DIV/0!</v>
      </c>
      <c r="U32" s="84"/>
      <c r="V32" s="165"/>
      <c r="W32" s="165"/>
      <c r="X32" s="165"/>
      <c r="Y32" s="165"/>
      <c r="Z32" s="165"/>
      <c r="AA32" s="165"/>
      <c r="AB32" s="170">
        <f t="shared" si="4"/>
        <v>0</v>
      </c>
      <c r="AC32" s="165"/>
      <c r="AD32" s="170">
        <f t="shared" si="5"/>
        <v>0</v>
      </c>
      <c r="AE32" s="97"/>
      <c r="AG32" s="160"/>
      <c r="AH32" s="4"/>
      <c r="AI32" s="160"/>
      <c r="AJ32" s="4"/>
      <c r="AK32" s="160"/>
      <c r="AL32" s="4"/>
      <c r="AM32" s="168"/>
      <c r="AN32" s="4"/>
      <c r="AO32" s="4"/>
    </row>
    <row r="33" spans="2:41" ht="13.8">
      <c r="B33" s="49">
        <f t="shared" si="6"/>
        <v>37160</v>
      </c>
      <c r="C33" s="50"/>
      <c r="D33" s="50"/>
      <c r="E33" s="51"/>
      <c r="F33" s="133">
        <f t="shared" si="7"/>
        <v>0</v>
      </c>
      <c r="G33" s="61"/>
      <c r="H33" s="129"/>
      <c r="I33" s="129"/>
      <c r="J33" s="187"/>
      <c r="K33" s="138">
        <f t="shared" si="8"/>
        <v>0</v>
      </c>
      <c r="L33" s="177">
        <f t="shared" si="0"/>
        <v>0</v>
      </c>
      <c r="M33" s="103"/>
      <c r="N33" s="129"/>
      <c r="O33" s="129">
        <v>0</v>
      </c>
      <c r="P33" s="182"/>
      <c r="Q33" s="147">
        <f t="shared" si="1"/>
        <v>0</v>
      </c>
      <c r="R33" s="103"/>
      <c r="S33" s="138">
        <f t="shared" si="2"/>
        <v>0</v>
      </c>
      <c r="T33" s="189" t="e">
        <f t="shared" si="3"/>
        <v>#DIV/0!</v>
      </c>
      <c r="U33" s="106"/>
      <c r="V33" s="165"/>
      <c r="W33" s="165"/>
      <c r="X33" s="165"/>
      <c r="Y33" s="165"/>
      <c r="Z33" s="165"/>
      <c r="AA33" s="165"/>
      <c r="AB33" s="170">
        <f t="shared" si="4"/>
        <v>0</v>
      </c>
      <c r="AC33" s="165"/>
      <c r="AD33" s="170">
        <f t="shared" si="5"/>
        <v>0</v>
      </c>
      <c r="AE33" s="97"/>
      <c r="AG33" s="160"/>
      <c r="AH33" s="4"/>
      <c r="AI33" s="160"/>
      <c r="AJ33" s="4"/>
      <c r="AK33" s="160"/>
      <c r="AL33" s="4"/>
      <c r="AM33" s="168"/>
      <c r="AN33" s="4"/>
      <c r="AO33" s="4"/>
    </row>
    <row r="34" spans="2:41" ht="13.8">
      <c r="B34" s="49">
        <f t="shared" si="6"/>
        <v>37161</v>
      </c>
      <c r="C34" s="50"/>
      <c r="D34" s="50"/>
      <c r="E34" s="51"/>
      <c r="F34" s="133">
        <f t="shared" si="7"/>
        <v>0</v>
      </c>
      <c r="G34" s="61"/>
      <c r="H34" s="129"/>
      <c r="I34" s="129"/>
      <c r="J34" s="187"/>
      <c r="K34" s="138">
        <f t="shared" si="8"/>
        <v>0</v>
      </c>
      <c r="L34" s="177">
        <f t="shared" si="0"/>
        <v>0</v>
      </c>
      <c r="M34" s="103"/>
      <c r="N34" s="129"/>
      <c r="O34" s="129">
        <v>0</v>
      </c>
      <c r="P34" s="182"/>
      <c r="Q34" s="147">
        <f t="shared" si="1"/>
        <v>0</v>
      </c>
      <c r="R34" s="103"/>
      <c r="S34" s="138">
        <f t="shared" si="2"/>
        <v>0</v>
      </c>
      <c r="T34" s="189" t="e">
        <f t="shared" si="3"/>
        <v>#DIV/0!</v>
      </c>
      <c r="U34" s="106"/>
      <c r="V34" s="165"/>
      <c r="W34" s="165"/>
      <c r="X34" s="165"/>
      <c r="Y34" s="165"/>
      <c r="Z34" s="165"/>
      <c r="AA34" s="165"/>
      <c r="AB34" s="170">
        <f t="shared" si="4"/>
        <v>0</v>
      </c>
      <c r="AC34" s="165"/>
      <c r="AD34" s="170">
        <f t="shared" si="5"/>
        <v>0</v>
      </c>
      <c r="AE34" s="97"/>
      <c r="AG34" s="160"/>
      <c r="AH34" s="4"/>
      <c r="AI34" s="160"/>
      <c r="AJ34" s="4"/>
      <c r="AK34" s="160"/>
      <c r="AL34" s="4"/>
      <c r="AM34" s="168"/>
      <c r="AN34" s="4"/>
      <c r="AO34" s="4"/>
    </row>
    <row r="35" spans="2:41" ht="13.8">
      <c r="B35" s="49">
        <f t="shared" si="6"/>
        <v>37162</v>
      </c>
      <c r="C35" s="50"/>
      <c r="D35" s="50"/>
      <c r="E35" s="51"/>
      <c r="F35" s="133">
        <f t="shared" si="7"/>
        <v>0</v>
      </c>
      <c r="G35" s="61"/>
      <c r="H35" s="129"/>
      <c r="I35" s="129"/>
      <c r="J35" s="187"/>
      <c r="K35" s="138">
        <f t="shared" si="8"/>
        <v>0</v>
      </c>
      <c r="L35" s="177">
        <f t="shared" si="0"/>
        <v>0</v>
      </c>
      <c r="M35" s="103"/>
      <c r="N35" s="129"/>
      <c r="O35" s="129">
        <v>0</v>
      </c>
      <c r="P35" s="182"/>
      <c r="Q35" s="147">
        <f>SUM(N35:O35)</f>
        <v>0</v>
      </c>
      <c r="R35" s="103"/>
      <c r="S35" s="138">
        <f t="shared" si="2"/>
        <v>0</v>
      </c>
      <c r="T35" s="189" t="e">
        <f t="shared" si="3"/>
        <v>#DIV/0!</v>
      </c>
      <c r="U35" s="106"/>
      <c r="V35" s="165"/>
      <c r="W35" s="165"/>
      <c r="X35" s="165"/>
      <c r="Y35" s="165"/>
      <c r="Z35" s="165"/>
      <c r="AA35" s="165"/>
      <c r="AB35" s="170">
        <f t="shared" si="4"/>
        <v>0</v>
      </c>
      <c r="AC35" s="165"/>
      <c r="AD35" s="170">
        <f t="shared" si="5"/>
        <v>0</v>
      </c>
      <c r="AE35" s="97"/>
      <c r="AG35" s="160"/>
      <c r="AH35" s="4"/>
      <c r="AI35" s="160"/>
      <c r="AJ35" s="4"/>
      <c r="AK35" s="160"/>
      <c r="AL35" s="4"/>
      <c r="AM35" s="168"/>
      <c r="AN35" s="4"/>
      <c r="AO35" s="4"/>
    </row>
    <row r="36" spans="2:41" ht="13.8">
      <c r="B36" s="49">
        <f t="shared" si="6"/>
        <v>37163</v>
      </c>
      <c r="C36" s="50"/>
      <c r="D36" s="50"/>
      <c r="E36" s="51"/>
      <c r="F36" s="133">
        <f t="shared" si="7"/>
        <v>0</v>
      </c>
      <c r="G36" s="61"/>
      <c r="H36" s="129"/>
      <c r="I36" s="129"/>
      <c r="J36" s="187"/>
      <c r="K36" s="138">
        <f t="shared" si="8"/>
        <v>0</v>
      </c>
      <c r="L36" s="177">
        <f t="shared" si="0"/>
        <v>0</v>
      </c>
      <c r="M36" s="103"/>
      <c r="N36" s="129"/>
      <c r="O36" s="129">
        <v>0</v>
      </c>
      <c r="P36" s="182"/>
      <c r="Q36" s="147">
        <f>SUM(N36:O36)</f>
        <v>0</v>
      </c>
      <c r="R36" s="103"/>
      <c r="S36" s="138">
        <f t="shared" si="2"/>
        <v>0</v>
      </c>
      <c r="T36" s="189" t="e">
        <f t="shared" si="3"/>
        <v>#DIV/0!</v>
      </c>
      <c r="U36" s="106"/>
      <c r="V36" s="165"/>
      <c r="W36" s="165"/>
      <c r="X36" s="165"/>
      <c r="Y36" s="165"/>
      <c r="Z36" s="165"/>
      <c r="AA36" s="165"/>
      <c r="AB36" s="170">
        <f t="shared" si="4"/>
        <v>0</v>
      </c>
      <c r="AC36" s="165"/>
      <c r="AD36" s="170">
        <f t="shared" si="5"/>
        <v>0</v>
      </c>
      <c r="AE36" s="97"/>
      <c r="AG36" s="160"/>
      <c r="AH36" s="4"/>
      <c r="AI36" s="160"/>
      <c r="AJ36" s="4"/>
      <c r="AK36" s="160"/>
      <c r="AL36" s="4"/>
      <c r="AM36" s="168"/>
      <c r="AN36" s="4"/>
      <c r="AO36" s="4"/>
    </row>
    <row r="37" spans="2:41" ht="13.8">
      <c r="B37" s="49">
        <f t="shared" si="6"/>
        <v>37164</v>
      </c>
      <c r="C37" s="50"/>
      <c r="D37" s="50"/>
      <c r="E37" s="51"/>
      <c r="F37" s="133">
        <f t="shared" si="7"/>
        <v>0</v>
      </c>
      <c r="G37" s="61"/>
      <c r="H37" s="129"/>
      <c r="I37" s="129"/>
      <c r="J37" s="187"/>
      <c r="K37" s="138">
        <f t="shared" si="8"/>
        <v>0</v>
      </c>
      <c r="L37" s="177">
        <f t="shared" si="0"/>
        <v>0</v>
      </c>
      <c r="M37" s="103"/>
      <c r="N37" s="129"/>
      <c r="O37" s="129">
        <v>0</v>
      </c>
      <c r="P37" s="182"/>
      <c r="Q37" s="147">
        <f>SUM(N37:O37)</f>
        <v>0</v>
      </c>
      <c r="R37" s="103"/>
      <c r="S37" s="138">
        <f t="shared" si="2"/>
        <v>0</v>
      </c>
      <c r="T37" s="189" t="e">
        <f t="shared" si="3"/>
        <v>#DIV/0!</v>
      </c>
      <c r="U37" s="106"/>
      <c r="V37" s="165"/>
      <c r="W37" s="165"/>
      <c r="X37" s="165"/>
      <c r="Y37" s="165"/>
      <c r="Z37" s="165"/>
      <c r="AA37" s="165"/>
      <c r="AB37" s="170">
        <f t="shared" si="4"/>
        <v>0</v>
      </c>
      <c r="AC37" s="165"/>
      <c r="AD37" s="170">
        <f t="shared" si="5"/>
        <v>0</v>
      </c>
      <c r="AE37" s="97"/>
      <c r="AG37" s="160"/>
      <c r="AH37" s="4"/>
      <c r="AI37" s="160"/>
      <c r="AJ37" s="4"/>
      <c r="AK37" s="160"/>
      <c r="AL37" s="4"/>
      <c r="AM37" s="168"/>
      <c r="AN37" s="4"/>
      <c r="AO37" s="4"/>
    </row>
    <row r="38" spans="2:41" ht="13.8">
      <c r="B38" s="49"/>
      <c r="C38" s="50"/>
      <c r="D38" s="50"/>
      <c r="E38" s="51"/>
      <c r="F38" s="133"/>
      <c r="G38" s="61"/>
      <c r="H38" s="129"/>
      <c r="I38" s="129"/>
      <c r="J38" s="187"/>
      <c r="K38" s="138"/>
      <c r="L38" s="177"/>
      <c r="M38" s="103"/>
      <c r="N38" s="129"/>
      <c r="O38" s="129"/>
      <c r="P38" s="182"/>
      <c r="Q38" s="147"/>
      <c r="R38" s="103"/>
      <c r="S38" s="138"/>
      <c r="T38" s="189"/>
      <c r="U38" s="106"/>
      <c r="V38" s="165"/>
      <c r="W38" s="165"/>
      <c r="X38" s="165"/>
      <c r="Y38" s="165"/>
      <c r="Z38" s="165"/>
      <c r="AA38" s="165"/>
      <c r="AB38" s="170"/>
      <c r="AC38" s="165"/>
      <c r="AD38" s="170"/>
      <c r="AE38" s="97"/>
      <c r="AG38" s="160"/>
      <c r="AH38" s="4"/>
      <c r="AI38" s="160"/>
      <c r="AJ38" s="4"/>
      <c r="AK38" s="160"/>
      <c r="AL38" s="4"/>
      <c r="AM38" s="168"/>
      <c r="AN38" s="4"/>
      <c r="AO38" s="4"/>
    </row>
    <row r="39" spans="2:41" ht="14.4" thickBot="1">
      <c r="B39" s="49"/>
      <c r="C39" s="50"/>
      <c r="D39" s="50"/>
      <c r="E39" s="51"/>
      <c r="F39" s="191"/>
      <c r="G39" s="61"/>
      <c r="H39" s="129"/>
      <c r="I39" s="129"/>
      <c r="J39" s="187"/>
      <c r="K39" s="139"/>
      <c r="L39" s="178"/>
      <c r="M39" s="103"/>
      <c r="N39" s="129"/>
      <c r="O39" s="129"/>
      <c r="P39" s="182"/>
      <c r="Q39" s="148"/>
      <c r="R39" s="103"/>
      <c r="S39" s="138"/>
      <c r="T39" s="189"/>
      <c r="U39" s="106"/>
      <c r="V39" s="165"/>
      <c r="W39" s="165"/>
      <c r="X39" s="165"/>
      <c r="Y39" s="165"/>
      <c r="Z39" s="165"/>
      <c r="AA39" s="165"/>
      <c r="AB39" s="170">
        <f>SUM(V39:Z39)</f>
        <v>0</v>
      </c>
      <c r="AC39" s="165"/>
      <c r="AD39" s="170">
        <f>+AB39-AC39</f>
        <v>0</v>
      </c>
      <c r="AE39" s="97"/>
      <c r="AG39" s="160"/>
      <c r="AH39" s="4"/>
      <c r="AI39" s="160"/>
      <c r="AJ39" s="4"/>
      <c r="AK39" s="160"/>
      <c r="AL39" s="4"/>
      <c r="AM39" s="168"/>
      <c r="AN39" s="4"/>
      <c r="AO39" s="4"/>
    </row>
    <row r="40" spans="2:41" ht="14.4" thickBot="1">
      <c r="B40" s="62" t="s">
        <v>26</v>
      </c>
      <c r="C40" s="63">
        <f>SUM(C8:C39)</f>
        <v>-3177841</v>
      </c>
      <c r="D40" s="63">
        <f>SUM(D8:D39)</f>
        <v>-2669737</v>
      </c>
      <c r="E40" s="64"/>
      <c r="F40" s="65">
        <f>SUM(F8:F39)</f>
        <v>-5847578</v>
      </c>
      <c r="G40" s="66"/>
      <c r="H40" s="130">
        <f>SUM(H8:H39)</f>
        <v>2696171</v>
      </c>
      <c r="I40" s="130">
        <f>SUM(I8:I39)</f>
        <v>2274949</v>
      </c>
      <c r="J40" s="188"/>
      <c r="K40" s="141">
        <f>SUM(K8:K39)</f>
        <v>4971120</v>
      </c>
      <c r="L40" s="179">
        <f>SUM(L8:L39)</f>
        <v>-876458</v>
      </c>
      <c r="N40" s="144">
        <f>SUM(N8:N39)</f>
        <v>-889156</v>
      </c>
      <c r="O40" s="145">
        <f>SUM(O8:O39)</f>
        <v>0</v>
      </c>
      <c r="P40" s="183"/>
      <c r="Q40" s="141">
        <f>SUM(Q8:Q39)</f>
        <v>-889156</v>
      </c>
      <c r="S40" s="175">
        <f>SUM(S8:S39)</f>
        <v>12698</v>
      </c>
      <c r="T40" s="85">
        <f>+S40/Q40*-1</f>
        <v>1.4280958571949129E-2</v>
      </c>
      <c r="U40" s="85"/>
      <c r="V40" s="167"/>
      <c r="W40" s="167"/>
      <c r="X40" s="167"/>
      <c r="Y40" s="167"/>
      <c r="Z40" s="167"/>
      <c r="AA40" s="167"/>
      <c r="AB40" s="167"/>
      <c r="AC40" s="167"/>
      <c r="AD40" s="167"/>
      <c r="AE40" s="96"/>
      <c r="AG40" s="168"/>
      <c r="AH40" s="4"/>
      <c r="AI40" s="168"/>
      <c r="AJ40" s="4"/>
      <c r="AK40" s="168"/>
      <c r="AL40" s="4"/>
      <c r="AM40" s="168"/>
      <c r="AN40" s="4"/>
      <c r="AO40" s="4"/>
    </row>
    <row r="41" spans="2:41">
      <c r="AE41" s="114" t="s">
        <v>27</v>
      </c>
      <c r="AG41" s="168"/>
      <c r="AH41" s="4"/>
      <c r="AI41" s="168"/>
      <c r="AJ41" s="4"/>
      <c r="AK41" s="168"/>
      <c r="AL41" s="4"/>
      <c r="AM41" s="168"/>
      <c r="AN41" s="4"/>
      <c r="AO41" s="4"/>
    </row>
    <row r="42" spans="2:41">
      <c r="B42" t="s">
        <v>44</v>
      </c>
      <c r="K42" s="116" t="s">
        <v>36</v>
      </c>
      <c r="L42" s="78" t="s">
        <v>35</v>
      </c>
      <c r="Z42" s="113" t="s">
        <v>28</v>
      </c>
      <c r="AB42" s="78" t="s">
        <v>30</v>
      </c>
      <c r="AE42" s="114" t="s">
        <v>29</v>
      </c>
      <c r="AG42" s="168"/>
      <c r="AH42" s="4"/>
      <c r="AI42" s="168"/>
      <c r="AJ42" s="4"/>
      <c r="AK42" s="168"/>
      <c r="AL42" s="4"/>
      <c r="AM42" s="168"/>
      <c r="AN42" s="4"/>
      <c r="AO42" s="4"/>
    </row>
    <row r="43" spans="2:41">
      <c r="B43" t="s">
        <v>43</v>
      </c>
      <c r="K43" s="116" t="s">
        <v>37</v>
      </c>
      <c r="L43" s="2"/>
      <c r="Z43" s="115" t="s">
        <v>31</v>
      </c>
      <c r="AB43" s="78" t="s">
        <v>32</v>
      </c>
      <c r="AE43" s="114" t="s">
        <v>46</v>
      </c>
      <c r="AG43" s="168"/>
      <c r="AH43" s="4"/>
      <c r="AI43" s="168"/>
      <c r="AJ43" s="4"/>
      <c r="AK43" s="168"/>
      <c r="AL43" s="4"/>
      <c r="AM43" s="168"/>
      <c r="AN43" s="4"/>
      <c r="AO43" s="4"/>
    </row>
    <row r="44" spans="2:41">
      <c r="B44" s="71" t="str">
        <f ca="1">CELL("filename")</f>
        <v>K:\COMMON\SOUTH CENTRAL\DAILY ONEOK INFO\[BUSHTON2001.XLS]pvrsept_2001</v>
      </c>
      <c r="Z44" s="115" t="s">
        <v>33</v>
      </c>
      <c r="AB44" s="78" t="s">
        <v>38</v>
      </c>
      <c r="AE44" s="114" t="s">
        <v>45</v>
      </c>
      <c r="AG44" s="168"/>
      <c r="AH44" s="4"/>
      <c r="AI44" s="168"/>
      <c r="AJ44" s="4"/>
      <c r="AK44" s="168"/>
      <c r="AL44" s="4"/>
      <c r="AM44" s="168"/>
      <c r="AN44" s="4"/>
      <c r="AO44" s="4"/>
    </row>
    <row r="45" spans="2:41">
      <c r="Z45" s="115"/>
      <c r="AB45" s="78" t="s">
        <v>47</v>
      </c>
      <c r="AE45" s="114" t="s">
        <v>48</v>
      </c>
      <c r="AG45" s="168"/>
      <c r="AH45" s="4"/>
      <c r="AI45" s="168"/>
      <c r="AJ45" s="4"/>
      <c r="AK45" s="168"/>
      <c r="AL45" s="4"/>
      <c r="AM45" s="168"/>
      <c r="AN45" s="4"/>
      <c r="AO45" s="4"/>
    </row>
    <row r="46" spans="2:41">
      <c r="AG46" s="4"/>
      <c r="AH46" s="4"/>
      <c r="AI46" s="4"/>
      <c r="AJ46" s="4"/>
      <c r="AK46" s="4"/>
      <c r="AL46" s="4"/>
      <c r="AM46" s="4"/>
      <c r="AN46" s="4"/>
      <c r="AO46" s="4"/>
    </row>
    <row r="47" spans="2:41">
      <c r="AG47" s="4"/>
      <c r="AH47" s="4"/>
      <c r="AI47" s="4"/>
      <c r="AJ47" s="4"/>
      <c r="AK47" s="4"/>
      <c r="AL47" s="4"/>
      <c r="AM47" s="4"/>
      <c r="AN47" s="4"/>
      <c r="AO47" s="4"/>
    </row>
    <row r="48" spans="2:41">
      <c r="AG48" s="4"/>
      <c r="AH48" s="4"/>
      <c r="AI48" s="4"/>
      <c r="AJ48" s="4"/>
      <c r="AK48" s="4"/>
      <c r="AL48" s="4"/>
      <c r="AM48" s="4"/>
      <c r="AN48" s="4"/>
      <c r="AO48" s="4"/>
    </row>
    <row r="49" spans="33:41">
      <c r="AG49" s="4"/>
      <c r="AH49" s="4"/>
      <c r="AI49" s="4"/>
      <c r="AJ49" s="4"/>
      <c r="AK49" s="4"/>
      <c r="AL49" s="4"/>
      <c r="AM49" s="4"/>
      <c r="AN49" s="4"/>
      <c r="AO49" s="4"/>
    </row>
    <row r="50" spans="33:41">
      <c r="AG50" s="4"/>
      <c r="AH50" s="4"/>
      <c r="AI50" s="4"/>
      <c r="AJ50" s="4"/>
      <c r="AK50" s="4"/>
      <c r="AL50" s="4"/>
      <c r="AM50" s="4"/>
      <c r="AN50" s="4"/>
      <c r="AO50" s="4"/>
    </row>
    <row r="51" spans="33:41">
      <c r="AG51" s="4"/>
      <c r="AH51" s="4"/>
      <c r="AI51" s="4"/>
      <c r="AJ51" s="4"/>
      <c r="AK51" s="4"/>
      <c r="AL51" s="4"/>
      <c r="AM51" s="4"/>
      <c r="AN51" s="4"/>
      <c r="AO51" s="4"/>
    </row>
    <row r="52" spans="33:41">
      <c r="AG52" s="4"/>
      <c r="AH52" s="4"/>
      <c r="AI52" s="4"/>
      <c r="AJ52" s="4"/>
      <c r="AK52" s="4"/>
      <c r="AL52" s="4"/>
      <c r="AM52" s="4"/>
      <c r="AN52" s="4"/>
      <c r="AO52" s="4"/>
    </row>
    <row r="53" spans="33:41">
      <c r="AG53" s="4"/>
      <c r="AH53" s="4"/>
      <c r="AI53" s="4"/>
      <c r="AJ53" s="4"/>
      <c r="AK53" s="4"/>
      <c r="AL53" s="4"/>
      <c r="AM53" s="4"/>
      <c r="AN53" s="4"/>
      <c r="AO53" s="4"/>
    </row>
    <row r="54" spans="33:41">
      <c r="AG54" s="4"/>
      <c r="AH54" s="4"/>
      <c r="AI54" s="4"/>
      <c r="AJ54" s="4"/>
      <c r="AK54" s="4"/>
      <c r="AL54" s="4"/>
      <c r="AM54" s="4"/>
      <c r="AN54" s="4"/>
      <c r="AO54" s="4"/>
    </row>
    <row r="55" spans="33:41">
      <c r="AG55" s="4"/>
      <c r="AH55" s="4"/>
      <c r="AI55" s="4"/>
      <c r="AJ55" s="4"/>
      <c r="AK55" s="4"/>
      <c r="AL55" s="4"/>
      <c r="AM55" s="4"/>
      <c r="AN55" s="4"/>
      <c r="AO55" s="4"/>
    </row>
    <row r="56" spans="33:41">
      <c r="AG56" s="4"/>
      <c r="AH56" s="4"/>
      <c r="AI56" s="4"/>
      <c r="AJ56" s="4"/>
      <c r="AK56" s="4"/>
      <c r="AL56" s="4"/>
      <c r="AM56" s="4"/>
      <c r="AN56" s="4"/>
      <c r="AO56" s="4"/>
    </row>
    <row r="57" spans="33:41">
      <c r="AG57" s="4"/>
      <c r="AH57" s="4"/>
      <c r="AI57" s="4"/>
      <c r="AJ57" s="4"/>
      <c r="AK57" s="4"/>
      <c r="AL57" s="4"/>
      <c r="AM57" s="4"/>
      <c r="AN57" s="4"/>
      <c r="AO57" s="4"/>
    </row>
    <row r="58" spans="33:41">
      <c r="AG58" s="4"/>
      <c r="AH58" s="4"/>
      <c r="AI58" s="4"/>
      <c r="AJ58" s="4"/>
      <c r="AK58" s="4"/>
      <c r="AL58" s="4"/>
      <c r="AM58" s="4"/>
      <c r="AN58" s="4"/>
      <c r="AO58" s="4"/>
    </row>
    <row r="59" spans="33:41">
      <c r="AG59" s="4"/>
      <c r="AH59" s="4"/>
      <c r="AI59" s="4"/>
      <c r="AJ59" s="4"/>
      <c r="AK59" s="4"/>
      <c r="AL59" s="4"/>
      <c r="AM59" s="4"/>
      <c r="AN59" s="4"/>
      <c r="AO59" s="4"/>
    </row>
    <row r="60" spans="33:41">
      <c r="AG60" s="4"/>
      <c r="AH60" s="4"/>
      <c r="AI60" s="4"/>
      <c r="AJ60" s="4"/>
      <c r="AK60" s="4"/>
      <c r="AL60" s="4"/>
      <c r="AM60" s="4"/>
      <c r="AN60" s="4"/>
      <c r="AO60" s="4"/>
    </row>
    <row r="61" spans="33:41">
      <c r="AG61" s="4"/>
      <c r="AH61" s="4"/>
      <c r="AI61" s="4"/>
      <c r="AJ61" s="4"/>
      <c r="AK61" s="4"/>
      <c r="AL61" s="4"/>
      <c r="AM61" s="4"/>
      <c r="AN61" s="4"/>
      <c r="AO61" s="4"/>
    </row>
    <row r="62" spans="33:41">
      <c r="AG62" s="4"/>
      <c r="AH62" s="4"/>
      <c r="AI62" s="4"/>
      <c r="AJ62" s="4"/>
      <c r="AK62" s="4"/>
      <c r="AL62" s="4"/>
      <c r="AM62" s="4"/>
      <c r="AN62" s="4"/>
      <c r="AO62" s="4"/>
    </row>
    <row r="63" spans="33:41">
      <c r="AG63" s="4"/>
      <c r="AH63" s="4"/>
      <c r="AI63" s="4"/>
      <c r="AJ63" s="4"/>
      <c r="AK63" s="4"/>
      <c r="AL63" s="4"/>
      <c r="AM63" s="4"/>
      <c r="AN63" s="4"/>
      <c r="AO63" s="4"/>
    </row>
    <row r="64" spans="33:41">
      <c r="AG64" s="4"/>
      <c r="AH64" s="4"/>
      <c r="AI64" s="4"/>
      <c r="AJ64" s="4"/>
      <c r="AK64" s="4"/>
      <c r="AL64" s="4"/>
      <c r="AM64" s="4"/>
      <c r="AN64" s="4"/>
      <c r="AO64" s="4"/>
    </row>
    <row r="65" spans="33:41">
      <c r="AG65" s="4"/>
      <c r="AH65" s="4"/>
      <c r="AI65" s="4"/>
      <c r="AJ65" s="4"/>
      <c r="AK65" s="4"/>
      <c r="AL65" s="4"/>
      <c r="AM65" s="4"/>
      <c r="AN65" s="4"/>
      <c r="AO65" s="4"/>
    </row>
    <row r="66" spans="33:41">
      <c r="AG66" s="4"/>
      <c r="AH66" s="4"/>
      <c r="AI66" s="4"/>
      <c r="AJ66" s="4"/>
      <c r="AK66" s="4"/>
      <c r="AL66" s="4"/>
      <c r="AM66" s="4"/>
      <c r="AN66" s="4"/>
      <c r="AO66" s="4"/>
    </row>
    <row r="67" spans="33:41">
      <c r="AG67" s="4"/>
      <c r="AH67" s="4"/>
      <c r="AI67" s="4"/>
      <c r="AJ67" s="4"/>
      <c r="AK67" s="4"/>
      <c r="AL67" s="4"/>
      <c r="AM67" s="4"/>
      <c r="AN67" s="4"/>
      <c r="AO67" s="4"/>
    </row>
    <row r="68" spans="33:41">
      <c r="AG68" s="4"/>
      <c r="AH68" s="4"/>
      <c r="AI68" s="4"/>
      <c r="AJ68" s="4"/>
      <c r="AK68" s="4"/>
      <c r="AL68" s="4"/>
      <c r="AM68" s="4"/>
      <c r="AN68" s="4"/>
      <c r="AO68" s="4"/>
    </row>
    <row r="69" spans="33:41">
      <c r="AG69" s="4"/>
      <c r="AH69" s="4"/>
      <c r="AI69" s="4"/>
      <c r="AJ69" s="4"/>
      <c r="AK69" s="4"/>
      <c r="AL69" s="4"/>
      <c r="AM69" s="4"/>
      <c r="AN69" s="4"/>
      <c r="AO69" s="4"/>
    </row>
    <row r="70" spans="33:41">
      <c r="AG70" s="4"/>
      <c r="AH70" s="4"/>
      <c r="AI70" s="4"/>
      <c r="AJ70" s="4"/>
      <c r="AK70" s="4"/>
      <c r="AL70" s="4"/>
      <c r="AM70" s="4"/>
      <c r="AN70" s="4"/>
      <c r="AO70" s="4"/>
    </row>
    <row r="71" spans="33:41">
      <c r="AG71" s="4"/>
      <c r="AH71" s="4"/>
      <c r="AI71" s="4"/>
      <c r="AJ71" s="4"/>
      <c r="AK71" s="4"/>
      <c r="AL71" s="4"/>
      <c r="AM71" s="4"/>
      <c r="AN71" s="4"/>
      <c r="AO71" s="4"/>
    </row>
    <row r="72" spans="33:41">
      <c r="AG72" s="4"/>
      <c r="AH72" s="4"/>
      <c r="AI72" s="4"/>
      <c r="AJ72" s="4"/>
      <c r="AK72" s="4"/>
      <c r="AL72" s="4"/>
      <c r="AM72" s="4"/>
      <c r="AN72" s="4"/>
      <c r="AO72" s="4"/>
    </row>
    <row r="73" spans="33:41">
      <c r="AG73" s="4"/>
      <c r="AH73" s="4"/>
      <c r="AI73" s="4"/>
      <c r="AJ73" s="4"/>
      <c r="AK73" s="4"/>
      <c r="AL73" s="4"/>
      <c r="AM73" s="4"/>
      <c r="AN73" s="4"/>
      <c r="AO73" s="4"/>
    </row>
    <row r="74" spans="33:41">
      <c r="AG74" s="4"/>
      <c r="AH74" s="4"/>
      <c r="AI74" s="4"/>
      <c r="AJ74" s="4"/>
      <c r="AK74" s="4"/>
      <c r="AL74" s="4"/>
      <c r="AM74" s="4"/>
      <c r="AN74" s="4"/>
      <c r="AO74" s="4"/>
    </row>
    <row r="75" spans="33:41">
      <c r="AG75" s="4"/>
      <c r="AH75" s="4"/>
      <c r="AI75" s="4"/>
      <c r="AJ75" s="4"/>
      <c r="AK75" s="4"/>
      <c r="AL75" s="4"/>
      <c r="AM75" s="4"/>
      <c r="AN75" s="4"/>
      <c r="AO75" s="4"/>
    </row>
    <row r="76" spans="33:41">
      <c r="AG76" s="4"/>
      <c r="AH76" s="4"/>
      <c r="AI76" s="4"/>
      <c r="AJ76" s="4"/>
      <c r="AK76" s="4"/>
      <c r="AL76" s="4"/>
      <c r="AM76" s="4"/>
      <c r="AN76" s="4"/>
      <c r="AO76" s="4"/>
    </row>
    <row r="77" spans="33:41">
      <c r="AG77" s="4"/>
      <c r="AH77" s="4"/>
      <c r="AI77" s="4"/>
      <c r="AJ77" s="4"/>
      <c r="AK77" s="4"/>
      <c r="AL77" s="4"/>
      <c r="AM77" s="4"/>
      <c r="AN77" s="4"/>
      <c r="AO77" s="4"/>
    </row>
    <row r="78" spans="33:41">
      <c r="AG78" s="4"/>
      <c r="AH78" s="4"/>
      <c r="AI78" s="4"/>
      <c r="AJ78" s="4"/>
      <c r="AK78" s="4"/>
      <c r="AL78" s="4"/>
      <c r="AM78" s="4"/>
      <c r="AN78" s="4"/>
      <c r="AO78" s="4"/>
    </row>
    <row r="79" spans="33:41">
      <c r="AG79" s="4"/>
      <c r="AH79" s="4"/>
      <c r="AI79" s="4"/>
      <c r="AJ79" s="4"/>
      <c r="AK79" s="4"/>
      <c r="AL79" s="4"/>
      <c r="AM79" s="4"/>
      <c r="AN79" s="4"/>
      <c r="AO79" s="4"/>
    </row>
    <row r="80" spans="33:41">
      <c r="AG80" s="4"/>
      <c r="AH80" s="4"/>
      <c r="AI80" s="4"/>
      <c r="AJ80" s="4"/>
      <c r="AK80" s="4"/>
      <c r="AL80" s="4"/>
      <c r="AM80" s="4"/>
      <c r="AN80" s="4"/>
      <c r="AO80" s="4"/>
    </row>
    <row r="81" spans="33:41">
      <c r="AG81" s="4"/>
      <c r="AH81" s="4"/>
      <c r="AI81" s="4"/>
      <c r="AJ81" s="4"/>
      <c r="AK81" s="4"/>
      <c r="AL81" s="4"/>
      <c r="AM81" s="4"/>
      <c r="AN81" s="4"/>
      <c r="AO81" s="4"/>
    </row>
    <row r="82" spans="33:41">
      <c r="AG82" s="4"/>
      <c r="AH82" s="4"/>
      <c r="AI82" s="4"/>
      <c r="AJ82" s="4"/>
      <c r="AK82" s="4"/>
      <c r="AL82" s="4"/>
      <c r="AM82" s="4"/>
      <c r="AN82" s="4"/>
      <c r="AO82" s="4"/>
    </row>
    <row r="83" spans="33:41">
      <c r="AG83" s="4"/>
      <c r="AH83" s="4"/>
      <c r="AI83" s="4"/>
      <c r="AJ83" s="4"/>
      <c r="AK83" s="4"/>
      <c r="AL83" s="4"/>
      <c r="AM83" s="4"/>
      <c r="AN83" s="4"/>
      <c r="AO83" s="4"/>
    </row>
    <row r="84" spans="33:41">
      <c r="AG84" s="4"/>
      <c r="AH84" s="4"/>
      <c r="AI84" s="4"/>
      <c r="AJ84" s="4"/>
      <c r="AK84" s="4"/>
      <c r="AL84" s="4"/>
      <c r="AM84" s="4"/>
      <c r="AN84" s="4"/>
      <c r="AO84" s="4"/>
    </row>
    <row r="85" spans="33:41">
      <c r="AG85" s="4"/>
      <c r="AH85" s="4"/>
      <c r="AI85" s="4"/>
      <c r="AJ85" s="4"/>
      <c r="AK85" s="4"/>
      <c r="AL85" s="4"/>
      <c r="AM85" s="4"/>
      <c r="AN85" s="4"/>
      <c r="AO85" s="4"/>
    </row>
    <row r="86" spans="33:41">
      <c r="AG86" s="4"/>
      <c r="AH86" s="4"/>
      <c r="AI86" s="4"/>
      <c r="AJ86" s="4"/>
      <c r="AK86" s="4"/>
      <c r="AL86" s="4"/>
      <c r="AM86" s="4"/>
      <c r="AN86" s="4"/>
      <c r="AO86" s="4"/>
    </row>
    <row r="87" spans="33:41">
      <c r="AG87" s="4"/>
      <c r="AH87" s="4"/>
      <c r="AI87" s="4"/>
      <c r="AJ87" s="4"/>
      <c r="AK87" s="4"/>
      <c r="AL87" s="4"/>
      <c r="AM87" s="4"/>
      <c r="AN87" s="4"/>
      <c r="AO87" s="4"/>
    </row>
    <row r="88" spans="33:41">
      <c r="AG88" s="4"/>
      <c r="AH88" s="4"/>
      <c r="AI88" s="4"/>
      <c r="AJ88" s="4"/>
      <c r="AK88" s="4"/>
      <c r="AL88" s="4"/>
      <c r="AM88" s="4"/>
      <c r="AN88" s="4"/>
      <c r="AO88" s="4"/>
    </row>
    <row r="89" spans="33:41">
      <c r="AG89" s="4"/>
      <c r="AH89" s="4"/>
      <c r="AI89" s="4"/>
      <c r="AJ89" s="4"/>
      <c r="AK89" s="4"/>
      <c r="AL89" s="4"/>
      <c r="AM89" s="4"/>
      <c r="AN89" s="4"/>
      <c r="AO89" s="4"/>
    </row>
    <row r="90" spans="33:41">
      <c r="AG90" s="4"/>
      <c r="AH90" s="4"/>
      <c r="AI90" s="4"/>
      <c r="AJ90" s="4"/>
      <c r="AK90" s="4"/>
      <c r="AL90" s="4"/>
      <c r="AM90" s="4"/>
      <c r="AN90" s="4"/>
      <c r="AO90" s="4"/>
    </row>
    <row r="91" spans="33:41">
      <c r="AG91" s="4"/>
      <c r="AH91" s="4"/>
      <c r="AI91" s="4"/>
      <c r="AJ91" s="4"/>
      <c r="AK91" s="4"/>
      <c r="AL91" s="4"/>
      <c r="AM91" s="4"/>
      <c r="AN91" s="4"/>
      <c r="AO91" s="4"/>
    </row>
    <row r="92" spans="33:41">
      <c r="AG92" s="4"/>
      <c r="AH92" s="4"/>
      <c r="AI92" s="4"/>
      <c r="AJ92" s="4"/>
      <c r="AK92" s="4"/>
      <c r="AL92" s="4"/>
      <c r="AM92" s="4"/>
      <c r="AN92" s="4"/>
      <c r="AO92" s="4"/>
    </row>
    <row r="93" spans="33:41">
      <c r="AG93" s="4"/>
      <c r="AH93" s="4"/>
      <c r="AI93" s="4"/>
      <c r="AJ93" s="4"/>
      <c r="AK93" s="4"/>
      <c r="AL93" s="4"/>
      <c r="AM93" s="4"/>
      <c r="AN93" s="4"/>
      <c r="AO93" s="4"/>
    </row>
    <row r="94" spans="33:41">
      <c r="AG94" s="4"/>
      <c r="AH94" s="4"/>
      <c r="AI94" s="4"/>
      <c r="AJ94" s="4"/>
      <c r="AK94" s="4"/>
      <c r="AL94" s="4"/>
      <c r="AM94" s="4"/>
      <c r="AN94" s="4"/>
      <c r="AO94" s="4"/>
    </row>
    <row r="95" spans="33:41">
      <c r="AG95" s="4"/>
      <c r="AH95" s="4"/>
      <c r="AI95" s="4"/>
      <c r="AJ95" s="4"/>
      <c r="AK95" s="4"/>
      <c r="AL95" s="4"/>
      <c r="AM95" s="4"/>
      <c r="AN95" s="4"/>
      <c r="AO95" s="4"/>
    </row>
    <row r="96" spans="33:41">
      <c r="AG96" s="4"/>
      <c r="AH96" s="4"/>
      <c r="AI96" s="4"/>
      <c r="AJ96" s="4"/>
      <c r="AK96" s="4"/>
      <c r="AL96" s="4"/>
      <c r="AM96" s="4"/>
      <c r="AN96" s="4"/>
      <c r="AO96" s="4"/>
    </row>
    <row r="97" spans="33:41">
      <c r="AG97" s="4"/>
      <c r="AH97" s="4"/>
      <c r="AI97" s="4"/>
      <c r="AJ97" s="4"/>
      <c r="AK97" s="4"/>
      <c r="AL97" s="4"/>
      <c r="AM97" s="4"/>
      <c r="AN97" s="4"/>
      <c r="AO97" s="4"/>
    </row>
    <row r="98" spans="33:41">
      <c r="AG98" s="4"/>
      <c r="AH98" s="4"/>
      <c r="AI98" s="4"/>
      <c r="AJ98" s="4"/>
      <c r="AK98" s="4"/>
      <c r="AL98" s="4"/>
      <c r="AM98" s="4"/>
      <c r="AN98" s="4"/>
      <c r="AO98" s="4"/>
    </row>
    <row r="99" spans="33:41">
      <c r="AG99" s="4"/>
      <c r="AH99" s="4"/>
      <c r="AI99" s="4"/>
      <c r="AJ99" s="4"/>
      <c r="AK99" s="4"/>
      <c r="AL99" s="4"/>
      <c r="AM99" s="4"/>
      <c r="AN99" s="4"/>
      <c r="AO99" s="4"/>
    </row>
    <row r="100" spans="33:41"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3:41"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3:41"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3:41"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3:41"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3:41">
      <c r="AG105" s="4"/>
      <c r="AH105" s="4"/>
      <c r="AI105" s="4"/>
      <c r="AJ105" s="4"/>
      <c r="AK105" s="4"/>
      <c r="AL105" s="4"/>
      <c r="AM105" s="4"/>
      <c r="AN105" s="4"/>
      <c r="AO105" s="4"/>
    </row>
    <row r="106" spans="33:41">
      <c r="AG106" s="4"/>
      <c r="AH106" s="4"/>
      <c r="AI106" s="4"/>
      <c r="AJ106" s="4"/>
      <c r="AK106" s="4"/>
      <c r="AL106" s="4"/>
      <c r="AM106" s="4"/>
      <c r="AN106" s="4"/>
      <c r="AO106" s="4"/>
    </row>
  </sheetData>
  <phoneticPr fontId="10" type="noConversion"/>
  <printOptions gridLines="1"/>
  <pageMargins left="0.75" right="0.75" top="1" bottom="1" header="0.5" footer="0.5"/>
  <pageSetup paperSize="5" scale="67" orientation="landscape" blackAndWhite="1" r:id="rId1"/>
  <headerFooter alignWithMargins="0">
    <oddHeader>&amp;A</oddHeader>
    <oddFooter>Page &amp;P</oddFooter>
  </headerFooter>
  <colBreaks count="1" manualBreakCount="1">
    <brk id="21" max="4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pvrjan_2001</vt:lpstr>
      <vt:lpstr>pvrfeb_2001</vt:lpstr>
      <vt:lpstr>pvrmar_2001</vt:lpstr>
      <vt:lpstr>pvrapr_2001</vt:lpstr>
      <vt:lpstr>pvrmay_2001</vt:lpstr>
      <vt:lpstr>pvrjune_2001</vt:lpstr>
      <vt:lpstr>pvrjuly_2001</vt:lpstr>
      <vt:lpstr>pvraug_2001</vt:lpstr>
      <vt:lpstr>pvrsept_2001</vt:lpstr>
      <vt:lpstr>pvroct_2001</vt:lpstr>
      <vt:lpstr>pvrnov_2001</vt:lpstr>
      <vt:lpstr>pvrdec_2001</vt:lpstr>
      <vt:lpstr>pvrfeb_2001!Print_Area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Havlíček Jan</cp:lastModifiedBy>
  <cp:lastPrinted>2001-09-08T15:15:06Z</cp:lastPrinted>
  <dcterms:created xsi:type="dcterms:W3CDTF">1999-07-01T16:39:44Z</dcterms:created>
  <dcterms:modified xsi:type="dcterms:W3CDTF">2023-09-13T22:49:02Z</dcterms:modified>
</cp:coreProperties>
</file>