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20" yWindow="0" windowWidth="7668" windowHeight="9120" tabRatio="607"/>
  </bookViews>
  <sheets>
    <sheet name="MORNING MEETING" sheetId="1" r:id="rId1"/>
  </sheets>
  <definedNames>
    <definedName name="_xlnm.Print_Area" localSheetId="0">'MORNING MEETING'!$A$1:$K$74</definedName>
  </definedNames>
  <calcPr calcId="92512"/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E9" i="1"/>
  <c r="G9" i="1"/>
  <c r="B11" i="1"/>
  <c r="C11" i="1"/>
  <c r="D11" i="1"/>
  <c r="B15" i="1"/>
  <c r="C15" i="1"/>
  <c r="D15" i="1"/>
  <c r="G15" i="1"/>
  <c r="B16" i="1"/>
  <c r="F17" i="1"/>
  <c r="B20" i="1"/>
  <c r="C20" i="1"/>
  <c r="D20" i="1"/>
  <c r="B21" i="1"/>
  <c r="J21" i="1"/>
  <c r="F22" i="1"/>
  <c r="B25" i="1"/>
  <c r="C25" i="1"/>
  <c r="D25" i="1"/>
  <c r="G25" i="1"/>
  <c r="B26" i="1"/>
  <c r="F27" i="1"/>
  <c r="B30" i="1"/>
  <c r="C30" i="1"/>
  <c r="D30" i="1"/>
  <c r="B31" i="1"/>
  <c r="B32" i="1"/>
  <c r="D36" i="1"/>
  <c r="H36" i="1"/>
  <c r="G42" i="1"/>
  <c r="H42" i="1"/>
  <c r="I42" i="1"/>
  <c r="K42" i="1"/>
  <c r="B45" i="1"/>
  <c r="C45" i="1"/>
  <c r="D46" i="1"/>
  <c r="D47" i="1"/>
  <c r="B48" i="1"/>
  <c r="C48" i="1"/>
  <c r="D48" i="1"/>
  <c r="G48" i="1"/>
  <c r="D49" i="1"/>
</calcChain>
</file>

<file path=xl/sharedStrings.xml><?xml version="1.0" encoding="utf-8"?>
<sst xmlns="http://schemas.openxmlformats.org/spreadsheetml/2006/main" count="184" uniqueCount="130">
  <si>
    <t xml:space="preserve"> </t>
  </si>
  <si>
    <t>Daily Market Summary of Scheduled Volumes</t>
  </si>
  <si>
    <t>Total East Market Nom.</t>
  </si>
  <si>
    <t xml:space="preserve">Posted Capacity </t>
  </si>
  <si>
    <t>Sch. Vol. by Ser.Type</t>
  </si>
  <si>
    <t>Allocation</t>
  </si>
  <si>
    <t>FTS 1</t>
  </si>
  <si>
    <t>FTS 2</t>
  </si>
  <si>
    <t>SFTS</t>
  </si>
  <si>
    <t>West IPS</t>
  </si>
  <si>
    <t>ITS</t>
  </si>
  <si>
    <t>Total East Market</t>
  </si>
  <si>
    <t>Ttl West</t>
  </si>
  <si>
    <t>Total Market Delivery</t>
  </si>
  <si>
    <t>Gas Spot Price($)</t>
  </si>
  <si>
    <t>Over\Under</t>
  </si>
  <si>
    <t>Gas Control Meter Imbalances</t>
  </si>
  <si>
    <t>Cash In/Out Price(Estimate)*</t>
  </si>
  <si>
    <t>as of</t>
  </si>
  <si>
    <t>Updated by Gas Control</t>
  </si>
  <si>
    <t>Location</t>
  </si>
  <si>
    <t>Mthly Ctrc Index($)</t>
  </si>
  <si>
    <t>FPL Ttl Sch. (grp#246)</t>
  </si>
  <si>
    <t>Mops Sch.</t>
  </si>
  <si>
    <t>Tivoli (Z1)</t>
  </si>
  <si>
    <t>FPL Actual Measured</t>
  </si>
  <si>
    <t>Mops Actual</t>
  </si>
  <si>
    <t>Vermilion (Z2)</t>
  </si>
  <si>
    <t>St. Helena (Z3)</t>
  </si>
  <si>
    <t>M\T\D imbalance as of:</t>
  </si>
  <si>
    <t>Due Fgt</t>
  </si>
  <si>
    <t>*Gas Daily</t>
  </si>
  <si>
    <t>FPC Ttl Sch (grp# 1204)</t>
  </si>
  <si>
    <t>Transco Vinton Sch.</t>
  </si>
  <si>
    <t xml:space="preserve">Resid Oil Prices in MMBtu($)* as of: </t>
  </si>
  <si>
    <t>FPC Actual Measured</t>
  </si>
  <si>
    <t>Transco Vinton Actual</t>
  </si>
  <si>
    <t>1%(No. 6)</t>
  </si>
  <si>
    <t>Blended 1&amp; 3%</t>
  </si>
  <si>
    <t xml:space="preserve">Transco Citronelle Sch. </t>
  </si>
  <si>
    <t>Cane Actual Measured</t>
  </si>
  <si>
    <t>Citronelle Actual</t>
  </si>
  <si>
    <t>PGS Gas Ttl Sch(grp 102)</t>
  </si>
  <si>
    <t>Peoples Actual Measured</t>
  </si>
  <si>
    <t>Imbalance Information (Summary Report of Operator Acct.</t>
  </si>
  <si>
    <t xml:space="preserve"> Bal--Measured  vs. Scheduled, &amp; OBA spreadsheet)</t>
  </si>
  <si>
    <t>Market Imbalance MTD</t>
  </si>
  <si>
    <r>
      <t xml:space="preserve">Park 'N Ride </t>
    </r>
    <r>
      <rPr>
        <b/>
        <sz val="9"/>
        <rFont val="Arial"/>
        <family val="2"/>
      </rPr>
      <t>Current Day</t>
    </r>
    <r>
      <rPr>
        <sz val="9"/>
        <rFont val="Arial"/>
        <family val="2"/>
      </rPr>
      <t xml:space="preserve"> Activity(grp 1229)</t>
    </r>
  </si>
  <si>
    <t>Supply Imbalance Cum.</t>
  </si>
  <si>
    <t>Due FGT</t>
  </si>
  <si>
    <t>Customer Name/PNR Contract #</t>
  </si>
  <si>
    <t>Park Volume</t>
  </si>
  <si>
    <t>Ride Volume</t>
  </si>
  <si>
    <t>Pur Gas/Def Exch in</t>
  </si>
  <si>
    <t>Sales Gas/Def Exch out</t>
  </si>
  <si>
    <t xml:space="preserve">Supply Current Month </t>
  </si>
  <si>
    <t>DYNEGY</t>
  </si>
  <si>
    <t>Out of Balance Report Activities</t>
  </si>
  <si>
    <t>INFINITE</t>
  </si>
  <si>
    <t>(Note: Use Admin. Column Only)</t>
  </si>
  <si>
    <t>OTHERS</t>
  </si>
  <si>
    <t>NET</t>
  </si>
  <si>
    <t>Sch. Month to Date</t>
  </si>
  <si>
    <t>FPL</t>
  </si>
  <si>
    <t>+in/(out)</t>
  </si>
  <si>
    <t>Sch. Current Day</t>
  </si>
  <si>
    <t>Total for the Current Day</t>
  </si>
  <si>
    <t>Purchs(9999)&amp;Sales(9993)</t>
  </si>
  <si>
    <t>Due Shipper</t>
  </si>
  <si>
    <r>
      <t xml:space="preserve">Park 'N Ride </t>
    </r>
    <r>
      <rPr>
        <b/>
        <sz val="9"/>
        <rFont val="Arial"/>
        <family val="2"/>
      </rPr>
      <t>MTD</t>
    </r>
    <r>
      <rPr>
        <sz val="9"/>
        <rFont val="Arial"/>
        <family val="2"/>
      </rPr>
      <t xml:space="preserve"> Balance</t>
    </r>
  </si>
  <si>
    <t>Line Pack at 9:00 am</t>
  </si>
  <si>
    <t>Difference</t>
  </si>
  <si>
    <t>Service Type</t>
  </si>
  <si>
    <t>Volume</t>
  </si>
  <si>
    <t>.</t>
  </si>
  <si>
    <t>12 West</t>
  </si>
  <si>
    <t>Park MTD Balance</t>
  </si>
  <si>
    <t>12 East</t>
  </si>
  <si>
    <t>Ride MTD Balance</t>
  </si>
  <si>
    <t>Total</t>
  </si>
  <si>
    <t>Balance Month to Date</t>
  </si>
  <si>
    <t>Net +in/(out)</t>
  </si>
  <si>
    <t>15 South</t>
  </si>
  <si>
    <t>Customer Service Oncall:</t>
  </si>
  <si>
    <t>Sat. Morn.</t>
  </si>
  <si>
    <t>Sat. Eve.</t>
  </si>
  <si>
    <t>Sun Morn.</t>
  </si>
  <si>
    <t>Sun. Eve.</t>
  </si>
  <si>
    <t>Maitland Office Number</t>
  </si>
  <si>
    <t>9-1-407-838-7016</t>
  </si>
  <si>
    <t>Gas Control Oncall:</t>
  </si>
  <si>
    <t>Gas Control Updates:</t>
  </si>
  <si>
    <t>Scheduling Updates:</t>
  </si>
  <si>
    <t>1. Line pack -</t>
  </si>
  <si>
    <t xml:space="preserve">2.System Problems - </t>
  </si>
  <si>
    <t>none</t>
  </si>
  <si>
    <t>3.Payback-</t>
  </si>
  <si>
    <t>4. Park &amp; Ride -</t>
  </si>
  <si>
    <t xml:space="preserve">5.Allocations - </t>
  </si>
  <si>
    <t>6.Measurment -</t>
  </si>
  <si>
    <t>7.Rcpt. pt. op. sys.problems -</t>
  </si>
  <si>
    <t>8.Rcpt. op. Work -</t>
  </si>
  <si>
    <t>9. Alert/OFO/Warning -</t>
  </si>
  <si>
    <t>10.Recpt. Capacity -</t>
  </si>
  <si>
    <t>11.Del. Capacity -</t>
  </si>
  <si>
    <t>no change</t>
  </si>
  <si>
    <t xml:space="preserve">12.Special instructions - </t>
  </si>
  <si>
    <t xml:space="preserve">13.Off duty - </t>
  </si>
  <si>
    <t>West FTS</t>
  </si>
  <si>
    <t>West ITS</t>
  </si>
  <si>
    <t>West PNR</t>
  </si>
  <si>
    <t>PNR-IDD</t>
  </si>
  <si>
    <t>14.Special Note:</t>
  </si>
  <si>
    <t>*Platts Energy Trader</t>
  </si>
  <si>
    <t>FGU Ttl Sch (grp# 1202)</t>
  </si>
  <si>
    <t>Due Pgs</t>
  </si>
  <si>
    <t>Due Tran</t>
  </si>
  <si>
    <t>MLV 2-3/2-4: FGT/MOPS shut-in during Oct.</t>
  </si>
  <si>
    <t>Due Fpc</t>
  </si>
  <si>
    <t>Weekend of 10/27,10/28</t>
  </si>
  <si>
    <t>M.Bryant</t>
  </si>
  <si>
    <t>Pager #      1-800-701-8156</t>
  </si>
  <si>
    <t>JH</t>
  </si>
  <si>
    <t>CR</t>
  </si>
  <si>
    <t>OK</t>
  </si>
  <si>
    <t xml:space="preserve">FGT Maintenance -- Inglis Hydrotest -- GRU Kelly plant down   </t>
  </si>
  <si>
    <t>10/24/01</t>
  </si>
  <si>
    <t>Parks and Rides available</t>
  </si>
  <si>
    <t>East White Lake Lat.</t>
  </si>
  <si>
    <t>TC - vac, LL, LC - comp, CR - 2/10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</si>
</sst>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_);[Red]\(0\)"/>
    <numFmt numFmtId="166" formatCode="_(* #,##0_);_(* \(#,##0\);_(* &quot;-&quot;??_);_(@_)"/>
    <numFmt numFmtId="170" formatCode="0.000"/>
    <numFmt numFmtId="171" formatCode="mm/dd/yy"/>
  </numFmts>
  <fonts count="2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color indexed="14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14"/>
      <name val="Arial"/>
    </font>
    <font>
      <sz val="10"/>
      <color indexed="11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left"/>
    </xf>
    <xf numFmtId="14" fontId="6" fillId="0" borderId="0" xfId="0" applyNumberFormat="1" applyFont="1" applyAlignment="1">
      <alignment horizontal="centerContinuous"/>
    </xf>
    <xf numFmtId="0" fontId="4" fillId="0" borderId="0" xfId="0" applyFont="1"/>
    <xf numFmtId="14" fontId="7" fillId="0" borderId="0" xfId="0" applyNumberFormat="1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/>
    <xf numFmtId="0" fontId="0" fillId="0" borderId="1" xfId="0" quotePrefix="1" applyBorder="1" applyAlignment="1"/>
    <xf numFmtId="16" fontId="9" fillId="0" borderId="2" xfId="0" applyNumberFormat="1" applyFont="1" applyBorder="1" applyAlignment="1" applyProtection="1">
      <alignment horizontal="center"/>
    </xf>
    <xf numFmtId="0" fontId="0" fillId="0" borderId="1" xfId="0" applyBorder="1" applyAlignment="1">
      <alignment horizontal="right"/>
    </xf>
    <xf numFmtId="37" fontId="9" fillId="0" borderId="2" xfId="0" applyNumberFormat="1" applyFont="1" applyBorder="1"/>
    <xf numFmtId="37" fontId="9" fillId="0" borderId="2" xfId="0" applyNumberFormat="1" applyFont="1" applyBorder="1" applyAlignment="1">
      <alignment horizontal="center"/>
    </xf>
    <xf numFmtId="37" fontId="9" fillId="2" borderId="2" xfId="0" applyNumberFormat="1" applyFont="1" applyFill="1" applyBorder="1" applyAlignment="1">
      <alignment horizontal="center"/>
    </xf>
    <xf numFmtId="0" fontId="0" fillId="0" borderId="1" xfId="0" applyBorder="1" applyAlignment="1"/>
    <xf numFmtId="0" fontId="8" fillId="0" borderId="1" xfId="0" applyFont="1" applyBorder="1" applyAlignment="1"/>
    <xf numFmtId="37" fontId="8" fillId="0" borderId="2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7" fontId="9" fillId="0" borderId="0" xfId="0" applyNumberFormat="1" applyFont="1" applyBorder="1" applyAlignment="1">
      <alignment horizontal="center"/>
    </xf>
    <xf numFmtId="0" fontId="8" fillId="0" borderId="0" xfId="0" applyFont="1"/>
    <xf numFmtId="0" fontId="9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37" fontId="8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right"/>
    </xf>
    <xf numFmtId="38" fontId="9" fillId="2" borderId="1" xfId="0" applyNumberFormat="1" applyFont="1" applyFill="1" applyBorder="1"/>
    <xf numFmtId="0" fontId="9" fillId="2" borderId="3" xfId="0" applyFont="1" applyFill="1" applyBorder="1" applyAlignment="1">
      <alignment horizontal="left"/>
    </xf>
    <xf numFmtId="0" fontId="0" fillId="2" borderId="4" xfId="0" applyFill="1" applyBorder="1"/>
    <xf numFmtId="49" fontId="10" fillId="2" borderId="0" xfId="0" applyNumberFormat="1" applyFont="1" applyFill="1" applyAlignment="1">
      <alignment wrapText="1"/>
    </xf>
    <xf numFmtId="0" fontId="0" fillId="0" borderId="2" xfId="0" quotePrefix="1" applyBorder="1" applyAlignment="1">
      <alignment horizontal="right"/>
    </xf>
    <xf numFmtId="0" fontId="0" fillId="0" borderId="2" xfId="0" quotePrefix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 applyBorder="1" applyAlignment="1">
      <alignment horizontal="right"/>
    </xf>
    <xf numFmtId="38" fontId="0" fillId="0" borderId="0" xfId="0" applyNumberFormat="1" applyBorder="1"/>
    <xf numFmtId="0" fontId="0" fillId="0" borderId="0" xfId="0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1" fillId="0" borderId="0" xfId="0" applyFont="1"/>
    <xf numFmtId="0" fontId="0" fillId="0" borderId="2" xfId="0" applyBorder="1"/>
    <xf numFmtId="0" fontId="6" fillId="0" borderId="2" xfId="0" applyFont="1" applyBorder="1"/>
    <xf numFmtId="0" fontId="0" fillId="2" borderId="2" xfId="0" applyFill="1" applyBorder="1"/>
    <xf numFmtId="166" fontId="0" fillId="2" borderId="2" xfId="1" applyNumberFormat="1" applyFont="1" applyFill="1" applyBorder="1"/>
    <xf numFmtId="0" fontId="8" fillId="0" borderId="0" xfId="0" applyFont="1" applyAlignment="1">
      <alignment horizontal="center"/>
    </xf>
    <xf numFmtId="166" fontId="8" fillId="2" borderId="2" xfId="1" applyNumberFormat="1" applyFont="1" applyFill="1" applyBorder="1" applyAlignment="1">
      <alignment horizontal="center"/>
    </xf>
    <xf numFmtId="0" fontId="4" fillId="0" borderId="5" xfId="0" applyFont="1" applyBorder="1"/>
    <xf numFmtId="37" fontId="4" fillId="0" borderId="2" xfId="0" applyNumberFormat="1" applyFont="1" applyBorder="1" applyAlignment="1">
      <alignment horizontal="center"/>
    </xf>
    <xf numFmtId="37" fontId="11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6" fontId="9" fillId="0" borderId="2" xfId="1" applyNumberFormat="1" applyFont="1" applyBorder="1" applyAlignment="1">
      <alignment horizontal="center"/>
    </xf>
    <xf numFmtId="38" fontId="0" fillId="2" borderId="2" xfId="1" applyNumberFormat="1" applyFont="1" applyFill="1" applyBorder="1"/>
    <xf numFmtId="0" fontId="0" fillId="0" borderId="2" xfId="0" applyBorder="1" applyAlignment="1">
      <alignment horizontal="center"/>
    </xf>
    <xf numFmtId="0" fontId="8" fillId="0" borderId="0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2" fillId="3" borderId="0" xfId="0" applyFont="1" applyFill="1" applyAlignment="1">
      <alignment horizontal="centerContinuous"/>
    </xf>
    <xf numFmtId="0" fontId="4" fillId="0" borderId="8" xfId="0" applyFont="1" applyBorder="1" applyAlignment="1">
      <alignment horizontal="center"/>
    </xf>
    <xf numFmtId="16" fontId="9" fillId="0" borderId="0" xfId="0" applyNumberFormat="1" applyFont="1" applyFill="1" applyBorder="1" applyAlignment="1" applyProtection="1">
      <alignment horizontal="center"/>
    </xf>
    <xf numFmtId="14" fontId="8" fillId="0" borderId="0" xfId="0" applyNumberFormat="1" applyFont="1" applyFill="1" applyAlignment="1">
      <alignment horizontal="center"/>
    </xf>
    <xf numFmtId="0" fontId="13" fillId="0" borderId="0" xfId="0" applyFont="1"/>
    <xf numFmtId="0" fontId="0" fillId="0" borderId="1" xfId="0" applyBorder="1"/>
    <xf numFmtId="16" fontId="8" fillId="0" borderId="2" xfId="0" applyNumberFormat="1" applyFont="1" applyBorder="1" applyAlignment="1" applyProtection="1">
      <alignment horizontal="center"/>
    </xf>
    <xf numFmtId="38" fontId="0" fillId="0" borderId="0" xfId="0" applyNumberFormat="1"/>
    <xf numFmtId="0" fontId="10" fillId="2" borderId="4" xfId="0" applyFont="1" applyFill="1" applyBorder="1" applyAlignment="1">
      <alignment horizontal="left"/>
    </xf>
    <xf numFmtId="38" fontId="14" fillId="2" borderId="1" xfId="0" applyNumberFormat="1" applyFont="1" applyFill="1" applyBorder="1"/>
    <xf numFmtId="38" fontId="0" fillId="2" borderId="1" xfId="1" applyNumberFormat="1" applyFont="1" applyFill="1" applyBorder="1"/>
    <xf numFmtId="38" fontId="0" fillId="2" borderId="7" xfId="1" applyNumberFormat="1" applyFont="1" applyFill="1" applyBorder="1"/>
    <xf numFmtId="49" fontId="10" fillId="0" borderId="0" xfId="0" applyNumberFormat="1" applyFont="1" applyFill="1" applyAlignment="1">
      <alignment wrapText="1"/>
    </xf>
    <xf numFmtId="38" fontId="0" fillId="0" borderId="0" xfId="0" applyNumberFormat="1" applyFill="1" applyBorder="1"/>
    <xf numFmtId="38" fontId="0" fillId="0" borderId="0" xfId="1" applyNumberFormat="1" applyFont="1" applyFill="1" applyBorder="1"/>
    <xf numFmtId="164" fontId="0" fillId="0" borderId="0" xfId="1" applyNumberFormat="1" applyFont="1" applyBorder="1"/>
    <xf numFmtId="0" fontId="0" fillId="0" borderId="0" xfId="0" applyFill="1"/>
    <xf numFmtId="0" fontId="0" fillId="2" borderId="9" xfId="0" applyFill="1" applyBorder="1"/>
    <xf numFmtId="38" fontId="9" fillId="2" borderId="10" xfId="0" applyNumberFormat="1" applyFont="1" applyFill="1" applyBorder="1"/>
    <xf numFmtId="38" fontId="9" fillId="2" borderId="5" xfId="0" applyNumberFormat="1" applyFont="1" applyFill="1" applyBorder="1"/>
    <xf numFmtId="166" fontId="9" fillId="2" borderId="2" xfId="1" applyNumberFormat="1" applyFont="1" applyFill="1" applyBorder="1" applyAlignment="1">
      <alignment horizontal="center"/>
    </xf>
    <xf numFmtId="0" fontId="4" fillId="0" borderId="7" xfId="0" applyFont="1" applyBorder="1" applyAlignment="1">
      <alignment horizontal="left"/>
    </xf>
    <xf numFmtId="37" fontId="8" fillId="0" borderId="7" xfId="0" applyNumberFormat="1" applyFont="1" applyBorder="1" applyAlignment="1">
      <alignment horizontal="center"/>
    </xf>
    <xf numFmtId="166" fontId="9" fillId="0" borderId="1" xfId="1" applyNumberFormat="1" applyFont="1" applyBorder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0" xfId="0" quotePrefix="1" applyNumberForma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14" fontId="8" fillId="0" borderId="0" xfId="0" applyNumberFormat="1" applyFont="1" applyAlignment="1">
      <alignment horizontal="center"/>
    </xf>
    <xf numFmtId="0" fontId="0" fillId="0" borderId="10" xfId="0" applyBorder="1"/>
    <xf numFmtId="0" fontId="0" fillId="0" borderId="4" xfId="0" applyBorder="1"/>
    <xf numFmtId="2" fontId="0" fillId="4" borderId="2" xfId="0" applyNumberForma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16" fillId="2" borderId="2" xfId="0" applyFont="1" applyFill="1" applyBorder="1" applyAlignment="1">
      <alignment horizontal="left"/>
    </xf>
    <xf numFmtId="170" fontId="0" fillId="4" borderId="2" xfId="0" applyNumberFormat="1" applyFill="1" applyBorder="1" applyAlignment="1">
      <alignment horizontal="center"/>
    </xf>
    <xf numFmtId="37" fontId="9" fillId="2" borderId="1" xfId="0" applyNumberFormat="1" applyFont="1" applyFill="1" applyBorder="1" applyAlignment="1">
      <alignment horizontal="center"/>
    </xf>
    <xf numFmtId="37" fontId="9" fillId="3" borderId="11" xfId="0" applyNumberFormat="1" applyFont="1" applyFill="1" applyBorder="1" applyAlignment="1">
      <alignment horizontal="center"/>
    </xf>
    <xf numFmtId="37" fontId="9" fillId="2" borderId="4" xfId="0" applyNumberFormat="1" applyFont="1" applyFill="1" applyBorder="1" applyAlignment="1">
      <alignment horizontal="center"/>
    </xf>
    <xf numFmtId="16" fontId="9" fillId="0" borderId="7" xfId="0" applyNumberFormat="1" applyFont="1" applyBorder="1" applyAlignment="1" applyProtection="1">
      <alignment horizontal="center"/>
    </xf>
    <xf numFmtId="37" fontId="9" fillId="3" borderId="7" xfId="0" applyNumberFormat="1" applyFont="1" applyFill="1" applyBorder="1" applyAlignment="1">
      <alignment horizontal="center"/>
    </xf>
    <xf numFmtId="37" fontId="9" fillId="3" borderId="6" xfId="0" applyNumberFormat="1" applyFont="1" applyFill="1" applyBorder="1" applyAlignment="1">
      <alignment horizontal="center"/>
    </xf>
    <xf numFmtId="38" fontId="9" fillId="2" borderId="11" xfId="0" applyNumberFormat="1" applyFont="1" applyFill="1" applyBorder="1" applyAlignment="1">
      <alignment horizontal="center"/>
    </xf>
    <xf numFmtId="0" fontId="0" fillId="0" borderId="3" xfId="0" applyBorder="1"/>
    <xf numFmtId="171" fontId="8" fillId="0" borderId="0" xfId="0" applyNumberFormat="1" applyFont="1" applyAlignment="1">
      <alignment horizontal="center"/>
    </xf>
    <xf numFmtId="171" fontId="0" fillId="0" borderId="0" xfId="0" applyNumberFormat="1"/>
    <xf numFmtId="0" fontId="16" fillId="0" borderId="10" xfId="0" applyFont="1" applyBorder="1" applyAlignment="1">
      <alignment horizontal="left"/>
    </xf>
    <xf numFmtId="0" fontId="16" fillId="5" borderId="2" xfId="0" applyFont="1" applyFill="1" applyBorder="1" applyAlignment="1">
      <alignment horizontal="center"/>
    </xf>
    <xf numFmtId="0" fontId="8" fillId="5" borderId="11" xfId="0" applyFont="1" applyFill="1" applyBorder="1"/>
    <xf numFmtId="37" fontId="16" fillId="0" borderId="2" xfId="0" applyNumberFormat="1" applyFont="1" applyBorder="1" applyAlignment="1">
      <alignment horizontal="center"/>
    </xf>
    <xf numFmtId="0" fontId="16" fillId="5" borderId="11" xfId="0" applyFont="1" applyFill="1" applyBorder="1" applyAlignment="1">
      <alignment horizontal="center"/>
    </xf>
    <xf numFmtId="0" fontId="16" fillId="5" borderId="7" xfId="0" applyFont="1" applyFill="1" applyBorder="1" applyAlignment="1">
      <alignment horizontal="right"/>
    </xf>
    <xf numFmtId="0" fontId="17" fillId="5" borderId="7" xfId="0" applyFont="1" applyFill="1" applyBorder="1" applyAlignment="1">
      <alignment horizontal="right"/>
    </xf>
    <xf numFmtId="0" fontId="16" fillId="5" borderId="11" xfId="0" applyFont="1" applyFill="1" applyBorder="1" applyAlignment="1">
      <alignment horizontal="right"/>
    </xf>
    <xf numFmtId="0" fontId="17" fillId="5" borderId="11" xfId="0" applyFont="1" applyFill="1" applyBorder="1" applyAlignment="1">
      <alignment horizontal="right"/>
    </xf>
    <xf numFmtId="2" fontId="0" fillId="0" borderId="0" xfId="0" applyNumberFormat="1"/>
    <xf numFmtId="0" fontId="0" fillId="0" borderId="11" xfId="0" applyBorder="1" applyAlignment="1">
      <alignment horizontal="center"/>
    </xf>
    <xf numFmtId="2" fontId="0" fillId="4" borderId="11" xfId="0" applyNumberFormat="1" applyFill="1" applyBorder="1" applyAlignment="1">
      <alignment horizontal="center"/>
    </xf>
    <xf numFmtId="0" fontId="0" fillId="0" borderId="12" xfId="0" applyBorder="1"/>
    <xf numFmtId="170" fontId="0" fillId="4" borderId="11" xfId="0" applyNumberFormat="1" applyFill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3" fillId="0" borderId="0" xfId="0" applyNumberFormat="1" applyFont="1" applyBorder="1" applyAlignment="1">
      <alignment horizontal="left"/>
    </xf>
    <xf numFmtId="14" fontId="9" fillId="0" borderId="11" xfId="0" applyNumberFormat="1" applyFont="1" applyBorder="1" applyAlignment="1">
      <alignment horizontal="center"/>
    </xf>
    <xf numFmtId="0" fontId="3" fillId="0" borderId="0" xfId="0" applyFont="1"/>
    <xf numFmtId="0" fontId="6" fillId="0" borderId="2" xfId="0" applyFont="1" applyBorder="1" applyAlignment="1">
      <alignment horizontal="center"/>
    </xf>
    <xf numFmtId="38" fontId="0" fillId="2" borderId="13" xfId="0" applyNumberFormat="1" applyFill="1" applyBorder="1"/>
    <xf numFmtId="0" fontId="8" fillId="0" borderId="0" xfId="0" applyFont="1" applyAlignment="1"/>
    <xf numFmtId="37" fontId="0" fillId="4" borderId="2" xfId="0" applyNumberFormat="1" applyFill="1" applyBorder="1" applyAlignment="1">
      <alignment horizontal="center"/>
    </xf>
    <xf numFmtId="0" fontId="0" fillId="5" borderId="2" xfId="0" applyFill="1" applyBorder="1"/>
    <xf numFmtId="0" fontId="8" fillId="0" borderId="6" xfId="0" applyFont="1" applyFill="1" applyBorder="1" applyAlignment="1">
      <alignment horizontal="center"/>
    </xf>
    <xf numFmtId="0" fontId="20" fillId="0" borderId="0" xfId="0" applyFont="1"/>
    <xf numFmtId="37" fontId="11" fillId="0" borderId="0" xfId="0" applyNumberFormat="1" applyFont="1" applyBorder="1" applyAlignment="1">
      <alignment horizontal="center"/>
    </xf>
    <xf numFmtId="9" fontId="3" fillId="0" borderId="0" xfId="0" applyNumberFormat="1" applyFont="1"/>
    <xf numFmtId="170" fontId="0" fillId="4" borderId="7" xfId="0" applyNumberFormat="1" applyFill="1" applyBorder="1" applyAlignment="1">
      <alignment horizontal="center"/>
    </xf>
    <xf numFmtId="170" fontId="0" fillId="3" borderId="0" xfId="0" applyNumberFormat="1" applyFill="1" applyBorder="1" applyAlignment="1">
      <alignment horizontal="center"/>
    </xf>
    <xf numFmtId="14" fontId="9" fillId="3" borderId="2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4</xdr:col>
      <xdr:colOff>0</xdr:colOff>
      <xdr:row>7</xdr:row>
      <xdr:rowOff>152400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1554480" y="678180"/>
          <a:ext cx="1981200" cy="632460"/>
          <a:chOff x="-14" y="-8"/>
          <a:chExt cx="19982" cy="19698"/>
        </a:xfrm>
      </xdr:grpSpPr>
      <xdr:grpSp>
        <xdr:nvGrpSpPr>
          <xdr:cNvPr id="1026" name="Group 2"/>
          <xdr:cNvGrpSpPr>
            <a:grpSpLocks/>
          </xdr:cNvGrpSpPr>
        </xdr:nvGrpSpPr>
        <xdr:grpSpPr bwMode="auto">
          <a:xfrm>
            <a:off x="-14" y="-8"/>
            <a:ext cx="19885" cy="4998"/>
            <a:chOff x="0" y="0"/>
            <a:chExt cx="20000" cy="20000"/>
          </a:xfrm>
        </xdr:grpSpPr>
        <xdr:sp macro="" textlink="">
          <xdr:nvSpPr>
            <xdr:cNvPr id="1027" name="Line 3"/>
            <xdr:cNvSpPr>
              <a:spLocks noChangeShapeType="1"/>
            </xdr:cNvSpPr>
          </xdr:nvSpPr>
          <xdr:spPr bwMode="auto">
            <a:xfrm flipV="1">
              <a:off x="0" y="0"/>
              <a:ext cx="7220" cy="1882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" name="Line 4"/>
            <xdr:cNvSpPr>
              <a:spLocks noChangeShapeType="1"/>
            </xdr:cNvSpPr>
          </xdr:nvSpPr>
          <xdr:spPr bwMode="auto">
            <a:xfrm flipV="1">
              <a:off x="13659" y="1176"/>
              <a:ext cx="6341" cy="1764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5"/>
            <xdr:cNvSpPr>
              <a:spLocks noChangeShapeType="1"/>
            </xdr:cNvSpPr>
          </xdr:nvSpPr>
          <xdr:spPr bwMode="auto">
            <a:xfrm flipV="1">
              <a:off x="6829" y="2353"/>
              <a:ext cx="6830" cy="1764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30" name="Group 6"/>
          <xdr:cNvGrpSpPr>
            <a:grpSpLocks/>
          </xdr:cNvGrpSpPr>
        </xdr:nvGrpSpPr>
        <xdr:grpSpPr bwMode="auto">
          <a:xfrm>
            <a:off x="-14" y="14692"/>
            <a:ext cx="19885" cy="4998"/>
            <a:chOff x="0" y="0"/>
            <a:chExt cx="20000" cy="20000"/>
          </a:xfrm>
        </xdr:grpSpPr>
        <xdr:sp macro="" textlink="">
          <xdr:nvSpPr>
            <xdr:cNvPr id="1031" name="Line 7"/>
            <xdr:cNvSpPr>
              <a:spLocks noChangeShapeType="1"/>
            </xdr:cNvSpPr>
          </xdr:nvSpPr>
          <xdr:spPr bwMode="auto">
            <a:xfrm flipV="1">
              <a:off x="0" y="0"/>
              <a:ext cx="7220" cy="1882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2" name="Line 8"/>
            <xdr:cNvSpPr>
              <a:spLocks noChangeShapeType="1"/>
            </xdr:cNvSpPr>
          </xdr:nvSpPr>
          <xdr:spPr bwMode="auto">
            <a:xfrm flipV="1">
              <a:off x="13659" y="1176"/>
              <a:ext cx="6341" cy="1764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3" name="Line 9"/>
            <xdr:cNvSpPr>
              <a:spLocks noChangeShapeType="1"/>
            </xdr:cNvSpPr>
          </xdr:nvSpPr>
          <xdr:spPr bwMode="auto">
            <a:xfrm flipV="1">
              <a:off x="6829" y="2353"/>
              <a:ext cx="6830" cy="1764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34" name="Group 10"/>
          <xdr:cNvGrpSpPr>
            <a:grpSpLocks/>
          </xdr:cNvGrpSpPr>
        </xdr:nvGrpSpPr>
        <xdr:grpSpPr bwMode="auto">
          <a:xfrm>
            <a:off x="83" y="9988"/>
            <a:ext cx="19885" cy="4998"/>
            <a:chOff x="0" y="0"/>
            <a:chExt cx="20000" cy="20000"/>
          </a:xfrm>
        </xdr:grpSpPr>
        <xdr:sp macro="" textlink="">
          <xdr:nvSpPr>
            <xdr:cNvPr id="1035" name="Line 11"/>
            <xdr:cNvSpPr>
              <a:spLocks noChangeShapeType="1"/>
            </xdr:cNvSpPr>
          </xdr:nvSpPr>
          <xdr:spPr bwMode="auto">
            <a:xfrm flipV="1">
              <a:off x="0" y="0"/>
              <a:ext cx="7220" cy="1882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12"/>
            <xdr:cNvSpPr>
              <a:spLocks noChangeShapeType="1"/>
            </xdr:cNvSpPr>
          </xdr:nvSpPr>
          <xdr:spPr bwMode="auto">
            <a:xfrm flipV="1">
              <a:off x="13561" y="1176"/>
              <a:ext cx="6439" cy="1764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13"/>
            <xdr:cNvSpPr>
              <a:spLocks noChangeShapeType="1"/>
            </xdr:cNvSpPr>
          </xdr:nvSpPr>
          <xdr:spPr bwMode="auto">
            <a:xfrm flipV="1">
              <a:off x="6829" y="2353"/>
              <a:ext cx="6732" cy="1764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38" name="Group 14"/>
          <xdr:cNvGrpSpPr>
            <a:grpSpLocks/>
          </xdr:cNvGrpSpPr>
        </xdr:nvGrpSpPr>
        <xdr:grpSpPr bwMode="auto">
          <a:xfrm>
            <a:off x="-14" y="-8"/>
            <a:ext cx="19982" cy="19698"/>
            <a:chOff x="0" y="0"/>
            <a:chExt cx="20000" cy="20000"/>
          </a:xfrm>
        </xdr:grpSpPr>
        <xdr:sp macro="" textlink="">
          <xdr:nvSpPr>
            <xdr:cNvPr id="1039" name="Line 15"/>
            <xdr:cNvSpPr>
              <a:spLocks noChangeShapeType="1"/>
            </xdr:cNvSpPr>
          </xdr:nvSpPr>
          <xdr:spPr bwMode="auto">
            <a:xfrm flipV="1">
              <a:off x="97" y="5075"/>
              <a:ext cx="7185" cy="4776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16"/>
            <xdr:cNvSpPr>
              <a:spLocks noChangeShapeType="1"/>
            </xdr:cNvSpPr>
          </xdr:nvSpPr>
          <xdr:spPr bwMode="auto">
            <a:xfrm flipV="1">
              <a:off x="13592" y="5373"/>
              <a:ext cx="6408" cy="447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17"/>
            <xdr:cNvSpPr>
              <a:spLocks noChangeShapeType="1"/>
            </xdr:cNvSpPr>
          </xdr:nvSpPr>
          <xdr:spPr bwMode="auto">
            <a:xfrm flipV="1">
              <a:off x="6893" y="5672"/>
              <a:ext cx="6699" cy="447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18"/>
            <xdr:cNvGrpSpPr>
              <a:grpSpLocks/>
            </xdr:cNvGrpSpPr>
          </xdr:nvGrpSpPr>
          <xdr:grpSpPr bwMode="auto">
            <a:xfrm>
              <a:off x="0" y="0"/>
              <a:ext cx="20000" cy="20000"/>
              <a:chOff x="0" y="0"/>
              <a:chExt cx="20000" cy="20000"/>
            </a:xfrm>
          </xdr:grpSpPr>
          <xdr:grpSp>
            <xdr:nvGrpSpPr>
              <xdr:cNvPr id="1043" name="Group 19"/>
              <xdr:cNvGrpSpPr>
                <a:grpSpLocks/>
              </xdr:cNvGrpSpPr>
            </xdr:nvGrpSpPr>
            <xdr:grpSpPr bwMode="auto">
              <a:xfrm>
                <a:off x="0" y="0"/>
                <a:ext cx="19903" cy="5075"/>
                <a:chOff x="0" y="0"/>
                <a:chExt cx="20000" cy="20000"/>
              </a:xfrm>
            </xdr:grpSpPr>
            <xdr:sp macro="" textlink="">
              <xdr:nvSpPr>
                <xdr:cNvPr id="1044" name="Line 20"/>
                <xdr:cNvSpPr>
                  <a:spLocks noChangeShapeType="1"/>
                </xdr:cNvSpPr>
              </xdr:nvSpPr>
              <xdr:spPr bwMode="auto">
                <a:xfrm flipV="1">
                  <a:off x="0" y="0"/>
                  <a:ext cx="7219" cy="18822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45" name="Line 21"/>
                <xdr:cNvSpPr>
                  <a:spLocks noChangeShapeType="1"/>
                </xdr:cNvSpPr>
              </xdr:nvSpPr>
              <xdr:spPr bwMode="auto">
                <a:xfrm flipV="1">
                  <a:off x="13658" y="1178"/>
                  <a:ext cx="6342" cy="17644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46" name="Line 22"/>
                <xdr:cNvSpPr>
                  <a:spLocks noChangeShapeType="1"/>
                </xdr:cNvSpPr>
              </xdr:nvSpPr>
              <xdr:spPr bwMode="auto">
                <a:xfrm flipV="1">
                  <a:off x="6829" y="2353"/>
                  <a:ext cx="6829" cy="17647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1047" name="Group 23"/>
              <xdr:cNvGrpSpPr>
                <a:grpSpLocks/>
              </xdr:cNvGrpSpPr>
            </xdr:nvGrpSpPr>
            <xdr:grpSpPr bwMode="auto">
              <a:xfrm>
                <a:off x="0" y="14925"/>
                <a:ext cx="19903" cy="5075"/>
                <a:chOff x="0" y="0"/>
                <a:chExt cx="20000" cy="20000"/>
              </a:xfrm>
            </xdr:grpSpPr>
            <xdr:sp macro="" textlink="">
              <xdr:nvSpPr>
                <xdr:cNvPr id="1048" name="Line 24"/>
                <xdr:cNvSpPr>
                  <a:spLocks noChangeShapeType="1"/>
                </xdr:cNvSpPr>
              </xdr:nvSpPr>
              <xdr:spPr bwMode="auto">
                <a:xfrm flipV="1">
                  <a:off x="0" y="0"/>
                  <a:ext cx="7219" cy="18822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49" name="Line 25"/>
                <xdr:cNvSpPr>
                  <a:spLocks noChangeShapeType="1"/>
                </xdr:cNvSpPr>
              </xdr:nvSpPr>
              <xdr:spPr bwMode="auto">
                <a:xfrm flipV="1">
                  <a:off x="13658" y="1178"/>
                  <a:ext cx="6342" cy="17644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50" name="Line 26"/>
                <xdr:cNvSpPr>
                  <a:spLocks noChangeShapeType="1"/>
                </xdr:cNvSpPr>
              </xdr:nvSpPr>
              <xdr:spPr bwMode="auto">
                <a:xfrm flipV="1">
                  <a:off x="6829" y="2353"/>
                  <a:ext cx="6829" cy="17647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1051" name="Group 27"/>
              <xdr:cNvGrpSpPr>
                <a:grpSpLocks/>
              </xdr:cNvGrpSpPr>
            </xdr:nvGrpSpPr>
            <xdr:grpSpPr bwMode="auto">
              <a:xfrm>
                <a:off x="97" y="10149"/>
                <a:ext cx="19903" cy="5075"/>
                <a:chOff x="0" y="0"/>
                <a:chExt cx="20000" cy="20000"/>
              </a:xfrm>
            </xdr:grpSpPr>
            <xdr:sp macro="" textlink="">
              <xdr:nvSpPr>
                <xdr:cNvPr id="1052" name="Line 28"/>
                <xdr:cNvSpPr>
                  <a:spLocks noChangeShapeType="1"/>
                </xdr:cNvSpPr>
              </xdr:nvSpPr>
              <xdr:spPr bwMode="auto">
                <a:xfrm flipV="1">
                  <a:off x="0" y="0"/>
                  <a:ext cx="7220" cy="18822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53" name="Line 29"/>
                <xdr:cNvSpPr>
                  <a:spLocks noChangeShapeType="1"/>
                </xdr:cNvSpPr>
              </xdr:nvSpPr>
              <xdr:spPr bwMode="auto">
                <a:xfrm flipV="1">
                  <a:off x="13561" y="1178"/>
                  <a:ext cx="6439" cy="17644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54" name="Line 30"/>
                <xdr:cNvSpPr>
                  <a:spLocks noChangeShapeType="1"/>
                </xdr:cNvSpPr>
              </xdr:nvSpPr>
              <xdr:spPr bwMode="auto">
                <a:xfrm flipV="1">
                  <a:off x="6829" y="2353"/>
                  <a:ext cx="6732" cy="17647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1055" name="Group 31"/>
              <xdr:cNvGrpSpPr>
                <a:grpSpLocks/>
              </xdr:cNvGrpSpPr>
            </xdr:nvGrpSpPr>
            <xdr:grpSpPr bwMode="auto">
              <a:xfrm>
                <a:off x="97" y="5075"/>
                <a:ext cx="19903" cy="5074"/>
                <a:chOff x="0" y="0"/>
                <a:chExt cx="20000" cy="20000"/>
              </a:xfrm>
            </xdr:grpSpPr>
            <xdr:sp macro="" textlink="">
              <xdr:nvSpPr>
                <xdr:cNvPr id="1056" name="Line 32"/>
                <xdr:cNvSpPr>
                  <a:spLocks noChangeShapeType="1"/>
                </xdr:cNvSpPr>
              </xdr:nvSpPr>
              <xdr:spPr bwMode="auto">
                <a:xfrm flipV="1">
                  <a:off x="0" y="0"/>
                  <a:ext cx="7220" cy="18825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57" name="Line 33"/>
                <xdr:cNvSpPr>
                  <a:spLocks noChangeShapeType="1"/>
                </xdr:cNvSpPr>
              </xdr:nvSpPr>
              <xdr:spPr bwMode="auto">
                <a:xfrm flipV="1">
                  <a:off x="13561" y="1175"/>
                  <a:ext cx="6439" cy="17650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58" name="Line 34"/>
                <xdr:cNvSpPr>
                  <a:spLocks noChangeShapeType="1"/>
                </xdr:cNvSpPr>
              </xdr:nvSpPr>
              <xdr:spPr bwMode="auto">
                <a:xfrm flipV="1">
                  <a:off x="6829" y="2353"/>
                  <a:ext cx="6732" cy="17647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workbookViewId="0"/>
  </sheetViews>
  <sheetFormatPr defaultRowHeight="13.2" x14ac:dyDescent="0.25"/>
  <cols>
    <col min="1" max="1" width="22.6640625" customWidth="1"/>
    <col min="2" max="2" width="11.109375" customWidth="1"/>
    <col min="6" max="6" width="20.5546875" customWidth="1"/>
    <col min="7" max="7" width="9.5546875" bestFit="1" customWidth="1"/>
    <col min="8" max="8" width="11" style="48" customWidth="1"/>
    <col min="9" max="9" width="14.6640625" customWidth="1"/>
    <col min="10" max="10" width="17.6640625" bestFit="1" customWidth="1"/>
    <col min="11" max="11" width="15.33203125" customWidth="1"/>
  </cols>
  <sheetData>
    <row r="1" spans="1:12" s="4" customFormat="1" ht="12.75" customHeight="1" x14ac:dyDescent="0.25">
      <c r="A1" s="60"/>
      <c r="B1" s="1"/>
      <c r="C1" s="1"/>
      <c r="D1" s="1"/>
      <c r="E1" s="1"/>
      <c r="F1" s="1"/>
      <c r="G1" s="1"/>
      <c r="H1" s="48"/>
      <c r="I1" s="2"/>
      <c r="J1" s="3"/>
    </row>
    <row r="2" spans="1:12" ht="15" x14ac:dyDescent="0.25">
      <c r="A2" s="5"/>
      <c r="B2" s="6"/>
      <c r="C2" s="6"/>
      <c r="D2" s="6"/>
      <c r="E2" s="6"/>
      <c r="F2" s="6"/>
      <c r="G2" s="6" t="s">
        <v>0</v>
      </c>
      <c r="I2" s="6"/>
    </row>
    <row r="3" spans="1:12" ht="12.75" customHeight="1" x14ac:dyDescent="0.25">
      <c r="A3" s="14" t="s">
        <v>1</v>
      </c>
      <c r="B3" s="103"/>
      <c r="C3" s="103"/>
      <c r="D3" s="103"/>
      <c r="E3" s="91"/>
      <c r="F3" s="56" t="s">
        <v>2</v>
      </c>
      <c r="G3" t="s">
        <v>0</v>
      </c>
      <c r="I3" s="59" t="s">
        <v>3</v>
      </c>
    </row>
    <row r="4" spans="1:12" ht="13.2" customHeight="1" thickBot="1" x14ac:dyDescent="0.3">
      <c r="A4" s="8" t="s">
        <v>4</v>
      </c>
      <c r="B4" s="9">
        <f ca="1">TODAY()-3</f>
        <v>37187</v>
      </c>
      <c r="C4" s="9">
        <f ca="1">TODAY()-2</f>
        <v>37188</v>
      </c>
      <c r="D4" s="9">
        <f ca="1">TODAY()-1</f>
        <v>37189</v>
      </c>
      <c r="E4" s="9">
        <f ca="1">TODAY()</f>
        <v>37190</v>
      </c>
      <c r="F4" s="99">
        <f ca="1">TODAY()</f>
        <v>37190</v>
      </c>
      <c r="G4" s="98">
        <v>98</v>
      </c>
      <c r="H4" s="41" t="s">
        <v>108</v>
      </c>
      <c r="I4" s="58" t="s">
        <v>5</v>
      </c>
    </row>
    <row r="5" spans="1:12" ht="12.75" customHeight="1" thickBot="1" x14ac:dyDescent="0.3">
      <c r="A5" s="10" t="s">
        <v>6</v>
      </c>
      <c r="B5" s="11"/>
      <c r="C5" s="11"/>
      <c r="D5" s="12"/>
      <c r="E5" s="96">
        <v>750</v>
      </c>
      <c r="F5" s="100"/>
      <c r="G5" s="98">
        <v>1725</v>
      </c>
      <c r="H5" s="41" t="s">
        <v>9</v>
      </c>
      <c r="I5" s="61">
        <v>1725</v>
      </c>
    </row>
    <row r="6" spans="1:12" ht="12.75" customHeight="1" x14ac:dyDescent="0.25">
      <c r="A6" s="10" t="s">
        <v>7</v>
      </c>
      <c r="B6" s="11"/>
      <c r="C6" s="11"/>
      <c r="D6" s="12"/>
      <c r="E6" s="96">
        <v>760</v>
      </c>
      <c r="F6" s="101"/>
      <c r="G6" s="98">
        <v>155</v>
      </c>
      <c r="H6" s="41" t="s">
        <v>109</v>
      </c>
    </row>
    <row r="7" spans="1:12" ht="12.75" customHeight="1" x14ac:dyDescent="0.25">
      <c r="A7" s="10" t="s">
        <v>8</v>
      </c>
      <c r="B7" s="11"/>
      <c r="C7" s="11"/>
      <c r="D7" s="12"/>
      <c r="E7" s="96">
        <v>0</v>
      </c>
      <c r="F7" s="101"/>
      <c r="G7" s="98">
        <v>23</v>
      </c>
      <c r="H7" s="41" t="s">
        <v>110</v>
      </c>
      <c r="I7" s="39"/>
    </row>
    <row r="8" spans="1:12" ht="12.75" customHeight="1" x14ac:dyDescent="0.25">
      <c r="A8" s="10" t="s">
        <v>10</v>
      </c>
      <c r="B8" s="11"/>
      <c r="C8" s="11"/>
      <c r="D8" s="12"/>
      <c r="E8" s="96">
        <v>64</v>
      </c>
      <c r="F8" s="97"/>
      <c r="G8" s="98">
        <v>0</v>
      </c>
      <c r="H8" s="41" t="s">
        <v>111</v>
      </c>
      <c r="I8" s="39"/>
    </row>
    <row r="9" spans="1:12" ht="12.75" customHeight="1" x14ac:dyDescent="0.25">
      <c r="A9" s="14" t="s">
        <v>11</v>
      </c>
      <c r="B9" s="16">
        <v>1700</v>
      </c>
      <c r="C9" s="16">
        <v>1671</v>
      </c>
      <c r="D9" s="16">
        <v>1701</v>
      </c>
      <c r="E9" s="13">
        <f>SUM(E5:E8)</f>
        <v>1574</v>
      </c>
      <c r="F9" s="102">
        <v>1575</v>
      </c>
      <c r="G9" s="13">
        <f>SUM(G4:G8)</f>
        <v>2001</v>
      </c>
      <c r="H9" s="51" t="s">
        <v>12</v>
      </c>
      <c r="I9" s="39"/>
    </row>
    <row r="10" spans="1:12" ht="12.75" customHeight="1" x14ac:dyDescent="0.25">
      <c r="A10" s="15" t="s">
        <v>13</v>
      </c>
      <c r="B10" s="16">
        <v>1650</v>
      </c>
      <c r="C10" s="16">
        <v>1664</v>
      </c>
      <c r="D10" s="16">
        <v>1650</v>
      </c>
      <c r="E10" s="17" t="s">
        <v>0</v>
      </c>
      <c r="G10" t="s">
        <v>0</v>
      </c>
      <c r="K10" s="59" t="s">
        <v>14</v>
      </c>
    </row>
    <row r="11" spans="1:12" ht="12.75" customHeight="1" x14ac:dyDescent="0.25">
      <c r="A11" s="15" t="s">
        <v>15</v>
      </c>
      <c r="B11" s="16">
        <f>B10-B9</f>
        <v>-50</v>
      </c>
      <c r="C11" s="16">
        <f>C10-C9</f>
        <v>-7</v>
      </c>
      <c r="D11" s="16">
        <f>D10-D9</f>
        <v>-51</v>
      </c>
      <c r="E11" s="18"/>
      <c r="F11" s="129" t="s">
        <v>16</v>
      </c>
      <c r="I11" s="90" t="s">
        <v>17</v>
      </c>
      <c r="J11" s="118"/>
      <c r="K11" s="58" t="s">
        <v>18</v>
      </c>
    </row>
    <row r="12" spans="1:12" ht="12.75" customHeight="1" x14ac:dyDescent="0.25">
      <c r="A12" s="15"/>
      <c r="B12" s="16"/>
      <c r="C12" s="16"/>
      <c r="D12" s="16" t="s">
        <v>0</v>
      </c>
      <c r="F12" s="129" t="s">
        <v>19</v>
      </c>
      <c r="I12" s="44" t="s">
        <v>20</v>
      </c>
      <c r="J12" s="65" t="s">
        <v>21</v>
      </c>
      <c r="K12" s="125">
        <v>37190</v>
      </c>
    </row>
    <row r="13" spans="1:12" x14ac:dyDescent="0.25">
      <c r="A13" s="14" t="s">
        <v>22</v>
      </c>
      <c r="B13" s="86">
        <v>756</v>
      </c>
      <c r="C13" s="86">
        <v>721</v>
      </c>
      <c r="D13" s="86">
        <v>723</v>
      </c>
      <c r="E13" s="20">
        <v>660</v>
      </c>
      <c r="F13" s="21" t="s">
        <v>23</v>
      </c>
      <c r="G13" s="41">
        <v>30</v>
      </c>
      <c r="H13" t="s">
        <v>0</v>
      </c>
      <c r="I13" s="44" t="s">
        <v>24</v>
      </c>
      <c r="J13" s="92">
        <v>1.79</v>
      </c>
      <c r="K13" s="119">
        <v>3.15</v>
      </c>
      <c r="L13" s="115"/>
    </row>
    <row r="14" spans="1:12" ht="12.75" customHeight="1" x14ac:dyDescent="0.25">
      <c r="A14" s="15" t="s">
        <v>25</v>
      </c>
      <c r="B14" s="22">
        <v>721</v>
      </c>
      <c r="C14" s="22">
        <v>701</v>
      </c>
      <c r="D14" s="22">
        <v>700</v>
      </c>
      <c r="E14" s="23" t="s">
        <v>0</v>
      </c>
      <c r="F14" s="21" t="s">
        <v>26</v>
      </c>
      <c r="G14" s="51">
        <v>30</v>
      </c>
      <c r="H14"/>
      <c r="I14" s="44" t="s">
        <v>27</v>
      </c>
      <c r="J14" s="92">
        <v>1.84</v>
      </c>
      <c r="K14" s="95">
        <v>3.16</v>
      </c>
    </row>
    <row r="15" spans="1:12" ht="12.75" customHeight="1" x14ac:dyDescent="0.25">
      <c r="A15" s="15" t="s">
        <v>15</v>
      </c>
      <c r="B15" s="16">
        <f>B14-B13</f>
        <v>-35</v>
      </c>
      <c r="C15" s="16">
        <f>C14-C13</f>
        <v>-20</v>
      </c>
      <c r="D15" s="16">
        <f>D14-D13</f>
        <v>-23</v>
      </c>
      <c r="E15" s="48" t="s">
        <v>0</v>
      </c>
      <c r="F15" s="21" t="s">
        <v>15</v>
      </c>
      <c r="G15" s="109">
        <f>SUM(G14-G13)</f>
        <v>0</v>
      </c>
      <c r="H15"/>
      <c r="I15" s="44" t="s">
        <v>28</v>
      </c>
      <c r="J15" s="92">
        <v>1.76</v>
      </c>
      <c r="K15" s="136">
        <v>3.16</v>
      </c>
    </row>
    <row r="16" spans="1:12" ht="12.75" customHeight="1" x14ac:dyDescent="0.25">
      <c r="A16" s="15" t="s">
        <v>29</v>
      </c>
      <c r="B16" s="66">
        <f ca="1">TODAY()-1</f>
        <v>37189</v>
      </c>
      <c r="C16" s="16" t="s">
        <v>30</v>
      </c>
      <c r="D16" s="52">
        <v>250</v>
      </c>
      <c r="E16" t="s">
        <v>0</v>
      </c>
      <c r="F16" s="50" t="s">
        <v>29</v>
      </c>
      <c r="G16" s="16" t="s">
        <v>30</v>
      </c>
      <c r="H16"/>
      <c r="I16" s="39" t="s">
        <v>31</v>
      </c>
      <c r="J16" s="39"/>
      <c r="K16" s="137"/>
    </row>
    <row r="17" spans="1:11" ht="12.75" customHeight="1" x14ac:dyDescent="0.25">
      <c r="A17" s="7"/>
      <c r="D17" t="s">
        <v>0</v>
      </c>
      <c r="E17" t="s">
        <v>0</v>
      </c>
      <c r="F17" s="66">
        <f ca="1">TODAY()-1</f>
        <v>37189</v>
      </c>
      <c r="G17" s="52">
        <v>0</v>
      </c>
      <c r="H17"/>
      <c r="I17" s="39"/>
      <c r="J17" s="39"/>
      <c r="K17" s="39"/>
    </row>
    <row r="18" spans="1:11" ht="12.75" customHeight="1" x14ac:dyDescent="0.25">
      <c r="A18" s="14" t="s">
        <v>32</v>
      </c>
      <c r="B18" s="22">
        <v>147</v>
      </c>
      <c r="C18" s="22">
        <v>180</v>
      </c>
      <c r="D18" s="86">
        <v>150</v>
      </c>
      <c r="E18" s="20">
        <v>158</v>
      </c>
      <c r="F18" s="21" t="s">
        <v>33</v>
      </c>
      <c r="G18" s="41">
        <v>115</v>
      </c>
      <c r="H18"/>
      <c r="I18" s="65" t="s">
        <v>34</v>
      </c>
      <c r="J18" s="91"/>
      <c r="K18" s="138">
        <v>37190</v>
      </c>
    </row>
    <row r="19" spans="1:11" ht="12.75" customHeight="1" x14ac:dyDescent="0.25">
      <c r="A19" s="15" t="s">
        <v>35</v>
      </c>
      <c r="B19" s="22">
        <v>164</v>
      </c>
      <c r="C19" s="22">
        <v>181</v>
      </c>
      <c r="D19" s="22">
        <v>160</v>
      </c>
      <c r="F19" s="21" t="s">
        <v>36</v>
      </c>
      <c r="G19" s="51">
        <v>117</v>
      </c>
      <c r="H19"/>
      <c r="I19" s="116" t="s">
        <v>37</v>
      </c>
      <c r="J19" s="117">
        <v>2.74</v>
      </c>
      <c r="K19" s="39"/>
    </row>
    <row r="20" spans="1:11" ht="12.75" customHeight="1" x14ac:dyDescent="0.25">
      <c r="A20" s="15" t="s">
        <v>15</v>
      </c>
      <c r="B20" s="16">
        <f>B19-B18</f>
        <v>17</v>
      </c>
      <c r="C20" s="16">
        <f>C19-C18</f>
        <v>1</v>
      </c>
      <c r="D20" s="16">
        <f>D19-D18</f>
        <v>10</v>
      </c>
      <c r="F20" s="21" t="s">
        <v>15</v>
      </c>
      <c r="G20" s="109">
        <v>2</v>
      </c>
      <c r="H20"/>
      <c r="I20" s="93">
        <v>0.03</v>
      </c>
      <c r="J20" s="92">
        <v>2.21</v>
      </c>
      <c r="K20" s="39"/>
    </row>
    <row r="21" spans="1:11" ht="12.75" customHeight="1" x14ac:dyDescent="0.25">
      <c r="A21" s="15" t="s">
        <v>29</v>
      </c>
      <c r="B21" s="66">
        <f ca="1">TODAY()-1</f>
        <v>37189</v>
      </c>
      <c r="C21" s="16" t="s">
        <v>118</v>
      </c>
      <c r="D21" s="52">
        <v>-111</v>
      </c>
      <c r="F21" s="40" t="s">
        <v>29</v>
      </c>
      <c r="G21" s="16" t="s">
        <v>116</v>
      </c>
      <c r="H21"/>
      <c r="I21" s="56" t="s">
        <v>38</v>
      </c>
      <c r="J21" s="92">
        <f>+(J19+J20)/2</f>
        <v>2.4750000000000001</v>
      </c>
    </row>
    <row r="22" spans="1:11" ht="13.5" customHeight="1" x14ac:dyDescent="0.25">
      <c r="B22" t="s">
        <v>0</v>
      </c>
      <c r="F22" s="66">
        <f ca="1">TODAY()-1</f>
        <v>37189</v>
      </c>
      <c r="G22" s="52">
        <v>-23</v>
      </c>
      <c r="H22"/>
      <c r="I22" t="s">
        <v>113</v>
      </c>
    </row>
    <row r="23" spans="1:11" ht="12.75" customHeight="1" x14ac:dyDescent="0.25">
      <c r="A23" s="14" t="s">
        <v>114</v>
      </c>
      <c r="B23" s="22">
        <v>119</v>
      </c>
      <c r="C23" s="22">
        <v>120</v>
      </c>
      <c r="D23" s="86">
        <v>88</v>
      </c>
      <c r="E23" s="20">
        <v>128</v>
      </c>
      <c r="F23" s="21" t="s">
        <v>39</v>
      </c>
      <c r="G23" s="41">
        <v>277</v>
      </c>
      <c r="H23" t="s">
        <v>0</v>
      </c>
      <c r="I23" s="39"/>
      <c r="J23" s="39"/>
    </row>
    <row r="24" spans="1:11" ht="12.75" customHeight="1" x14ac:dyDescent="0.25">
      <c r="A24" s="15" t="s">
        <v>40</v>
      </c>
      <c r="B24" s="22">
        <v>112</v>
      </c>
      <c r="C24" s="22">
        <v>120</v>
      </c>
      <c r="D24" s="22">
        <v>88</v>
      </c>
      <c r="F24" s="21" t="s">
        <v>41</v>
      </c>
      <c r="G24" s="51">
        <v>277</v>
      </c>
      <c r="H24"/>
      <c r="I24" s="39"/>
      <c r="J24" s="39"/>
    </row>
    <row r="25" spans="1:11" ht="12.75" customHeight="1" x14ac:dyDescent="0.25">
      <c r="A25" s="15" t="s">
        <v>15</v>
      </c>
      <c r="B25" s="16">
        <f>B24-B23</f>
        <v>-7</v>
      </c>
      <c r="C25" s="16">
        <f>C24-C23</f>
        <v>0</v>
      </c>
      <c r="D25" s="16">
        <f>D24-D23</f>
        <v>0</v>
      </c>
      <c r="E25" s="4"/>
      <c r="F25" s="21" t="s">
        <v>15</v>
      </c>
      <c r="G25" s="109">
        <f>SUM(G24-G23)</f>
        <v>0</v>
      </c>
      <c r="H25"/>
    </row>
    <row r="26" spans="1:11" ht="12.75" customHeight="1" x14ac:dyDescent="0.25">
      <c r="A26" s="15" t="s">
        <v>29</v>
      </c>
      <c r="B26" s="66">
        <f ca="1">TODAY()-1</f>
        <v>37189</v>
      </c>
      <c r="C26" s="16" t="s">
        <v>30</v>
      </c>
      <c r="D26" s="52">
        <v>40</v>
      </c>
      <c r="E26" t="s">
        <v>0</v>
      </c>
      <c r="F26" s="50" t="s">
        <v>29</v>
      </c>
      <c r="G26" s="16" t="s">
        <v>116</v>
      </c>
      <c r="H26"/>
    </row>
    <row r="27" spans="1:11" x14ac:dyDescent="0.25">
      <c r="F27" s="66">
        <f ca="1">TODAY()-1</f>
        <v>37189</v>
      </c>
      <c r="G27" s="52">
        <v>-13</v>
      </c>
      <c r="H27"/>
    </row>
    <row r="28" spans="1:11" ht="12.75" customHeight="1" x14ac:dyDescent="0.25">
      <c r="A28" s="14" t="s">
        <v>42</v>
      </c>
      <c r="B28" s="22">
        <v>268</v>
      </c>
      <c r="C28" s="22">
        <v>254</v>
      </c>
      <c r="D28" s="86">
        <v>280</v>
      </c>
      <c r="E28" s="20">
        <v>224</v>
      </c>
    </row>
    <row r="29" spans="1:11" ht="12.75" customHeight="1" x14ac:dyDescent="0.25">
      <c r="A29" s="15" t="s">
        <v>43</v>
      </c>
      <c r="B29" s="22">
        <v>238</v>
      </c>
      <c r="C29" s="22">
        <v>256</v>
      </c>
      <c r="D29" s="22">
        <v>260</v>
      </c>
      <c r="E29" s="132" t="s">
        <v>0</v>
      </c>
    </row>
    <row r="30" spans="1:11" ht="12.75" customHeight="1" x14ac:dyDescent="0.25">
      <c r="A30" s="15" t="s">
        <v>15</v>
      </c>
      <c r="B30" s="16">
        <f>B29-B28</f>
        <v>-30</v>
      </c>
      <c r="C30" s="16">
        <f>C29-C28</f>
        <v>2</v>
      </c>
      <c r="D30" s="16">
        <f>D29-D28</f>
        <v>-20</v>
      </c>
      <c r="E30" s="4" t="s">
        <v>0</v>
      </c>
    </row>
    <row r="31" spans="1:11" ht="13.5" hidden="1" customHeight="1" x14ac:dyDescent="0.25">
      <c r="A31" s="15" t="s">
        <v>29</v>
      </c>
      <c r="B31" s="66">
        <f ca="1">TODAY()-1</f>
        <v>37189</v>
      </c>
      <c r="C31" s="16" t="s">
        <v>115</v>
      </c>
      <c r="D31" s="52">
        <v>-83</v>
      </c>
    </row>
    <row r="32" spans="1:11" ht="12.75" customHeight="1" x14ac:dyDescent="0.25">
      <c r="A32" s="15" t="s">
        <v>29</v>
      </c>
      <c r="B32" s="66">
        <f ca="1">TODAY()-1</f>
        <v>37189</v>
      </c>
      <c r="C32" s="16" t="s">
        <v>115</v>
      </c>
      <c r="D32" s="52">
        <v>-85</v>
      </c>
      <c r="E32" s="27"/>
    </row>
    <row r="33" spans="1:16" ht="12.75" customHeight="1" x14ac:dyDescent="0.25">
      <c r="D33" s="134"/>
      <c r="E33" s="27"/>
    </row>
    <row r="34" spans="1:16" ht="12.75" customHeight="1" x14ac:dyDescent="0.25">
      <c r="A34" s="25" t="s">
        <v>44</v>
      </c>
      <c r="C34" s="26"/>
      <c r="D34" s="27"/>
    </row>
    <row r="35" spans="1:16" x14ac:dyDescent="0.25">
      <c r="A35" s="28" t="s">
        <v>45</v>
      </c>
      <c r="D35" s="133"/>
    </row>
    <row r="36" spans="1:16" ht="12.75" customHeight="1" x14ac:dyDescent="0.25">
      <c r="A36" s="29" t="s">
        <v>46</v>
      </c>
      <c r="B36" s="78">
        <v>56327</v>
      </c>
      <c r="C36" s="31" t="s">
        <v>49</v>
      </c>
      <c r="D36" s="128">
        <f>SUM(B36)+(D11*1000)</f>
        <v>5327</v>
      </c>
      <c r="E36" s="33" t="s">
        <v>126</v>
      </c>
      <c r="F36" s="64" t="s">
        <v>47</v>
      </c>
      <c r="H36" s="9">
        <f ca="1">TODAY()</f>
        <v>37190</v>
      </c>
      <c r="K36" s="43"/>
    </row>
    <row r="37" spans="1:16" ht="12.75" customHeight="1" x14ac:dyDescent="0.25">
      <c r="A37" s="34" t="s">
        <v>48</v>
      </c>
      <c r="B37" s="30">
        <v>1376723</v>
      </c>
      <c r="C37" s="31" t="s">
        <v>49</v>
      </c>
      <c r="D37" s="32"/>
      <c r="E37" s="33" t="s">
        <v>126</v>
      </c>
      <c r="F37" s="45" t="s">
        <v>50</v>
      </c>
      <c r="G37" s="127" t="s">
        <v>51</v>
      </c>
      <c r="H37" s="53" t="s">
        <v>52</v>
      </c>
      <c r="I37" s="53" t="s">
        <v>53</v>
      </c>
      <c r="J37" s="53" t="s">
        <v>54</v>
      </c>
      <c r="K37" s="24"/>
    </row>
    <row r="38" spans="1:16" ht="12.75" customHeight="1" x14ac:dyDescent="0.25">
      <c r="A38" s="29" t="s">
        <v>55</v>
      </c>
      <c r="B38" s="79">
        <v>823773</v>
      </c>
      <c r="C38" s="31" t="s">
        <v>49</v>
      </c>
      <c r="D38" s="77"/>
      <c r="E38" s="33" t="s">
        <v>126</v>
      </c>
      <c r="F38" s="46" t="s">
        <v>56</v>
      </c>
      <c r="G38" s="47">
        <v>20957</v>
      </c>
      <c r="H38" s="80">
        <v>-20885</v>
      </c>
      <c r="I38" s="49"/>
      <c r="J38" s="49" t="s">
        <v>0</v>
      </c>
      <c r="K38" s="72"/>
    </row>
    <row r="39" spans="1:16" ht="12.75" customHeight="1" x14ac:dyDescent="0.25">
      <c r="A39" s="25" t="s">
        <v>57</v>
      </c>
      <c r="F39" s="46" t="s">
        <v>58</v>
      </c>
      <c r="G39" s="47">
        <v>0</v>
      </c>
      <c r="H39" s="80">
        <v>0</v>
      </c>
      <c r="I39" s="49"/>
      <c r="J39" s="49"/>
      <c r="K39" s="67"/>
    </row>
    <row r="40" spans="1:16" s="39" customFormat="1" x14ac:dyDescent="0.25">
      <c r="A40" t="s">
        <v>59</v>
      </c>
      <c r="B40"/>
      <c r="C40"/>
      <c r="D40"/>
      <c r="E40" s="76"/>
      <c r="F40" s="46" t="s">
        <v>60</v>
      </c>
      <c r="G40" s="47">
        <v>2258</v>
      </c>
      <c r="H40" s="80">
        <v>0</v>
      </c>
      <c r="I40" s="49">
        <v>0</v>
      </c>
      <c r="J40" s="49">
        <v>0</v>
      </c>
      <c r="K40" s="84" t="s">
        <v>61</v>
      </c>
      <c r="O40" s="57"/>
      <c r="P40" s="57"/>
    </row>
    <row r="41" spans="1:16" s="39" customFormat="1" x14ac:dyDescent="0.25">
      <c r="A41" s="35" t="s">
        <v>62</v>
      </c>
      <c r="B41" s="69"/>
      <c r="C41" s="68" t="s">
        <v>49</v>
      </c>
      <c r="D41" s="72"/>
      <c r="E41" s="76"/>
      <c r="F41" s="46" t="s">
        <v>63</v>
      </c>
      <c r="G41" s="47"/>
      <c r="H41" s="80">
        <v>0</v>
      </c>
      <c r="I41" s="80"/>
      <c r="J41" s="49">
        <v>0</v>
      </c>
      <c r="K41" s="85" t="s">
        <v>64</v>
      </c>
    </row>
    <row r="42" spans="1:16" s="57" customFormat="1" x14ac:dyDescent="0.25">
      <c r="A42" s="35" t="s">
        <v>65</v>
      </c>
      <c r="B42" s="69"/>
      <c r="C42" s="68" t="s">
        <v>49</v>
      </c>
      <c r="D42" s="72"/>
      <c r="E42" s="72"/>
      <c r="F42" s="44" t="s">
        <v>66</v>
      </c>
      <c r="G42" s="130">
        <f>SUM(G38:G41)</f>
        <v>23215</v>
      </c>
      <c r="H42" s="54">
        <f>SUM(H38:H41)</f>
        <v>-20885</v>
      </c>
      <c r="I42" s="83">
        <f>SUM(I38:I41)</f>
        <v>0</v>
      </c>
      <c r="J42" s="70">
        <v>0</v>
      </c>
      <c r="K42" s="55">
        <f>SUM(G42:J42)</f>
        <v>2330</v>
      </c>
    </row>
    <row r="43" spans="1:16" s="57" customFormat="1" x14ac:dyDescent="0.25">
      <c r="A43" s="56" t="s">
        <v>67</v>
      </c>
      <c r="B43" s="69"/>
      <c r="C43" s="68" t="s">
        <v>68</v>
      </c>
      <c r="D43" s="72"/>
      <c r="E43" s="39"/>
    </row>
    <row r="44" spans="1:16" s="57" customFormat="1" x14ac:dyDescent="0.25">
      <c r="A44" s="24"/>
      <c r="B44" s="36"/>
      <c r="C44" s="37"/>
      <c r="D44" s="38"/>
      <c r="E44"/>
      <c r="F44" s="64" t="s">
        <v>69</v>
      </c>
      <c r="H44" s="48"/>
      <c r="I44" s="62"/>
      <c r="J44" s="67"/>
    </row>
    <row r="45" spans="1:16" x14ac:dyDescent="0.25">
      <c r="A45" s="40" t="s">
        <v>70</v>
      </c>
      <c r="B45" s="66">
        <f ca="1">TODAY()-1</f>
        <v>37189</v>
      </c>
      <c r="C45" s="66">
        <f ca="1">TODAY()</f>
        <v>37190</v>
      </c>
      <c r="D45" s="41" t="s">
        <v>71</v>
      </c>
      <c r="F45" s="44" t="s">
        <v>72</v>
      </c>
      <c r="G45" s="56" t="s">
        <v>73</v>
      </c>
      <c r="H45" s="89" t="s">
        <v>74</v>
      </c>
      <c r="J45" s="75"/>
    </row>
    <row r="46" spans="1:16" s="57" customFormat="1" x14ac:dyDescent="0.25">
      <c r="A46" s="42" t="s">
        <v>75</v>
      </c>
      <c r="B46" s="16">
        <v>1405</v>
      </c>
      <c r="C46" s="16">
        <v>1444</v>
      </c>
      <c r="D46" s="16">
        <f>C46-B46</f>
        <v>39</v>
      </c>
      <c r="E46"/>
      <c r="F46" s="44" t="s">
        <v>76</v>
      </c>
      <c r="G46" s="55">
        <v>403529</v>
      </c>
      <c r="H46" s="63"/>
      <c r="I46" s="24"/>
      <c r="J46"/>
    </row>
    <row r="47" spans="1:16" x14ac:dyDescent="0.25">
      <c r="A47" s="42" t="s">
        <v>77</v>
      </c>
      <c r="B47" s="16">
        <v>3310</v>
      </c>
      <c r="C47" s="16">
        <v>3347</v>
      </c>
      <c r="D47" s="16">
        <f>C47-B47</f>
        <v>37</v>
      </c>
      <c r="F47" s="44" t="s">
        <v>78</v>
      </c>
      <c r="G47" s="71">
        <v>-372055</v>
      </c>
      <c r="H47" s="63" t="s">
        <v>0</v>
      </c>
      <c r="I47" s="74"/>
      <c r="J47" s="24"/>
    </row>
    <row r="48" spans="1:16" x14ac:dyDescent="0.25">
      <c r="A48" s="42" t="s">
        <v>79</v>
      </c>
      <c r="B48" s="16">
        <f>SUM(B46:B47)</f>
        <v>4715</v>
      </c>
      <c r="C48" s="16">
        <f>SUM(C46:C47)</f>
        <v>4791</v>
      </c>
      <c r="D48" s="16">
        <f>C48-B48</f>
        <v>76</v>
      </c>
      <c r="F48" s="65" t="s">
        <v>80</v>
      </c>
      <c r="G48" s="54">
        <f>SUM(G46:G47)</f>
        <v>31474</v>
      </c>
      <c r="H48" s="94" t="s">
        <v>81</v>
      </c>
      <c r="I48" s="74"/>
      <c r="J48" s="73"/>
    </row>
    <row r="49" spans="1:12" x14ac:dyDescent="0.25">
      <c r="A49" s="81" t="s">
        <v>82</v>
      </c>
      <c r="B49" s="82">
        <v>1997</v>
      </c>
      <c r="C49" s="82">
        <v>2015</v>
      </c>
      <c r="D49" s="82">
        <f>C49-B49</f>
        <v>18</v>
      </c>
      <c r="E49" s="107"/>
      <c r="J49" s="73"/>
    </row>
    <row r="50" spans="1:12" x14ac:dyDescent="0.25">
      <c r="A50" s="106" t="s">
        <v>83</v>
      </c>
      <c r="B50" s="107" t="s">
        <v>84</v>
      </c>
      <c r="C50" s="107" t="s">
        <v>85</v>
      </c>
      <c r="D50" s="107" t="s">
        <v>86</v>
      </c>
      <c r="E50" s="107" t="s">
        <v>87</v>
      </c>
      <c r="F50" s="107"/>
      <c r="G50" s="111"/>
      <c r="H50" s="112" t="s">
        <v>88</v>
      </c>
      <c r="I50" s="48"/>
      <c r="J50" s="48"/>
      <c r="L50" s="74"/>
    </row>
    <row r="51" spans="1:12" x14ac:dyDescent="0.25">
      <c r="A51" s="65" t="s">
        <v>119</v>
      </c>
      <c r="B51" s="107" t="s">
        <v>122</v>
      </c>
      <c r="C51" s="107" t="s">
        <v>123</v>
      </c>
      <c r="D51" s="107" t="s">
        <v>122</v>
      </c>
      <c r="E51" s="107" t="s">
        <v>123</v>
      </c>
      <c r="F51" s="110"/>
      <c r="G51" s="113"/>
      <c r="H51" s="114" t="s">
        <v>89</v>
      </c>
      <c r="I51" s="17"/>
      <c r="J51" s="17"/>
      <c r="K51" s="39"/>
      <c r="L51" s="39"/>
    </row>
    <row r="52" spans="1:12" x14ac:dyDescent="0.25">
      <c r="A52" s="88" t="s">
        <v>90</v>
      </c>
      <c r="B52" s="108" t="s">
        <v>120</v>
      </c>
      <c r="C52" s="108" t="s">
        <v>121</v>
      </c>
      <c r="D52" s="108"/>
      <c r="E52" s="131"/>
      <c r="F52" s="39"/>
      <c r="G52" s="17"/>
      <c r="H52" s="17"/>
      <c r="I52" s="39"/>
      <c r="J52" s="39"/>
    </row>
    <row r="53" spans="1:12" x14ac:dyDescent="0.25">
      <c r="A53" s="87" t="s">
        <v>91</v>
      </c>
      <c r="B53" s="19" t="s">
        <v>0</v>
      </c>
      <c r="F53" s="39"/>
      <c r="G53" s="39"/>
      <c r="H53" s="17"/>
      <c r="I53" s="39"/>
      <c r="J53" s="39"/>
    </row>
    <row r="54" spans="1:12" x14ac:dyDescent="0.25">
      <c r="A54" s="104" t="s">
        <v>0</v>
      </c>
      <c r="B54" s="26" t="s">
        <v>125</v>
      </c>
      <c r="H54"/>
    </row>
    <row r="55" spans="1:12" x14ac:dyDescent="0.25">
      <c r="A55" s="104" t="s">
        <v>0</v>
      </c>
      <c r="B55" s="26" t="s">
        <v>0</v>
      </c>
      <c r="H55"/>
    </row>
    <row r="56" spans="1:12" x14ac:dyDescent="0.25">
      <c r="A56" s="87" t="s">
        <v>92</v>
      </c>
      <c r="H56"/>
    </row>
    <row r="57" spans="1:12" x14ac:dyDescent="0.25">
      <c r="A57" s="104">
        <v>37190</v>
      </c>
      <c r="B57" s="124" t="s">
        <v>93</v>
      </c>
      <c r="E57" s="126" t="s">
        <v>124</v>
      </c>
      <c r="H57"/>
    </row>
    <row r="58" spans="1:12" x14ac:dyDescent="0.25">
      <c r="A58" s="104"/>
      <c r="B58" s="26" t="s">
        <v>94</v>
      </c>
      <c r="E58" s="126" t="s">
        <v>95</v>
      </c>
      <c r="H58"/>
    </row>
    <row r="59" spans="1:12" x14ac:dyDescent="0.25">
      <c r="A59" s="104"/>
      <c r="B59" s="26" t="s">
        <v>96</v>
      </c>
      <c r="E59" s="126" t="s">
        <v>95</v>
      </c>
    </row>
    <row r="60" spans="1:12" x14ac:dyDescent="0.25">
      <c r="A60" s="104"/>
      <c r="B60" s="124" t="s">
        <v>97</v>
      </c>
      <c r="E60" s="126" t="s">
        <v>127</v>
      </c>
      <c r="F60" s="39"/>
      <c r="G60" s="39"/>
      <c r="H60" s="17"/>
      <c r="I60" s="39"/>
      <c r="J60" s="39"/>
    </row>
    <row r="61" spans="1:12" x14ac:dyDescent="0.25">
      <c r="A61" s="104"/>
      <c r="B61" s="26" t="s">
        <v>98</v>
      </c>
      <c r="E61" s="126" t="s">
        <v>128</v>
      </c>
      <c r="F61" s="39"/>
      <c r="G61" s="39"/>
      <c r="H61" s="17"/>
      <c r="I61" s="39"/>
      <c r="J61" s="39"/>
    </row>
    <row r="62" spans="1:12" x14ac:dyDescent="0.25">
      <c r="A62" s="104"/>
      <c r="B62" s="26" t="s">
        <v>99</v>
      </c>
      <c r="E62" s="126" t="s">
        <v>95</v>
      </c>
    </row>
    <row r="63" spans="1:12" x14ac:dyDescent="0.25">
      <c r="A63" s="104"/>
      <c r="B63" s="26" t="s">
        <v>100</v>
      </c>
      <c r="E63" s="126" t="s">
        <v>95</v>
      </c>
    </row>
    <row r="64" spans="1:12" x14ac:dyDescent="0.25">
      <c r="A64" s="104"/>
      <c r="B64" s="26" t="s">
        <v>101</v>
      </c>
      <c r="D64" s="120"/>
      <c r="E64" s="126" t="s">
        <v>117</v>
      </c>
      <c r="F64" s="120"/>
      <c r="G64" s="121"/>
      <c r="H64" s="122"/>
      <c r="I64" s="121"/>
      <c r="J64" s="121"/>
    </row>
    <row r="65" spans="1:9" x14ac:dyDescent="0.25">
      <c r="A65" s="104"/>
      <c r="B65" s="124" t="s">
        <v>102</v>
      </c>
      <c r="E65" s="135" t="s">
        <v>95</v>
      </c>
    </row>
    <row r="66" spans="1:9" x14ac:dyDescent="0.25">
      <c r="A66" s="104"/>
      <c r="B66" s="26" t="s">
        <v>103</v>
      </c>
      <c r="E66" s="126" t="s">
        <v>95</v>
      </c>
    </row>
    <row r="67" spans="1:9" x14ac:dyDescent="0.25">
      <c r="A67" s="104"/>
      <c r="B67" s="26" t="s">
        <v>104</v>
      </c>
      <c r="E67" s="126" t="s">
        <v>105</v>
      </c>
    </row>
    <row r="68" spans="1:9" x14ac:dyDescent="0.25">
      <c r="A68" s="104"/>
      <c r="B68" s="26" t="s">
        <v>106</v>
      </c>
      <c r="E68" s="126" t="s">
        <v>105</v>
      </c>
    </row>
    <row r="69" spans="1:9" x14ac:dyDescent="0.25">
      <c r="A69" s="104"/>
      <c r="B69" s="26" t="s">
        <v>107</v>
      </c>
      <c r="E69" s="126" t="s">
        <v>129</v>
      </c>
      <c r="F69" s="120"/>
      <c r="G69" s="123"/>
      <c r="H69" s="120"/>
      <c r="I69" s="120"/>
    </row>
    <row r="70" spans="1:9" x14ac:dyDescent="0.25">
      <c r="A70" s="105"/>
      <c r="B70" s="26" t="s">
        <v>112</v>
      </c>
      <c r="E70" s="126" t="s">
        <v>95</v>
      </c>
    </row>
    <row r="71" spans="1:9" x14ac:dyDescent="0.25">
      <c r="A71" s="105"/>
    </row>
    <row r="72" spans="1:9" x14ac:dyDescent="0.25">
      <c r="A72" s="105"/>
    </row>
    <row r="73" spans="1:9" x14ac:dyDescent="0.25">
      <c r="A73" s="105"/>
    </row>
    <row r="74" spans="1:9" x14ac:dyDescent="0.25">
      <c r="A74" s="105"/>
    </row>
  </sheetData>
  <phoneticPr fontId="0" type="noConversion"/>
  <pageMargins left="0" right="0" top="0.54" bottom="0.6" header="0.3" footer="0.28999999999999998"/>
  <pageSetup scale="68" orientation="portrait" blackAndWhite="1" r:id="rId1"/>
  <headerFooter alignWithMargins="0">
    <oddHeader>&amp;A</oddHeader>
    <oddFooter>&amp;CFile Location: P:FGTUSERS/Cust_ser\Mornmeet.xls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MORNING MEETING</vt:lpstr>
      <vt:lpstr>'MORNING MEETING'!Print_Area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Havlíček Jan</cp:lastModifiedBy>
  <cp:lastPrinted>2001-10-26T12:12:42Z</cp:lastPrinted>
  <dcterms:created xsi:type="dcterms:W3CDTF">1998-04-08T10:59:00Z</dcterms:created>
  <dcterms:modified xsi:type="dcterms:W3CDTF">2023-09-13T22:49:05Z</dcterms:modified>
</cp:coreProperties>
</file>