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Aug01" sheetId="5" r:id="rId1"/>
    <sheet name="July01" sheetId="4" r:id="rId2"/>
    <sheet name="Sheet2" sheetId="2" r:id="rId3"/>
    <sheet name="Sheet3" sheetId="3" r:id="rId4"/>
  </sheets>
  <definedNames>
    <definedName name="_xlnm.Print_Area" localSheetId="0">'Aug01'!$A$1:$I$83</definedName>
    <definedName name="_xlnm.Print_Area" localSheetId="1">July01!$A$1:$I$82</definedName>
  </definedNames>
  <calcPr calcId="92512"/>
</workbook>
</file>

<file path=xl/calcChain.xml><?xml version="1.0" encoding="utf-8"?>
<calcChain xmlns="http://schemas.openxmlformats.org/spreadsheetml/2006/main">
  <c r="A5" i="5" l="1"/>
  <c r="H9" i="5"/>
  <c r="H10" i="5"/>
  <c r="H11" i="5"/>
  <c r="H12" i="5"/>
  <c r="B13" i="5"/>
  <c r="D13" i="5"/>
  <c r="F13" i="5"/>
  <c r="H13" i="5"/>
  <c r="H14" i="5"/>
  <c r="H17" i="5"/>
  <c r="H18" i="5"/>
  <c r="B19" i="5"/>
  <c r="D19" i="5"/>
  <c r="F19" i="5"/>
  <c r="H19" i="5"/>
  <c r="H20" i="5"/>
  <c r="H23" i="5"/>
  <c r="H24" i="5"/>
  <c r="B25" i="5"/>
  <c r="H25" i="5"/>
  <c r="H26" i="5"/>
  <c r="H27" i="5"/>
  <c r="B28" i="5"/>
  <c r="D28" i="5"/>
  <c r="F28" i="5"/>
  <c r="H28" i="5"/>
  <c r="H29" i="5"/>
  <c r="H32" i="5"/>
  <c r="H33" i="5"/>
  <c r="H34" i="5"/>
  <c r="H35" i="5"/>
  <c r="H36" i="5"/>
  <c r="H37" i="5"/>
  <c r="H38" i="5"/>
  <c r="H39" i="5"/>
  <c r="H40" i="5"/>
  <c r="H41" i="5"/>
  <c r="B42" i="5"/>
  <c r="D42" i="5"/>
  <c r="F42" i="5"/>
  <c r="H42" i="5"/>
  <c r="H43" i="5"/>
  <c r="H46" i="5"/>
  <c r="B47" i="5"/>
  <c r="D47" i="5"/>
  <c r="H47" i="5"/>
  <c r="H48" i="5"/>
  <c r="H49" i="5"/>
  <c r="H50" i="5"/>
  <c r="H51" i="5"/>
  <c r="B52" i="5"/>
  <c r="D52" i="5"/>
  <c r="F52" i="5"/>
  <c r="H52" i="5"/>
  <c r="H53" i="5"/>
  <c r="H56" i="5"/>
  <c r="H57" i="5"/>
  <c r="H58" i="5"/>
  <c r="B59" i="5"/>
  <c r="H59" i="5"/>
  <c r="H60" i="5"/>
  <c r="F61" i="5"/>
  <c r="H61" i="5"/>
  <c r="B62" i="5"/>
  <c r="D62" i="5"/>
  <c r="F62" i="5"/>
  <c r="H62" i="5"/>
  <c r="H63" i="5"/>
  <c r="H66" i="5"/>
  <c r="H67" i="5"/>
  <c r="B68" i="5"/>
  <c r="D68" i="5"/>
  <c r="F68" i="5"/>
  <c r="H68" i="5"/>
  <c r="H69" i="5"/>
  <c r="B72" i="5"/>
  <c r="F72" i="5"/>
  <c r="H72" i="5"/>
  <c r="H73" i="5"/>
  <c r="H74" i="5"/>
  <c r="H75" i="5"/>
  <c r="B76" i="5"/>
  <c r="D76" i="5"/>
  <c r="F76" i="5"/>
  <c r="H76" i="5"/>
  <c r="H77" i="5"/>
  <c r="F80" i="5"/>
  <c r="H80" i="5"/>
  <c r="B81" i="5"/>
  <c r="D81" i="5"/>
  <c r="F81" i="5"/>
  <c r="H81" i="5"/>
  <c r="H82" i="5"/>
  <c r="A5" i="4"/>
  <c r="H9" i="4"/>
  <c r="H10" i="4"/>
  <c r="H11" i="4"/>
  <c r="H12" i="4"/>
  <c r="B13" i="4"/>
  <c r="D13" i="4"/>
  <c r="F13" i="4"/>
  <c r="H13" i="4"/>
  <c r="H14" i="4"/>
  <c r="H17" i="4"/>
  <c r="B18" i="4"/>
  <c r="D18" i="4"/>
  <c r="F18" i="4"/>
  <c r="H18" i="4"/>
  <c r="H19" i="4"/>
  <c r="H22" i="4"/>
  <c r="H23" i="4"/>
  <c r="H24" i="4"/>
  <c r="H25" i="4"/>
  <c r="H26" i="4"/>
  <c r="B27" i="4"/>
  <c r="D27" i="4"/>
  <c r="F27" i="4"/>
  <c r="H27" i="4"/>
  <c r="H28" i="4"/>
  <c r="H31" i="4"/>
  <c r="H32" i="4"/>
  <c r="H33" i="4"/>
  <c r="H34" i="4"/>
  <c r="H35" i="4"/>
  <c r="H36" i="4"/>
  <c r="H37" i="4"/>
  <c r="H38" i="4"/>
  <c r="H39" i="4"/>
  <c r="H40" i="4"/>
  <c r="B41" i="4"/>
  <c r="D41" i="4"/>
  <c r="F41" i="4"/>
  <c r="H41" i="4"/>
  <c r="H42" i="4"/>
  <c r="H45" i="4"/>
  <c r="B46" i="4"/>
  <c r="D46" i="4"/>
  <c r="H46" i="4"/>
  <c r="H47" i="4"/>
  <c r="H48" i="4"/>
  <c r="H49" i="4"/>
  <c r="H50" i="4"/>
  <c r="B51" i="4"/>
  <c r="D51" i="4"/>
  <c r="F51" i="4"/>
  <c r="H51" i="4"/>
  <c r="H52" i="4"/>
  <c r="H55" i="4"/>
  <c r="H56" i="4"/>
  <c r="H57" i="4"/>
  <c r="H58" i="4"/>
  <c r="H59" i="4"/>
  <c r="F60" i="4"/>
  <c r="H60" i="4"/>
  <c r="B61" i="4"/>
  <c r="D61" i="4"/>
  <c r="F61" i="4"/>
  <c r="H61" i="4"/>
  <c r="H62" i="4"/>
  <c r="H65" i="4"/>
  <c r="H66" i="4"/>
  <c r="B67" i="4"/>
  <c r="D67" i="4"/>
  <c r="F67" i="4"/>
  <c r="H67" i="4"/>
  <c r="H68" i="4"/>
  <c r="D71" i="4"/>
  <c r="F71" i="4"/>
  <c r="H71" i="4"/>
  <c r="H72" i="4"/>
  <c r="H73" i="4"/>
  <c r="H74" i="4"/>
  <c r="B75" i="4"/>
  <c r="D75" i="4"/>
  <c r="F75" i="4"/>
  <c r="H75" i="4"/>
  <c r="H76" i="4"/>
  <c r="F79" i="4"/>
  <c r="H79" i="4"/>
  <c r="B80" i="4"/>
  <c r="D80" i="4"/>
  <c r="F80" i="4"/>
  <c r="H80" i="4"/>
  <c r="H81" i="4"/>
</calcChain>
</file>

<file path=xl/sharedStrings.xml><?xml version="1.0" encoding="utf-8"?>
<sst xmlns="http://schemas.openxmlformats.org/spreadsheetml/2006/main" count="154" uniqueCount="71">
  <si>
    <t>Other</t>
  </si>
  <si>
    <t>Unamortized debt expense</t>
  </si>
  <si>
    <t>Net</t>
  </si>
  <si>
    <t>Change</t>
  </si>
  <si>
    <t>Current Assets - Other</t>
  </si>
  <si>
    <t>Deferred Charges - Other</t>
  </si>
  <si>
    <t>Accrued Taxes</t>
  </si>
  <si>
    <t>Current SIT</t>
  </si>
  <si>
    <t>Payroll Tax</t>
  </si>
  <si>
    <t>Sales/Use Tax</t>
  </si>
  <si>
    <t>Franchise Tax</t>
  </si>
  <si>
    <t>Current Liabilities - Other</t>
  </si>
  <si>
    <t>Accrued Interest</t>
  </si>
  <si>
    <t>Deferred Credits - Other</t>
  </si>
  <si>
    <t>(In Thousands)</t>
  </si>
  <si>
    <t>Selected Balance Sheet Item Detail</t>
  </si>
  <si>
    <t>Transwestern Pipeline Co.</t>
  </si>
  <si>
    <t>Unamortized Annual Incentive/Variable Pay</t>
  </si>
  <si>
    <t xml:space="preserve">3rd Party interest </t>
  </si>
  <si>
    <t xml:space="preserve">Deferred Asset Dev Cost </t>
  </si>
  <si>
    <t>$150MM 7.4% Corp Interest</t>
  </si>
  <si>
    <t>Others</t>
  </si>
  <si>
    <t>Accounts payable - trade (DP)</t>
  </si>
  <si>
    <t>Goods Rec/invoice Recpt - clearing</t>
  </si>
  <si>
    <t>Ad Valorem Tax</t>
  </si>
  <si>
    <t>Santa Fe transport discount</t>
  </si>
  <si>
    <t>Unamortized Revenue Management costs</t>
  </si>
  <si>
    <t>Accounts Payable - Other</t>
  </si>
  <si>
    <t>Accounts Payable - Assoc Co.</t>
  </si>
  <si>
    <t>Compressor overhaul costs</t>
  </si>
  <si>
    <t>Gas stream project (Gallup)</t>
  </si>
  <si>
    <t>Enron Property &amp; Service</t>
  </si>
  <si>
    <t>Socal rate deferral</t>
  </si>
  <si>
    <t>Negotiated rate reserve</t>
  </si>
  <si>
    <t>Grynberg legal reserve</t>
  </si>
  <si>
    <t>Interest/finance charges</t>
  </si>
  <si>
    <t>Accounts payable - non-trade 3rd party</t>
  </si>
  <si>
    <t>Citibank - Delaware/NY</t>
  </si>
  <si>
    <t>May</t>
  </si>
  <si>
    <t>June</t>
  </si>
  <si>
    <t>July 31, 2001</t>
  </si>
  <si>
    <t>July</t>
  </si>
  <si>
    <t>Explanations</t>
  </si>
  <si>
    <t>Current Month</t>
  </si>
  <si>
    <t>Accounts Receivable - Assoc Co.</t>
  </si>
  <si>
    <t>Enron Energy Services</t>
  </si>
  <si>
    <t>Enron Asset Management</t>
  </si>
  <si>
    <t>Enron Capital &amp; Trade Resources</t>
  </si>
  <si>
    <t>Enron Operations Services Corp</t>
  </si>
  <si>
    <t>Enron Hydrocarbons Services</t>
  </si>
  <si>
    <t>Enron Online, LLC</t>
  </si>
  <si>
    <t>EMC Treasury #969</t>
  </si>
  <si>
    <t>Enron Capital &amp; Trade #413</t>
  </si>
  <si>
    <t>Enron North America #364</t>
  </si>
  <si>
    <t xml:space="preserve">Enron Pipeline Co. 1N9 </t>
  </si>
  <si>
    <t>Enron Services Corp.#001</t>
  </si>
  <si>
    <t>Enron Networks 83E</t>
  </si>
  <si>
    <t>Northern Natural Gas Co.</t>
  </si>
  <si>
    <t>Escheatment</t>
  </si>
  <si>
    <t>Accounts payable - trade -3rd party</t>
  </si>
  <si>
    <t>Recurring amortization</t>
  </si>
  <si>
    <t>Decrease in o/s wires/checks</t>
  </si>
  <si>
    <t>Recurring accrual $722K</t>
  </si>
  <si>
    <t xml:space="preserve">Recurring accrual $7K </t>
  </si>
  <si>
    <t xml:space="preserve">Recurring accrual $96K </t>
  </si>
  <si>
    <t xml:space="preserve">Recurring accrual $118K </t>
  </si>
  <si>
    <t>Accounts payable -3rd party</t>
  </si>
  <si>
    <t>Taxes Payable -Other-Business Tax</t>
  </si>
  <si>
    <t>Increase due primarily to compressr overhaul</t>
  </si>
  <si>
    <t>August 31, 2001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</si>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</sst>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37" fontId="2" fillId="0" borderId="0" xfId="1" applyNumberFormat="1" applyFont="1"/>
    <xf numFmtId="37" fontId="2" fillId="0" borderId="0" xfId="0" applyNumberFormat="1" applyFont="1"/>
    <xf numFmtId="0" fontId="3" fillId="0" borderId="0" xfId="0" applyFont="1"/>
    <xf numFmtId="37" fontId="2" fillId="0" borderId="1" xfId="1" applyNumberFormat="1" applyFont="1" applyBorder="1"/>
    <xf numFmtId="37" fontId="2" fillId="0" borderId="2" xfId="1" applyNumberFormat="1" applyFont="1" applyBorder="1"/>
    <xf numFmtId="37" fontId="3" fillId="0" borderId="0" xfId="1" applyNumberFormat="1" applyFont="1" applyAlignment="1">
      <alignment horizontal="center"/>
    </xf>
    <xf numFmtId="15" fontId="3" fillId="0" borderId="0" xfId="0" applyNumberFormat="1" applyFont="1"/>
    <xf numFmtId="37" fontId="2" fillId="0" borderId="0" xfId="1" applyNumberFormat="1" applyFont="1" applyBorder="1"/>
    <xf numFmtId="37" fontId="3" fillId="0" borderId="1" xfId="1" applyNumberFormat="1" applyFont="1" applyBorder="1" applyAlignment="1">
      <alignment horizontal="center"/>
    </xf>
    <xf numFmtId="37" fontId="4" fillId="0" borderId="0" xfId="1" applyNumberFormat="1" applyFont="1"/>
    <xf numFmtId="37" fontId="4" fillId="0" borderId="2" xfId="1" applyNumberFormat="1" applyFont="1" applyBorder="1"/>
    <xf numFmtId="37" fontId="4" fillId="0" borderId="3" xfId="1" applyNumberFormat="1" applyFont="1" applyBorder="1"/>
    <xf numFmtId="37" fontId="4" fillId="0" borderId="0" xfId="1" applyNumberFormat="1" applyFont="1" applyBorder="1"/>
    <xf numFmtId="37" fontId="2" fillId="0" borderId="0" xfId="0" applyNumberFormat="1" applyFont="1" applyBorder="1"/>
    <xf numFmtId="37" fontId="4" fillId="0" borderId="0" xfId="0" applyNumberFormat="1" applyFont="1"/>
    <xf numFmtId="37" fontId="4" fillId="0" borderId="2" xfId="0" applyNumberFormat="1" applyFont="1" applyBorder="1"/>
    <xf numFmtId="15" fontId="3" fillId="0" borderId="0" xfId="0" quotePrefix="1" applyNumberFormat="1" applyFont="1" applyAlignment="1">
      <alignment horizontal="left"/>
    </xf>
    <xf numFmtId="37" fontId="3" fillId="0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7" fontId="3" fillId="0" borderId="0" xfId="1" applyNumberFormat="1" applyFont="1"/>
    <xf numFmtId="0" fontId="3" fillId="0" borderId="0" xfId="0" quotePrefix="1" applyFont="1" applyAlignment="1">
      <alignment horizontal="left"/>
    </xf>
    <xf numFmtId="0" fontId="2" fillId="0" borderId="0" xfId="0" quotePrefix="1" applyFont="1" applyAlignment="1">
      <alignment horizontal="left"/>
    </xf>
    <xf numFmtId="37" fontId="4" fillId="0" borderId="0" xfId="1" applyNumberFormat="1" applyFont="1" applyFill="1"/>
    <xf numFmtId="37" fontId="4" fillId="0" borderId="0" xfId="1" applyNumberFormat="1" applyFont="1" applyFill="1" applyBorder="1"/>
    <xf numFmtId="15" fontId="3" fillId="0" borderId="0" xfId="0" applyNumberFormat="1" applyFont="1" applyAlignment="1">
      <alignment horizontal="left"/>
    </xf>
    <xf numFmtId="37" fontId="2" fillId="0" borderId="0" xfId="1" applyNumberFormat="1" applyFont="1" applyFill="1" applyBorder="1"/>
    <xf numFmtId="37" fontId="3" fillId="0" borderId="0" xfId="1" quotePrefix="1" applyNumberFormat="1" applyFont="1" applyFill="1" applyBorder="1" applyAlignment="1">
      <alignment horizontal="center"/>
    </xf>
    <xf numFmtId="37" fontId="3" fillId="0" borderId="0" xfId="1" applyNumberFormat="1" applyFont="1" applyFill="1" applyBorder="1" applyAlignment="1">
      <alignment horizontal="center"/>
    </xf>
    <xf numFmtId="37" fontId="4" fillId="0" borderId="0" xfId="0" applyNumberFormat="1" applyFont="1" applyFill="1" applyBorder="1"/>
    <xf numFmtId="37" fontId="2" fillId="0" borderId="0" xfId="0" applyNumberFormat="1" applyFont="1" applyFill="1" applyBorder="1"/>
    <xf numFmtId="37" fontId="3" fillId="0" borderId="0" xfId="1" applyNumberFormat="1" applyFont="1" applyBorder="1" applyAlignment="1">
      <alignment horizontal="center"/>
    </xf>
    <xf numFmtId="37" fontId="3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tabSelected="1" workbookViewId="0">
      <selection activeCell="B1" sqref="B1"/>
    </sheetView>
  </sheetViews>
  <sheetFormatPr defaultColWidth="9.109375" defaultRowHeight="10.199999999999999" x14ac:dyDescent="0.2"/>
  <cols>
    <col min="1" max="1" width="31" style="1" customWidth="1"/>
    <col min="2" max="2" width="10.33203125" style="2" customWidth="1"/>
    <col min="3" max="3" width="2.109375" style="27" customWidth="1"/>
    <col min="4" max="4" width="10.33203125" style="2" customWidth="1"/>
    <col min="5" max="5" width="2.109375" style="9" customWidth="1"/>
    <col min="6" max="6" width="9.109375" style="3" hidden="1" customWidth="1"/>
    <col min="7" max="7" width="5" style="3" hidden="1" customWidth="1"/>
    <col min="8" max="8" width="12.33203125" style="2" customWidth="1"/>
    <col min="9" max="9" width="33" style="1" customWidth="1"/>
    <col min="10" max="16384" width="9.109375" style="1"/>
  </cols>
  <sheetData>
    <row r="1" spans="1:9" x14ac:dyDescent="0.2">
      <c r="A1" s="4" t="s">
        <v>16</v>
      </c>
    </row>
    <row r="2" spans="1:9" x14ac:dyDescent="0.2">
      <c r="A2" s="4" t="s">
        <v>15</v>
      </c>
    </row>
    <row r="3" spans="1:9" x14ac:dyDescent="0.2">
      <c r="A3" s="18" t="s">
        <v>69</v>
      </c>
    </row>
    <row r="4" spans="1:9" x14ac:dyDescent="0.2">
      <c r="A4" s="8" t="s">
        <v>14</v>
      </c>
      <c r="H4" s="21" t="s">
        <v>43</v>
      </c>
    </row>
    <row r="5" spans="1:9" x14ac:dyDescent="0.2">
      <c r="A5" s="26">
        <f ca="1">NOW()</f>
        <v>37147.469760995373</v>
      </c>
      <c r="H5" s="7" t="s">
        <v>2</v>
      </c>
    </row>
    <row r="6" spans="1:9" x14ac:dyDescent="0.2">
      <c r="B6" s="19" t="s">
        <v>70</v>
      </c>
      <c r="C6" s="28"/>
      <c r="D6" s="19" t="s">
        <v>41</v>
      </c>
      <c r="E6" s="32"/>
      <c r="F6" s="10" t="s">
        <v>38</v>
      </c>
      <c r="H6" s="10" t="s">
        <v>3</v>
      </c>
      <c r="I6" s="20" t="s">
        <v>42</v>
      </c>
    </row>
    <row r="7" spans="1:9" x14ac:dyDescent="0.2">
      <c r="B7" s="7"/>
      <c r="C7" s="29"/>
      <c r="D7" s="7"/>
      <c r="E7" s="32"/>
      <c r="F7" s="7"/>
      <c r="H7" s="7"/>
    </row>
    <row r="8" spans="1:9" x14ac:dyDescent="0.2">
      <c r="A8" s="22" t="s">
        <v>44</v>
      </c>
      <c r="B8" s="9"/>
      <c r="D8" s="9"/>
      <c r="F8" s="9"/>
      <c r="H8" s="9"/>
    </row>
    <row r="9" spans="1:9" x14ac:dyDescent="0.2">
      <c r="A9" s="23" t="s">
        <v>45</v>
      </c>
      <c r="B9" s="11">
        <v>0</v>
      </c>
      <c r="C9" s="25"/>
      <c r="D9" s="11">
        <v>32</v>
      </c>
      <c r="F9" s="11">
        <v>31</v>
      </c>
      <c r="H9" s="2">
        <f>+B9-D9</f>
        <v>-32</v>
      </c>
    </row>
    <row r="10" spans="1:9" x14ac:dyDescent="0.2">
      <c r="A10" s="23" t="s">
        <v>46</v>
      </c>
      <c r="B10" s="11">
        <v>0</v>
      </c>
      <c r="C10" s="25"/>
      <c r="D10" s="11">
        <v>0</v>
      </c>
      <c r="F10" s="11">
        <v>22</v>
      </c>
      <c r="H10" s="2">
        <f>+B10-D10</f>
        <v>0</v>
      </c>
    </row>
    <row r="11" spans="1:9" x14ac:dyDescent="0.2">
      <c r="A11" s="23" t="s">
        <v>48</v>
      </c>
      <c r="B11" s="11">
        <v>0</v>
      </c>
      <c r="C11" s="25"/>
      <c r="D11" s="11">
        <v>0</v>
      </c>
      <c r="F11" s="11">
        <v>0</v>
      </c>
      <c r="H11" s="2">
        <f>+B11-D11</f>
        <v>0</v>
      </c>
    </row>
    <row r="12" spans="1:9" x14ac:dyDescent="0.2">
      <c r="A12" s="23" t="s">
        <v>47</v>
      </c>
      <c r="B12" s="11">
        <v>0</v>
      </c>
      <c r="C12" s="25"/>
      <c r="D12" s="11">
        <v>758</v>
      </c>
      <c r="F12" s="11">
        <v>765</v>
      </c>
      <c r="H12" s="2">
        <f>+B12-D12</f>
        <v>-758</v>
      </c>
    </row>
    <row r="13" spans="1:9" x14ac:dyDescent="0.2">
      <c r="A13" s="1" t="s">
        <v>21</v>
      </c>
      <c r="B13" s="5">
        <f>B14-SUM(B9:B12)</f>
        <v>-267</v>
      </c>
      <c r="D13" s="5">
        <f>D14-SUM(D9:D12)</f>
        <v>0</v>
      </c>
      <c r="F13" s="5">
        <f>F14-SUM(F9:F12)</f>
        <v>-1</v>
      </c>
      <c r="H13" s="2">
        <f>+B13-D13</f>
        <v>-267</v>
      </c>
    </row>
    <row r="14" spans="1:9" ht="10.8" thickBot="1" x14ac:dyDescent="0.25">
      <c r="B14" s="13">
        <v>-267</v>
      </c>
      <c r="C14" s="25"/>
      <c r="D14" s="13">
        <v>790</v>
      </c>
      <c r="F14" s="13">
        <v>817</v>
      </c>
      <c r="H14" s="6">
        <f>SUM(H9:H13)</f>
        <v>-1057</v>
      </c>
    </row>
    <row r="15" spans="1:9" ht="10.8" thickTop="1" x14ac:dyDescent="0.2">
      <c r="B15" s="14"/>
      <c r="C15" s="25"/>
      <c r="D15" s="14"/>
      <c r="F15" s="14"/>
      <c r="H15" s="9"/>
    </row>
    <row r="16" spans="1:9" x14ac:dyDescent="0.2">
      <c r="A16" s="4" t="s">
        <v>4</v>
      </c>
      <c r="F16" s="2"/>
    </row>
    <row r="17" spans="1:9" x14ac:dyDescent="0.2">
      <c r="A17" s="1" t="s">
        <v>17</v>
      </c>
      <c r="B17" s="11">
        <v>0</v>
      </c>
      <c r="C17" s="25"/>
      <c r="D17" s="11">
        <v>0</v>
      </c>
      <c r="F17" s="11">
        <v>0</v>
      </c>
      <c r="H17" s="2">
        <f>+B17-D17</f>
        <v>0</v>
      </c>
    </row>
    <row r="18" spans="1:9" x14ac:dyDescent="0.2">
      <c r="A18" s="1" t="s">
        <v>25</v>
      </c>
      <c r="B18" s="11">
        <v>150</v>
      </c>
      <c r="C18" s="25"/>
      <c r="D18" s="11">
        <v>0</v>
      </c>
      <c r="F18" s="11"/>
      <c r="H18" s="2">
        <f>+B18-D18</f>
        <v>150</v>
      </c>
    </row>
    <row r="19" spans="1:9" x14ac:dyDescent="0.2">
      <c r="A19" s="1" t="s">
        <v>0</v>
      </c>
      <c r="B19" s="5">
        <f>+B20-SUM(B17:B18)</f>
        <v>1</v>
      </c>
      <c r="D19" s="5">
        <f>+D20-SUM(D17:D18)</f>
        <v>1</v>
      </c>
      <c r="F19" s="5">
        <f>+F20-SUM(F17:F17)</f>
        <v>0</v>
      </c>
      <c r="H19" s="2">
        <f>+B19-D19</f>
        <v>0</v>
      </c>
    </row>
    <row r="20" spans="1:9" ht="10.8" thickBot="1" x14ac:dyDescent="0.25">
      <c r="B20" s="12">
        <v>151</v>
      </c>
      <c r="C20" s="25"/>
      <c r="D20" s="12">
        <v>1</v>
      </c>
      <c r="F20" s="12">
        <v>0</v>
      </c>
      <c r="H20" s="6">
        <f>SUM(H17:H19)</f>
        <v>150</v>
      </c>
    </row>
    <row r="21" spans="1:9" ht="10.8" thickTop="1" x14ac:dyDescent="0.2">
      <c r="F21" s="2"/>
    </row>
    <row r="22" spans="1:9" x14ac:dyDescent="0.2">
      <c r="A22" s="4" t="s">
        <v>5</v>
      </c>
      <c r="F22" s="2"/>
    </row>
    <row r="23" spans="1:9" x14ac:dyDescent="0.2">
      <c r="A23" s="1" t="s">
        <v>1</v>
      </c>
      <c r="B23" s="24">
        <v>11</v>
      </c>
      <c r="C23" s="25"/>
      <c r="D23" s="11">
        <v>11</v>
      </c>
      <c r="F23" s="11">
        <v>11</v>
      </c>
      <c r="H23" s="2">
        <f t="shared" ref="H23:H28" si="0">+B23-D23</f>
        <v>0</v>
      </c>
    </row>
    <row r="24" spans="1:9" x14ac:dyDescent="0.2">
      <c r="A24" s="1" t="s">
        <v>19</v>
      </c>
      <c r="B24" s="24">
        <v>2404</v>
      </c>
      <c r="C24" s="25"/>
      <c r="D24" s="11">
        <v>2103</v>
      </c>
      <c r="F24" s="11">
        <v>1452</v>
      </c>
      <c r="H24" s="2">
        <f t="shared" si="0"/>
        <v>301</v>
      </c>
      <c r="I24" s="23"/>
    </row>
    <row r="25" spans="1:9" x14ac:dyDescent="0.2">
      <c r="A25" s="1" t="s">
        <v>25</v>
      </c>
      <c r="B25" s="24">
        <f>775-150</f>
        <v>625</v>
      </c>
      <c r="C25" s="25"/>
      <c r="D25" s="11">
        <v>787</v>
      </c>
      <c r="F25" s="11">
        <v>813</v>
      </c>
      <c r="H25" s="2">
        <f t="shared" si="0"/>
        <v>-162</v>
      </c>
      <c r="I25" s="1" t="s">
        <v>60</v>
      </c>
    </row>
    <row r="26" spans="1:9" x14ac:dyDescent="0.2">
      <c r="A26" s="1" t="s">
        <v>29</v>
      </c>
      <c r="B26" s="24">
        <v>547</v>
      </c>
      <c r="C26" s="25"/>
      <c r="D26" s="11">
        <v>547</v>
      </c>
      <c r="F26" s="11">
        <v>547</v>
      </c>
      <c r="H26" s="2">
        <f t="shared" si="0"/>
        <v>0</v>
      </c>
    </row>
    <row r="27" spans="1:9" x14ac:dyDescent="0.2">
      <c r="A27" s="1" t="s">
        <v>26</v>
      </c>
      <c r="B27" s="24">
        <v>567</v>
      </c>
      <c r="C27" s="25"/>
      <c r="D27" s="11">
        <v>567</v>
      </c>
      <c r="F27" s="11">
        <v>567</v>
      </c>
      <c r="H27" s="2">
        <f t="shared" si="0"/>
        <v>0</v>
      </c>
    </row>
    <row r="28" spans="1:9" x14ac:dyDescent="0.2">
      <c r="A28" s="1" t="s">
        <v>0</v>
      </c>
      <c r="B28" s="5">
        <f>B29-SUM(B23:B27)</f>
        <v>10</v>
      </c>
      <c r="D28" s="5">
        <f>D29-SUM(D23:D27)</f>
        <v>11</v>
      </c>
      <c r="F28" s="5">
        <f>F29-SUM(F23:F27)</f>
        <v>11</v>
      </c>
      <c r="H28" s="2">
        <f t="shared" si="0"/>
        <v>-1</v>
      </c>
    </row>
    <row r="29" spans="1:9" ht="10.8" thickBot="1" x14ac:dyDescent="0.25">
      <c r="B29" s="12">
        <v>4164</v>
      </c>
      <c r="C29" s="25"/>
      <c r="D29" s="12">
        <v>4026</v>
      </c>
      <c r="F29" s="12">
        <v>3401</v>
      </c>
      <c r="H29" s="6">
        <f>SUM(H23:H28)</f>
        <v>138</v>
      </c>
    </row>
    <row r="30" spans="1:9" ht="10.8" thickTop="1" x14ac:dyDescent="0.2">
      <c r="B30" s="9"/>
      <c r="D30" s="9"/>
      <c r="F30" s="9"/>
      <c r="H30" s="9"/>
    </row>
    <row r="31" spans="1:9" x14ac:dyDescent="0.2">
      <c r="A31" s="4" t="s">
        <v>28</v>
      </c>
      <c r="B31" s="9"/>
      <c r="D31" s="9"/>
      <c r="F31" s="9"/>
      <c r="H31" s="9"/>
    </row>
    <row r="32" spans="1:9" x14ac:dyDescent="0.2">
      <c r="A32" s="23" t="s">
        <v>55</v>
      </c>
      <c r="B32" s="25">
        <v>0</v>
      </c>
      <c r="C32" s="25"/>
      <c r="D32" s="25">
        <v>40</v>
      </c>
      <c r="E32" s="14"/>
      <c r="F32" s="14">
        <v>40</v>
      </c>
      <c r="G32" s="16"/>
      <c r="H32" s="2">
        <f t="shared" ref="H32:H42" si="1">+B32-D32</f>
        <v>-40</v>
      </c>
    </row>
    <row r="33" spans="1:10" x14ac:dyDescent="0.2">
      <c r="A33" s="23" t="s">
        <v>53</v>
      </c>
      <c r="B33" s="24">
        <v>183</v>
      </c>
      <c r="C33" s="25"/>
      <c r="D33" s="24">
        <v>183</v>
      </c>
      <c r="F33" s="11">
        <v>1028</v>
      </c>
      <c r="H33" s="2">
        <f t="shared" si="1"/>
        <v>0</v>
      </c>
    </row>
    <row r="34" spans="1:10" x14ac:dyDescent="0.2">
      <c r="A34" s="23" t="s">
        <v>52</v>
      </c>
      <c r="B34" s="24">
        <v>0</v>
      </c>
      <c r="C34" s="25"/>
      <c r="D34" s="24">
        <v>0</v>
      </c>
      <c r="F34" s="11">
        <v>28</v>
      </c>
      <c r="H34" s="2">
        <f t="shared" si="1"/>
        <v>0</v>
      </c>
    </row>
    <row r="35" spans="1:10" x14ac:dyDescent="0.2">
      <c r="A35" s="23" t="s">
        <v>51</v>
      </c>
      <c r="B35" s="24">
        <v>0</v>
      </c>
      <c r="C35" s="25"/>
      <c r="D35" s="24">
        <v>41</v>
      </c>
      <c r="F35" s="11">
        <v>38</v>
      </c>
      <c r="H35" s="2">
        <f t="shared" si="1"/>
        <v>-41</v>
      </c>
    </row>
    <row r="36" spans="1:10" x14ac:dyDescent="0.2">
      <c r="A36" s="23" t="s">
        <v>49</v>
      </c>
      <c r="B36" s="24">
        <v>0</v>
      </c>
      <c r="C36" s="25"/>
      <c r="D36" s="24">
        <v>11</v>
      </c>
      <c r="F36" s="11">
        <v>11</v>
      </c>
      <c r="H36" s="2">
        <f t="shared" si="1"/>
        <v>-11</v>
      </c>
    </row>
    <row r="37" spans="1:10" x14ac:dyDescent="0.2">
      <c r="A37" s="23" t="s">
        <v>50</v>
      </c>
      <c r="B37" s="24">
        <v>0</v>
      </c>
      <c r="C37" s="25"/>
      <c r="D37" s="24">
        <v>85</v>
      </c>
      <c r="F37" s="11">
        <v>85</v>
      </c>
      <c r="H37" s="2">
        <f t="shared" si="1"/>
        <v>-85</v>
      </c>
    </row>
    <row r="38" spans="1:10" x14ac:dyDescent="0.2">
      <c r="A38" s="1" t="s">
        <v>31</v>
      </c>
      <c r="B38" s="24">
        <v>0</v>
      </c>
      <c r="C38" s="25"/>
      <c r="D38" s="24">
        <v>622</v>
      </c>
      <c r="F38" s="11">
        <v>521</v>
      </c>
      <c r="H38" s="2">
        <f t="shared" si="1"/>
        <v>-622</v>
      </c>
    </row>
    <row r="39" spans="1:10" x14ac:dyDescent="0.2">
      <c r="A39" s="23" t="s">
        <v>56</v>
      </c>
      <c r="B39" s="24">
        <v>0</v>
      </c>
      <c r="C39" s="25"/>
      <c r="D39" s="24">
        <v>187</v>
      </c>
      <c r="F39" s="11">
        <v>138</v>
      </c>
      <c r="H39" s="2">
        <f t="shared" si="1"/>
        <v>-187</v>
      </c>
    </row>
    <row r="40" spans="1:10" x14ac:dyDescent="0.2">
      <c r="A40" s="23" t="s">
        <v>57</v>
      </c>
      <c r="B40" s="24">
        <v>0</v>
      </c>
      <c r="C40" s="25"/>
      <c r="D40" s="24">
        <v>5</v>
      </c>
      <c r="F40" s="11">
        <v>0</v>
      </c>
      <c r="H40" s="2">
        <f t="shared" si="1"/>
        <v>-5</v>
      </c>
    </row>
    <row r="41" spans="1:10" x14ac:dyDescent="0.2">
      <c r="A41" s="23" t="s">
        <v>54</v>
      </c>
      <c r="B41" s="24">
        <v>0</v>
      </c>
      <c r="C41" s="25"/>
      <c r="D41" s="24">
        <v>0</v>
      </c>
      <c r="F41" s="11">
        <v>30</v>
      </c>
      <c r="H41" s="2">
        <f t="shared" si="1"/>
        <v>0</v>
      </c>
    </row>
    <row r="42" spans="1:10" x14ac:dyDescent="0.2">
      <c r="A42" s="1" t="s">
        <v>21</v>
      </c>
      <c r="B42" s="5">
        <f>B43-SUM(B32:B41)</f>
        <v>0</v>
      </c>
      <c r="D42" s="5">
        <f>D43-SUM(D32:D41)</f>
        <v>6</v>
      </c>
      <c r="F42" s="5">
        <f>F43-SUM(F32:F41)</f>
        <v>11</v>
      </c>
      <c r="H42" s="2">
        <f t="shared" si="1"/>
        <v>-6</v>
      </c>
    </row>
    <row r="43" spans="1:10" ht="10.8" thickBot="1" x14ac:dyDescent="0.25">
      <c r="B43" s="13">
        <v>183</v>
      </c>
      <c r="C43" s="25"/>
      <c r="D43" s="13">
        <v>1180</v>
      </c>
      <c r="F43" s="13">
        <v>1930</v>
      </c>
      <c r="H43" s="6">
        <f>SUM(H32:H42)</f>
        <v>-997</v>
      </c>
    </row>
    <row r="44" spans="1:10" ht="10.8" thickTop="1" x14ac:dyDescent="0.2">
      <c r="B44" s="9"/>
      <c r="D44" s="9"/>
      <c r="F44" s="9"/>
      <c r="H44" s="9"/>
    </row>
    <row r="45" spans="1:10" x14ac:dyDescent="0.2">
      <c r="A45" s="4" t="s">
        <v>27</v>
      </c>
      <c r="B45" s="9"/>
      <c r="D45" s="9"/>
      <c r="F45" s="9"/>
      <c r="H45" s="9"/>
    </row>
    <row r="46" spans="1:10" x14ac:dyDescent="0.2">
      <c r="A46" s="1" t="s">
        <v>37</v>
      </c>
      <c r="B46" s="11">
        <v>4092</v>
      </c>
      <c r="C46" s="25"/>
      <c r="D46" s="11">
        <v>778</v>
      </c>
      <c r="F46" s="11">
        <v>636</v>
      </c>
      <c r="H46" s="2">
        <f t="shared" ref="H46:H52" si="2">+B46-D46</f>
        <v>3314</v>
      </c>
      <c r="I46" s="1" t="s">
        <v>61</v>
      </c>
    </row>
    <row r="47" spans="1:10" x14ac:dyDescent="0.2">
      <c r="A47" s="23" t="s">
        <v>66</v>
      </c>
      <c r="B47" s="11">
        <f>-257+7+236-1</f>
        <v>-15</v>
      </c>
      <c r="C47" s="25"/>
      <c r="D47" s="11">
        <f>730+7+446</f>
        <v>1183</v>
      </c>
      <c r="F47" s="11">
        <v>893</v>
      </c>
      <c r="H47" s="2">
        <f t="shared" si="2"/>
        <v>-1198</v>
      </c>
      <c r="J47" s="1" t="s">
        <v>22</v>
      </c>
    </row>
    <row r="48" spans="1:10" hidden="1" x14ac:dyDescent="0.2">
      <c r="A48" s="23" t="s">
        <v>59</v>
      </c>
      <c r="B48" s="11"/>
      <c r="C48" s="25"/>
      <c r="D48" s="11"/>
      <c r="F48" s="11">
        <v>0</v>
      </c>
      <c r="H48" s="2">
        <f t="shared" si="2"/>
        <v>0</v>
      </c>
    </row>
    <row r="49" spans="1:9" hidden="1" x14ac:dyDescent="0.2">
      <c r="A49" s="1" t="s">
        <v>36</v>
      </c>
      <c r="B49" s="11"/>
      <c r="C49" s="25"/>
      <c r="D49" s="11"/>
      <c r="F49" s="11">
        <v>516</v>
      </c>
      <c r="H49" s="2">
        <f t="shared" si="2"/>
        <v>0</v>
      </c>
    </row>
    <row r="50" spans="1:9" x14ac:dyDescent="0.2">
      <c r="A50" s="1" t="s">
        <v>23</v>
      </c>
      <c r="B50" s="11">
        <v>199</v>
      </c>
      <c r="C50" s="25"/>
      <c r="D50" s="11">
        <v>320</v>
      </c>
      <c r="F50" s="11">
        <v>592</v>
      </c>
      <c r="H50" s="2">
        <f t="shared" si="2"/>
        <v>-121</v>
      </c>
    </row>
    <row r="51" spans="1:9" x14ac:dyDescent="0.2">
      <c r="A51" s="1" t="s">
        <v>58</v>
      </c>
      <c r="B51" s="11">
        <v>16</v>
      </c>
      <c r="C51" s="25"/>
      <c r="D51" s="11">
        <v>16</v>
      </c>
      <c r="F51" s="11">
        <v>16</v>
      </c>
      <c r="H51" s="2">
        <f t="shared" si="2"/>
        <v>0</v>
      </c>
    </row>
    <row r="52" spans="1:9" x14ac:dyDescent="0.2">
      <c r="A52" s="1" t="s">
        <v>21</v>
      </c>
      <c r="B52" s="5">
        <f>B53-SUM(B46:B51)</f>
        <v>0</v>
      </c>
      <c r="D52" s="5">
        <f>D53-SUM(D46:D51)</f>
        <v>0</v>
      </c>
      <c r="F52" s="5">
        <f>F53-SUM(F46:F51)</f>
        <v>1</v>
      </c>
      <c r="H52" s="2">
        <f t="shared" si="2"/>
        <v>0</v>
      </c>
    </row>
    <row r="53" spans="1:9" ht="10.8" thickBot="1" x14ac:dyDescent="0.25">
      <c r="B53" s="13">
        <v>4292</v>
      </c>
      <c r="C53" s="25"/>
      <c r="D53" s="13">
        <v>2297</v>
      </c>
      <c r="F53" s="13">
        <v>2654</v>
      </c>
      <c r="H53" s="6">
        <f>SUM(H46:H52)</f>
        <v>1995</v>
      </c>
    </row>
    <row r="54" spans="1:9" ht="10.8" thickTop="1" x14ac:dyDescent="0.2">
      <c r="F54" s="2"/>
    </row>
    <row r="55" spans="1:9" x14ac:dyDescent="0.2">
      <c r="A55" s="4" t="s">
        <v>6</v>
      </c>
      <c r="F55" s="2"/>
    </row>
    <row r="56" spans="1:9" x14ac:dyDescent="0.2">
      <c r="A56" s="1" t="s">
        <v>7</v>
      </c>
      <c r="B56" s="24">
        <v>480</v>
      </c>
      <c r="C56" s="25"/>
      <c r="D56" s="24">
        <v>480</v>
      </c>
      <c r="F56" s="11">
        <v>548</v>
      </c>
      <c r="H56" s="2">
        <f t="shared" ref="H56:H62" si="3">+B56-D56</f>
        <v>0</v>
      </c>
    </row>
    <row r="57" spans="1:9" x14ac:dyDescent="0.2">
      <c r="A57" s="1" t="s">
        <v>24</v>
      </c>
      <c r="B57" s="24">
        <v>5432</v>
      </c>
      <c r="C57" s="25"/>
      <c r="D57" s="24">
        <v>4710</v>
      </c>
      <c r="F57" s="11">
        <v>3367</v>
      </c>
      <c r="H57" s="2">
        <f t="shared" si="3"/>
        <v>722</v>
      </c>
      <c r="I57" s="23" t="s">
        <v>62</v>
      </c>
    </row>
    <row r="58" spans="1:9" x14ac:dyDescent="0.2">
      <c r="A58" s="1" t="s">
        <v>8</v>
      </c>
      <c r="B58" s="24">
        <v>0</v>
      </c>
      <c r="C58" s="25"/>
      <c r="D58" s="24">
        <v>0</v>
      </c>
      <c r="F58" s="11">
        <v>0</v>
      </c>
      <c r="H58" s="2">
        <f t="shared" si="3"/>
        <v>0</v>
      </c>
    </row>
    <row r="59" spans="1:9" x14ac:dyDescent="0.2">
      <c r="A59" s="1" t="s">
        <v>9</v>
      </c>
      <c r="B59" s="24">
        <f>180+1</f>
        <v>181</v>
      </c>
      <c r="C59" s="25"/>
      <c r="D59" s="24">
        <v>199</v>
      </c>
      <c r="F59" s="11">
        <v>141</v>
      </c>
      <c r="H59" s="2">
        <f t="shared" si="3"/>
        <v>-18</v>
      </c>
    </row>
    <row r="60" spans="1:9" x14ac:dyDescent="0.2">
      <c r="A60" s="1" t="s">
        <v>10</v>
      </c>
      <c r="B60" s="24">
        <v>243</v>
      </c>
      <c r="C60" s="25"/>
      <c r="D60" s="24">
        <v>236</v>
      </c>
      <c r="F60" s="11">
        <v>223</v>
      </c>
      <c r="H60" s="2">
        <f t="shared" si="3"/>
        <v>7</v>
      </c>
      <c r="I60" s="1" t="s">
        <v>63</v>
      </c>
    </row>
    <row r="61" spans="1:9" x14ac:dyDescent="0.2">
      <c r="A61" s="23" t="s">
        <v>67</v>
      </c>
      <c r="B61" s="25">
        <v>691</v>
      </c>
      <c r="D61" s="9">
        <v>810</v>
      </c>
      <c r="F61" s="5">
        <f>F62-SUM(F55:F59)</f>
        <v>-3240</v>
      </c>
      <c r="H61" s="2">
        <f t="shared" si="3"/>
        <v>-119</v>
      </c>
      <c r="I61" s="1" t="s">
        <v>64</v>
      </c>
    </row>
    <row r="62" spans="1:9" x14ac:dyDescent="0.2">
      <c r="A62" s="23" t="s">
        <v>0</v>
      </c>
      <c r="B62" s="5">
        <f>B63-SUM(B56:B61)</f>
        <v>-1</v>
      </c>
      <c r="D62" s="5">
        <f>D63-SUM(D56:D61)</f>
        <v>-5</v>
      </c>
      <c r="F62" s="5">
        <f>F63-SUM(F56:F60)</f>
        <v>816</v>
      </c>
      <c r="H62" s="2">
        <f t="shared" si="3"/>
        <v>4</v>
      </c>
    </row>
    <row r="63" spans="1:9" ht="10.8" thickBot="1" x14ac:dyDescent="0.25">
      <c r="B63" s="13">
        <v>7026</v>
      </c>
      <c r="C63" s="25"/>
      <c r="D63" s="13">
        <v>6430</v>
      </c>
      <c r="E63" s="14"/>
      <c r="F63" s="13">
        <v>5095</v>
      </c>
      <c r="H63" s="6">
        <f>SUM(H56:H62)</f>
        <v>596</v>
      </c>
    </row>
    <row r="64" spans="1:9" ht="10.8" thickTop="1" x14ac:dyDescent="0.2">
      <c r="F64" s="2"/>
    </row>
    <row r="65" spans="1:9" x14ac:dyDescent="0.2">
      <c r="A65" s="4" t="s">
        <v>12</v>
      </c>
      <c r="F65" s="2"/>
    </row>
    <row r="66" spans="1:9" x14ac:dyDescent="0.2">
      <c r="A66" s="1" t="s">
        <v>20</v>
      </c>
      <c r="B66" s="11">
        <v>0</v>
      </c>
      <c r="C66" s="25"/>
      <c r="D66" s="11">
        <v>0</v>
      </c>
      <c r="F66" s="11">
        <v>1335</v>
      </c>
      <c r="H66" s="2">
        <f>+B66-D66</f>
        <v>0</v>
      </c>
    </row>
    <row r="67" spans="1:9" x14ac:dyDescent="0.2">
      <c r="A67" s="1" t="s">
        <v>18</v>
      </c>
      <c r="B67" s="14">
        <v>474</v>
      </c>
      <c r="C67" s="25"/>
      <c r="D67" s="14">
        <v>355</v>
      </c>
      <c r="F67" s="14">
        <v>118</v>
      </c>
      <c r="G67" s="15"/>
      <c r="H67" s="2">
        <f>+B67-D67</f>
        <v>119</v>
      </c>
      <c r="I67" s="1" t="s">
        <v>65</v>
      </c>
    </row>
    <row r="68" spans="1:9" x14ac:dyDescent="0.2">
      <c r="A68" s="1" t="s">
        <v>0</v>
      </c>
      <c r="B68" s="5">
        <f>B69-SUM(B66:B67)</f>
        <v>0</v>
      </c>
      <c r="D68" s="5">
        <f>D69-SUM(D66:D67)</f>
        <v>0</v>
      </c>
      <c r="F68" s="5">
        <f>F69-SUM(F66:F67)</f>
        <v>0</v>
      </c>
      <c r="G68" s="15"/>
      <c r="H68" s="2">
        <f>+B68-D68</f>
        <v>0</v>
      </c>
    </row>
    <row r="69" spans="1:9" ht="10.8" thickBot="1" x14ac:dyDescent="0.25">
      <c r="B69" s="13">
        <v>474</v>
      </c>
      <c r="C69" s="25"/>
      <c r="D69" s="13">
        <v>355</v>
      </c>
      <c r="F69" s="13">
        <v>1453</v>
      </c>
      <c r="H69" s="6">
        <f>SUM(H66:H68)</f>
        <v>119</v>
      </c>
    </row>
    <row r="70" spans="1:9" ht="10.8" thickTop="1" x14ac:dyDescent="0.2">
      <c r="F70" s="2"/>
    </row>
    <row r="71" spans="1:9" x14ac:dyDescent="0.2">
      <c r="A71" s="4" t="s">
        <v>11</v>
      </c>
      <c r="F71" s="2"/>
    </row>
    <row r="72" spans="1:9" x14ac:dyDescent="0.2">
      <c r="A72" s="1" t="s">
        <v>32</v>
      </c>
      <c r="B72" s="11">
        <f>2245+245</f>
        <v>2490</v>
      </c>
      <c r="C72" s="25"/>
      <c r="D72" s="11">
        <v>2245</v>
      </c>
      <c r="F72" s="11">
        <f>2198+47</f>
        <v>2245</v>
      </c>
      <c r="H72" s="2">
        <f>+B72-D72</f>
        <v>245</v>
      </c>
    </row>
    <row r="73" spans="1:9" x14ac:dyDescent="0.2">
      <c r="A73" s="1" t="s">
        <v>33</v>
      </c>
      <c r="B73" s="24">
        <v>10043</v>
      </c>
      <c r="C73" s="25"/>
      <c r="D73" s="11">
        <v>10043</v>
      </c>
      <c r="F73" s="11">
        <v>9709</v>
      </c>
      <c r="H73" s="2">
        <f>+B73-D73</f>
        <v>0</v>
      </c>
    </row>
    <row r="74" spans="1:9" x14ac:dyDescent="0.2">
      <c r="A74" s="1" t="s">
        <v>34</v>
      </c>
      <c r="B74" s="24">
        <v>200</v>
      </c>
      <c r="C74" s="25"/>
      <c r="D74" s="11">
        <v>200</v>
      </c>
      <c r="F74" s="11">
        <v>200</v>
      </c>
      <c r="H74" s="2">
        <f>+B74-D74</f>
        <v>0</v>
      </c>
    </row>
    <row r="75" spans="1:9" x14ac:dyDescent="0.2">
      <c r="A75" s="1" t="s">
        <v>35</v>
      </c>
      <c r="B75" s="24">
        <v>140</v>
      </c>
      <c r="C75" s="25"/>
      <c r="D75" s="11">
        <v>136</v>
      </c>
      <c r="F75" s="11">
        <v>98</v>
      </c>
      <c r="H75" s="2">
        <f>+B75-D75</f>
        <v>4</v>
      </c>
    </row>
    <row r="76" spans="1:9" x14ac:dyDescent="0.2">
      <c r="A76" s="1" t="s">
        <v>0</v>
      </c>
      <c r="B76" s="5">
        <f>B77-SUM(B72:B75)</f>
        <v>23</v>
      </c>
      <c r="D76" s="5">
        <f>D77-SUM(D72:D75)</f>
        <v>21</v>
      </c>
      <c r="E76" s="33"/>
      <c r="F76" s="5">
        <f>F77-SUM(F72:F75)</f>
        <v>-4</v>
      </c>
      <c r="H76" s="2">
        <f>+B76-D76</f>
        <v>2</v>
      </c>
    </row>
    <row r="77" spans="1:9" ht="10.8" thickBot="1" x14ac:dyDescent="0.25">
      <c r="B77" s="13">
        <v>12896</v>
      </c>
      <c r="C77" s="25"/>
      <c r="D77" s="13">
        <v>12645</v>
      </c>
      <c r="F77" s="13">
        <v>12248</v>
      </c>
      <c r="H77" s="6">
        <f>SUM(H72:H76)</f>
        <v>251</v>
      </c>
    </row>
    <row r="78" spans="1:9" ht="10.8" thickTop="1" x14ac:dyDescent="0.2">
      <c r="F78" s="2"/>
    </row>
    <row r="79" spans="1:9" x14ac:dyDescent="0.2">
      <c r="A79" s="4" t="s">
        <v>13</v>
      </c>
      <c r="F79" s="2"/>
    </row>
    <row r="80" spans="1:9" x14ac:dyDescent="0.2">
      <c r="A80" s="1" t="s">
        <v>30</v>
      </c>
      <c r="B80" s="16">
        <v>2473</v>
      </c>
      <c r="C80" s="30"/>
      <c r="D80" s="16">
        <v>2497</v>
      </c>
      <c r="E80" s="15"/>
      <c r="F80" s="16">
        <f>2568-24</f>
        <v>2544</v>
      </c>
      <c r="H80" s="2">
        <f>+B80-D80</f>
        <v>-24</v>
      </c>
      <c r="I80" s="1" t="s">
        <v>60</v>
      </c>
    </row>
    <row r="81" spans="1:8" x14ac:dyDescent="0.2">
      <c r="A81" s="1" t="s">
        <v>0</v>
      </c>
      <c r="B81" s="3">
        <f>B82-SUM(B80:B80)</f>
        <v>0</v>
      </c>
      <c r="C81" s="31"/>
      <c r="D81" s="3">
        <f>D82-SUM(D80:D80)</f>
        <v>0</v>
      </c>
      <c r="E81" s="15"/>
      <c r="F81" s="3">
        <f>F82-SUM(F80:F80)</f>
        <v>-2</v>
      </c>
      <c r="H81" s="2">
        <f>+B81-D81</f>
        <v>0</v>
      </c>
    </row>
    <row r="82" spans="1:8" ht="10.8" thickBot="1" x14ac:dyDescent="0.25">
      <c r="B82" s="17">
        <v>2473</v>
      </c>
      <c r="C82" s="30"/>
      <c r="D82" s="17">
        <v>2497</v>
      </c>
      <c r="E82" s="15"/>
      <c r="F82" s="17">
        <v>2542</v>
      </c>
      <c r="H82" s="6">
        <f>SUM(H80:H81)</f>
        <v>-24</v>
      </c>
    </row>
    <row r="83" spans="1:8" ht="10.8" thickTop="1" x14ac:dyDescent="0.2"/>
  </sheetData>
  <phoneticPr fontId="0" type="noConversion"/>
  <printOptions horizontalCentered="1"/>
  <pageMargins left="0.5" right="0.5" top="0.2" bottom="0.2" header="0.5" footer="0.5"/>
  <pageSetup scale="8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workbookViewId="0">
      <selection activeCell="A24" sqref="A24"/>
    </sheetView>
  </sheetViews>
  <sheetFormatPr defaultColWidth="9.109375" defaultRowHeight="10.199999999999999" x14ac:dyDescent="0.2"/>
  <cols>
    <col min="1" max="1" width="31" style="1" customWidth="1"/>
    <col min="2" max="2" width="10.33203125" style="2" customWidth="1"/>
    <col min="3" max="3" width="2.109375" style="27" customWidth="1"/>
    <col min="4" max="4" width="10.33203125" style="2" customWidth="1"/>
    <col min="5" max="5" width="2.109375" style="9" customWidth="1"/>
    <col min="6" max="6" width="9.109375" style="3" hidden="1" customWidth="1"/>
    <col min="7" max="7" width="5" style="3" hidden="1" customWidth="1"/>
    <col min="8" max="8" width="12.33203125" style="2" customWidth="1"/>
    <col min="9" max="9" width="33" style="1" customWidth="1"/>
    <col min="10" max="16384" width="9.109375" style="1"/>
  </cols>
  <sheetData>
    <row r="1" spans="1:9" x14ac:dyDescent="0.2">
      <c r="A1" s="4" t="s">
        <v>16</v>
      </c>
    </row>
    <row r="2" spans="1:9" x14ac:dyDescent="0.2">
      <c r="A2" s="4" t="s">
        <v>15</v>
      </c>
    </row>
    <row r="3" spans="1:9" x14ac:dyDescent="0.2">
      <c r="A3" s="18" t="s">
        <v>40</v>
      </c>
    </row>
    <row r="4" spans="1:9" x14ac:dyDescent="0.2">
      <c r="A4" s="8" t="s">
        <v>14</v>
      </c>
      <c r="H4" s="21" t="s">
        <v>43</v>
      </c>
    </row>
    <row r="5" spans="1:9" x14ac:dyDescent="0.2">
      <c r="A5" s="26">
        <f ca="1">NOW()</f>
        <v>37147.469760995373</v>
      </c>
      <c r="H5" s="7" t="s">
        <v>2</v>
      </c>
    </row>
    <row r="6" spans="1:9" x14ac:dyDescent="0.2">
      <c r="B6" s="19" t="s">
        <v>41</v>
      </c>
      <c r="C6" s="28"/>
      <c r="D6" s="10" t="s">
        <v>39</v>
      </c>
      <c r="E6" s="32"/>
      <c r="F6" s="10" t="s">
        <v>38</v>
      </c>
      <c r="H6" s="10" t="s">
        <v>3</v>
      </c>
      <c r="I6" s="20" t="s">
        <v>42</v>
      </c>
    </row>
    <row r="7" spans="1:9" x14ac:dyDescent="0.2">
      <c r="B7" s="7"/>
      <c r="C7" s="29"/>
      <c r="D7" s="7"/>
      <c r="E7" s="32"/>
      <c r="F7" s="7"/>
      <c r="H7" s="7"/>
    </row>
    <row r="8" spans="1:9" x14ac:dyDescent="0.2">
      <c r="A8" s="22" t="s">
        <v>44</v>
      </c>
      <c r="B8" s="9"/>
      <c r="D8" s="9"/>
      <c r="F8" s="9"/>
      <c r="H8" s="9"/>
    </row>
    <row r="9" spans="1:9" x14ac:dyDescent="0.2">
      <c r="A9" s="23" t="s">
        <v>45</v>
      </c>
      <c r="B9" s="11">
        <v>32</v>
      </c>
      <c r="C9" s="25"/>
      <c r="D9" s="11">
        <v>206</v>
      </c>
      <c r="F9" s="11">
        <v>31</v>
      </c>
      <c r="H9" s="2">
        <f>+B9-D9</f>
        <v>-174</v>
      </c>
    </row>
    <row r="10" spans="1:9" x14ac:dyDescent="0.2">
      <c r="A10" s="23" t="s">
        <v>46</v>
      </c>
      <c r="B10" s="11">
        <v>0</v>
      </c>
      <c r="C10" s="25"/>
      <c r="D10" s="11">
        <v>0</v>
      </c>
      <c r="F10" s="11">
        <v>22</v>
      </c>
      <c r="H10" s="2">
        <f>+B10-D10</f>
        <v>0</v>
      </c>
    </row>
    <row r="11" spans="1:9" x14ac:dyDescent="0.2">
      <c r="A11" s="23" t="s">
        <v>48</v>
      </c>
      <c r="B11" s="11">
        <v>0</v>
      </c>
      <c r="C11" s="25"/>
      <c r="D11" s="11">
        <v>-99</v>
      </c>
      <c r="F11" s="11">
        <v>0</v>
      </c>
      <c r="H11" s="2">
        <f>+B11-D11</f>
        <v>99</v>
      </c>
    </row>
    <row r="12" spans="1:9" x14ac:dyDescent="0.2">
      <c r="A12" s="23" t="s">
        <v>47</v>
      </c>
      <c r="B12" s="11">
        <v>758</v>
      </c>
      <c r="C12" s="25"/>
      <c r="D12" s="11">
        <v>455</v>
      </c>
      <c r="F12" s="11">
        <v>765</v>
      </c>
      <c r="H12" s="2">
        <f>+B12-D12</f>
        <v>303</v>
      </c>
    </row>
    <row r="13" spans="1:9" x14ac:dyDescent="0.2">
      <c r="A13" s="1" t="s">
        <v>21</v>
      </c>
      <c r="B13" s="5">
        <f>B14-SUM(B9:B12)</f>
        <v>0</v>
      </c>
      <c r="D13" s="5">
        <f>D14-SUM(D9:D12)</f>
        <v>0</v>
      </c>
      <c r="F13" s="5">
        <f>F14-SUM(F9:F12)</f>
        <v>-1</v>
      </c>
      <c r="H13" s="2">
        <f>+B13-D13</f>
        <v>0</v>
      </c>
    </row>
    <row r="14" spans="1:9" ht="10.8" thickBot="1" x14ac:dyDescent="0.25">
      <c r="B14" s="13">
        <v>790</v>
      </c>
      <c r="C14" s="25"/>
      <c r="D14" s="13">
        <v>562</v>
      </c>
      <c r="F14" s="13">
        <v>817</v>
      </c>
      <c r="H14" s="6">
        <f>SUM(H9:H13)</f>
        <v>228</v>
      </c>
    </row>
    <row r="15" spans="1:9" ht="10.8" thickTop="1" x14ac:dyDescent="0.2">
      <c r="B15" s="14"/>
      <c r="C15" s="25"/>
      <c r="D15" s="14"/>
      <c r="F15" s="14"/>
      <c r="H15" s="9"/>
    </row>
    <row r="16" spans="1:9" x14ac:dyDescent="0.2">
      <c r="A16" s="4" t="s">
        <v>4</v>
      </c>
      <c r="F16" s="2"/>
    </row>
    <row r="17" spans="1:9" x14ac:dyDescent="0.2">
      <c r="A17" s="1" t="s">
        <v>17</v>
      </c>
      <c r="B17" s="11">
        <v>0</v>
      </c>
      <c r="C17" s="25"/>
      <c r="D17" s="11">
        <v>0</v>
      </c>
      <c r="F17" s="11">
        <v>0</v>
      </c>
      <c r="H17" s="2">
        <f>+B17-D17</f>
        <v>0</v>
      </c>
    </row>
    <row r="18" spans="1:9" x14ac:dyDescent="0.2">
      <c r="A18" s="1" t="s">
        <v>0</v>
      </c>
      <c r="B18" s="5">
        <f>+B19-SUM(B17:B17)</f>
        <v>1</v>
      </c>
      <c r="D18" s="5">
        <f>+D19-SUM(D17:D17)</f>
        <v>2</v>
      </c>
      <c r="F18" s="5">
        <f>+F19-SUM(F17:F17)</f>
        <v>0</v>
      </c>
      <c r="H18" s="2">
        <f>+B18-D18</f>
        <v>-1</v>
      </c>
    </row>
    <row r="19" spans="1:9" ht="10.8" thickBot="1" x14ac:dyDescent="0.25">
      <c r="B19" s="12">
        <v>1</v>
      </c>
      <c r="C19" s="25"/>
      <c r="D19" s="12">
        <v>2</v>
      </c>
      <c r="F19" s="12">
        <v>0</v>
      </c>
      <c r="H19" s="6">
        <f>SUM(H17:H18)</f>
        <v>-1</v>
      </c>
    </row>
    <row r="20" spans="1:9" ht="10.8" thickTop="1" x14ac:dyDescent="0.2">
      <c r="F20" s="2"/>
    </row>
    <row r="21" spans="1:9" x14ac:dyDescent="0.2">
      <c r="A21" s="4" t="s">
        <v>5</v>
      </c>
      <c r="F21" s="2"/>
    </row>
    <row r="22" spans="1:9" x14ac:dyDescent="0.2">
      <c r="A22" s="1" t="s">
        <v>1</v>
      </c>
      <c r="B22" s="11">
        <v>11</v>
      </c>
      <c r="C22" s="25"/>
      <c r="D22" s="11">
        <v>11</v>
      </c>
      <c r="F22" s="11">
        <v>11</v>
      </c>
      <c r="H22" s="2">
        <f t="shared" ref="H22:H27" si="0">+B22-D22</f>
        <v>0</v>
      </c>
    </row>
    <row r="23" spans="1:9" x14ac:dyDescent="0.2">
      <c r="A23" s="1" t="s">
        <v>19</v>
      </c>
      <c r="B23" s="11">
        <v>2103</v>
      </c>
      <c r="C23" s="25"/>
      <c r="D23" s="11">
        <v>1850</v>
      </c>
      <c r="F23" s="11">
        <v>1452</v>
      </c>
      <c r="H23" s="2">
        <f t="shared" si="0"/>
        <v>253</v>
      </c>
      <c r="I23" s="23" t="s">
        <v>68</v>
      </c>
    </row>
    <row r="24" spans="1:9" x14ac:dyDescent="0.2">
      <c r="A24" s="1" t="s">
        <v>25</v>
      </c>
      <c r="B24" s="11">
        <v>787</v>
      </c>
      <c r="C24" s="25"/>
      <c r="D24" s="11">
        <v>800</v>
      </c>
      <c r="F24" s="11">
        <v>813</v>
      </c>
      <c r="H24" s="2">
        <f t="shared" si="0"/>
        <v>-13</v>
      </c>
      <c r="I24" s="1" t="s">
        <v>60</v>
      </c>
    </row>
    <row r="25" spans="1:9" x14ac:dyDescent="0.2">
      <c r="A25" s="1" t="s">
        <v>29</v>
      </c>
      <c r="B25" s="11">
        <v>547</v>
      </c>
      <c r="C25" s="25"/>
      <c r="D25" s="11">
        <v>547</v>
      </c>
      <c r="F25" s="11">
        <v>547</v>
      </c>
      <c r="H25" s="2">
        <f t="shared" si="0"/>
        <v>0</v>
      </c>
    </row>
    <row r="26" spans="1:9" x14ac:dyDescent="0.2">
      <c r="A26" s="1" t="s">
        <v>26</v>
      </c>
      <c r="B26" s="11">
        <v>567</v>
      </c>
      <c r="C26" s="25"/>
      <c r="D26" s="11">
        <v>567</v>
      </c>
      <c r="F26" s="11">
        <v>567</v>
      </c>
      <c r="H26" s="2">
        <f t="shared" si="0"/>
        <v>0</v>
      </c>
    </row>
    <row r="27" spans="1:9" x14ac:dyDescent="0.2">
      <c r="A27" s="1" t="s">
        <v>0</v>
      </c>
      <c r="B27" s="5">
        <f>B28-SUM(B22:B26)</f>
        <v>11</v>
      </c>
      <c r="D27" s="5">
        <f>D28-SUM(D22:D26)</f>
        <v>11</v>
      </c>
      <c r="F27" s="5">
        <f>F28-SUM(F22:F26)</f>
        <v>11</v>
      </c>
      <c r="H27" s="2">
        <f t="shared" si="0"/>
        <v>0</v>
      </c>
    </row>
    <row r="28" spans="1:9" ht="10.8" thickBot="1" x14ac:dyDescent="0.25">
      <c r="B28" s="12">
        <v>4026</v>
      </c>
      <c r="C28" s="25"/>
      <c r="D28" s="12">
        <v>3786</v>
      </c>
      <c r="F28" s="12">
        <v>3401</v>
      </c>
      <c r="H28" s="6">
        <f>SUM(H22:H27)</f>
        <v>240</v>
      </c>
    </row>
    <row r="29" spans="1:9" ht="10.8" thickTop="1" x14ac:dyDescent="0.2">
      <c r="B29" s="9"/>
      <c r="D29" s="9"/>
      <c r="F29" s="9"/>
      <c r="H29" s="9"/>
    </row>
    <row r="30" spans="1:9" x14ac:dyDescent="0.2">
      <c r="A30" s="4" t="s">
        <v>28</v>
      </c>
      <c r="B30" s="9"/>
      <c r="D30" s="9"/>
      <c r="F30" s="9"/>
      <c r="H30" s="9"/>
    </row>
    <row r="31" spans="1:9" x14ac:dyDescent="0.2">
      <c r="A31" s="23" t="s">
        <v>55</v>
      </c>
      <c r="B31" s="25">
        <v>40</v>
      </c>
      <c r="C31" s="25"/>
      <c r="D31" s="14">
        <v>40</v>
      </c>
      <c r="E31" s="14"/>
      <c r="F31" s="14">
        <v>40</v>
      </c>
      <c r="G31" s="16"/>
      <c r="H31" s="2">
        <f t="shared" ref="H31:H41" si="1">+B31-D31</f>
        <v>0</v>
      </c>
    </row>
    <row r="32" spans="1:9" x14ac:dyDescent="0.2">
      <c r="A32" s="23" t="s">
        <v>53</v>
      </c>
      <c r="B32" s="24">
        <v>183</v>
      </c>
      <c r="C32" s="25"/>
      <c r="D32" s="11">
        <v>183</v>
      </c>
      <c r="F32" s="11">
        <v>1028</v>
      </c>
      <c r="H32" s="2">
        <f t="shared" si="1"/>
        <v>0</v>
      </c>
    </row>
    <row r="33" spans="1:10" x14ac:dyDescent="0.2">
      <c r="A33" s="23" t="s">
        <v>52</v>
      </c>
      <c r="B33" s="24">
        <v>0</v>
      </c>
      <c r="C33" s="25"/>
      <c r="D33" s="11">
        <v>32</v>
      </c>
      <c r="F33" s="11">
        <v>28</v>
      </c>
      <c r="H33" s="2">
        <f t="shared" si="1"/>
        <v>-32</v>
      </c>
    </row>
    <row r="34" spans="1:10" x14ac:dyDescent="0.2">
      <c r="A34" s="23" t="s">
        <v>51</v>
      </c>
      <c r="B34" s="24">
        <v>41</v>
      </c>
      <c r="C34" s="25"/>
      <c r="D34" s="11">
        <v>39</v>
      </c>
      <c r="F34" s="11">
        <v>38</v>
      </c>
      <c r="H34" s="2">
        <f t="shared" si="1"/>
        <v>2</v>
      </c>
    </row>
    <row r="35" spans="1:10" x14ac:dyDescent="0.2">
      <c r="A35" s="23" t="s">
        <v>49</v>
      </c>
      <c r="B35" s="24">
        <v>11</v>
      </c>
      <c r="C35" s="25"/>
      <c r="D35" s="11">
        <v>11</v>
      </c>
      <c r="F35" s="11">
        <v>11</v>
      </c>
      <c r="H35" s="2">
        <f t="shared" si="1"/>
        <v>0</v>
      </c>
    </row>
    <row r="36" spans="1:10" x14ac:dyDescent="0.2">
      <c r="A36" s="23" t="s">
        <v>50</v>
      </c>
      <c r="B36" s="24">
        <v>85</v>
      </c>
      <c r="C36" s="25"/>
      <c r="D36" s="11">
        <v>85</v>
      </c>
      <c r="F36" s="11">
        <v>85</v>
      </c>
      <c r="H36" s="2">
        <f t="shared" si="1"/>
        <v>0</v>
      </c>
    </row>
    <row r="37" spans="1:10" x14ac:dyDescent="0.2">
      <c r="A37" s="1" t="s">
        <v>31</v>
      </c>
      <c r="B37" s="24">
        <v>622</v>
      </c>
      <c r="C37" s="25"/>
      <c r="D37" s="11">
        <v>571</v>
      </c>
      <c r="F37" s="11">
        <v>521</v>
      </c>
      <c r="H37" s="2">
        <f t="shared" si="1"/>
        <v>51</v>
      </c>
    </row>
    <row r="38" spans="1:10" x14ac:dyDescent="0.2">
      <c r="A38" s="23" t="s">
        <v>56</v>
      </c>
      <c r="B38" s="24">
        <v>187</v>
      </c>
      <c r="C38" s="25"/>
      <c r="D38" s="11">
        <v>164</v>
      </c>
      <c r="F38" s="11">
        <v>138</v>
      </c>
      <c r="H38" s="2">
        <f t="shared" si="1"/>
        <v>23</v>
      </c>
    </row>
    <row r="39" spans="1:10" x14ac:dyDescent="0.2">
      <c r="A39" s="23" t="s">
        <v>57</v>
      </c>
      <c r="B39" s="24">
        <v>5</v>
      </c>
      <c r="C39" s="25"/>
      <c r="D39" s="11">
        <v>48</v>
      </c>
      <c r="F39" s="11">
        <v>0</v>
      </c>
      <c r="H39" s="2">
        <f t="shared" si="1"/>
        <v>-43</v>
      </c>
    </row>
    <row r="40" spans="1:10" x14ac:dyDescent="0.2">
      <c r="A40" s="23" t="s">
        <v>54</v>
      </c>
      <c r="B40" s="24">
        <v>0</v>
      </c>
      <c r="C40" s="25"/>
      <c r="D40" s="11">
        <v>52</v>
      </c>
      <c r="F40" s="11">
        <v>30</v>
      </c>
      <c r="H40" s="2">
        <f t="shared" si="1"/>
        <v>-52</v>
      </c>
    </row>
    <row r="41" spans="1:10" x14ac:dyDescent="0.2">
      <c r="A41" s="1" t="s">
        <v>21</v>
      </c>
      <c r="B41" s="5">
        <f>B42-SUM(B31:B40)</f>
        <v>6</v>
      </c>
      <c r="D41" s="5">
        <f>D42-SUM(D31:D40)</f>
        <v>7</v>
      </c>
      <c r="F41" s="5">
        <f>F42-SUM(F31:F40)</f>
        <v>11</v>
      </c>
      <c r="H41" s="2">
        <f t="shared" si="1"/>
        <v>-1</v>
      </c>
    </row>
    <row r="42" spans="1:10" ht="10.8" thickBot="1" x14ac:dyDescent="0.25">
      <c r="B42" s="13">
        <v>1180</v>
      </c>
      <c r="C42" s="25"/>
      <c r="D42" s="13">
        <v>1232</v>
      </c>
      <c r="F42" s="13">
        <v>1930</v>
      </c>
      <c r="H42" s="6">
        <f>SUM(H31:H41)</f>
        <v>-52</v>
      </c>
    </row>
    <row r="43" spans="1:10" ht="10.8" thickTop="1" x14ac:dyDescent="0.2">
      <c r="B43" s="9"/>
      <c r="D43" s="9"/>
      <c r="F43" s="9"/>
      <c r="H43" s="9"/>
    </row>
    <row r="44" spans="1:10" x14ac:dyDescent="0.2">
      <c r="A44" s="4" t="s">
        <v>27</v>
      </c>
      <c r="B44" s="9"/>
      <c r="D44" s="9"/>
      <c r="F44" s="9"/>
      <c r="H44" s="9"/>
    </row>
    <row r="45" spans="1:10" x14ac:dyDescent="0.2">
      <c r="A45" s="1" t="s">
        <v>37</v>
      </c>
      <c r="B45" s="11">
        <v>778</v>
      </c>
      <c r="C45" s="25"/>
      <c r="D45" s="11">
        <v>3820</v>
      </c>
      <c r="F45" s="11">
        <v>636</v>
      </c>
      <c r="H45" s="2">
        <f t="shared" ref="H45:H51" si="2">+B45-D45</f>
        <v>-3042</v>
      </c>
      <c r="I45" s="1" t="s">
        <v>61</v>
      </c>
    </row>
    <row r="46" spans="1:10" x14ac:dyDescent="0.2">
      <c r="A46" s="23" t="s">
        <v>66</v>
      </c>
      <c r="B46" s="11">
        <f>730+7+446</f>
        <v>1183</v>
      </c>
      <c r="C46" s="25"/>
      <c r="D46" s="11">
        <f>647+38+261</f>
        <v>946</v>
      </c>
      <c r="F46" s="11">
        <v>893</v>
      </c>
      <c r="H46" s="2">
        <f t="shared" si="2"/>
        <v>237</v>
      </c>
      <c r="J46" s="1" t="s">
        <v>22</v>
      </c>
    </row>
    <row r="47" spans="1:10" hidden="1" x14ac:dyDescent="0.2">
      <c r="A47" s="23" t="s">
        <v>59</v>
      </c>
      <c r="B47" s="11"/>
      <c r="C47" s="25"/>
      <c r="D47" s="11"/>
      <c r="F47" s="11">
        <v>0</v>
      </c>
      <c r="H47" s="2">
        <f t="shared" si="2"/>
        <v>0</v>
      </c>
    </row>
    <row r="48" spans="1:10" hidden="1" x14ac:dyDescent="0.2">
      <c r="A48" s="1" t="s">
        <v>36</v>
      </c>
      <c r="B48" s="11"/>
      <c r="C48" s="25"/>
      <c r="D48" s="11"/>
      <c r="F48" s="11">
        <v>516</v>
      </c>
      <c r="H48" s="2">
        <f>+B48-D48</f>
        <v>0</v>
      </c>
    </row>
    <row r="49" spans="1:9" x14ac:dyDescent="0.2">
      <c r="A49" s="1" t="s">
        <v>23</v>
      </c>
      <c r="B49" s="11">
        <v>320</v>
      </c>
      <c r="C49" s="25"/>
      <c r="D49" s="11">
        <v>395</v>
      </c>
      <c r="F49" s="11">
        <v>592</v>
      </c>
      <c r="H49" s="2">
        <f t="shared" si="2"/>
        <v>-75</v>
      </c>
    </row>
    <row r="50" spans="1:9" x14ac:dyDescent="0.2">
      <c r="A50" s="1" t="s">
        <v>58</v>
      </c>
      <c r="B50" s="11">
        <v>16</v>
      </c>
      <c r="C50" s="25"/>
      <c r="D50" s="11">
        <v>16</v>
      </c>
      <c r="F50" s="11">
        <v>16</v>
      </c>
      <c r="H50" s="2">
        <f t="shared" si="2"/>
        <v>0</v>
      </c>
    </row>
    <row r="51" spans="1:9" x14ac:dyDescent="0.2">
      <c r="A51" s="1" t="s">
        <v>21</v>
      </c>
      <c r="B51" s="5">
        <f>B52-SUM(B45:B50)</f>
        <v>0</v>
      </c>
      <c r="D51" s="5">
        <f>D52-SUM(D45:D50)</f>
        <v>0</v>
      </c>
      <c r="F51" s="5">
        <f>F52-SUM(F45:F50)</f>
        <v>1</v>
      </c>
      <c r="H51" s="2">
        <f t="shared" si="2"/>
        <v>0</v>
      </c>
    </row>
    <row r="52" spans="1:9" ht="10.8" thickBot="1" x14ac:dyDescent="0.25">
      <c r="B52" s="13">
        <v>2297</v>
      </c>
      <c r="C52" s="25"/>
      <c r="D52" s="13">
        <v>5177</v>
      </c>
      <c r="F52" s="13">
        <v>2654</v>
      </c>
      <c r="H52" s="6">
        <f>SUM(H45:H51)</f>
        <v>-2880</v>
      </c>
    </row>
    <row r="53" spans="1:9" ht="10.8" thickTop="1" x14ac:dyDescent="0.2">
      <c r="F53" s="2"/>
    </row>
    <row r="54" spans="1:9" x14ac:dyDescent="0.2">
      <c r="A54" s="4" t="s">
        <v>6</v>
      </c>
      <c r="F54" s="2"/>
    </row>
    <row r="55" spans="1:9" x14ac:dyDescent="0.2">
      <c r="A55" s="1" t="s">
        <v>7</v>
      </c>
      <c r="B55" s="24">
        <v>480</v>
      </c>
      <c r="C55" s="25"/>
      <c r="D55" s="11">
        <v>564</v>
      </c>
      <c r="F55" s="11">
        <v>548</v>
      </c>
      <c r="H55" s="2">
        <f t="shared" ref="H55:H61" si="3">+B55-D55</f>
        <v>-84</v>
      </c>
    </row>
    <row r="56" spans="1:9" x14ac:dyDescent="0.2">
      <c r="A56" s="1" t="s">
        <v>24</v>
      </c>
      <c r="B56" s="24">
        <v>4710</v>
      </c>
      <c r="C56" s="25"/>
      <c r="D56" s="11">
        <v>3989</v>
      </c>
      <c r="F56" s="11">
        <v>3367</v>
      </c>
      <c r="H56" s="2">
        <f t="shared" si="3"/>
        <v>721</v>
      </c>
      <c r="I56" s="23" t="s">
        <v>62</v>
      </c>
    </row>
    <row r="57" spans="1:9" x14ac:dyDescent="0.2">
      <c r="A57" s="1" t="s">
        <v>8</v>
      </c>
      <c r="B57" s="24">
        <v>0</v>
      </c>
      <c r="C57" s="25"/>
      <c r="D57" s="11">
        <v>0</v>
      </c>
      <c r="F57" s="11">
        <v>0</v>
      </c>
      <c r="H57" s="2">
        <f t="shared" si="3"/>
        <v>0</v>
      </c>
    </row>
    <row r="58" spans="1:9" x14ac:dyDescent="0.2">
      <c r="A58" s="1" t="s">
        <v>9</v>
      </c>
      <c r="B58" s="24">
        <v>199</v>
      </c>
      <c r="C58" s="25"/>
      <c r="D58" s="11">
        <v>170</v>
      </c>
      <c r="F58" s="11">
        <v>141</v>
      </c>
      <c r="H58" s="2">
        <f t="shared" si="3"/>
        <v>29</v>
      </c>
    </row>
    <row r="59" spans="1:9" x14ac:dyDescent="0.2">
      <c r="A59" s="1" t="s">
        <v>10</v>
      </c>
      <c r="B59" s="24">
        <v>236</v>
      </c>
      <c r="C59" s="25"/>
      <c r="D59" s="11">
        <v>230</v>
      </c>
      <c r="F59" s="11">
        <v>223</v>
      </c>
      <c r="H59" s="2">
        <f t="shared" si="3"/>
        <v>6</v>
      </c>
      <c r="I59" s="1" t="s">
        <v>63</v>
      </c>
    </row>
    <row r="60" spans="1:9" x14ac:dyDescent="0.2">
      <c r="A60" s="23" t="s">
        <v>67</v>
      </c>
      <c r="B60" s="9">
        <v>810</v>
      </c>
      <c r="D60" s="9">
        <v>714</v>
      </c>
      <c r="F60" s="5">
        <f>F61-SUM(F54:F58)</f>
        <v>-3240</v>
      </c>
      <c r="H60" s="2">
        <f>+B60-D60</f>
        <v>96</v>
      </c>
      <c r="I60" s="1" t="s">
        <v>64</v>
      </c>
    </row>
    <row r="61" spans="1:9" x14ac:dyDescent="0.2">
      <c r="A61" s="23" t="s">
        <v>0</v>
      </c>
      <c r="B61" s="5">
        <f>B62-SUM(B55:B60)</f>
        <v>-5</v>
      </c>
      <c r="D61" s="5">
        <f>D62-SUM(D55:D60)</f>
        <v>1</v>
      </c>
      <c r="F61" s="5">
        <f>F62-SUM(F55:F59)</f>
        <v>816</v>
      </c>
      <c r="H61" s="2">
        <f t="shared" si="3"/>
        <v>-6</v>
      </c>
    </row>
    <row r="62" spans="1:9" ht="10.8" thickBot="1" x14ac:dyDescent="0.25">
      <c r="B62" s="13">
        <v>6430</v>
      </c>
      <c r="C62" s="25"/>
      <c r="D62" s="13">
        <v>5668</v>
      </c>
      <c r="E62" s="14"/>
      <c r="F62" s="13">
        <v>5095</v>
      </c>
      <c r="H62" s="6">
        <f>SUM(H55:H61)</f>
        <v>762</v>
      </c>
    </row>
    <row r="63" spans="1:9" ht="10.8" thickTop="1" x14ac:dyDescent="0.2">
      <c r="F63" s="2"/>
    </row>
    <row r="64" spans="1:9" x14ac:dyDescent="0.2">
      <c r="A64" s="4" t="s">
        <v>12</v>
      </c>
      <c r="F64" s="2"/>
    </row>
    <row r="65" spans="1:9" x14ac:dyDescent="0.2">
      <c r="A65" s="1" t="s">
        <v>20</v>
      </c>
      <c r="B65" s="11">
        <v>0</v>
      </c>
      <c r="C65" s="25"/>
      <c r="D65" s="11">
        <v>0</v>
      </c>
      <c r="F65" s="11">
        <v>1335</v>
      </c>
      <c r="H65" s="2">
        <f>+B65-D65</f>
        <v>0</v>
      </c>
    </row>
    <row r="66" spans="1:9" x14ac:dyDescent="0.2">
      <c r="A66" s="1" t="s">
        <v>18</v>
      </c>
      <c r="B66" s="14">
        <v>355</v>
      </c>
      <c r="C66" s="25"/>
      <c r="D66" s="14">
        <v>236</v>
      </c>
      <c r="F66" s="14">
        <v>118</v>
      </c>
      <c r="G66" s="15"/>
      <c r="H66" s="2">
        <f>+B66-D66</f>
        <v>119</v>
      </c>
      <c r="I66" s="1" t="s">
        <v>65</v>
      </c>
    </row>
    <row r="67" spans="1:9" x14ac:dyDescent="0.2">
      <c r="A67" s="1" t="s">
        <v>0</v>
      </c>
      <c r="B67" s="5">
        <f>B68-SUM(B65:B66)</f>
        <v>0</v>
      </c>
      <c r="D67" s="5">
        <f>D68-SUM(D65:D66)</f>
        <v>1</v>
      </c>
      <c r="F67" s="5">
        <f>F68-SUM(F65:F66)</f>
        <v>0</v>
      </c>
      <c r="G67" s="15"/>
      <c r="H67" s="2">
        <f>+B67-D67</f>
        <v>-1</v>
      </c>
    </row>
    <row r="68" spans="1:9" ht="10.8" thickBot="1" x14ac:dyDescent="0.25">
      <c r="B68" s="13">
        <v>355</v>
      </c>
      <c r="C68" s="25"/>
      <c r="D68" s="13">
        <v>237</v>
      </c>
      <c r="F68" s="13">
        <v>1453</v>
      </c>
      <c r="H68" s="6">
        <f>SUM(H65:H67)</f>
        <v>118</v>
      </c>
    </row>
    <row r="69" spans="1:9" ht="10.8" thickTop="1" x14ac:dyDescent="0.2">
      <c r="F69" s="2"/>
    </row>
    <row r="70" spans="1:9" x14ac:dyDescent="0.2">
      <c r="A70" s="4" t="s">
        <v>11</v>
      </c>
      <c r="F70" s="2"/>
    </row>
    <row r="71" spans="1:9" x14ac:dyDescent="0.2">
      <c r="A71" s="1" t="s">
        <v>32</v>
      </c>
      <c r="B71" s="11">
        <v>2245</v>
      </c>
      <c r="C71" s="25"/>
      <c r="D71" s="11">
        <f>2198+47</f>
        <v>2245</v>
      </c>
      <c r="F71" s="11">
        <f>2198+47</f>
        <v>2245</v>
      </c>
      <c r="H71" s="2">
        <f>+B71-D71</f>
        <v>0</v>
      </c>
    </row>
    <row r="72" spans="1:9" x14ac:dyDescent="0.2">
      <c r="A72" s="1" t="s">
        <v>33</v>
      </c>
      <c r="B72" s="11">
        <v>10043</v>
      </c>
      <c r="C72" s="25"/>
      <c r="D72" s="11">
        <v>10035</v>
      </c>
      <c r="F72" s="11">
        <v>9709</v>
      </c>
      <c r="H72" s="2">
        <f>+B72-D72</f>
        <v>8</v>
      </c>
    </row>
    <row r="73" spans="1:9" x14ac:dyDescent="0.2">
      <c r="A73" s="1" t="s">
        <v>34</v>
      </c>
      <c r="B73" s="11">
        <v>200</v>
      </c>
      <c r="C73" s="25"/>
      <c r="D73" s="11">
        <v>200</v>
      </c>
      <c r="F73" s="11">
        <v>200</v>
      </c>
      <c r="H73" s="2">
        <f>+B73-D73</f>
        <v>0</v>
      </c>
    </row>
    <row r="74" spans="1:9" x14ac:dyDescent="0.2">
      <c r="A74" s="1" t="s">
        <v>35</v>
      </c>
      <c r="B74" s="11">
        <v>136</v>
      </c>
      <c r="C74" s="25"/>
      <c r="D74" s="11">
        <v>100</v>
      </c>
      <c r="F74" s="11">
        <v>98</v>
      </c>
      <c r="H74" s="2">
        <f>+B74-D74</f>
        <v>36</v>
      </c>
    </row>
    <row r="75" spans="1:9" x14ac:dyDescent="0.2">
      <c r="A75" s="1" t="s">
        <v>0</v>
      </c>
      <c r="B75" s="5">
        <f>B76-SUM(B71:B74)</f>
        <v>21</v>
      </c>
      <c r="D75" s="5">
        <f>D76-SUM(D71:D74)</f>
        <v>19</v>
      </c>
      <c r="E75" s="33"/>
      <c r="F75" s="5">
        <f>F76-SUM(F71:F74)</f>
        <v>-4</v>
      </c>
      <c r="H75" s="2">
        <f>+B75-D75</f>
        <v>2</v>
      </c>
    </row>
    <row r="76" spans="1:9" ht="10.8" thickBot="1" x14ac:dyDescent="0.25">
      <c r="B76" s="13">
        <v>12645</v>
      </c>
      <c r="C76" s="25"/>
      <c r="D76" s="13">
        <v>12599</v>
      </c>
      <c r="F76" s="13">
        <v>12248</v>
      </c>
      <c r="H76" s="6">
        <f>SUM(H71:H75)</f>
        <v>46</v>
      </c>
    </row>
    <row r="77" spans="1:9" ht="10.8" thickTop="1" x14ac:dyDescent="0.2">
      <c r="F77" s="2"/>
    </row>
    <row r="78" spans="1:9" x14ac:dyDescent="0.2">
      <c r="A78" s="4" t="s">
        <v>13</v>
      </c>
      <c r="F78" s="2"/>
    </row>
    <row r="79" spans="1:9" x14ac:dyDescent="0.2">
      <c r="A79" s="1" t="s">
        <v>30</v>
      </c>
      <c r="B79" s="16">
        <v>2497</v>
      </c>
      <c r="C79" s="30"/>
      <c r="D79" s="16">
        <v>2521</v>
      </c>
      <c r="E79" s="15"/>
      <c r="F79" s="16">
        <f>2568-24</f>
        <v>2544</v>
      </c>
      <c r="H79" s="2">
        <f>+B79-D79</f>
        <v>-24</v>
      </c>
      <c r="I79" s="1" t="s">
        <v>60</v>
      </c>
    </row>
    <row r="80" spans="1:9" x14ac:dyDescent="0.2">
      <c r="A80" s="1" t="s">
        <v>0</v>
      </c>
      <c r="B80" s="3">
        <f>B81-SUM(B79:B79)</f>
        <v>0</v>
      </c>
      <c r="C80" s="31"/>
      <c r="D80" s="3">
        <f>D81-SUM(D79:D79)</f>
        <v>-1</v>
      </c>
      <c r="E80" s="15"/>
      <c r="F80" s="3">
        <f>F81-SUM(F79:F79)</f>
        <v>-2</v>
      </c>
      <c r="H80" s="2">
        <f>+B80-D80</f>
        <v>1</v>
      </c>
    </row>
    <row r="81" spans="2:8" ht="10.8" thickBot="1" x14ac:dyDescent="0.25">
      <c r="B81" s="17">
        <v>2497</v>
      </c>
      <c r="C81" s="30"/>
      <c r="D81" s="17">
        <v>2520</v>
      </c>
      <c r="E81" s="15"/>
      <c r="F81" s="17">
        <v>2542</v>
      </c>
      <c r="H81" s="6">
        <f>SUM(H79:H80)</f>
        <v>-23</v>
      </c>
    </row>
    <row r="82" spans="2:8" ht="10.8" thickTop="1" x14ac:dyDescent="0.2"/>
  </sheetData>
  <phoneticPr fontId="0" type="noConversion"/>
  <printOptions horizontalCentered="1"/>
  <pageMargins left="0.5" right="0.5" top="0.2" bottom="0.2" header="0.5" footer="0.5"/>
  <pageSetup scale="8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Aug01</vt:lpstr>
      <vt:lpstr>July01</vt:lpstr>
      <vt:lpstr>Sheet2</vt:lpstr>
      <vt:lpstr>Sheet3</vt:lpstr>
      <vt:lpstr>Aug01!Print_Area</vt:lpstr>
      <vt:lpstr>July01!Print_Area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rmiller</dc:creator>
  <cp:lastModifiedBy>Havlíček Jan</cp:lastModifiedBy>
  <cp:lastPrinted>2001-09-13T16:16:33Z</cp:lastPrinted>
  <dcterms:created xsi:type="dcterms:W3CDTF">2001-02-13T22:45:49Z</dcterms:created>
  <dcterms:modified xsi:type="dcterms:W3CDTF">2023-09-13T22:49:14Z</dcterms:modified>
</cp:coreProperties>
</file>